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Ex1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Ex2.xml" ContentType="application/vnd.ms-office.chartex+xml"/>
  <Override PartName="/xl/charts/style3.xml" ContentType="application/vnd.ms-office.chartstyle+xml"/>
  <Override PartName="/xl/charts/colors3.xml" ContentType="application/vnd.ms-office.chartcolorstyle+xml"/>
  <Override PartName="/xl/charts/chartEx3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charts/chartEx4.xml" ContentType="application/vnd.ms-office.chartex+xml"/>
  <Override PartName="/xl/charts/style5.xml" ContentType="application/vnd.ms-office.chartstyle+xml"/>
  <Override PartName="/xl/charts/colors5.xml" ContentType="application/vnd.ms-office.chartcolorstyle+xml"/>
  <Override PartName="/xl/charts/chartEx5.xml" ContentType="application/vnd.ms-office.chartex+xml"/>
  <Override PartName="/xl/charts/style6.xml" ContentType="application/vnd.ms-office.chartstyle+xml"/>
  <Override PartName="/xl/charts/colors6.xml" ContentType="application/vnd.ms-office.chartcolorstyle+xml"/>
  <Override PartName="/xl/pivotTables/pivotTable2.xml" ContentType="application/vnd.openxmlformats-officedocument.spreadsheetml.pivotTable+xml"/>
  <Override PartName="/xl/drawings/drawing5.xml" ContentType="application/vnd.openxmlformats-officedocument.drawing+xml"/>
  <Override PartName="/xl/charts/chartEx6.xml" ContentType="application/vnd.ms-office.chartex+xml"/>
  <Override PartName="/xl/charts/style7.xml" ContentType="application/vnd.ms-office.chartstyle+xml"/>
  <Override PartName="/xl/charts/colors7.xml" ContentType="application/vnd.ms-office.chartcolorstyle+xml"/>
  <Override PartName="/xl/charts/chartEx7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pivotTables/pivotTable3.xml" ContentType="application/vnd.openxmlformats-officedocument.spreadsheetml.pivotTabl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2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ivan/Documents/MUN/Grenville Granites/Thesis/Submission_final/"/>
    </mc:Choice>
  </mc:AlternateContent>
  <xr:revisionPtr revIDLastSave="0" documentId="8_{6AAEE7EE-EAFB-5B4B-9DAA-38C95457FB69}" xr6:coauthVersionLast="47" xr6:coauthVersionMax="47" xr10:uidLastSave="{00000000-0000-0000-0000-000000000000}"/>
  <bookViews>
    <workbookView xWindow="-38400" yWindow="-9720" windowWidth="38400" windowHeight="21100" activeTab="5" xr2:uid="{00000000-000D-0000-FFFF-FFFF00000000}"/>
  </bookViews>
  <sheets>
    <sheet name="Normal" sheetId="1" state="hidden" r:id="rId1"/>
    <sheet name="Standards" sheetId="2" state="hidden" r:id="rId2"/>
    <sheet name="Oxides" sheetId="7" state="hidden" r:id="rId3"/>
    <sheet name="Summary" sheetId="3" state="hidden" r:id="rId4"/>
    <sheet name="Locock14 format" sheetId="4" state="hidden" r:id="rId5"/>
    <sheet name="1. Amphibole" sheetId="6" r:id="rId6"/>
    <sheet name="2. Biotite" sheetId="12" r:id="rId7"/>
    <sheet name="3. Feldspars" sheetId="13" r:id="rId8"/>
    <sheet name="4. Re-int. Alkali Feldspars" sheetId="14" r:id="rId9"/>
    <sheet name="5. Pyroxene" sheetId="16" r:id="rId10"/>
    <sheet name="6. Zircon" sheetId="17" r:id="rId11"/>
    <sheet name="Temp" sheetId="9" state="hidden" r:id="rId12"/>
    <sheet name="Temp (2)" sheetId="10" state="hidden" r:id="rId13"/>
    <sheet name="Range_Average" sheetId="8" state="hidden" r:id="rId14"/>
    <sheet name="Calculation" sheetId="5" state="hidden" r:id="rId15"/>
  </sheets>
  <definedNames>
    <definedName name="_xlnm._FilterDatabase" localSheetId="5" hidden="1">'1. Amphibole'!$AG$2:$BP$70</definedName>
    <definedName name="_xlnm._FilterDatabase" localSheetId="6" hidden="1">'2. Biotite'!$A$2:$AM$52</definedName>
    <definedName name="_xlnm._FilterDatabase" localSheetId="7" hidden="1">'3. Feldspars'!$A$2:$AC$125</definedName>
    <definedName name="_xlnm._FilterDatabase" localSheetId="8" hidden="1">'4. Re-int. Alkali Feldspars'!$A$3:$P$40</definedName>
    <definedName name="_xlnm._FilterDatabase" localSheetId="9" hidden="1">'5. Pyroxene'!$A$2:$BG$38</definedName>
    <definedName name="_xlnm._FilterDatabase" localSheetId="10" hidden="1">'6. Zircon'!$A$2:$X$119</definedName>
    <definedName name="_xlnm._FilterDatabase" localSheetId="3" hidden="1">Summary!$A$1:$ER$106</definedName>
    <definedName name="_xlchart.v1.0" hidden="1">'6. Zircon'!#REF!</definedName>
    <definedName name="_xlchart.v1.1" hidden="1">'6. Zircon'!$G$2</definedName>
    <definedName name="_xlchart.v1.10" hidden="1">Temp!$M$3</definedName>
    <definedName name="_xlchart.v1.11" hidden="1">Temp!$M$4:$M$26</definedName>
    <definedName name="_xlchart.v1.12" hidden="1">Temp!$O$3</definedName>
    <definedName name="_xlchart.v1.13" hidden="1">Temp!$O$4:$O$26</definedName>
    <definedName name="_xlchart.v1.14" hidden="1">Temp!$Q$3</definedName>
    <definedName name="_xlchart.v1.15" hidden="1">Temp!$Q$4:$Q$26</definedName>
    <definedName name="_xlchart.v1.16" hidden="1">Temp!$S$3</definedName>
    <definedName name="_xlchart.v1.17" hidden="1">Temp!$S$4:$S$26</definedName>
    <definedName name="_xlchart.v1.18" hidden="1">Temp!$K$4:$K$26</definedName>
    <definedName name="_xlchart.v1.19" hidden="1">Temp!$T$3</definedName>
    <definedName name="_xlchart.v1.2" hidden="1">'6. Zircon'!$G$3:$G$107</definedName>
    <definedName name="_xlchart.v1.20" hidden="1">Temp!$T$4:$T$26</definedName>
    <definedName name="_xlchart.v1.21" hidden="1">'Temp (2)'!$N$4:$N$26</definedName>
    <definedName name="_xlchart.v1.22" hidden="1">'Temp (2)'!$X$3</definedName>
    <definedName name="_xlchart.v1.23" hidden="1">'Temp (2)'!$X$4:$X$26</definedName>
    <definedName name="_xlchart.v1.24" hidden="1">'Temp (2)'!$N$4:$N$26</definedName>
    <definedName name="_xlchart.v1.25" hidden="1">'Temp (2)'!$P$3</definedName>
    <definedName name="_xlchart.v1.26" hidden="1">'Temp (2)'!$P$4:$P$26</definedName>
    <definedName name="_xlchart.v1.27" hidden="1">'Temp (2)'!$R$3</definedName>
    <definedName name="_xlchart.v1.28" hidden="1">'Temp (2)'!$R$4:$R$26</definedName>
    <definedName name="_xlchart.v1.29" hidden="1">'Temp (2)'!$T$3</definedName>
    <definedName name="_xlchart.v1.3" hidden="1">'6. Zircon'!$I$2</definedName>
    <definedName name="_xlchart.v1.30" hidden="1">'Temp (2)'!$T$4:$T$26</definedName>
    <definedName name="_xlchart.v1.31" hidden="1">'Temp (2)'!$V$3</definedName>
    <definedName name="_xlchart.v1.32" hidden="1">'Temp (2)'!$V$4:$V$26</definedName>
    <definedName name="_xlchart.v1.4" hidden="1">'6. Zircon'!$I$3:$I$107</definedName>
    <definedName name="_xlchart.v1.5" hidden="1">'6. Zircon'!$Z$3:$Z$107</definedName>
    <definedName name="_xlchart.v1.6" hidden="1">'6. Zircon'!#REF!</definedName>
    <definedName name="_xlchart.v1.7" hidden="1">'6. Zircon'!$I$2</definedName>
    <definedName name="_xlchart.v1.8" hidden="1">'6. Zircon'!$I$3:$I$107</definedName>
    <definedName name="_xlchart.v1.9" hidden="1">Temp!$K$4:$K$26</definedName>
  </definedNames>
  <calcPr calcId="191029"/>
  <pivotCaches>
    <pivotCache cacheId="5" r:id="rId16"/>
    <pivotCache cacheId="6" r:id="rId1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R71" i="6" l="1"/>
  <c r="BS71" i="6"/>
  <c r="BT71" i="6"/>
  <c r="BU71" i="6"/>
  <c r="CB71" i="6" s="1"/>
  <c r="BW71" i="6"/>
  <c r="BX71" i="6"/>
  <c r="BY71" i="6"/>
  <c r="BZ71" i="6"/>
  <c r="CA71" i="6"/>
  <c r="BR72" i="6"/>
  <c r="BS72" i="6"/>
  <c r="BT72" i="6"/>
  <c r="BU72" i="6"/>
  <c r="BW72" i="6"/>
  <c r="BX72" i="6"/>
  <c r="BY72" i="6"/>
  <c r="BZ72" i="6"/>
  <c r="CA72" i="6"/>
  <c r="BR73" i="6"/>
  <c r="BS73" i="6"/>
  <c r="BT73" i="6"/>
  <c r="BU73" i="6"/>
  <c r="BW73" i="6"/>
  <c r="BX73" i="6"/>
  <c r="BY73" i="6"/>
  <c r="BZ73" i="6"/>
  <c r="CA73" i="6"/>
  <c r="BR74" i="6"/>
  <c r="BS74" i="6"/>
  <c r="BT74" i="6"/>
  <c r="BU74" i="6"/>
  <c r="BW74" i="6"/>
  <c r="BX74" i="6"/>
  <c r="BY74" i="6"/>
  <c r="BZ74" i="6"/>
  <c r="CA74" i="6"/>
  <c r="BR75" i="6"/>
  <c r="BS75" i="6"/>
  <c r="BT75" i="6"/>
  <c r="BU75" i="6"/>
  <c r="BW75" i="6"/>
  <c r="BX75" i="6"/>
  <c r="BY75" i="6"/>
  <c r="BZ75" i="6"/>
  <c r="CA75" i="6"/>
  <c r="BR76" i="6"/>
  <c r="BS76" i="6"/>
  <c r="BT76" i="6"/>
  <c r="BU76" i="6"/>
  <c r="BW76" i="6"/>
  <c r="BX76" i="6"/>
  <c r="BY76" i="6"/>
  <c r="BZ76" i="6"/>
  <c r="CA76" i="6"/>
  <c r="BR77" i="6"/>
  <c r="BS77" i="6"/>
  <c r="BT77" i="6"/>
  <c r="BU77" i="6"/>
  <c r="BW77" i="6"/>
  <c r="BX77" i="6"/>
  <c r="BY77" i="6"/>
  <c r="BZ77" i="6"/>
  <c r="CA77" i="6"/>
  <c r="BR78" i="6"/>
  <c r="BS78" i="6"/>
  <c r="BT78" i="6"/>
  <c r="BU78" i="6"/>
  <c r="BW78" i="6"/>
  <c r="BX78" i="6"/>
  <c r="BY78" i="6"/>
  <c r="BZ78" i="6"/>
  <c r="CA78" i="6"/>
  <c r="BR79" i="6"/>
  <c r="BS79" i="6"/>
  <c r="BT79" i="6"/>
  <c r="BU79" i="6"/>
  <c r="BW79" i="6"/>
  <c r="BX79" i="6"/>
  <c r="BY79" i="6"/>
  <c r="BZ79" i="6"/>
  <c r="CA79" i="6"/>
  <c r="BR80" i="6"/>
  <c r="BS80" i="6"/>
  <c r="BT80" i="6"/>
  <c r="BU80" i="6"/>
  <c r="BW80" i="6"/>
  <c r="BX80" i="6"/>
  <c r="BY80" i="6"/>
  <c r="BZ80" i="6"/>
  <c r="CA80" i="6"/>
  <c r="BR81" i="6"/>
  <c r="BS81" i="6"/>
  <c r="BT81" i="6"/>
  <c r="BU81" i="6"/>
  <c r="BW81" i="6"/>
  <c r="BX81" i="6"/>
  <c r="BY81" i="6"/>
  <c r="BZ81" i="6"/>
  <c r="CA81" i="6"/>
  <c r="BR82" i="6"/>
  <c r="BS82" i="6"/>
  <c r="BT82" i="6"/>
  <c r="BU82" i="6"/>
  <c r="BW82" i="6"/>
  <c r="BX82" i="6"/>
  <c r="BY82" i="6"/>
  <c r="BZ82" i="6"/>
  <c r="CA82" i="6"/>
  <c r="BR83" i="6"/>
  <c r="BS83" i="6"/>
  <c r="BT83" i="6"/>
  <c r="BU83" i="6"/>
  <c r="BW83" i="6"/>
  <c r="BX83" i="6"/>
  <c r="BY83" i="6"/>
  <c r="BZ83" i="6"/>
  <c r="CA83" i="6"/>
  <c r="BR84" i="6"/>
  <c r="BS84" i="6"/>
  <c r="BT84" i="6"/>
  <c r="BU84" i="6"/>
  <c r="BW84" i="6"/>
  <c r="BX84" i="6"/>
  <c r="BY84" i="6"/>
  <c r="BZ84" i="6"/>
  <c r="CA84" i="6"/>
  <c r="BR85" i="6"/>
  <c r="BS85" i="6"/>
  <c r="BT85" i="6"/>
  <c r="BU85" i="6"/>
  <c r="BW85" i="6"/>
  <c r="BX85" i="6"/>
  <c r="BY85" i="6"/>
  <c r="BZ85" i="6"/>
  <c r="CA85" i="6"/>
  <c r="BR86" i="6"/>
  <c r="BS86" i="6"/>
  <c r="BT86" i="6"/>
  <c r="BU86" i="6"/>
  <c r="BW86" i="6"/>
  <c r="BX86" i="6"/>
  <c r="BY86" i="6"/>
  <c r="BZ86" i="6"/>
  <c r="CA86" i="6"/>
  <c r="BR87" i="6"/>
  <c r="BS87" i="6"/>
  <c r="BT87" i="6"/>
  <c r="BU87" i="6"/>
  <c r="BW87" i="6"/>
  <c r="BX87" i="6"/>
  <c r="BY87" i="6"/>
  <c r="BZ87" i="6"/>
  <c r="CA87" i="6"/>
  <c r="DE86" i="6"/>
  <c r="DF86" i="6" s="1"/>
  <c r="DE84" i="6"/>
  <c r="DF84" i="6" s="1"/>
  <c r="DE78" i="6"/>
  <c r="DF78" i="6" s="1"/>
  <c r="DE76" i="6"/>
  <c r="DF76" i="6" s="1"/>
  <c r="BO91" i="6"/>
  <c r="BP91" i="6"/>
  <c r="BO92" i="6"/>
  <c r="BP92" i="6"/>
  <c r="BO93" i="6"/>
  <c r="BP93" i="6"/>
  <c r="BO94" i="6"/>
  <c r="BP94" i="6"/>
  <c r="BO95" i="6"/>
  <c r="BP95" i="6"/>
  <c r="BO96" i="6"/>
  <c r="BP96" i="6"/>
  <c r="BO97" i="6"/>
  <c r="BP97" i="6"/>
  <c r="BO98" i="6"/>
  <c r="BP98" i="6"/>
  <c r="BO99" i="6"/>
  <c r="BP99" i="6"/>
  <c r="BO100" i="6"/>
  <c r="BP100" i="6"/>
  <c r="BO101" i="6"/>
  <c r="BP101" i="6"/>
  <c r="BO102" i="6"/>
  <c r="BP102" i="6"/>
  <c r="BO103" i="6"/>
  <c r="BP103" i="6"/>
  <c r="BP90" i="6"/>
  <c r="BO90" i="6"/>
  <c r="DM87" i="6"/>
  <c r="DE87" i="6"/>
  <c r="DF87" i="6" s="1"/>
  <c r="BP87" i="6"/>
  <c r="BO87" i="6"/>
  <c r="AD87" i="6"/>
  <c r="AE87" i="6" s="1"/>
  <c r="DM86" i="6"/>
  <c r="BP86" i="6"/>
  <c r="BO86" i="6"/>
  <c r="AD86" i="6"/>
  <c r="AE86" i="6" s="1"/>
  <c r="DM85" i="6"/>
  <c r="DE85" i="6"/>
  <c r="DF85" i="6" s="1"/>
  <c r="BP85" i="6"/>
  <c r="BO85" i="6"/>
  <c r="AD85" i="6"/>
  <c r="AE85" i="6" s="1"/>
  <c r="DM84" i="6"/>
  <c r="BP84" i="6"/>
  <c r="BO84" i="6"/>
  <c r="AD84" i="6"/>
  <c r="AE84" i="6" s="1"/>
  <c r="DM83" i="6"/>
  <c r="DE83" i="6"/>
  <c r="DF83" i="6" s="1"/>
  <c r="BP83" i="6"/>
  <c r="BO83" i="6"/>
  <c r="AD83" i="6"/>
  <c r="AE83" i="6" s="1"/>
  <c r="DM82" i="6"/>
  <c r="DE82" i="6"/>
  <c r="DF82" i="6" s="1"/>
  <c r="BP82" i="6"/>
  <c r="BO82" i="6"/>
  <c r="AD82" i="6"/>
  <c r="AE82" i="6" s="1"/>
  <c r="DM81" i="6"/>
  <c r="DE81" i="6"/>
  <c r="DF81" i="6" s="1"/>
  <c r="BP81" i="6"/>
  <c r="BO81" i="6"/>
  <c r="AD81" i="6"/>
  <c r="AE81" i="6" s="1"/>
  <c r="DM80" i="6"/>
  <c r="DE80" i="6"/>
  <c r="DF80" i="6" s="1"/>
  <c r="BP80" i="6"/>
  <c r="BO80" i="6"/>
  <c r="AD80" i="6"/>
  <c r="AE80" i="6" s="1"/>
  <c r="DM79" i="6"/>
  <c r="DE79" i="6"/>
  <c r="DF79" i="6" s="1"/>
  <c r="BP79" i="6"/>
  <c r="BO79" i="6"/>
  <c r="AD79" i="6"/>
  <c r="AE79" i="6" s="1"/>
  <c r="DM78" i="6"/>
  <c r="BP78" i="6"/>
  <c r="BO78" i="6"/>
  <c r="AD78" i="6"/>
  <c r="AE78" i="6" s="1"/>
  <c r="DM77" i="6"/>
  <c r="DE77" i="6"/>
  <c r="DF77" i="6" s="1"/>
  <c r="BP77" i="6"/>
  <c r="BO77" i="6"/>
  <c r="AD77" i="6"/>
  <c r="AE77" i="6" s="1"/>
  <c r="DM76" i="6"/>
  <c r="BP76" i="6"/>
  <c r="BO76" i="6"/>
  <c r="AD76" i="6"/>
  <c r="AE76" i="6" s="1"/>
  <c r="DM75" i="6"/>
  <c r="DE75" i="6"/>
  <c r="DF75" i="6" s="1"/>
  <c r="BP75" i="6"/>
  <c r="BO75" i="6"/>
  <c r="AD75" i="6"/>
  <c r="AE75" i="6" s="1"/>
  <c r="DM74" i="6"/>
  <c r="DE74" i="6"/>
  <c r="DF74" i="6" s="1"/>
  <c r="BP74" i="6"/>
  <c r="BO74" i="6"/>
  <c r="AD74" i="6"/>
  <c r="AE74" i="6" s="1"/>
  <c r="DM73" i="6"/>
  <c r="DE73" i="6"/>
  <c r="DF73" i="6" s="1"/>
  <c r="BP73" i="6"/>
  <c r="BO73" i="6"/>
  <c r="AD73" i="6"/>
  <c r="AE73" i="6" s="1"/>
  <c r="DM72" i="6"/>
  <c r="DE72" i="6"/>
  <c r="DF72" i="6" s="1"/>
  <c r="BP72" i="6"/>
  <c r="BO72" i="6"/>
  <c r="AD72" i="6"/>
  <c r="AE72" i="6" s="1"/>
  <c r="DM71" i="6"/>
  <c r="DE71" i="6"/>
  <c r="DF71" i="6" s="1"/>
  <c r="BP71" i="6"/>
  <c r="BO71" i="6"/>
  <c r="AD71" i="6"/>
  <c r="AE71" i="6" s="1"/>
  <c r="CC75" i="6" l="1"/>
  <c r="CB72" i="6"/>
  <c r="CB85" i="6"/>
  <c r="CB77" i="6"/>
  <c r="CC73" i="6"/>
  <c r="CB80" i="6"/>
  <c r="CB74" i="6"/>
  <c r="CB79" i="6"/>
  <c r="CD79" i="6" s="1"/>
  <c r="CJ79" i="6" s="1"/>
  <c r="CC78" i="6"/>
  <c r="CD78" i="6" s="1"/>
  <c r="CC76" i="6"/>
  <c r="CC84" i="6"/>
  <c r="CB87" i="6"/>
  <c r="CC83" i="6"/>
  <c r="CB84" i="6"/>
  <c r="CD84" i="6" s="1"/>
  <c r="CB81" i="6"/>
  <c r="CC79" i="6"/>
  <c r="CC74" i="6"/>
  <c r="CB86" i="6"/>
  <c r="CC77" i="6"/>
  <c r="CC72" i="6"/>
  <c r="CB75" i="6"/>
  <c r="CB73" i="6"/>
  <c r="CD73" i="6" s="1"/>
  <c r="CM73" i="6" s="1"/>
  <c r="CC71" i="6"/>
  <c r="CD71" i="6" s="1"/>
  <c r="CD72" i="6"/>
  <c r="CJ72" i="6" s="1"/>
  <c r="CC87" i="6"/>
  <c r="CC82" i="6"/>
  <c r="CB78" i="6"/>
  <c r="CC86" i="6"/>
  <c r="CB83" i="6"/>
  <c r="CB82" i="6"/>
  <c r="CC81" i="6"/>
  <c r="CC85" i="6"/>
  <c r="CD85" i="6" s="1"/>
  <c r="CC80" i="6"/>
  <c r="CB76" i="6"/>
  <c r="CD75" i="6" l="1"/>
  <c r="CF75" i="6" s="1"/>
  <c r="CD87" i="6"/>
  <c r="CG87" i="6" s="1"/>
  <c r="CD77" i="6"/>
  <c r="CJ73" i="6"/>
  <c r="CD74" i="6"/>
  <c r="CL74" i="6" s="1"/>
  <c r="CQ73" i="6"/>
  <c r="CR73" i="6" s="1"/>
  <c r="CQ75" i="6"/>
  <c r="CG73" i="6"/>
  <c r="CI75" i="6"/>
  <c r="CD76" i="6"/>
  <c r="CF76" i="6" s="1"/>
  <c r="CU76" i="6" s="1"/>
  <c r="CJ75" i="6"/>
  <c r="DA75" i="6" s="1"/>
  <c r="CG72" i="6"/>
  <c r="CH75" i="6"/>
  <c r="CW75" i="6" s="1"/>
  <c r="CL73" i="6"/>
  <c r="CK73" i="6"/>
  <c r="CD80" i="6"/>
  <c r="CG80" i="6" s="1"/>
  <c r="CQ87" i="6"/>
  <c r="CG79" i="6"/>
  <c r="CK75" i="6"/>
  <c r="CN79" i="6"/>
  <c r="CH84" i="6"/>
  <c r="CW84" i="6" s="1"/>
  <c r="CF84" i="6"/>
  <c r="CT84" i="6" s="1"/>
  <c r="CN84" i="6"/>
  <c r="CL84" i="6"/>
  <c r="CH87" i="6"/>
  <c r="CW87" i="6" s="1"/>
  <c r="CN87" i="6"/>
  <c r="CN72" i="6"/>
  <c r="CF87" i="6"/>
  <c r="CF72" i="6"/>
  <c r="CT72" i="6" s="1"/>
  <c r="CM87" i="6"/>
  <c r="CD82" i="6"/>
  <c r="CK82" i="6" s="1"/>
  <c r="CM72" i="6"/>
  <c r="CL87" i="6"/>
  <c r="CD83" i="6"/>
  <c r="CK83" i="6" s="1"/>
  <c r="CQ72" i="6"/>
  <c r="CK87" i="6"/>
  <c r="CI72" i="6"/>
  <c r="CI73" i="6"/>
  <c r="CI87" i="6"/>
  <c r="CJ87" i="6"/>
  <c r="DA87" i="6" s="1"/>
  <c r="CF85" i="6"/>
  <c r="CU85" i="6" s="1"/>
  <c r="CH85" i="6"/>
  <c r="CW85" i="6" s="1"/>
  <c r="CN85" i="6"/>
  <c r="CG85" i="6"/>
  <c r="CQ85" i="6"/>
  <c r="CI85" i="6"/>
  <c r="CL85" i="6"/>
  <c r="CJ85" i="6"/>
  <c r="DA85" i="6" s="1"/>
  <c r="CM85" i="6"/>
  <c r="CK85" i="6"/>
  <c r="CG84" i="6"/>
  <c r="CH79" i="6"/>
  <c r="CW79" i="6" s="1"/>
  <c r="CK84" i="6"/>
  <c r="CM79" i="6"/>
  <c r="CF79" i="6"/>
  <c r="CL72" i="6"/>
  <c r="CH72" i="6"/>
  <c r="CI84" i="6"/>
  <c r="CN73" i="6"/>
  <c r="CH73" i="6"/>
  <c r="CG75" i="6"/>
  <c r="CV75" i="6" s="1"/>
  <c r="CL79" i="6"/>
  <c r="CR79" i="6" s="1"/>
  <c r="CD81" i="6"/>
  <c r="CK72" i="6"/>
  <c r="CQ84" i="6"/>
  <c r="CF73" i="6"/>
  <c r="CM75" i="6"/>
  <c r="CN75" i="6"/>
  <c r="CI79" i="6"/>
  <c r="CK79" i="6"/>
  <c r="CM84" i="6"/>
  <c r="CJ84" i="6"/>
  <c r="DA84" i="6" s="1"/>
  <c r="CL75" i="6"/>
  <c r="CQ79" i="6"/>
  <c r="CD86" i="6"/>
  <c r="CJ71" i="6"/>
  <c r="CK71" i="6"/>
  <c r="CL71" i="6"/>
  <c r="CM71" i="6"/>
  <c r="CF71" i="6"/>
  <c r="CN71" i="6"/>
  <c r="CI71" i="6"/>
  <c r="CG71" i="6"/>
  <c r="CH71" i="6"/>
  <c r="CQ71" i="6"/>
  <c r="DA72" i="6"/>
  <c r="CT75" i="6"/>
  <c r="CU75" i="6"/>
  <c r="DA79" i="6"/>
  <c r="CK78" i="6"/>
  <c r="CL78" i="6"/>
  <c r="CM78" i="6"/>
  <c r="CF78" i="6"/>
  <c r="CN78" i="6"/>
  <c r="CG78" i="6"/>
  <c r="CH78" i="6"/>
  <c r="CQ78" i="6"/>
  <c r="CI78" i="6"/>
  <c r="CJ78" i="6"/>
  <c r="CL77" i="6"/>
  <c r="CM77" i="6"/>
  <c r="CF77" i="6"/>
  <c r="CN77" i="6"/>
  <c r="CG77" i="6"/>
  <c r="CH77" i="6"/>
  <c r="CQ77" i="6"/>
  <c r="CI77" i="6"/>
  <c r="CJ77" i="6"/>
  <c r="CK77" i="6"/>
  <c r="DA73" i="6"/>
  <c r="CM74" i="6" l="1"/>
  <c r="CV87" i="6"/>
  <c r="CG74" i="6"/>
  <c r="CF74" i="6"/>
  <c r="CT74" i="6" s="1"/>
  <c r="CU84" i="6"/>
  <c r="CH74" i="6"/>
  <c r="CW74" i="6" s="1"/>
  <c r="CN80" i="6"/>
  <c r="CJ74" i="6"/>
  <c r="DA74" i="6" s="1"/>
  <c r="CI74" i="6"/>
  <c r="CN74" i="6"/>
  <c r="CV73" i="6"/>
  <c r="CK74" i="6"/>
  <c r="CV72" i="6"/>
  <c r="CR71" i="6"/>
  <c r="CS71" i="6" s="1"/>
  <c r="CX71" i="6" s="1"/>
  <c r="CR87" i="6"/>
  <c r="CU72" i="6"/>
  <c r="CQ80" i="6"/>
  <c r="CR84" i="6"/>
  <c r="CS84" i="6" s="1"/>
  <c r="CT85" i="6"/>
  <c r="CL80" i="6"/>
  <c r="CR80" i="6" s="1"/>
  <c r="CI80" i="6"/>
  <c r="CT76" i="6"/>
  <c r="CJ80" i="6"/>
  <c r="DA80" i="6" s="1"/>
  <c r="CR75" i="6"/>
  <c r="CM80" i="6"/>
  <c r="CV85" i="6"/>
  <c r="CF80" i="6"/>
  <c r="CT80" i="6" s="1"/>
  <c r="CR72" i="6"/>
  <c r="CS72" i="6" s="1"/>
  <c r="CY72" i="6" s="1"/>
  <c r="CV84" i="6"/>
  <c r="CJ76" i="6"/>
  <c r="DA76" i="6" s="1"/>
  <c r="CK80" i="6"/>
  <c r="CQ74" i="6"/>
  <c r="CR74" i="6" s="1"/>
  <c r="CV79" i="6"/>
  <c r="CM76" i="6"/>
  <c r="CG76" i="6"/>
  <c r="CV76" i="6" s="1"/>
  <c r="CH76" i="6"/>
  <c r="CW76" i="6" s="1"/>
  <c r="CQ76" i="6"/>
  <c r="CO87" i="6"/>
  <c r="CL76" i="6"/>
  <c r="CI76" i="6"/>
  <c r="CH80" i="6"/>
  <c r="CW80" i="6" s="1"/>
  <c r="CK76" i="6"/>
  <c r="CT79" i="6"/>
  <c r="CL82" i="6"/>
  <c r="CN76" i="6"/>
  <c r="CS87" i="6"/>
  <c r="CX87" i="6" s="1"/>
  <c r="CU87" i="6"/>
  <c r="CO73" i="6"/>
  <c r="CO84" i="6"/>
  <c r="CT87" i="6"/>
  <c r="CF82" i="6"/>
  <c r="CR85" i="6"/>
  <c r="CU79" i="6"/>
  <c r="CO75" i="6"/>
  <c r="CJ82" i="6"/>
  <c r="DA82" i="6" s="1"/>
  <c r="CN82" i="6"/>
  <c r="CI82" i="6"/>
  <c r="CH82" i="6"/>
  <c r="CW82" i="6" s="1"/>
  <c r="CQ82" i="6"/>
  <c r="CJ83" i="6"/>
  <c r="DA83" i="6" s="1"/>
  <c r="CG83" i="6"/>
  <c r="CI83" i="6"/>
  <c r="CH83" i="6"/>
  <c r="CW83" i="6" s="1"/>
  <c r="CQ83" i="6"/>
  <c r="CM83" i="6"/>
  <c r="CN83" i="6"/>
  <c r="CS85" i="6"/>
  <c r="CM82" i="6"/>
  <c r="CS75" i="6"/>
  <c r="CY75" i="6" s="1"/>
  <c r="CO72" i="6"/>
  <c r="CW73" i="6"/>
  <c r="CO79" i="6"/>
  <c r="CS79" i="6"/>
  <c r="CZ79" i="6" s="1"/>
  <c r="CS73" i="6"/>
  <c r="CX73" i="6" s="1"/>
  <c r="CF83" i="6"/>
  <c r="CG82" i="6"/>
  <c r="CL83" i="6"/>
  <c r="CR78" i="6"/>
  <c r="CS78" i="6" s="1"/>
  <c r="CK81" i="6"/>
  <c r="CL81" i="6"/>
  <c r="CF81" i="6"/>
  <c r="CM81" i="6"/>
  <c r="CG81" i="6"/>
  <c r="CH81" i="6"/>
  <c r="CW81" i="6" s="1"/>
  <c r="CN81" i="6"/>
  <c r="CQ81" i="6"/>
  <c r="CI81" i="6"/>
  <c r="CJ81" i="6"/>
  <c r="DA81" i="6" s="1"/>
  <c r="CN86" i="6"/>
  <c r="CI86" i="6"/>
  <c r="CG86" i="6"/>
  <c r="CH86" i="6"/>
  <c r="CQ86" i="6"/>
  <c r="CL86" i="6"/>
  <c r="CK86" i="6"/>
  <c r="CJ86" i="6"/>
  <c r="CM86" i="6"/>
  <c r="CF86" i="6"/>
  <c r="CU74" i="6"/>
  <c r="CW72" i="6"/>
  <c r="CU73" i="6"/>
  <c r="CO85" i="6"/>
  <c r="CT73" i="6"/>
  <c r="CW78" i="6"/>
  <c r="CW77" i="6"/>
  <c r="CW71" i="6"/>
  <c r="DA71" i="6"/>
  <c r="CT78" i="6"/>
  <c r="CU78" i="6"/>
  <c r="CV78" i="6"/>
  <c r="CO78" i="6"/>
  <c r="CU77" i="6"/>
  <c r="CV77" i="6"/>
  <c r="CO77" i="6"/>
  <c r="CT77" i="6"/>
  <c r="DA78" i="6"/>
  <c r="CT71" i="6"/>
  <c r="CU71" i="6"/>
  <c r="CV71" i="6"/>
  <c r="CO71" i="6"/>
  <c r="DA77" i="6"/>
  <c r="CR77" i="6"/>
  <c r="CS77" i="6" s="1"/>
  <c r="CY77" i="6" s="1"/>
  <c r="CR86" i="6" l="1"/>
  <c r="CV74" i="6"/>
  <c r="CO74" i="6"/>
  <c r="CX84" i="6"/>
  <c r="CZ84" i="6"/>
  <c r="CY84" i="6"/>
  <c r="CS80" i="6"/>
  <c r="CY80" i="6" s="1"/>
  <c r="CR82" i="6"/>
  <c r="CS82" i="6" s="1"/>
  <c r="CO80" i="6"/>
  <c r="CZ73" i="6"/>
  <c r="CU80" i="6"/>
  <c r="CV80" i="6"/>
  <c r="CX75" i="6"/>
  <c r="CY73" i="6"/>
  <c r="CZ75" i="6"/>
  <c r="CY79" i="6"/>
  <c r="CR83" i="6"/>
  <c r="CS83" i="6" s="1"/>
  <c r="CS74" i="6"/>
  <c r="CY74" i="6" s="1"/>
  <c r="CR76" i="6"/>
  <c r="CS76" i="6" s="1"/>
  <c r="CZ76" i="6" s="1"/>
  <c r="CZ74" i="6"/>
  <c r="CY87" i="6"/>
  <c r="CO76" i="6"/>
  <c r="CZ87" i="6"/>
  <c r="CZ80" i="6"/>
  <c r="CV83" i="6"/>
  <c r="CU82" i="6"/>
  <c r="CT82" i="6"/>
  <c r="CY71" i="6"/>
  <c r="CZ85" i="6"/>
  <c r="CY85" i="6"/>
  <c r="CZ72" i="6"/>
  <c r="CV82" i="6"/>
  <c r="CO82" i="6"/>
  <c r="CX85" i="6"/>
  <c r="CU83" i="6"/>
  <c r="CT83" i="6"/>
  <c r="CO83" i="6"/>
  <c r="CX79" i="6"/>
  <c r="CX78" i="6"/>
  <c r="CZ78" i="6"/>
  <c r="CY78" i="6"/>
  <c r="CX77" i="6"/>
  <c r="CO86" i="6"/>
  <c r="CS86" i="6"/>
  <c r="CX86" i="6" s="1"/>
  <c r="CT86" i="6"/>
  <c r="CU86" i="6"/>
  <c r="CV86" i="6"/>
  <c r="CZ77" i="6"/>
  <c r="CX72" i="6"/>
  <c r="CU81" i="6"/>
  <c r="CV81" i="6"/>
  <c r="CO81" i="6"/>
  <c r="CT81" i="6"/>
  <c r="CW86" i="6"/>
  <c r="DA86" i="6"/>
  <c r="CR81" i="6"/>
  <c r="CS81" i="6" s="1"/>
  <c r="CZ71" i="6"/>
  <c r="DD73" i="6"/>
  <c r="CZ82" i="6" l="1"/>
  <c r="CX82" i="6"/>
  <c r="CY82" i="6"/>
  <c r="CY76" i="6"/>
  <c r="CX80" i="6"/>
  <c r="CX76" i="6"/>
  <c r="CX74" i="6"/>
  <c r="CY83" i="6"/>
  <c r="CZ83" i="6"/>
  <c r="CX83" i="6"/>
  <c r="CY81" i="6"/>
  <c r="CZ81" i="6"/>
  <c r="DD81" i="6" s="1"/>
  <c r="CX81" i="6"/>
  <c r="CZ86" i="6"/>
  <c r="CY86" i="6"/>
  <c r="DD75" i="6"/>
  <c r="DD77" i="6"/>
  <c r="DN77" i="6" s="1"/>
  <c r="DD72" i="6"/>
  <c r="DD71" i="6"/>
  <c r="DH71" i="6" s="1"/>
  <c r="DH73" i="6"/>
  <c r="DN81" i="6"/>
  <c r="DD79" i="6"/>
  <c r="DD74" i="6"/>
  <c r="DI73" i="6"/>
  <c r="DJ73" i="6"/>
  <c r="DK73" i="6"/>
  <c r="DN73" i="6"/>
  <c r="DD76" i="6"/>
  <c r="DJ76" i="6" s="1"/>
  <c r="DK76" i="6"/>
  <c r="DD84" i="6"/>
  <c r="DI84" i="6" s="1"/>
  <c r="DD83" i="6"/>
  <c r="DD80" i="6"/>
  <c r="DN80" i="6" s="1"/>
  <c r="DD78" i="6"/>
  <c r="DK78" i="6" s="1"/>
  <c r="DH83" i="6" l="1"/>
  <c r="DH81" i="6"/>
  <c r="DI81" i="6"/>
  <c r="DK81" i="6"/>
  <c r="DJ81" i="6"/>
  <c r="DJ71" i="6"/>
  <c r="DI71" i="6"/>
  <c r="DN71" i="6"/>
  <c r="DI77" i="6"/>
  <c r="DI72" i="6"/>
  <c r="DJ77" i="6"/>
  <c r="DJ72" i="6"/>
  <c r="DH77" i="6"/>
  <c r="DK77" i="6"/>
  <c r="DN72" i="6"/>
  <c r="DK83" i="6"/>
  <c r="DI75" i="6"/>
  <c r="DK71" i="6"/>
  <c r="DK72" i="6"/>
  <c r="DH72" i="6"/>
  <c r="DJ74" i="6"/>
  <c r="DH84" i="6"/>
  <c r="DN83" i="6"/>
  <c r="DJ84" i="6"/>
  <c r="DN84" i="6"/>
  <c r="DI83" i="6"/>
  <c r="DK84" i="6"/>
  <c r="DJ80" i="6"/>
  <c r="DJ79" i="6"/>
  <c r="DI80" i="6"/>
  <c r="DH76" i="6"/>
  <c r="DH79" i="6"/>
  <c r="DH80" i="6"/>
  <c r="DK80" i="6"/>
  <c r="DI79" i="6"/>
  <c r="DI76" i="6"/>
  <c r="DK79" i="6"/>
  <c r="DN76" i="6"/>
  <c r="DK75" i="6"/>
  <c r="DJ83" i="6"/>
  <c r="DN79" i="6"/>
  <c r="DI74" i="6"/>
  <c r="DH78" i="6"/>
  <c r="DN78" i="6"/>
  <c r="DN75" i="6"/>
  <c r="DN74" i="6"/>
  <c r="DI78" i="6"/>
  <c r="DJ78" i="6"/>
  <c r="DH74" i="6"/>
  <c r="DD85" i="6"/>
  <c r="DN85" i="6" s="1"/>
  <c r="DD86" i="6"/>
  <c r="DD82" i="6"/>
  <c r="DI82" i="6" s="1"/>
  <c r="DD87" i="6"/>
  <c r="DJ87" i="6" s="1"/>
  <c r="DK74" i="6"/>
  <c r="DJ75" i="6"/>
  <c r="DH75" i="6"/>
  <c r="DK85" i="6" l="1"/>
  <c r="DJ82" i="6"/>
  <c r="DJ85" i="6"/>
  <c r="DH85" i="6"/>
  <c r="DI85" i="6"/>
  <c r="DK82" i="6"/>
  <c r="DN82" i="6"/>
  <c r="DH82" i="6"/>
  <c r="DJ86" i="6"/>
  <c r="DN86" i="6"/>
  <c r="DH86" i="6"/>
  <c r="DK86" i="6"/>
  <c r="DN87" i="6"/>
  <c r="DI86" i="6"/>
  <c r="DI87" i="6"/>
  <c r="DH87" i="6"/>
  <c r="DK87" i="6"/>
  <c r="Z304" i="13"/>
  <c r="AA304" i="13" s="1"/>
  <c r="Z305" i="13"/>
  <c r="AA305" i="13" s="1"/>
  <c r="Z306" i="13"/>
  <c r="AC306" i="13" s="1"/>
  <c r="Z307" i="13"/>
  <c r="AA307" i="13" s="1"/>
  <c r="Z308" i="13"/>
  <c r="AB308" i="13" s="1"/>
  <c r="Z309" i="13"/>
  <c r="AB309" i="13" s="1"/>
  <c r="Z310" i="13"/>
  <c r="AA310" i="13" s="1"/>
  <c r="Z311" i="13"/>
  <c r="AA311" i="13" s="1"/>
  <c r="Z312" i="13"/>
  <c r="AA312" i="13" s="1"/>
  <c r="Z313" i="13"/>
  <c r="AA313" i="13" s="1"/>
  <c r="Z314" i="13"/>
  <c r="AC314" i="13" s="1"/>
  <c r="Z315" i="13"/>
  <c r="AA315" i="13" s="1"/>
  <c r="Z316" i="13"/>
  <c r="AB316" i="13" s="1"/>
  <c r="Z317" i="13"/>
  <c r="AB317" i="13" s="1"/>
  <c r="Z318" i="13"/>
  <c r="AC318" i="13" s="1"/>
  <c r="Z319" i="13"/>
  <c r="AA319" i="13" s="1"/>
  <c r="Z320" i="13"/>
  <c r="AA320" i="13" s="1"/>
  <c r="Z303" i="13"/>
  <c r="AB303" i="13" s="1"/>
  <c r="Y304" i="13"/>
  <c r="Y305" i="13"/>
  <c r="Y306" i="13"/>
  <c r="Y307" i="13"/>
  <c r="Y308" i="13"/>
  <c r="Y309" i="13"/>
  <c r="Y310" i="13"/>
  <c r="Y311" i="13"/>
  <c r="Y312" i="13"/>
  <c r="Y313" i="13"/>
  <c r="Y314" i="13"/>
  <c r="Y315" i="13"/>
  <c r="Y316" i="13"/>
  <c r="Y317" i="13"/>
  <c r="Y318" i="13"/>
  <c r="Y319" i="13"/>
  <c r="Y320" i="13"/>
  <c r="Y303" i="13"/>
  <c r="AB311" i="13" l="1"/>
  <c r="AA309" i="13"/>
  <c r="AC316" i="13"/>
  <c r="AA316" i="13"/>
  <c r="AA308" i="13"/>
  <c r="AC319" i="13"/>
  <c r="AB314" i="13"/>
  <c r="AC307" i="13"/>
  <c r="AC308" i="13"/>
  <c r="AB315" i="13"/>
  <c r="AB319" i="13"/>
  <c r="AA314" i="13"/>
  <c r="AB307" i="13"/>
  <c r="AC315" i="13"/>
  <c r="AA317" i="13"/>
  <c r="AC311" i="13"/>
  <c r="AA306" i="13"/>
  <c r="AB306" i="13"/>
  <c r="AC303" i="13"/>
  <c r="AC304" i="13"/>
  <c r="AC313" i="13"/>
  <c r="AC305" i="13"/>
  <c r="AC310" i="13"/>
  <c r="AB305" i="13"/>
  <c r="AB318" i="13"/>
  <c r="AB310" i="13"/>
  <c r="AA318" i="13"/>
  <c r="AC312" i="13"/>
  <c r="AB320" i="13"/>
  <c r="AC317" i="13"/>
  <c r="AB312" i="13"/>
  <c r="AC309" i="13"/>
  <c r="AB304" i="13"/>
  <c r="AA303" i="13"/>
  <c r="AB313" i="13"/>
  <c r="AC320" i="13"/>
  <c r="AD103" i="6"/>
  <c r="AE103" i="6" s="1"/>
  <c r="AD102" i="6"/>
  <c r="AE102" i="6" s="1"/>
  <c r="AD101" i="6"/>
  <c r="AE101" i="6" s="1"/>
  <c r="AD100" i="6"/>
  <c r="AE100" i="6" s="1"/>
  <c r="AD99" i="6"/>
  <c r="AE99" i="6" s="1"/>
  <c r="AD98" i="6"/>
  <c r="AE98" i="6" s="1"/>
  <c r="AD97" i="6"/>
  <c r="AE97" i="6" s="1"/>
  <c r="AD96" i="6"/>
  <c r="AE96" i="6" s="1"/>
  <c r="AD95" i="6"/>
  <c r="AE95" i="6" s="1"/>
  <c r="AD94" i="6"/>
  <c r="AE94" i="6" s="1"/>
  <c r="AD93" i="6"/>
  <c r="AE93" i="6" s="1"/>
  <c r="AD92" i="6"/>
  <c r="AE92" i="6" s="1"/>
  <c r="AD91" i="6"/>
  <c r="AE91" i="6" s="1"/>
  <c r="AD90" i="6"/>
  <c r="AE90" i="6" s="1"/>
  <c r="AD69" i="6" l="1"/>
  <c r="AE69" i="6" s="1"/>
  <c r="BO69" i="6"/>
  <c r="BP69" i="6"/>
  <c r="BR69" i="6"/>
  <c r="BS69" i="6"/>
  <c r="BT69" i="6"/>
  <c r="BU69" i="6"/>
  <c r="BW69" i="6"/>
  <c r="BX69" i="6"/>
  <c r="BY69" i="6"/>
  <c r="BZ69" i="6"/>
  <c r="CA69" i="6"/>
  <c r="DE69" i="6"/>
  <c r="DF69" i="6" s="1"/>
  <c r="DM69" i="6"/>
  <c r="AD70" i="6"/>
  <c r="AE70" i="6" s="1"/>
  <c r="BO70" i="6"/>
  <c r="BP70" i="6"/>
  <c r="BR70" i="6"/>
  <c r="BS70" i="6"/>
  <c r="BT70" i="6"/>
  <c r="BU70" i="6"/>
  <c r="BW70" i="6"/>
  <c r="BX70" i="6"/>
  <c r="BY70" i="6"/>
  <c r="BZ70" i="6"/>
  <c r="CA70" i="6"/>
  <c r="DE70" i="6"/>
  <c r="DF70" i="6" s="1"/>
  <c r="DM70" i="6"/>
  <c r="AD68" i="6"/>
  <c r="AE68" i="6" s="1"/>
  <c r="BO68" i="6"/>
  <c r="BP68" i="6"/>
  <c r="BR68" i="6"/>
  <c r="BS68" i="6"/>
  <c r="BT68" i="6"/>
  <c r="BU68" i="6"/>
  <c r="BW68" i="6"/>
  <c r="BX68" i="6"/>
  <c r="BY68" i="6"/>
  <c r="BZ68" i="6"/>
  <c r="CA68" i="6"/>
  <c r="DE68" i="6"/>
  <c r="DF68" i="6" s="1"/>
  <c r="DM68" i="6"/>
  <c r="AD67" i="6"/>
  <c r="AE67" i="6" s="1"/>
  <c r="BO67" i="6"/>
  <c r="BP67" i="6"/>
  <c r="BR67" i="6"/>
  <c r="BS67" i="6"/>
  <c r="BT67" i="6"/>
  <c r="BU67" i="6"/>
  <c r="BW67" i="6"/>
  <c r="BX67" i="6"/>
  <c r="BY67" i="6"/>
  <c r="BZ67" i="6"/>
  <c r="CA67" i="6"/>
  <c r="DE67" i="6"/>
  <c r="DF67" i="6" s="1"/>
  <c r="DM67" i="6"/>
  <c r="AD66" i="6"/>
  <c r="AE66" i="6" s="1"/>
  <c r="BO66" i="6"/>
  <c r="BP66" i="6"/>
  <c r="BR66" i="6"/>
  <c r="BS66" i="6"/>
  <c r="BT66" i="6"/>
  <c r="BU66" i="6"/>
  <c r="BW66" i="6"/>
  <c r="BX66" i="6"/>
  <c r="BY66" i="6"/>
  <c r="BZ66" i="6"/>
  <c r="CA66" i="6"/>
  <c r="DE66" i="6"/>
  <c r="DF66" i="6" s="1"/>
  <c r="DM66" i="6"/>
  <c r="AD61" i="6"/>
  <c r="AE61" i="6" s="1"/>
  <c r="BO61" i="6"/>
  <c r="BP61" i="6"/>
  <c r="BR61" i="6"/>
  <c r="BS61" i="6"/>
  <c r="BT61" i="6"/>
  <c r="BU61" i="6"/>
  <c r="BW61" i="6"/>
  <c r="BX61" i="6"/>
  <c r="BY61" i="6"/>
  <c r="BZ61" i="6"/>
  <c r="CA61" i="6"/>
  <c r="DE61" i="6"/>
  <c r="DF61" i="6" s="1"/>
  <c r="DM61" i="6"/>
  <c r="AD62" i="6"/>
  <c r="AE62" i="6" s="1"/>
  <c r="BO62" i="6"/>
  <c r="BP62" i="6"/>
  <c r="BR62" i="6"/>
  <c r="BS62" i="6"/>
  <c r="BT62" i="6"/>
  <c r="BU62" i="6"/>
  <c r="BW62" i="6"/>
  <c r="BX62" i="6"/>
  <c r="BY62" i="6"/>
  <c r="BZ62" i="6"/>
  <c r="CA62" i="6"/>
  <c r="DE62" i="6"/>
  <c r="DF62" i="6" s="1"/>
  <c r="DM62" i="6"/>
  <c r="AD63" i="6"/>
  <c r="AE63" i="6" s="1"/>
  <c r="BO63" i="6"/>
  <c r="BP63" i="6"/>
  <c r="BR63" i="6"/>
  <c r="BS63" i="6"/>
  <c r="BT63" i="6"/>
  <c r="BU63" i="6"/>
  <c r="BW63" i="6"/>
  <c r="BX63" i="6"/>
  <c r="BY63" i="6"/>
  <c r="BZ63" i="6"/>
  <c r="CA63" i="6"/>
  <c r="DE63" i="6"/>
  <c r="DF63" i="6" s="1"/>
  <c r="DM63" i="6"/>
  <c r="AD64" i="6"/>
  <c r="AE64" i="6" s="1"/>
  <c r="BO64" i="6"/>
  <c r="BP64" i="6"/>
  <c r="BR64" i="6"/>
  <c r="BS64" i="6"/>
  <c r="BT64" i="6"/>
  <c r="BU64" i="6"/>
  <c r="BW64" i="6"/>
  <c r="BX64" i="6"/>
  <c r="BY64" i="6"/>
  <c r="BZ64" i="6"/>
  <c r="CA64" i="6"/>
  <c r="DE64" i="6"/>
  <c r="DF64" i="6" s="1"/>
  <c r="DM64" i="6"/>
  <c r="AD65" i="6"/>
  <c r="AE65" i="6" s="1"/>
  <c r="BO65" i="6"/>
  <c r="BP65" i="6"/>
  <c r="BR65" i="6"/>
  <c r="BS65" i="6"/>
  <c r="BT65" i="6"/>
  <c r="BU65" i="6"/>
  <c r="BW65" i="6"/>
  <c r="BX65" i="6"/>
  <c r="BY65" i="6"/>
  <c r="BZ65" i="6"/>
  <c r="CA65" i="6"/>
  <c r="DE65" i="6"/>
  <c r="DF65" i="6" s="1"/>
  <c r="DM65" i="6"/>
  <c r="AD60" i="6"/>
  <c r="AE60" i="6" s="1"/>
  <c r="BO60" i="6"/>
  <c r="BP60" i="6"/>
  <c r="BR60" i="6"/>
  <c r="BS60" i="6"/>
  <c r="BT60" i="6"/>
  <c r="BU60" i="6"/>
  <c r="BW60" i="6"/>
  <c r="BX60" i="6"/>
  <c r="BY60" i="6"/>
  <c r="BZ60" i="6"/>
  <c r="CA60" i="6"/>
  <c r="DE60" i="6"/>
  <c r="DF60" i="6" s="1"/>
  <c r="DM60" i="6"/>
  <c r="AD59" i="6"/>
  <c r="AE59" i="6" s="1"/>
  <c r="BO59" i="6"/>
  <c r="BP59" i="6"/>
  <c r="BR59" i="6"/>
  <c r="BS59" i="6"/>
  <c r="BT59" i="6"/>
  <c r="BU59" i="6"/>
  <c r="BW59" i="6"/>
  <c r="BX59" i="6"/>
  <c r="BY59" i="6"/>
  <c r="BZ59" i="6"/>
  <c r="CA59" i="6"/>
  <c r="DE59" i="6"/>
  <c r="DF59" i="6" s="1"/>
  <c r="DM59" i="6"/>
  <c r="AD55" i="6"/>
  <c r="AE55" i="6" s="1"/>
  <c r="BO55" i="6"/>
  <c r="BP55" i="6"/>
  <c r="BR55" i="6"/>
  <c r="BS55" i="6"/>
  <c r="BT55" i="6"/>
  <c r="BU55" i="6"/>
  <c r="BW55" i="6"/>
  <c r="BX55" i="6"/>
  <c r="BY55" i="6"/>
  <c r="BZ55" i="6"/>
  <c r="CA55" i="6"/>
  <c r="DE55" i="6"/>
  <c r="DF55" i="6" s="1"/>
  <c r="DM55" i="6"/>
  <c r="AD56" i="6"/>
  <c r="AE56" i="6" s="1"/>
  <c r="BO56" i="6"/>
  <c r="BP56" i="6"/>
  <c r="BR56" i="6"/>
  <c r="BS56" i="6"/>
  <c r="BT56" i="6"/>
  <c r="BU56" i="6"/>
  <c r="BW56" i="6"/>
  <c r="BX56" i="6"/>
  <c r="BY56" i="6"/>
  <c r="BZ56" i="6"/>
  <c r="CA56" i="6"/>
  <c r="DE56" i="6"/>
  <c r="DF56" i="6" s="1"/>
  <c r="DM56" i="6"/>
  <c r="AD57" i="6"/>
  <c r="AE57" i="6" s="1"/>
  <c r="BO57" i="6"/>
  <c r="BP57" i="6"/>
  <c r="BR57" i="6"/>
  <c r="BS57" i="6"/>
  <c r="BT57" i="6"/>
  <c r="BU57" i="6"/>
  <c r="BW57" i="6"/>
  <c r="BX57" i="6"/>
  <c r="BY57" i="6"/>
  <c r="BZ57" i="6"/>
  <c r="CA57" i="6"/>
  <c r="DE57" i="6"/>
  <c r="DF57" i="6" s="1"/>
  <c r="DM57" i="6"/>
  <c r="AD58" i="6"/>
  <c r="AE58" i="6" s="1"/>
  <c r="BO58" i="6"/>
  <c r="BP58" i="6"/>
  <c r="BR58" i="6"/>
  <c r="BS58" i="6"/>
  <c r="BT58" i="6"/>
  <c r="BU58" i="6"/>
  <c r="BW58" i="6"/>
  <c r="BX58" i="6"/>
  <c r="BY58" i="6"/>
  <c r="BZ58" i="6"/>
  <c r="CA58" i="6"/>
  <c r="DE58" i="6"/>
  <c r="DF58" i="6" s="1"/>
  <c r="DM58" i="6"/>
  <c r="AD54" i="6"/>
  <c r="AE54" i="6" s="1"/>
  <c r="BO54" i="6"/>
  <c r="BP54" i="6"/>
  <c r="BR54" i="6"/>
  <c r="BS54" i="6"/>
  <c r="BT54" i="6"/>
  <c r="BU54" i="6"/>
  <c r="BW54" i="6"/>
  <c r="BX54" i="6"/>
  <c r="BY54" i="6"/>
  <c r="BZ54" i="6"/>
  <c r="CA54" i="6"/>
  <c r="DE54" i="6"/>
  <c r="DF54" i="6" s="1"/>
  <c r="DM54" i="6"/>
  <c r="AD51" i="6"/>
  <c r="AE51" i="6" s="1"/>
  <c r="BO51" i="6"/>
  <c r="BP51" i="6"/>
  <c r="BR51" i="6"/>
  <c r="BS51" i="6"/>
  <c r="BT51" i="6"/>
  <c r="BU51" i="6"/>
  <c r="BW51" i="6"/>
  <c r="BX51" i="6"/>
  <c r="BY51" i="6"/>
  <c r="BZ51" i="6"/>
  <c r="CA51" i="6"/>
  <c r="DE51" i="6"/>
  <c r="DF51" i="6" s="1"/>
  <c r="DM51" i="6"/>
  <c r="AD52" i="6"/>
  <c r="AE52" i="6" s="1"/>
  <c r="BO52" i="6"/>
  <c r="BP52" i="6"/>
  <c r="BR52" i="6"/>
  <c r="BS52" i="6"/>
  <c r="BT52" i="6"/>
  <c r="BU52" i="6"/>
  <c r="BW52" i="6"/>
  <c r="BX52" i="6"/>
  <c r="BY52" i="6"/>
  <c r="BZ52" i="6"/>
  <c r="CA52" i="6"/>
  <c r="DE52" i="6"/>
  <c r="DF52" i="6" s="1"/>
  <c r="DM52" i="6"/>
  <c r="AD53" i="6"/>
  <c r="AE53" i="6" s="1"/>
  <c r="BO53" i="6"/>
  <c r="BP53" i="6"/>
  <c r="BR53" i="6"/>
  <c r="BS53" i="6"/>
  <c r="BT53" i="6"/>
  <c r="BU53" i="6"/>
  <c r="BW53" i="6"/>
  <c r="BX53" i="6"/>
  <c r="BY53" i="6"/>
  <c r="BZ53" i="6"/>
  <c r="CA53" i="6"/>
  <c r="DE53" i="6"/>
  <c r="DF53" i="6" s="1"/>
  <c r="DM53" i="6"/>
  <c r="AD46" i="6"/>
  <c r="AE46" i="6" s="1"/>
  <c r="BO46" i="6"/>
  <c r="BP46" i="6"/>
  <c r="BR46" i="6"/>
  <c r="BS46" i="6"/>
  <c r="BT46" i="6"/>
  <c r="BU46" i="6"/>
  <c r="BW46" i="6"/>
  <c r="BX46" i="6"/>
  <c r="BY46" i="6"/>
  <c r="BZ46" i="6"/>
  <c r="CA46" i="6"/>
  <c r="DE46" i="6"/>
  <c r="DF46" i="6" s="1"/>
  <c r="DM46" i="6"/>
  <c r="AD47" i="6"/>
  <c r="AE47" i="6" s="1"/>
  <c r="BO47" i="6"/>
  <c r="BP47" i="6"/>
  <c r="BR47" i="6"/>
  <c r="BS47" i="6"/>
  <c r="BT47" i="6"/>
  <c r="BU47" i="6"/>
  <c r="BW47" i="6"/>
  <c r="BX47" i="6"/>
  <c r="BY47" i="6"/>
  <c r="BZ47" i="6"/>
  <c r="CA47" i="6"/>
  <c r="DE47" i="6"/>
  <c r="DF47" i="6" s="1"/>
  <c r="DM47" i="6"/>
  <c r="AD48" i="6"/>
  <c r="AE48" i="6" s="1"/>
  <c r="BO48" i="6"/>
  <c r="BP48" i="6"/>
  <c r="BR48" i="6"/>
  <c r="BS48" i="6"/>
  <c r="BT48" i="6"/>
  <c r="BU48" i="6"/>
  <c r="BW48" i="6"/>
  <c r="BX48" i="6"/>
  <c r="BY48" i="6"/>
  <c r="BZ48" i="6"/>
  <c r="CA48" i="6"/>
  <c r="DE48" i="6"/>
  <c r="DF48" i="6" s="1"/>
  <c r="DM48" i="6"/>
  <c r="AD49" i="6"/>
  <c r="AE49" i="6" s="1"/>
  <c r="BO49" i="6"/>
  <c r="BP49" i="6"/>
  <c r="BR49" i="6"/>
  <c r="BS49" i="6"/>
  <c r="BT49" i="6"/>
  <c r="BU49" i="6"/>
  <c r="BW49" i="6"/>
  <c r="BX49" i="6"/>
  <c r="BY49" i="6"/>
  <c r="BZ49" i="6"/>
  <c r="CA49" i="6"/>
  <c r="DE49" i="6"/>
  <c r="DF49" i="6" s="1"/>
  <c r="DM49" i="6"/>
  <c r="AD50" i="6"/>
  <c r="AE50" i="6" s="1"/>
  <c r="BO50" i="6"/>
  <c r="BP50" i="6"/>
  <c r="BR50" i="6"/>
  <c r="BS50" i="6"/>
  <c r="BT50" i="6"/>
  <c r="BU50" i="6"/>
  <c r="BW50" i="6"/>
  <c r="BX50" i="6"/>
  <c r="BY50" i="6"/>
  <c r="BZ50" i="6"/>
  <c r="CA50" i="6"/>
  <c r="DE50" i="6"/>
  <c r="DF50" i="6" s="1"/>
  <c r="DM50" i="6"/>
  <c r="AD42" i="6"/>
  <c r="AE42" i="6" s="1"/>
  <c r="BO42" i="6"/>
  <c r="BP42" i="6"/>
  <c r="BR42" i="6"/>
  <c r="BS42" i="6"/>
  <c r="BT42" i="6"/>
  <c r="BU42" i="6"/>
  <c r="BW42" i="6"/>
  <c r="BX42" i="6"/>
  <c r="BY42" i="6"/>
  <c r="BZ42" i="6"/>
  <c r="CA42" i="6"/>
  <c r="DE42" i="6"/>
  <c r="DF42" i="6" s="1"/>
  <c r="DM42" i="6"/>
  <c r="AD43" i="6"/>
  <c r="AE43" i="6" s="1"/>
  <c r="BO43" i="6"/>
  <c r="BP43" i="6"/>
  <c r="BR43" i="6"/>
  <c r="BS43" i="6"/>
  <c r="BT43" i="6"/>
  <c r="BU43" i="6"/>
  <c r="BW43" i="6"/>
  <c r="BX43" i="6"/>
  <c r="BY43" i="6"/>
  <c r="BZ43" i="6"/>
  <c r="CA43" i="6"/>
  <c r="DE43" i="6"/>
  <c r="DF43" i="6" s="1"/>
  <c r="DM43" i="6"/>
  <c r="AD44" i="6"/>
  <c r="AE44" i="6" s="1"/>
  <c r="BO44" i="6"/>
  <c r="BP44" i="6"/>
  <c r="BR44" i="6"/>
  <c r="BS44" i="6"/>
  <c r="BT44" i="6"/>
  <c r="BU44" i="6"/>
  <c r="BW44" i="6"/>
  <c r="BX44" i="6"/>
  <c r="BY44" i="6"/>
  <c r="BZ44" i="6"/>
  <c r="CA44" i="6"/>
  <c r="DE44" i="6"/>
  <c r="DF44" i="6" s="1"/>
  <c r="DM44" i="6"/>
  <c r="AD45" i="6"/>
  <c r="AE45" i="6" s="1"/>
  <c r="BO45" i="6"/>
  <c r="BP45" i="6"/>
  <c r="BR45" i="6"/>
  <c r="BS45" i="6"/>
  <c r="BT45" i="6"/>
  <c r="BU45" i="6"/>
  <c r="BW45" i="6"/>
  <c r="BX45" i="6"/>
  <c r="BY45" i="6"/>
  <c r="BZ45" i="6"/>
  <c r="CA45" i="6"/>
  <c r="DE45" i="6"/>
  <c r="DF45" i="6" s="1"/>
  <c r="DM45" i="6"/>
  <c r="AD33" i="6"/>
  <c r="AE33" i="6" s="1"/>
  <c r="BO33" i="6"/>
  <c r="BP33" i="6"/>
  <c r="BR33" i="6"/>
  <c r="BS33" i="6"/>
  <c r="BT33" i="6"/>
  <c r="BU33" i="6"/>
  <c r="BW33" i="6"/>
  <c r="BX33" i="6"/>
  <c r="BY33" i="6"/>
  <c r="BZ33" i="6"/>
  <c r="CA33" i="6"/>
  <c r="DE33" i="6"/>
  <c r="DF33" i="6" s="1"/>
  <c r="DM33" i="6"/>
  <c r="AD34" i="6"/>
  <c r="AE34" i="6" s="1"/>
  <c r="BO34" i="6"/>
  <c r="BP34" i="6"/>
  <c r="BR34" i="6"/>
  <c r="BS34" i="6"/>
  <c r="BT34" i="6"/>
  <c r="BU34" i="6"/>
  <c r="BW34" i="6"/>
  <c r="BX34" i="6"/>
  <c r="BY34" i="6"/>
  <c r="BZ34" i="6"/>
  <c r="CA34" i="6"/>
  <c r="DE34" i="6"/>
  <c r="DF34" i="6" s="1"/>
  <c r="DM34" i="6"/>
  <c r="AD35" i="6"/>
  <c r="AE35" i="6" s="1"/>
  <c r="BO35" i="6"/>
  <c r="BP35" i="6"/>
  <c r="BR35" i="6"/>
  <c r="BS35" i="6"/>
  <c r="BT35" i="6"/>
  <c r="BU35" i="6"/>
  <c r="BW35" i="6"/>
  <c r="BX35" i="6"/>
  <c r="BY35" i="6"/>
  <c r="BZ35" i="6"/>
  <c r="CA35" i="6"/>
  <c r="DE35" i="6"/>
  <c r="DF35" i="6" s="1"/>
  <c r="DM35" i="6"/>
  <c r="AD36" i="6"/>
  <c r="AE36" i="6" s="1"/>
  <c r="BO36" i="6"/>
  <c r="BP36" i="6"/>
  <c r="BR36" i="6"/>
  <c r="BS36" i="6"/>
  <c r="BT36" i="6"/>
  <c r="BU36" i="6"/>
  <c r="BW36" i="6"/>
  <c r="BX36" i="6"/>
  <c r="BY36" i="6"/>
  <c r="BZ36" i="6"/>
  <c r="CA36" i="6"/>
  <c r="DE36" i="6"/>
  <c r="DF36" i="6" s="1"/>
  <c r="DM36" i="6"/>
  <c r="AD37" i="6"/>
  <c r="AE37" i="6" s="1"/>
  <c r="BO37" i="6"/>
  <c r="BP37" i="6"/>
  <c r="BR37" i="6"/>
  <c r="BS37" i="6"/>
  <c r="BT37" i="6"/>
  <c r="BU37" i="6"/>
  <c r="BW37" i="6"/>
  <c r="BX37" i="6"/>
  <c r="BY37" i="6"/>
  <c r="BZ37" i="6"/>
  <c r="CA37" i="6"/>
  <c r="DE37" i="6"/>
  <c r="DF37" i="6" s="1"/>
  <c r="DM37" i="6"/>
  <c r="AD38" i="6"/>
  <c r="AE38" i="6" s="1"/>
  <c r="BO38" i="6"/>
  <c r="BP38" i="6"/>
  <c r="BR38" i="6"/>
  <c r="BS38" i="6"/>
  <c r="BT38" i="6"/>
  <c r="BU38" i="6"/>
  <c r="BW38" i="6"/>
  <c r="BX38" i="6"/>
  <c r="BY38" i="6"/>
  <c r="BZ38" i="6"/>
  <c r="CA38" i="6"/>
  <c r="DE38" i="6"/>
  <c r="DF38" i="6" s="1"/>
  <c r="DM38" i="6"/>
  <c r="AD39" i="6"/>
  <c r="AE39" i="6" s="1"/>
  <c r="BO39" i="6"/>
  <c r="BP39" i="6"/>
  <c r="BR39" i="6"/>
  <c r="BS39" i="6"/>
  <c r="BT39" i="6"/>
  <c r="BU39" i="6"/>
  <c r="BW39" i="6"/>
  <c r="BX39" i="6"/>
  <c r="BY39" i="6"/>
  <c r="BZ39" i="6"/>
  <c r="CA39" i="6"/>
  <c r="DE39" i="6"/>
  <c r="DF39" i="6" s="1"/>
  <c r="DM39" i="6"/>
  <c r="AD40" i="6"/>
  <c r="AE40" i="6" s="1"/>
  <c r="BO40" i="6"/>
  <c r="BP40" i="6"/>
  <c r="BR40" i="6"/>
  <c r="BS40" i="6"/>
  <c r="BT40" i="6"/>
  <c r="BU40" i="6"/>
  <c r="BW40" i="6"/>
  <c r="BX40" i="6"/>
  <c r="BY40" i="6"/>
  <c r="BZ40" i="6"/>
  <c r="CA40" i="6"/>
  <c r="DE40" i="6"/>
  <c r="DF40" i="6" s="1"/>
  <c r="DM40" i="6"/>
  <c r="AD41" i="6"/>
  <c r="AE41" i="6" s="1"/>
  <c r="BO41" i="6"/>
  <c r="BP41" i="6"/>
  <c r="BR41" i="6"/>
  <c r="BS41" i="6"/>
  <c r="BT41" i="6"/>
  <c r="BU41" i="6"/>
  <c r="BW41" i="6"/>
  <c r="BX41" i="6"/>
  <c r="BY41" i="6"/>
  <c r="BZ41" i="6"/>
  <c r="CA41" i="6"/>
  <c r="DE41" i="6"/>
  <c r="DF41" i="6" s="1"/>
  <c r="DM41" i="6"/>
  <c r="AD25" i="6"/>
  <c r="AE25" i="6" s="1"/>
  <c r="BO25" i="6"/>
  <c r="BP25" i="6"/>
  <c r="BR25" i="6"/>
  <c r="BS25" i="6"/>
  <c r="BT25" i="6"/>
  <c r="BU25" i="6"/>
  <c r="BW25" i="6"/>
  <c r="BX25" i="6"/>
  <c r="BY25" i="6"/>
  <c r="BZ25" i="6"/>
  <c r="CA25" i="6"/>
  <c r="DE25" i="6"/>
  <c r="DF25" i="6" s="1"/>
  <c r="DM25" i="6"/>
  <c r="AD26" i="6"/>
  <c r="AE26" i="6" s="1"/>
  <c r="BO26" i="6"/>
  <c r="BP26" i="6"/>
  <c r="BR26" i="6"/>
  <c r="BS26" i="6"/>
  <c r="BT26" i="6"/>
  <c r="BU26" i="6"/>
  <c r="BW26" i="6"/>
  <c r="BX26" i="6"/>
  <c r="BY26" i="6"/>
  <c r="BZ26" i="6"/>
  <c r="CA26" i="6"/>
  <c r="DE26" i="6"/>
  <c r="DF26" i="6" s="1"/>
  <c r="DM26" i="6"/>
  <c r="AD27" i="6"/>
  <c r="AE27" i="6" s="1"/>
  <c r="BO27" i="6"/>
  <c r="BP27" i="6"/>
  <c r="BR27" i="6"/>
  <c r="BS27" i="6"/>
  <c r="BT27" i="6"/>
  <c r="BU27" i="6"/>
  <c r="BW27" i="6"/>
  <c r="BX27" i="6"/>
  <c r="BY27" i="6"/>
  <c r="BZ27" i="6"/>
  <c r="CA27" i="6"/>
  <c r="DE27" i="6"/>
  <c r="DF27" i="6" s="1"/>
  <c r="DM27" i="6"/>
  <c r="AD28" i="6"/>
  <c r="AE28" i="6" s="1"/>
  <c r="BO28" i="6"/>
  <c r="BP28" i="6"/>
  <c r="BR28" i="6"/>
  <c r="BS28" i="6"/>
  <c r="BT28" i="6"/>
  <c r="BU28" i="6"/>
  <c r="BW28" i="6"/>
  <c r="BX28" i="6"/>
  <c r="BY28" i="6"/>
  <c r="BZ28" i="6"/>
  <c r="CA28" i="6"/>
  <c r="DE28" i="6"/>
  <c r="DF28" i="6" s="1"/>
  <c r="DM28" i="6"/>
  <c r="AD29" i="6"/>
  <c r="AE29" i="6" s="1"/>
  <c r="BO29" i="6"/>
  <c r="BP29" i="6"/>
  <c r="BR29" i="6"/>
  <c r="BS29" i="6"/>
  <c r="BT29" i="6"/>
  <c r="BU29" i="6"/>
  <c r="BW29" i="6"/>
  <c r="BX29" i="6"/>
  <c r="BY29" i="6"/>
  <c r="BZ29" i="6"/>
  <c r="CA29" i="6"/>
  <c r="DE29" i="6"/>
  <c r="DF29" i="6" s="1"/>
  <c r="DM29" i="6"/>
  <c r="AD30" i="6"/>
  <c r="AE30" i="6" s="1"/>
  <c r="BO30" i="6"/>
  <c r="BP30" i="6"/>
  <c r="BR30" i="6"/>
  <c r="BS30" i="6"/>
  <c r="BT30" i="6"/>
  <c r="BU30" i="6"/>
  <c r="BW30" i="6"/>
  <c r="BX30" i="6"/>
  <c r="BY30" i="6"/>
  <c r="BZ30" i="6"/>
  <c r="CA30" i="6"/>
  <c r="DE30" i="6"/>
  <c r="DF30" i="6" s="1"/>
  <c r="DM30" i="6"/>
  <c r="AD31" i="6"/>
  <c r="AE31" i="6" s="1"/>
  <c r="BO31" i="6"/>
  <c r="BP31" i="6"/>
  <c r="BR31" i="6"/>
  <c r="BS31" i="6"/>
  <c r="BT31" i="6"/>
  <c r="BU31" i="6"/>
  <c r="BW31" i="6"/>
  <c r="BX31" i="6"/>
  <c r="BY31" i="6"/>
  <c r="BZ31" i="6"/>
  <c r="CA31" i="6"/>
  <c r="DE31" i="6"/>
  <c r="DF31" i="6" s="1"/>
  <c r="DM31" i="6"/>
  <c r="AD32" i="6"/>
  <c r="AE32" i="6" s="1"/>
  <c r="BO32" i="6"/>
  <c r="BP32" i="6"/>
  <c r="BR32" i="6"/>
  <c r="BS32" i="6"/>
  <c r="BT32" i="6"/>
  <c r="BU32" i="6"/>
  <c r="BW32" i="6"/>
  <c r="BX32" i="6"/>
  <c r="BY32" i="6"/>
  <c r="BZ32" i="6"/>
  <c r="CA32" i="6"/>
  <c r="DE32" i="6"/>
  <c r="DF32" i="6" s="1"/>
  <c r="DM32" i="6"/>
  <c r="AD22" i="6"/>
  <c r="AE22" i="6" s="1"/>
  <c r="BO22" i="6"/>
  <c r="BP22" i="6"/>
  <c r="BR22" i="6"/>
  <c r="BS22" i="6"/>
  <c r="BT22" i="6"/>
  <c r="BU22" i="6"/>
  <c r="BW22" i="6"/>
  <c r="BX22" i="6"/>
  <c r="BY22" i="6"/>
  <c r="BZ22" i="6"/>
  <c r="CA22" i="6"/>
  <c r="DE22" i="6"/>
  <c r="DF22" i="6" s="1"/>
  <c r="DM22" i="6"/>
  <c r="AD23" i="6"/>
  <c r="AE23" i="6" s="1"/>
  <c r="BO23" i="6"/>
  <c r="BP23" i="6"/>
  <c r="BR23" i="6"/>
  <c r="BS23" i="6"/>
  <c r="BT23" i="6"/>
  <c r="BU23" i="6"/>
  <c r="BW23" i="6"/>
  <c r="BX23" i="6"/>
  <c r="BY23" i="6"/>
  <c r="BZ23" i="6"/>
  <c r="CA23" i="6"/>
  <c r="DE23" i="6"/>
  <c r="DF23" i="6" s="1"/>
  <c r="DM23" i="6"/>
  <c r="AD24" i="6"/>
  <c r="AE24" i="6" s="1"/>
  <c r="BO24" i="6"/>
  <c r="BP24" i="6"/>
  <c r="BR24" i="6"/>
  <c r="BS24" i="6"/>
  <c r="BT24" i="6"/>
  <c r="BU24" i="6"/>
  <c r="BW24" i="6"/>
  <c r="BX24" i="6"/>
  <c r="BY24" i="6"/>
  <c r="BZ24" i="6"/>
  <c r="CA24" i="6"/>
  <c r="DE24" i="6"/>
  <c r="DF24" i="6" s="1"/>
  <c r="DM24" i="6"/>
  <c r="AD10" i="6"/>
  <c r="AE10" i="6" s="1"/>
  <c r="BO10" i="6"/>
  <c r="BP10" i="6"/>
  <c r="BR10" i="6"/>
  <c r="BS10" i="6"/>
  <c r="BT10" i="6"/>
  <c r="BU10" i="6"/>
  <c r="BW10" i="6"/>
  <c r="BX10" i="6"/>
  <c r="BY10" i="6"/>
  <c r="BZ10" i="6"/>
  <c r="CA10" i="6"/>
  <c r="DE10" i="6"/>
  <c r="DF10" i="6" s="1"/>
  <c r="DM10" i="6"/>
  <c r="AD11" i="6"/>
  <c r="AE11" i="6" s="1"/>
  <c r="BO11" i="6"/>
  <c r="BP11" i="6"/>
  <c r="BR11" i="6"/>
  <c r="BS11" i="6"/>
  <c r="BT11" i="6"/>
  <c r="BU11" i="6"/>
  <c r="BW11" i="6"/>
  <c r="BX11" i="6"/>
  <c r="BY11" i="6"/>
  <c r="BZ11" i="6"/>
  <c r="CA11" i="6"/>
  <c r="DE11" i="6"/>
  <c r="DF11" i="6" s="1"/>
  <c r="DM11" i="6"/>
  <c r="AD12" i="6"/>
  <c r="AE12" i="6" s="1"/>
  <c r="BO12" i="6"/>
  <c r="BP12" i="6"/>
  <c r="BR12" i="6"/>
  <c r="BS12" i="6"/>
  <c r="BT12" i="6"/>
  <c r="BU12" i="6"/>
  <c r="BW12" i="6"/>
  <c r="BX12" i="6"/>
  <c r="BY12" i="6"/>
  <c r="BZ12" i="6"/>
  <c r="CA12" i="6"/>
  <c r="DE12" i="6"/>
  <c r="DF12" i="6" s="1"/>
  <c r="DM12" i="6"/>
  <c r="AD13" i="6"/>
  <c r="AE13" i="6" s="1"/>
  <c r="BO13" i="6"/>
  <c r="BP13" i="6"/>
  <c r="BR13" i="6"/>
  <c r="BS13" i="6"/>
  <c r="BT13" i="6"/>
  <c r="BU13" i="6"/>
  <c r="BW13" i="6"/>
  <c r="BX13" i="6"/>
  <c r="BY13" i="6"/>
  <c r="BZ13" i="6"/>
  <c r="CA13" i="6"/>
  <c r="DE13" i="6"/>
  <c r="DF13" i="6" s="1"/>
  <c r="DM13" i="6"/>
  <c r="AD14" i="6"/>
  <c r="AE14" i="6" s="1"/>
  <c r="BO14" i="6"/>
  <c r="BP14" i="6"/>
  <c r="BR14" i="6"/>
  <c r="BS14" i="6"/>
  <c r="BT14" i="6"/>
  <c r="BU14" i="6"/>
  <c r="BW14" i="6"/>
  <c r="BX14" i="6"/>
  <c r="BY14" i="6"/>
  <c r="BZ14" i="6"/>
  <c r="CA14" i="6"/>
  <c r="DE14" i="6"/>
  <c r="DF14" i="6" s="1"/>
  <c r="DM14" i="6"/>
  <c r="AD15" i="6"/>
  <c r="AE15" i="6" s="1"/>
  <c r="BO15" i="6"/>
  <c r="BP15" i="6"/>
  <c r="BR15" i="6"/>
  <c r="BS15" i="6"/>
  <c r="BT15" i="6"/>
  <c r="BU15" i="6"/>
  <c r="BW15" i="6"/>
  <c r="BX15" i="6"/>
  <c r="BY15" i="6"/>
  <c r="BZ15" i="6"/>
  <c r="CA15" i="6"/>
  <c r="DE15" i="6"/>
  <c r="DF15" i="6" s="1"/>
  <c r="DM15" i="6"/>
  <c r="AD16" i="6"/>
  <c r="AE16" i="6" s="1"/>
  <c r="BO16" i="6"/>
  <c r="BP16" i="6"/>
  <c r="BR16" i="6"/>
  <c r="BS16" i="6"/>
  <c r="BT16" i="6"/>
  <c r="BU16" i="6"/>
  <c r="BW16" i="6"/>
  <c r="BX16" i="6"/>
  <c r="BY16" i="6"/>
  <c r="BZ16" i="6"/>
  <c r="CA16" i="6"/>
  <c r="DE16" i="6"/>
  <c r="DF16" i="6" s="1"/>
  <c r="DM16" i="6"/>
  <c r="AD17" i="6"/>
  <c r="AE17" i="6" s="1"/>
  <c r="BO17" i="6"/>
  <c r="BP17" i="6"/>
  <c r="BR17" i="6"/>
  <c r="BS17" i="6"/>
  <c r="BT17" i="6"/>
  <c r="BU17" i="6"/>
  <c r="BW17" i="6"/>
  <c r="BX17" i="6"/>
  <c r="BY17" i="6"/>
  <c r="BZ17" i="6"/>
  <c r="CA17" i="6"/>
  <c r="DE17" i="6"/>
  <c r="DF17" i="6" s="1"/>
  <c r="DM17" i="6"/>
  <c r="AD18" i="6"/>
  <c r="AE18" i="6" s="1"/>
  <c r="BO18" i="6"/>
  <c r="BP18" i="6"/>
  <c r="BR18" i="6"/>
  <c r="BS18" i="6"/>
  <c r="BT18" i="6"/>
  <c r="BU18" i="6"/>
  <c r="BW18" i="6"/>
  <c r="BX18" i="6"/>
  <c r="BY18" i="6"/>
  <c r="BZ18" i="6"/>
  <c r="CA18" i="6"/>
  <c r="DE18" i="6"/>
  <c r="DF18" i="6" s="1"/>
  <c r="DM18" i="6"/>
  <c r="AD19" i="6"/>
  <c r="AE19" i="6" s="1"/>
  <c r="BO19" i="6"/>
  <c r="BP19" i="6"/>
  <c r="BR19" i="6"/>
  <c r="BS19" i="6"/>
  <c r="BT19" i="6"/>
  <c r="BU19" i="6"/>
  <c r="BW19" i="6"/>
  <c r="BX19" i="6"/>
  <c r="BY19" i="6"/>
  <c r="BZ19" i="6"/>
  <c r="CA19" i="6"/>
  <c r="DE19" i="6"/>
  <c r="DF19" i="6" s="1"/>
  <c r="DM19" i="6"/>
  <c r="AD20" i="6"/>
  <c r="AE20" i="6" s="1"/>
  <c r="BO20" i="6"/>
  <c r="BP20" i="6"/>
  <c r="BR20" i="6"/>
  <c r="BS20" i="6"/>
  <c r="BT20" i="6"/>
  <c r="BU20" i="6"/>
  <c r="BW20" i="6"/>
  <c r="BX20" i="6"/>
  <c r="BY20" i="6"/>
  <c r="BZ20" i="6"/>
  <c r="CA20" i="6"/>
  <c r="DE20" i="6"/>
  <c r="DF20" i="6" s="1"/>
  <c r="DM20" i="6"/>
  <c r="AD21" i="6"/>
  <c r="AE21" i="6" s="1"/>
  <c r="BO21" i="6"/>
  <c r="BP21" i="6"/>
  <c r="BR21" i="6"/>
  <c r="BS21" i="6"/>
  <c r="BT21" i="6"/>
  <c r="BU21" i="6"/>
  <c r="BW21" i="6"/>
  <c r="BX21" i="6"/>
  <c r="BY21" i="6"/>
  <c r="BZ21" i="6"/>
  <c r="CA21" i="6"/>
  <c r="DE21" i="6"/>
  <c r="DF21" i="6" s="1"/>
  <c r="DM21" i="6"/>
  <c r="AD3" i="6"/>
  <c r="AE3" i="6" s="1"/>
  <c r="BO3" i="6"/>
  <c r="BP3" i="6"/>
  <c r="BR3" i="6"/>
  <c r="BS3" i="6"/>
  <c r="BT3" i="6"/>
  <c r="BU3" i="6"/>
  <c r="BW3" i="6"/>
  <c r="BX3" i="6"/>
  <c r="BY3" i="6"/>
  <c r="BZ3" i="6"/>
  <c r="CA3" i="6"/>
  <c r="DE3" i="6"/>
  <c r="DF3" i="6" s="1"/>
  <c r="DM3" i="6"/>
  <c r="AD4" i="6"/>
  <c r="AE4" i="6" s="1"/>
  <c r="BO4" i="6"/>
  <c r="BP4" i="6"/>
  <c r="BR4" i="6"/>
  <c r="BS4" i="6"/>
  <c r="BT4" i="6"/>
  <c r="BU4" i="6"/>
  <c r="BW4" i="6"/>
  <c r="BX4" i="6"/>
  <c r="BY4" i="6"/>
  <c r="BZ4" i="6"/>
  <c r="CA4" i="6"/>
  <c r="DE4" i="6"/>
  <c r="DF4" i="6" s="1"/>
  <c r="DM4" i="6"/>
  <c r="AD5" i="6"/>
  <c r="AE5" i="6" s="1"/>
  <c r="BO5" i="6"/>
  <c r="BP5" i="6"/>
  <c r="BR5" i="6"/>
  <c r="BS5" i="6"/>
  <c r="BT5" i="6"/>
  <c r="BU5" i="6"/>
  <c r="BW5" i="6"/>
  <c r="BX5" i="6"/>
  <c r="BY5" i="6"/>
  <c r="BZ5" i="6"/>
  <c r="CA5" i="6"/>
  <c r="DE5" i="6"/>
  <c r="DF5" i="6" s="1"/>
  <c r="DM5" i="6"/>
  <c r="AD6" i="6"/>
  <c r="AE6" i="6" s="1"/>
  <c r="BO6" i="6"/>
  <c r="BP6" i="6"/>
  <c r="BR6" i="6"/>
  <c r="BS6" i="6"/>
  <c r="BT6" i="6"/>
  <c r="BU6" i="6"/>
  <c r="BW6" i="6"/>
  <c r="BX6" i="6"/>
  <c r="BY6" i="6"/>
  <c r="BZ6" i="6"/>
  <c r="CA6" i="6"/>
  <c r="DE6" i="6"/>
  <c r="DF6" i="6" s="1"/>
  <c r="DM6" i="6"/>
  <c r="AD7" i="6"/>
  <c r="AE7" i="6" s="1"/>
  <c r="BO7" i="6"/>
  <c r="BP7" i="6"/>
  <c r="BR7" i="6"/>
  <c r="BS7" i="6"/>
  <c r="BT7" i="6"/>
  <c r="BU7" i="6"/>
  <c r="BW7" i="6"/>
  <c r="BX7" i="6"/>
  <c r="BY7" i="6"/>
  <c r="BZ7" i="6"/>
  <c r="CA7" i="6"/>
  <c r="DE7" i="6"/>
  <c r="DF7" i="6" s="1"/>
  <c r="DM7" i="6"/>
  <c r="AD8" i="6"/>
  <c r="AE8" i="6" s="1"/>
  <c r="BO8" i="6"/>
  <c r="BP8" i="6"/>
  <c r="BR8" i="6"/>
  <c r="BS8" i="6"/>
  <c r="BT8" i="6"/>
  <c r="BU8" i="6"/>
  <c r="BW8" i="6"/>
  <c r="BX8" i="6"/>
  <c r="BY8" i="6"/>
  <c r="BZ8" i="6"/>
  <c r="CA8" i="6"/>
  <c r="DE8" i="6"/>
  <c r="DF8" i="6" s="1"/>
  <c r="DM8" i="6"/>
  <c r="AD9" i="6"/>
  <c r="AE9" i="6" s="1"/>
  <c r="BO9" i="6"/>
  <c r="BP9" i="6"/>
  <c r="BR9" i="6"/>
  <c r="BS9" i="6"/>
  <c r="BT9" i="6"/>
  <c r="BU9" i="6"/>
  <c r="BW9" i="6"/>
  <c r="BX9" i="6"/>
  <c r="BY9" i="6"/>
  <c r="BZ9" i="6"/>
  <c r="CA9" i="6"/>
  <c r="DE9" i="6"/>
  <c r="DF9" i="6" s="1"/>
  <c r="DM9" i="6"/>
  <c r="CC21" i="6" l="1"/>
  <c r="CC15" i="6"/>
  <c r="CB65" i="6"/>
  <c r="CC28" i="6"/>
  <c r="CB36" i="6"/>
  <c r="CC47" i="6"/>
  <c r="CC46" i="6"/>
  <c r="CC66" i="6"/>
  <c r="CC69" i="6"/>
  <c r="CC38" i="6"/>
  <c r="CC33" i="6"/>
  <c r="CC24" i="6"/>
  <c r="CB39" i="6"/>
  <c r="CB66" i="6"/>
  <c r="CB43" i="6"/>
  <c r="CC54" i="6"/>
  <c r="CC3" i="6"/>
  <c r="CC43" i="6"/>
  <c r="CC57" i="6"/>
  <c r="CB55" i="6"/>
  <c r="CC63" i="6"/>
  <c r="CC14" i="6"/>
  <c r="CC10" i="6"/>
  <c r="CB7" i="6"/>
  <c r="CC4" i="6"/>
  <c r="CC17" i="6"/>
  <c r="CC25" i="6"/>
  <c r="CB63" i="6"/>
  <c r="CB5" i="6"/>
  <c r="CB15" i="6"/>
  <c r="CC26" i="6"/>
  <c r="CB45" i="6"/>
  <c r="CC50" i="6"/>
  <c r="CB54" i="6"/>
  <c r="CB29" i="6"/>
  <c r="CB3" i="6"/>
  <c r="CC23" i="6"/>
  <c r="CB42" i="6"/>
  <c r="CB70" i="6"/>
  <c r="CB38" i="6"/>
  <c r="CB19" i="6"/>
  <c r="CB18" i="6"/>
  <c r="CC29" i="6"/>
  <c r="CB25" i="6"/>
  <c r="CC37" i="6"/>
  <c r="CB37" i="6"/>
  <c r="CB60" i="6"/>
  <c r="CB69" i="6"/>
  <c r="CB61" i="6"/>
  <c r="CB24" i="6"/>
  <c r="CB27" i="6"/>
  <c r="CC35" i="6"/>
  <c r="CC49" i="6"/>
  <c r="CB41" i="6"/>
  <c r="CB44" i="6"/>
  <c r="CC51" i="6"/>
  <c r="CB58" i="6"/>
  <c r="CB68" i="6"/>
  <c r="CC70" i="6"/>
  <c r="CB14" i="6"/>
  <c r="CB23" i="6"/>
  <c r="CB4" i="6"/>
  <c r="CB33" i="6"/>
  <c r="CB47" i="6"/>
  <c r="CB17" i="6"/>
  <c r="CB16" i="6"/>
  <c r="CC34" i="6"/>
  <c r="CC64" i="6"/>
  <c r="CB64" i="6"/>
  <c r="CC62" i="6"/>
  <c r="CB11" i="6"/>
  <c r="CB31" i="6"/>
  <c r="CC30" i="6"/>
  <c r="CC27" i="6"/>
  <c r="CB35" i="6"/>
  <c r="CB48" i="6"/>
  <c r="CC58" i="6"/>
  <c r="CB8" i="6"/>
  <c r="CB20" i="6"/>
  <c r="CB12" i="6"/>
  <c r="CB6" i="6"/>
  <c r="CC5" i="6"/>
  <c r="CC18" i="6"/>
  <c r="CB30" i="6"/>
  <c r="CB28" i="6"/>
  <c r="CB40" i="6"/>
  <c r="CC36" i="6"/>
  <c r="CB51" i="6"/>
  <c r="CB56" i="6"/>
  <c r="CB67" i="6"/>
  <c r="CC6" i="6"/>
  <c r="CC20" i="6"/>
  <c r="CB10" i="6"/>
  <c r="CC7" i="6"/>
  <c r="CC19" i="6"/>
  <c r="CB9" i="6"/>
  <c r="CB21" i="6"/>
  <c r="CD21" i="6" s="1"/>
  <c r="CC16" i="6"/>
  <c r="CC22" i="6"/>
  <c r="CC8" i="6"/>
  <c r="CC9" i="6"/>
  <c r="CB26" i="6"/>
  <c r="CB50" i="6"/>
  <c r="CB22" i="6"/>
  <c r="CC32" i="6"/>
  <c r="CC42" i="6"/>
  <c r="CC48" i="6"/>
  <c r="CC13" i="6"/>
  <c r="CC12" i="6"/>
  <c r="CB34" i="6"/>
  <c r="CC39" i="6"/>
  <c r="CB13" i="6"/>
  <c r="CC11" i="6"/>
  <c r="CB32" i="6"/>
  <c r="CC31" i="6"/>
  <c r="CC40" i="6"/>
  <c r="CC55" i="6"/>
  <c r="CC41" i="6"/>
  <c r="CB46" i="6"/>
  <c r="CC56" i="6"/>
  <c r="CC44" i="6"/>
  <c r="CB49" i="6"/>
  <c r="CC45" i="6"/>
  <c r="CC53" i="6"/>
  <c r="CC52" i="6"/>
  <c r="CB57" i="6"/>
  <c r="CC61" i="6"/>
  <c r="CC68" i="6"/>
  <c r="CC59" i="6"/>
  <c r="CB62" i="6"/>
  <c r="CB53" i="6"/>
  <c r="CC60" i="6"/>
  <c r="CC67" i="6"/>
  <c r="CB52" i="6"/>
  <c r="CB59" i="6"/>
  <c r="CC65" i="6"/>
  <c r="CD29" i="6" l="1"/>
  <c r="CH29" i="6" s="1"/>
  <c r="CD43" i="6"/>
  <c r="CM43" i="6" s="1"/>
  <c r="CD16" i="6"/>
  <c r="CI16" i="6" s="1"/>
  <c r="CD38" i="6"/>
  <c r="CG38" i="6" s="1"/>
  <c r="CD64" i="6"/>
  <c r="CM64" i="6" s="1"/>
  <c r="CD25" i="6"/>
  <c r="CM25" i="6" s="1"/>
  <c r="CD33" i="6"/>
  <c r="CH33" i="6" s="1"/>
  <c r="CW33" i="6" s="1"/>
  <c r="CD6" i="6"/>
  <c r="CN6" i="6" s="1"/>
  <c r="CD69" i="6"/>
  <c r="CN69" i="6" s="1"/>
  <c r="CD65" i="6"/>
  <c r="CF65" i="6" s="1"/>
  <c r="CD70" i="6"/>
  <c r="CG70" i="6" s="1"/>
  <c r="CD63" i="6"/>
  <c r="CJ63" i="6" s="1"/>
  <c r="DA63" i="6" s="1"/>
  <c r="CD28" i="6"/>
  <c r="CI28" i="6" s="1"/>
  <c r="CD36" i="6"/>
  <c r="CH36" i="6" s="1"/>
  <c r="CD37" i="6"/>
  <c r="CQ37" i="6" s="1"/>
  <c r="CD27" i="6"/>
  <c r="CI27" i="6" s="1"/>
  <c r="CD66" i="6"/>
  <c r="CJ66" i="6" s="1"/>
  <c r="CD15" i="6"/>
  <c r="CI15" i="6" s="1"/>
  <c r="CD35" i="6"/>
  <c r="CI35" i="6" s="1"/>
  <c r="CD23" i="6"/>
  <c r="CH23" i="6" s="1"/>
  <c r="CW23" i="6" s="1"/>
  <c r="CD57" i="6"/>
  <c r="CK57" i="6" s="1"/>
  <c r="CD34" i="6"/>
  <c r="CF34" i="6" s="1"/>
  <c r="CD17" i="6"/>
  <c r="CK17" i="6" s="1"/>
  <c r="CD67" i="6"/>
  <c r="CF67" i="6" s="1"/>
  <c r="CD55" i="6"/>
  <c r="CJ55" i="6" s="1"/>
  <c r="CD39" i="6"/>
  <c r="CI39" i="6" s="1"/>
  <c r="CD47" i="6"/>
  <c r="CQ47" i="6" s="1"/>
  <c r="CD10" i="6"/>
  <c r="CF10" i="6" s="1"/>
  <c r="CD20" i="6"/>
  <c r="CI20" i="6" s="1"/>
  <c r="CD41" i="6"/>
  <c r="CJ41" i="6" s="1"/>
  <c r="CD46" i="6"/>
  <c r="CH46" i="6" s="1"/>
  <c r="CD26" i="6"/>
  <c r="CN26" i="6" s="1"/>
  <c r="CD24" i="6"/>
  <c r="CM24" i="6" s="1"/>
  <c r="CD51" i="6"/>
  <c r="CM51" i="6" s="1"/>
  <c r="CD31" i="6"/>
  <c r="CJ31" i="6" s="1"/>
  <c r="CD53" i="6"/>
  <c r="CK53" i="6" s="1"/>
  <c r="CD7" i="6"/>
  <c r="CN7" i="6" s="1"/>
  <c r="CD54" i="6"/>
  <c r="CD30" i="6"/>
  <c r="CM30" i="6" s="1"/>
  <c r="CD44" i="6"/>
  <c r="CM44" i="6" s="1"/>
  <c r="CD11" i="6"/>
  <c r="CG11" i="6" s="1"/>
  <c r="CD42" i="6"/>
  <c r="CH42" i="6" s="1"/>
  <c r="CD18" i="6"/>
  <c r="CH18" i="6" s="1"/>
  <c r="CD3" i="6"/>
  <c r="CI3" i="6" s="1"/>
  <c r="CD4" i="6"/>
  <c r="CI4" i="6" s="1"/>
  <c r="CD68" i="6"/>
  <c r="CI68" i="6" s="1"/>
  <c r="CD61" i="6"/>
  <c r="CG61" i="6" s="1"/>
  <c r="CD56" i="6"/>
  <c r="CI56" i="6" s="1"/>
  <c r="CD50" i="6"/>
  <c r="CN50" i="6" s="1"/>
  <c r="CD19" i="6"/>
  <c r="CJ19" i="6" s="1"/>
  <c r="CD5" i="6"/>
  <c r="CH5" i="6" s="1"/>
  <c r="CD60" i="6"/>
  <c r="CF60" i="6" s="1"/>
  <c r="CD40" i="6"/>
  <c r="CG40" i="6" s="1"/>
  <c r="CD14" i="6"/>
  <c r="CK14" i="6" s="1"/>
  <c r="CD62" i="6"/>
  <c r="CK62" i="6" s="1"/>
  <c r="CD45" i="6"/>
  <c r="CK45" i="6" s="1"/>
  <c r="CD48" i="6"/>
  <c r="CJ48" i="6" s="1"/>
  <c r="CD8" i="6"/>
  <c r="CH8" i="6" s="1"/>
  <c r="CD58" i="6"/>
  <c r="CD13" i="6"/>
  <c r="CJ13" i="6" s="1"/>
  <c r="CD49" i="6"/>
  <c r="CH49" i="6" s="1"/>
  <c r="CD12" i="6"/>
  <c r="CI12" i="6" s="1"/>
  <c r="CD9" i="6"/>
  <c r="CL9" i="6" s="1"/>
  <c r="CG21" i="6"/>
  <c r="CH21" i="6"/>
  <c r="CQ21" i="6"/>
  <c r="CK21" i="6"/>
  <c r="CI21" i="6"/>
  <c r="CJ21" i="6"/>
  <c r="CL21" i="6"/>
  <c r="CF21" i="6"/>
  <c r="CM21" i="6"/>
  <c r="CN21" i="6"/>
  <c r="CD59" i="6"/>
  <c r="CD22" i="6"/>
  <c r="CD52" i="6"/>
  <c r="CD32" i="6"/>
  <c r="CL29" i="6" l="1"/>
  <c r="CQ29" i="6"/>
  <c r="CL16" i="6"/>
  <c r="CI38" i="6"/>
  <c r="CG29" i="6"/>
  <c r="CF29" i="6"/>
  <c r="CN29" i="6"/>
  <c r="CM29" i="6"/>
  <c r="CJ29" i="6"/>
  <c r="DA29" i="6" s="1"/>
  <c r="CK29" i="6"/>
  <c r="CF33" i="6"/>
  <c r="CI29" i="6"/>
  <c r="CG16" i="6"/>
  <c r="CK33" i="6"/>
  <c r="CL33" i="6"/>
  <c r="CG33" i="6"/>
  <c r="CQ43" i="6"/>
  <c r="CN33" i="6"/>
  <c r="CI33" i="6"/>
  <c r="CH16" i="6"/>
  <c r="CW16" i="6" s="1"/>
  <c r="CG43" i="6"/>
  <c r="CL64" i="6"/>
  <c r="CK64" i="6"/>
  <c r="CI64" i="6"/>
  <c r="CG64" i="6"/>
  <c r="CH38" i="6"/>
  <c r="CW38" i="6" s="1"/>
  <c r="CH43" i="6"/>
  <c r="CW43" i="6" s="1"/>
  <c r="CF16" i="6"/>
  <c r="CQ16" i="6"/>
  <c r="CI43" i="6"/>
  <c r="CL43" i="6"/>
  <c r="CL38" i="6"/>
  <c r="CN38" i="6"/>
  <c r="CK43" i="6"/>
  <c r="CK38" i="6"/>
  <c r="CJ16" i="6"/>
  <c r="DA16" i="6" s="1"/>
  <c r="CJ38" i="6"/>
  <c r="DA38" i="6" s="1"/>
  <c r="CF38" i="6"/>
  <c r="CV38" i="6" s="1"/>
  <c r="CN43" i="6"/>
  <c r="CK69" i="6"/>
  <c r="CM16" i="6"/>
  <c r="CF43" i="6"/>
  <c r="CT43" i="6" s="1"/>
  <c r="CI6" i="6"/>
  <c r="CM33" i="6"/>
  <c r="CM38" i="6"/>
  <c r="CJ33" i="6"/>
  <c r="DA33" i="6" s="1"/>
  <c r="CN16" i="6"/>
  <c r="CK16" i="6"/>
  <c r="CQ33" i="6"/>
  <c r="CJ43" i="6"/>
  <c r="DA43" i="6" s="1"/>
  <c r="CF6" i="6"/>
  <c r="CT6" i="6" s="1"/>
  <c r="CQ38" i="6"/>
  <c r="CN25" i="6"/>
  <c r="CQ64" i="6"/>
  <c r="CJ64" i="6"/>
  <c r="DA64" i="6" s="1"/>
  <c r="CF28" i="6"/>
  <c r="CU28" i="6" s="1"/>
  <c r="CN64" i="6"/>
  <c r="CF64" i="6"/>
  <c r="CT64" i="6" s="1"/>
  <c r="CH64" i="6"/>
  <c r="CW64" i="6" s="1"/>
  <c r="CL65" i="6"/>
  <c r="CK25" i="6"/>
  <c r="CQ25" i="6"/>
  <c r="CI25" i="6"/>
  <c r="CL25" i="6"/>
  <c r="CF25" i="6"/>
  <c r="CT25" i="6" s="1"/>
  <c r="CG25" i="6"/>
  <c r="CH25" i="6"/>
  <c r="CW25" i="6" s="1"/>
  <c r="CJ25" i="6"/>
  <c r="DA25" i="6" s="1"/>
  <c r="CQ63" i="6"/>
  <c r="CN28" i="6"/>
  <c r="CM65" i="6"/>
  <c r="CL69" i="6"/>
  <c r="CJ70" i="6"/>
  <c r="DA70" i="6" s="1"/>
  <c r="CI65" i="6"/>
  <c r="CG65" i="6"/>
  <c r="CV65" i="6" s="1"/>
  <c r="CM6" i="6"/>
  <c r="CJ65" i="6"/>
  <c r="DA65" i="6" s="1"/>
  <c r="CK6" i="6"/>
  <c r="CQ65" i="6"/>
  <c r="CN70" i="6"/>
  <c r="CF70" i="6"/>
  <c r="CV70" i="6" s="1"/>
  <c r="CK65" i="6"/>
  <c r="CL70" i="6"/>
  <c r="CH65" i="6"/>
  <c r="CW65" i="6" s="1"/>
  <c r="CK70" i="6"/>
  <c r="CM70" i="6"/>
  <c r="CJ6" i="6"/>
  <c r="DA6" i="6" s="1"/>
  <c r="CL6" i="6"/>
  <c r="CM69" i="6"/>
  <c r="CJ69" i="6"/>
  <c r="DA69" i="6" s="1"/>
  <c r="CH63" i="6"/>
  <c r="CW63" i="6" s="1"/>
  <c r="CI69" i="6"/>
  <c r="CH6" i="6"/>
  <c r="CW6" i="6" s="1"/>
  <c r="CH70" i="6"/>
  <c r="CW70" i="6" s="1"/>
  <c r="CN65" i="6"/>
  <c r="CG6" i="6"/>
  <c r="CH69" i="6"/>
  <c r="CW69" i="6" s="1"/>
  <c r="CF69" i="6"/>
  <c r="CU69" i="6" s="1"/>
  <c r="CI70" i="6"/>
  <c r="CQ69" i="6"/>
  <c r="CQ70" i="6"/>
  <c r="CQ6" i="6"/>
  <c r="CG69" i="6"/>
  <c r="CI63" i="6"/>
  <c r="CG63" i="6"/>
  <c r="CG28" i="6"/>
  <c r="CH28" i="6"/>
  <c r="CW28" i="6" s="1"/>
  <c r="CJ28" i="6"/>
  <c r="DA28" i="6" s="1"/>
  <c r="CQ28" i="6"/>
  <c r="CL63" i="6"/>
  <c r="CM63" i="6"/>
  <c r="CM28" i="6"/>
  <c r="CF63" i="6"/>
  <c r="CT63" i="6" s="1"/>
  <c r="CK28" i="6"/>
  <c r="CK63" i="6"/>
  <c r="CN63" i="6"/>
  <c r="CG36" i="6"/>
  <c r="CL36" i="6"/>
  <c r="CM36" i="6"/>
  <c r="CG37" i="6"/>
  <c r="CJ36" i="6"/>
  <c r="DA36" i="6" s="1"/>
  <c r="CM37" i="6"/>
  <c r="CH37" i="6"/>
  <c r="CW37" i="6" s="1"/>
  <c r="CJ37" i="6"/>
  <c r="DA37" i="6" s="1"/>
  <c r="CN37" i="6"/>
  <c r="CF36" i="6"/>
  <c r="CU36" i="6" s="1"/>
  <c r="CL37" i="6"/>
  <c r="CR37" i="6" s="1"/>
  <c r="CF37" i="6"/>
  <c r="CK36" i="6"/>
  <c r="CK37" i="6"/>
  <c r="CI37" i="6"/>
  <c r="CI36" i="6"/>
  <c r="CQ36" i="6"/>
  <c r="CL28" i="6"/>
  <c r="CN36" i="6"/>
  <c r="CJ27" i="6"/>
  <c r="DA27" i="6" s="1"/>
  <c r="CF27" i="6"/>
  <c r="CT27" i="6" s="1"/>
  <c r="CF15" i="6"/>
  <c r="CU15" i="6" s="1"/>
  <c r="CH15" i="6"/>
  <c r="CW15" i="6" s="1"/>
  <c r="CQ27" i="6"/>
  <c r="CG27" i="6"/>
  <c r="CN27" i="6"/>
  <c r="CL27" i="6"/>
  <c r="CM27" i="6"/>
  <c r="CK27" i="6"/>
  <c r="CN66" i="6"/>
  <c r="CI66" i="6"/>
  <c r="CL66" i="6"/>
  <c r="CG66" i="6"/>
  <c r="CK66" i="6"/>
  <c r="CF66" i="6"/>
  <c r="CU66" i="6" s="1"/>
  <c r="CH27" i="6"/>
  <c r="CW27" i="6" s="1"/>
  <c r="CM66" i="6"/>
  <c r="CN15" i="6"/>
  <c r="CH66" i="6"/>
  <c r="CW66" i="6" s="1"/>
  <c r="CQ35" i="6"/>
  <c r="CH35" i="6"/>
  <c r="CW35" i="6" s="1"/>
  <c r="CQ66" i="6"/>
  <c r="CM35" i="6"/>
  <c r="CG35" i="6"/>
  <c r="CG15" i="6"/>
  <c r="CL15" i="6"/>
  <c r="CQ15" i="6"/>
  <c r="CL23" i="6"/>
  <c r="CG23" i="6"/>
  <c r="CJ35" i="6"/>
  <c r="DA35" i="6" s="1"/>
  <c r="CF35" i="6"/>
  <c r="CU35" i="6" s="1"/>
  <c r="CK15" i="6"/>
  <c r="CI23" i="6"/>
  <c r="CM23" i="6"/>
  <c r="CF23" i="6"/>
  <c r="CU23" i="6" s="1"/>
  <c r="CJ23" i="6"/>
  <c r="DA23" i="6" s="1"/>
  <c r="CM15" i="6"/>
  <c r="CL57" i="6"/>
  <c r="CL35" i="6"/>
  <c r="CQ34" i="6"/>
  <c r="CK35" i="6"/>
  <c r="CJ15" i="6"/>
  <c r="DA15" i="6" s="1"/>
  <c r="CN23" i="6"/>
  <c r="CJ57" i="6"/>
  <c r="DA57" i="6" s="1"/>
  <c r="CH10" i="6"/>
  <c r="CW10" i="6" s="1"/>
  <c r="CI57" i="6"/>
  <c r="CN35" i="6"/>
  <c r="CK23" i="6"/>
  <c r="CK18" i="6"/>
  <c r="CQ23" i="6"/>
  <c r="CQ57" i="6"/>
  <c r="CN57" i="6"/>
  <c r="CN34" i="6"/>
  <c r="CQ24" i="6"/>
  <c r="CF14" i="6"/>
  <c r="CU14" i="6" s="1"/>
  <c r="CJ60" i="6"/>
  <c r="DA60" i="6" s="1"/>
  <c r="CG19" i="6"/>
  <c r="CF57" i="6"/>
  <c r="CU57" i="6" s="1"/>
  <c r="CH19" i="6"/>
  <c r="CW19" i="6" s="1"/>
  <c r="CI60" i="6"/>
  <c r="CM12" i="6"/>
  <c r="CM34" i="6"/>
  <c r="CG57" i="6"/>
  <c r="CL34" i="6"/>
  <c r="CQ53" i="6"/>
  <c r="CJ34" i="6"/>
  <c r="DA34" i="6" s="1"/>
  <c r="CM57" i="6"/>
  <c r="CI34" i="6"/>
  <c r="CH17" i="6"/>
  <c r="CW17" i="6" s="1"/>
  <c r="CN17" i="6"/>
  <c r="CF17" i="6"/>
  <c r="CT17" i="6" s="1"/>
  <c r="CJ9" i="6"/>
  <c r="DA9" i="6" s="1"/>
  <c r="CM17" i="6"/>
  <c r="CN61" i="6"/>
  <c r="CH57" i="6"/>
  <c r="CW57" i="6" s="1"/>
  <c r="CL17" i="6"/>
  <c r="CG34" i="6"/>
  <c r="CV34" i="6" s="1"/>
  <c r="CH61" i="6"/>
  <c r="CW61" i="6" s="1"/>
  <c r="CF11" i="6"/>
  <c r="CT11" i="6" s="1"/>
  <c r="CF39" i="6"/>
  <c r="CU39" i="6" s="1"/>
  <c r="CN56" i="6"/>
  <c r="CM56" i="6"/>
  <c r="CH67" i="6"/>
  <c r="CW67" i="6" s="1"/>
  <c r="CG67" i="6"/>
  <c r="CV67" i="6" s="1"/>
  <c r="CQ17" i="6"/>
  <c r="CM39" i="6"/>
  <c r="CI5" i="6"/>
  <c r="CL67" i="6"/>
  <c r="CM4" i="6"/>
  <c r="CI17" i="6"/>
  <c r="CG17" i="6"/>
  <c r="CK34" i="6"/>
  <c r="CH34" i="6"/>
  <c r="CW34" i="6" s="1"/>
  <c r="CL39" i="6"/>
  <c r="CJ5" i="6"/>
  <c r="DA5" i="6" s="1"/>
  <c r="CK67" i="6"/>
  <c r="CJ17" i="6"/>
  <c r="DA17" i="6" s="1"/>
  <c r="CI46" i="6"/>
  <c r="CF41" i="6"/>
  <c r="CT41" i="6" s="1"/>
  <c r="CF68" i="6"/>
  <c r="CU68" i="6" s="1"/>
  <c r="CJ67" i="6"/>
  <c r="DA67" i="6" s="1"/>
  <c r="CF53" i="6"/>
  <c r="CU53" i="6" s="1"/>
  <c r="CJ26" i="6"/>
  <c r="DA26" i="6" s="1"/>
  <c r="CI26" i="6"/>
  <c r="CF46" i="6"/>
  <c r="CT46" i="6" s="1"/>
  <c r="CL51" i="6"/>
  <c r="CQ31" i="6"/>
  <c r="CQ46" i="6"/>
  <c r="CQ5" i="6"/>
  <c r="CL61" i="6"/>
  <c r="CM67" i="6"/>
  <c r="CL40" i="6"/>
  <c r="CM61" i="6"/>
  <c r="CN31" i="6"/>
  <c r="CN46" i="6"/>
  <c r="CG5" i="6"/>
  <c r="CJ61" i="6"/>
  <c r="DA61" i="6" s="1"/>
  <c r="CI67" i="6"/>
  <c r="CQ42" i="6"/>
  <c r="CF31" i="6"/>
  <c r="CU31" i="6" s="1"/>
  <c r="CQ67" i="6"/>
  <c r="CF56" i="6"/>
  <c r="CU56" i="6" s="1"/>
  <c r="CI31" i="6"/>
  <c r="CG46" i="6"/>
  <c r="CK39" i="6"/>
  <c r="CN5" i="6"/>
  <c r="CI61" i="6"/>
  <c r="CN67" i="6"/>
  <c r="CL42" i="6"/>
  <c r="CL56" i="6"/>
  <c r="CL46" i="6"/>
  <c r="CM40" i="6"/>
  <c r="CH53" i="6"/>
  <c r="CW53" i="6" s="1"/>
  <c r="CG56" i="6"/>
  <c r="CM31" i="6"/>
  <c r="CJ46" i="6"/>
  <c r="DA46" i="6" s="1"/>
  <c r="CN39" i="6"/>
  <c r="CL5" i="6"/>
  <c r="CQ61" i="6"/>
  <c r="CN44" i="6"/>
  <c r="CM7" i="6"/>
  <c r="CM10" i="6"/>
  <c r="CJ18" i="6"/>
  <c r="DA18" i="6" s="1"/>
  <c r="CF7" i="6"/>
  <c r="CU7" i="6" s="1"/>
  <c r="CJ7" i="6"/>
  <c r="DA7" i="6" s="1"/>
  <c r="CK10" i="6"/>
  <c r="CM18" i="6"/>
  <c r="CQ7" i="6"/>
  <c r="CM14" i="6"/>
  <c r="CM26" i="6"/>
  <c r="CJ10" i="6"/>
  <c r="DA10" i="6" s="1"/>
  <c r="CF18" i="6"/>
  <c r="CT18" i="6" s="1"/>
  <c r="CI7" i="6"/>
  <c r="CL30" i="6"/>
  <c r="CJ14" i="6"/>
  <c r="DA14" i="6" s="1"/>
  <c r="CL10" i="6"/>
  <c r="CM19" i="6"/>
  <c r="CF4" i="6"/>
  <c r="CT4" i="6" s="1"/>
  <c r="CI53" i="6"/>
  <c r="CL26" i="6"/>
  <c r="CQ10" i="6"/>
  <c r="CL18" i="6"/>
  <c r="CH7" i="6"/>
  <c r="CK20" i="6"/>
  <c r="CL55" i="6"/>
  <c r="CI55" i="6"/>
  <c r="CG55" i="6"/>
  <c r="CH45" i="6"/>
  <c r="CW45" i="6" s="1"/>
  <c r="CG30" i="6"/>
  <c r="CH55" i="6"/>
  <c r="CW55" i="6" s="1"/>
  <c r="CJ53" i="6"/>
  <c r="DA53" i="6" s="1"/>
  <c r="CJ56" i="6"/>
  <c r="DA56" i="6" s="1"/>
  <c r="CM55" i="6"/>
  <c r="CG10" i="6"/>
  <c r="CQ18" i="6"/>
  <c r="CL7" i="6"/>
  <c r="CN20" i="6"/>
  <c r="CG60" i="6"/>
  <c r="CV60" i="6" s="1"/>
  <c r="CN47" i="6"/>
  <c r="CQ55" i="6"/>
  <c r="CK4" i="6"/>
  <c r="CN48" i="6"/>
  <c r="CQ56" i="6"/>
  <c r="CK55" i="6"/>
  <c r="CN10" i="6"/>
  <c r="CI18" i="6"/>
  <c r="CF8" i="6"/>
  <c r="CT8" i="6" s="1"/>
  <c r="CK7" i="6"/>
  <c r="CG20" i="6"/>
  <c r="CM60" i="6"/>
  <c r="CL47" i="6"/>
  <c r="CR47" i="6" s="1"/>
  <c r="CH47" i="6"/>
  <c r="CW47" i="6" s="1"/>
  <c r="CF55" i="6"/>
  <c r="CU55" i="6" s="1"/>
  <c r="CI9" i="6"/>
  <c r="CN4" i="6"/>
  <c r="CL62" i="6"/>
  <c r="CM48" i="6"/>
  <c r="CK56" i="6"/>
  <c r="CH56" i="6"/>
  <c r="CW56" i="6" s="1"/>
  <c r="CN55" i="6"/>
  <c r="CI10" i="6"/>
  <c r="CN18" i="6"/>
  <c r="CG7" i="6"/>
  <c r="CF20" i="6"/>
  <c r="CT20" i="6" s="1"/>
  <c r="CN19" i="6"/>
  <c r="CM8" i="6"/>
  <c r="CJ39" i="6"/>
  <c r="DA39" i="6" s="1"/>
  <c r="CN51" i="6"/>
  <c r="CM11" i="6"/>
  <c r="CG42" i="6"/>
  <c r="CM20" i="6"/>
  <c r="CI48" i="6"/>
  <c r="CM41" i="6"/>
  <c r="CK8" i="6"/>
  <c r="CH39" i="6"/>
  <c r="CW39" i="6" s="1"/>
  <c r="CK51" i="6"/>
  <c r="CH68" i="6"/>
  <c r="CW68" i="6" s="1"/>
  <c r="CM50" i="6"/>
  <c r="CN42" i="6"/>
  <c r="CQ20" i="6"/>
  <c r="CQ30" i="6"/>
  <c r="CK48" i="6"/>
  <c r="CQ48" i="6"/>
  <c r="CI41" i="6"/>
  <c r="CJ8" i="6"/>
  <c r="DA8" i="6" s="1"/>
  <c r="CG39" i="6"/>
  <c r="CJ51" i="6"/>
  <c r="DA51" i="6" s="1"/>
  <c r="CG68" i="6"/>
  <c r="CJ49" i="6"/>
  <c r="DA49" i="6" s="1"/>
  <c r="CF42" i="6"/>
  <c r="CT42" i="6" s="1"/>
  <c r="CH20" i="6"/>
  <c r="CW20" i="6" s="1"/>
  <c r="CM3" i="6"/>
  <c r="CJ3" i="6"/>
  <c r="DA3" i="6" s="1"/>
  <c r="CH48" i="6"/>
  <c r="CW48" i="6" s="1"/>
  <c r="CG41" i="6"/>
  <c r="CI8" i="6"/>
  <c r="CQ39" i="6"/>
  <c r="CI51" i="6"/>
  <c r="CN68" i="6"/>
  <c r="CM42" i="6"/>
  <c r="CQ44" i="6"/>
  <c r="CQ26" i="6"/>
  <c r="CI19" i="6"/>
  <c r="CG51" i="6"/>
  <c r="CM68" i="6"/>
  <c r="CK42" i="6"/>
  <c r="CM47" i="6"/>
  <c r="CI47" i="6"/>
  <c r="CJ62" i="6"/>
  <c r="DA62" i="6" s="1"/>
  <c r="CG48" i="6"/>
  <c r="CL4" i="6"/>
  <c r="CG62" i="6"/>
  <c r="CM53" i="6"/>
  <c r="CF48" i="6"/>
  <c r="CT48" i="6" s="1"/>
  <c r="CG26" i="6"/>
  <c r="CH26" i="6"/>
  <c r="CW26" i="6" s="1"/>
  <c r="CL31" i="6"/>
  <c r="CM46" i="6"/>
  <c r="CQ51" i="6"/>
  <c r="CQ68" i="6"/>
  <c r="CL68" i="6"/>
  <c r="CL50" i="6"/>
  <c r="CH11" i="6"/>
  <c r="CW11" i="6" s="1"/>
  <c r="CQ40" i="6"/>
  <c r="CJ42" i="6"/>
  <c r="DA42" i="6" s="1"/>
  <c r="CJ44" i="6"/>
  <c r="DA44" i="6" s="1"/>
  <c r="CF62" i="6"/>
  <c r="CU62" i="6" s="1"/>
  <c r="CQ4" i="6"/>
  <c r="CL53" i="6"/>
  <c r="CL48" i="6"/>
  <c r="CF26" i="6"/>
  <c r="CU26" i="6" s="1"/>
  <c r="CH31" i="6"/>
  <c r="CW31" i="6" s="1"/>
  <c r="CK31" i="6"/>
  <c r="CK46" i="6"/>
  <c r="CF51" i="6"/>
  <c r="CU51" i="6" s="1"/>
  <c r="CJ68" i="6"/>
  <c r="DA68" i="6" s="1"/>
  <c r="CK68" i="6"/>
  <c r="CJ50" i="6"/>
  <c r="DA50" i="6" s="1"/>
  <c r="CK11" i="6"/>
  <c r="CJ40" i="6"/>
  <c r="DA40" i="6" s="1"/>
  <c r="CI42" i="6"/>
  <c r="CG3" i="6"/>
  <c r="CJ4" i="6"/>
  <c r="DA4" i="6" s="1"/>
  <c r="CN53" i="6"/>
  <c r="CK26" i="6"/>
  <c r="CG4" i="6"/>
  <c r="CG53" i="6"/>
  <c r="CG31" i="6"/>
  <c r="CI45" i="6"/>
  <c r="CQ19" i="6"/>
  <c r="CH41" i="6"/>
  <c r="CW41" i="6" s="1"/>
  <c r="CH51" i="6"/>
  <c r="CW51" i="6" s="1"/>
  <c r="CQ50" i="6"/>
  <c r="CN11" i="6"/>
  <c r="CF40" i="6"/>
  <c r="CT40" i="6" s="1"/>
  <c r="CN60" i="6"/>
  <c r="CM45" i="6"/>
  <c r="CI50" i="6"/>
  <c r="CN12" i="6"/>
  <c r="CF3" i="6"/>
  <c r="CU3" i="6" s="1"/>
  <c r="CI30" i="6"/>
  <c r="CH3" i="6"/>
  <c r="CW3" i="6" s="1"/>
  <c r="CK3" i="6"/>
  <c r="CH24" i="6"/>
  <c r="CW24" i="6" s="1"/>
  <c r="CJ24" i="6"/>
  <c r="DA24" i="6" s="1"/>
  <c r="CK24" i="6"/>
  <c r="CL24" i="6"/>
  <c r="CN24" i="6"/>
  <c r="CG24" i="6"/>
  <c r="CI62" i="6"/>
  <c r="CF13" i="6"/>
  <c r="CU13" i="6" s="1"/>
  <c r="CL41" i="6"/>
  <c r="CF5" i="6"/>
  <c r="CT5" i="6" s="1"/>
  <c r="CF50" i="6"/>
  <c r="CT50" i="6" s="1"/>
  <c r="CK61" i="6"/>
  <c r="CL20" i="6"/>
  <c r="CH44" i="6"/>
  <c r="CW44" i="6" s="1"/>
  <c r="CK30" i="6"/>
  <c r="CQ62" i="6"/>
  <c r="CQ13" i="6"/>
  <c r="CQ41" i="6"/>
  <c r="CK41" i="6"/>
  <c r="CM5" i="6"/>
  <c r="CF61" i="6"/>
  <c r="CV61" i="6" s="1"/>
  <c r="CJ20" i="6"/>
  <c r="DA20" i="6" s="1"/>
  <c r="CL44" i="6"/>
  <c r="CL14" i="6"/>
  <c r="CK47" i="6"/>
  <c r="CG47" i="6"/>
  <c r="CF47" i="6"/>
  <c r="CH62" i="6"/>
  <c r="CW62" i="6" s="1"/>
  <c r="CG13" i="6"/>
  <c r="CN45" i="6"/>
  <c r="CG18" i="6"/>
  <c r="CQ9" i="6"/>
  <c r="CR9" i="6" s="1"/>
  <c r="CN41" i="6"/>
  <c r="CK5" i="6"/>
  <c r="CK44" i="6"/>
  <c r="CI24" i="6"/>
  <c r="CG14" i="6"/>
  <c r="CJ47" i="6"/>
  <c r="DA47" i="6" s="1"/>
  <c r="CQ3" i="6"/>
  <c r="CF24" i="6"/>
  <c r="CL19" i="6"/>
  <c r="CG9" i="6"/>
  <c r="CH9" i="6"/>
  <c r="CW9" i="6" s="1"/>
  <c r="CG8" i="6"/>
  <c r="CL8" i="6"/>
  <c r="CQ11" i="6"/>
  <c r="CL11" i="6"/>
  <c r="CN40" i="6"/>
  <c r="CK40" i="6"/>
  <c r="CI44" i="6"/>
  <c r="CF12" i="6"/>
  <c r="CT12" i="6" s="1"/>
  <c r="CL54" i="6"/>
  <c r="CM54" i="6"/>
  <c r="CQ54" i="6"/>
  <c r="CG54" i="6"/>
  <c r="CJ54" i="6"/>
  <c r="DA54" i="6" s="1"/>
  <c r="CF54" i="6"/>
  <c r="CI54" i="6"/>
  <c r="CH54" i="6"/>
  <c r="CW54" i="6" s="1"/>
  <c r="CN54" i="6"/>
  <c r="CK54" i="6"/>
  <c r="CF9" i="6"/>
  <c r="CT9" i="6" s="1"/>
  <c r="CN13" i="6"/>
  <c r="CK19" i="6"/>
  <c r="CN9" i="6"/>
  <c r="CN8" i="6"/>
  <c r="CH50" i="6"/>
  <c r="CW50" i="6" s="1"/>
  <c r="CG49" i="6"/>
  <c r="CJ11" i="6"/>
  <c r="DA11" i="6" s="1"/>
  <c r="CI40" i="6"/>
  <c r="CG44" i="6"/>
  <c r="CQ60" i="6"/>
  <c r="CL60" i="6"/>
  <c r="CH30" i="6"/>
  <c r="CW30" i="6" s="1"/>
  <c r="CJ30" i="6"/>
  <c r="DA30" i="6" s="1"/>
  <c r="CN3" i="6"/>
  <c r="CH4" i="6"/>
  <c r="CF19" i="6"/>
  <c r="CM9" i="6"/>
  <c r="CQ8" i="6"/>
  <c r="CG50" i="6"/>
  <c r="CI11" i="6"/>
  <c r="CH40" i="6"/>
  <c r="CW40" i="6" s="1"/>
  <c r="CF44" i="6"/>
  <c r="CU44" i="6" s="1"/>
  <c r="CH60" i="6"/>
  <c r="CW60" i="6" s="1"/>
  <c r="CK60" i="6"/>
  <c r="CN30" i="6"/>
  <c r="CI14" i="6"/>
  <c r="CF30" i="6"/>
  <c r="CL3" i="6"/>
  <c r="CK9" i="6"/>
  <c r="CK50" i="6"/>
  <c r="CN14" i="6"/>
  <c r="CH13" i="6"/>
  <c r="CW13" i="6" s="1"/>
  <c r="CF45" i="6"/>
  <c r="CU45" i="6" s="1"/>
  <c r="CJ45" i="6"/>
  <c r="DA45" i="6" s="1"/>
  <c r="CI49" i="6"/>
  <c r="CJ58" i="6"/>
  <c r="DA58" i="6" s="1"/>
  <c r="CM58" i="6"/>
  <c r="CN58" i="6"/>
  <c r="CI58" i="6"/>
  <c r="CF58" i="6"/>
  <c r="CG58" i="6"/>
  <c r="CK58" i="6"/>
  <c r="CL58" i="6"/>
  <c r="CQ58" i="6"/>
  <c r="CH58" i="6"/>
  <c r="CW58" i="6" s="1"/>
  <c r="CF49" i="6"/>
  <c r="CU49" i="6" s="1"/>
  <c r="CN62" i="6"/>
  <c r="CL13" i="6"/>
  <c r="CG45" i="6"/>
  <c r="CN49" i="6"/>
  <c r="CH14" i="6"/>
  <c r="CM62" i="6"/>
  <c r="CM13" i="6"/>
  <c r="CK13" i="6"/>
  <c r="CL45" i="6"/>
  <c r="CM49" i="6"/>
  <c r="CQ12" i="6"/>
  <c r="CQ14" i="6"/>
  <c r="CI13" i="6"/>
  <c r="CQ45" i="6"/>
  <c r="CR21" i="6"/>
  <c r="CS21" i="6" s="1"/>
  <c r="CY21" i="6" s="1"/>
  <c r="CK49" i="6"/>
  <c r="CH12" i="6"/>
  <c r="CW12" i="6" s="1"/>
  <c r="CG12" i="6"/>
  <c r="CL12" i="6"/>
  <c r="CQ49" i="6"/>
  <c r="CJ12" i="6"/>
  <c r="DA12" i="6" s="1"/>
  <c r="CK12" i="6"/>
  <c r="CL49" i="6"/>
  <c r="CK52" i="6"/>
  <c r="CL52" i="6"/>
  <c r="CN52" i="6"/>
  <c r="CF52" i="6"/>
  <c r="CQ52" i="6"/>
  <c r="CH52" i="6"/>
  <c r="CG52" i="6"/>
  <c r="CI52" i="6"/>
  <c r="CJ52" i="6"/>
  <c r="CM52" i="6"/>
  <c r="CH22" i="6"/>
  <c r="CQ22" i="6"/>
  <c r="CI22" i="6"/>
  <c r="CJ22" i="6"/>
  <c r="CK22" i="6"/>
  <c r="CN22" i="6"/>
  <c r="CF22" i="6"/>
  <c r="CG22" i="6"/>
  <c r="CM22" i="6"/>
  <c r="CL22" i="6"/>
  <c r="DA31" i="6"/>
  <c r="CJ59" i="6"/>
  <c r="CK59" i="6"/>
  <c r="CL59" i="6"/>
  <c r="CF59" i="6"/>
  <c r="CN59" i="6"/>
  <c r="CG59" i="6"/>
  <c r="CH59" i="6"/>
  <c r="CI59" i="6"/>
  <c r="CQ59" i="6"/>
  <c r="CM59" i="6"/>
  <c r="CW42" i="6"/>
  <c r="DA19" i="6"/>
  <c r="DA66" i="6"/>
  <c r="CT10" i="6"/>
  <c r="CU10" i="6"/>
  <c r="CW18" i="6"/>
  <c r="CW36" i="6"/>
  <c r="CT34" i="6"/>
  <c r="CU34" i="6"/>
  <c r="CW21" i="6"/>
  <c r="CW29" i="6"/>
  <c r="CT60" i="6"/>
  <c r="CU60" i="6"/>
  <c r="DA41" i="6"/>
  <c r="DA55" i="6"/>
  <c r="CW8" i="6"/>
  <c r="CW49" i="6"/>
  <c r="CT67" i="6"/>
  <c r="CU67" i="6"/>
  <c r="CI32" i="6"/>
  <c r="CJ32" i="6"/>
  <c r="CK32" i="6"/>
  <c r="CL32" i="6"/>
  <c r="CF32" i="6"/>
  <c r="CN32" i="6"/>
  <c r="CG32" i="6"/>
  <c r="CH32" i="6"/>
  <c r="CM32" i="6"/>
  <c r="CQ32" i="6"/>
  <c r="DA48" i="6"/>
  <c r="DA21" i="6"/>
  <c r="CW5" i="6"/>
  <c r="DA13" i="6"/>
  <c r="CW46" i="6"/>
  <c r="CO21" i="6"/>
  <c r="CT21" i="6"/>
  <c r="CV21" i="6"/>
  <c r="CU21" i="6"/>
  <c r="CU65" i="6"/>
  <c r="CT65" i="6"/>
  <c r="Y18" i="16"/>
  <c r="Z18" i="16"/>
  <c r="AC18" i="16"/>
  <c r="AD18" i="16" s="1"/>
  <c r="AQ18" i="16" s="1"/>
  <c r="AH18" i="16"/>
  <c r="AI18" i="16"/>
  <c r="AJ18" i="16"/>
  <c r="AP18" i="16"/>
  <c r="AW18" i="16"/>
  <c r="AX18" i="16"/>
  <c r="AY18" i="16"/>
  <c r="Y19" i="16"/>
  <c r="Z19" i="16"/>
  <c r="AC19" i="16"/>
  <c r="AD19" i="16" s="1"/>
  <c r="AH19" i="16"/>
  <c r="AI19" i="16"/>
  <c r="AJ19" i="16"/>
  <c r="AP19" i="16"/>
  <c r="AW19" i="16"/>
  <c r="AX19" i="16"/>
  <c r="AY19" i="16"/>
  <c r="Y20" i="16"/>
  <c r="Z20" i="16"/>
  <c r="AC20" i="16"/>
  <c r="AH20" i="16"/>
  <c r="AI20" i="16"/>
  <c r="AJ20" i="16"/>
  <c r="AP20" i="16"/>
  <c r="AW20" i="16"/>
  <c r="AX20" i="16"/>
  <c r="AY20" i="16"/>
  <c r="Y21" i="16"/>
  <c r="Z21" i="16"/>
  <c r="AC21" i="16"/>
  <c r="AD21" i="16" s="1"/>
  <c r="AH21" i="16"/>
  <c r="AI21" i="16"/>
  <c r="AJ21" i="16"/>
  <c r="AP21" i="16"/>
  <c r="AW21" i="16"/>
  <c r="AX21" i="16"/>
  <c r="AY21" i="16"/>
  <c r="Y22" i="16"/>
  <c r="Z22" i="16"/>
  <c r="AC22" i="16"/>
  <c r="AH22" i="16"/>
  <c r="AI22" i="16"/>
  <c r="AJ22" i="16"/>
  <c r="AP22" i="16"/>
  <c r="AW22" i="16"/>
  <c r="AX22" i="16"/>
  <c r="AY22" i="16"/>
  <c r="Y23" i="16"/>
  <c r="Z23" i="16"/>
  <c r="AC23" i="16"/>
  <c r="AD23" i="16" s="1"/>
  <c r="AH23" i="16"/>
  <c r="AI23" i="16"/>
  <c r="AJ23" i="16"/>
  <c r="AP23" i="16"/>
  <c r="AW23" i="16"/>
  <c r="AX23" i="16"/>
  <c r="AY23" i="16"/>
  <c r="Y24" i="16"/>
  <c r="Z24" i="16"/>
  <c r="AC24" i="16"/>
  <c r="AD24" i="16" s="1"/>
  <c r="AH24" i="16"/>
  <c r="AI24" i="16"/>
  <c r="AJ24" i="16"/>
  <c r="AP24" i="16"/>
  <c r="AW24" i="16"/>
  <c r="AX24" i="16"/>
  <c r="AY24" i="16"/>
  <c r="Y3" i="16"/>
  <c r="Z3" i="16"/>
  <c r="AC3" i="16"/>
  <c r="AD3" i="16" s="1"/>
  <c r="AH3" i="16"/>
  <c r="AI3" i="16"/>
  <c r="AJ3" i="16"/>
  <c r="AP3" i="16"/>
  <c r="AW3" i="16"/>
  <c r="AX3" i="16"/>
  <c r="AY3" i="16"/>
  <c r="Y4" i="16"/>
  <c r="Z4" i="16"/>
  <c r="AC4" i="16"/>
  <c r="AD4" i="16" s="1"/>
  <c r="AQ4" i="16" s="1"/>
  <c r="AH4" i="16"/>
  <c r="AI4" i="16"/>
  <c r="AJ4" i="16"/>
  <c r="AP4" i="16"/>
  <c r="AW4" i="16"/>
  <c r="AX4" i="16"/>
  <c r="AY4" i="16"/>
  <c r="Y5" i="16"/>
  <c r="Z5" i="16"/>
  <c r="AC5" i="16"/>
  <c r="AD5" i="16" s="1"/>
  <c r="AH5" i="16"/>
  <c r="AI5" i="16"/>
  <c r="AJ5" i="16"/>
  <c r="AP5" i="16"/>
  <c r="AW5" i="16"/>
  <c r="AX5" i="16"/>
  <c r="AY5" i="16"/>
  <c r="Y6" i="16"/>
  <c r="Z6" i="16"/>
  <c r="AC6" i="16"/>
  <c r="AD6" i="16" s="1"/>
  <c r="AQ6" i="16" s="1"/>
  <c r="AH6" i="16"/>
  <c r="AI6" i="16"/>
  <c r="AJ6" i="16"/>
  <c r="AP6" i="16"/>
  <c r="AW6" i="16"/>
  <c r="AX6" i="16"/>
  <c r="AY6" i="16"/>
  <c r="Y7" i="16"/>
  <c r="Z7" i="16"/>
  <c r="AC7" i="16"/>
  <c r="AD7" i="16" s="1"/>
  <c r="AH7" i="16"/>
  <c r="AI7" i="16"/>
  <c r="AJ7" i="16"/>
  <c r="AP7" i="16"/>
  <c r="AW7" i="16"/>
  <c r="AX7" i="16"/>
  <c r="AY7" i="16"/>
  <c r="Y8" i="16"/>
  <c r="Z8" i="16"/>
  <c r="AC8" i="16"/>
  <c r="AH8" i="16"/>
  <c r="AI8" i="16"/>
  <c r="AJ8" i="16"/>
  <c r="AP8" i="16"/>
  <c r="AW8" i="16"/>
  <c r="AX8" i="16"/>
  <c r="AY8" i="16"/>
  <c r="Y9" i="16"/>
  <c r="Z9" i="16"/>
  <c r="AC9" i="16"/>
  <c r="AD9" i="16" s="1"/>
  <c r="AQ9" i="16" s="1"/>
  <c r="AH9" i="16"/>
  <c r="AI9" i="16"/>
  <c r="AJ9" i="16"/>
  <c r="AP9" i="16"/>
  <c r="AW9" i="16"/>
  <c r="AX9" i="16"/>
  <c r="AY9" i="16"/>
  <c r="Y10" i="16"/>
  <c r="Z10" i="16"/>
  <c r="AC10" i="16"/>
  <c r="AD10" i="16" s="1"/>
  <c r="AH10" i="16"/>
  <c r="AI10" i="16"/>
  <c r="AJ10" i="16"/>
  <c r="AP10" i="16"/>
  <c r="AW10" i="16"/>
  <c r="AX10" i="16"/>
  <c r="AY10" i="16"/>
  <c r="Y11" i="16"/>
  <c r="Z11" i="16"/>
  <c r="AC11" i="16"/>
  <c r="AD11" i="16" s="1"/>
  <c r="AH11" i="16"/>
  <c r="AI11" i="16"/>
  <c r="AJ11" i="16"/>
  <c r="AP11" i="16"/>
  <c r="AW11" i="16"/>
  <c r="AX11" i="16"/>
  <c r="AY11" i="16"/>
  <c r="Y12" i="16"/>
  <c r="Z12" i="16"/>
  <c r="AC12" i="16"/>
  <c r="AH12" i="16"/>
  <c r="AI12" i="16"/>
  <c r="AJ12" i="16"/>
  <c r="AP12" i="16"/>
  <c r="AW12" i="16"/>
  <c r="AX12" i="16"/>
  <c r="AY12" i="16"/>
  <c r="Y13" i="16"/>
  <c r="Z13" i="16"/>
  <c r="AC13" i="16"/>
  <c r="AD13" i="16" s="1"/>
  <c r="AH13" i="16"/>
  <c r="AI13" i="16"/>
  <c r="AJ13" i="16"/>
  <c r="AP13" i="16"/>
  <c r="AW13" i="16"/>
  <c r="AX13" i="16"/>
  <c r="AY13" i="16"/>
  <c r="Y14" i="16"/>
  <c r="Z14" i="16"/>
  <c r="AC14" i="16"/>
  <c r="AH14" i="16"/>
  <c r="AI14" i="16"/>
  <c r="AJ14" i="16"/>
  <c r="AP14" i="16"/>
  <c r="AW14" i="16"/>
  <c r="AX14" i="16"/>
  <c r="AY14" i="16"/>
  <c r="Y15" i="16"/>
  <c r="Z15" i="16"/>
  <c r="AC15" i="16"/>
  <c r="AD15" i="16" s="1"/>
  <c r="AH15" i="16"/>
  <c r="AI15" i="16"/>
  <c r="AJ15" i="16"/>
  <c r="AP15" i="16"/>
  <c r="AW15" i="16"/>
  <c r="AX15" i="16"/>
  <c r="AY15" i="16"/>
  <c r="Y16" i="16"/>
  <c r="Z16" i="16"/>
  <c r="AC16" i="16"/>
  <c r="AH16" i="16"/>
  <c r="AI16" i="16"/>
  <c r="AJ16" i="16"/>
  <c r="AP16" i="16"/>
  <c r="AW16" i="16"/>
  <c r="AX16" i="16"/>
  <c r="AY16" i="16"/>
  <c r="Y17" i="16"/>
  <c r="Z17" i="16"/>
  <c r="AC17" i="16"/>
  <c r="AH17" i="16"/>
  <c r="AI17" i="16"/>
  <c r="AJ17" i="16"/>
  <c r="AP17" i="16"/>
  <c r="AW17" i="16"/>
  <c r="AX17" i="16"/>
  <c r="AY17" i="16"/>
  <c r="Z113" i="17"/>
  <c r="Z114" i="17"/>
  <c r="Z115" i="17"/>
  <c r="Z116" i="17"/>
  <c r="Z117" i="17"/>
  <c r="Z118" i="17"/>
  <c r="Z119" i="17"/>
  <c r="AY32" i="16"/>
  <c r="AX32" i="16"/>
  <c r="AW32" i="16"/>
  <c r="AP32" i="16"/>
  <c r="AJ32" i="16"/>
  <c r="AI32" i="16"/>
  <c r="AH32" i="16"/>
  <c r="AC32" i="16"/>
  <c r="Z32" i="16"/>
  <c r="Y32" i="16"/>
  <c r="AY31" i="16"/>
  <c r="AX31" i="16"/>
  <c r="AW31" i="16"/>
  <c r="AP31" i="16"/>
  <c r="AJ31" i="16"/>
  <c r="AI31" i="16"/>
  <c r="AH31" i="16"/>
  <c r="AC31" i="16"/>
  <c r="AD31" i="16" s="1"/>
  <c r="Z31" i="16"/>
  <c r="Y31" i="16"/>
  <c r="AY30" i="16"/>
  <c r="AX30" i="16"/>
  <c r="AW30" i="16"/>
  <c r="AP30" i="16"/>
  <c r="AJ30" i="16"/>
  <c r="AI30" i="16"/>
  <c r="AH30" i="16"/>
  <c r="AC30" i="16"/>
  <c r="Z30" i="16"/>
  <c r="Y30" i="16"/>
  <c r="AY29" i="16"/>
  <c r="AX29" i="16"/>
  <c r="AW29" i="16"/>
  <c r="AP29" i="16"/>
  <c r="AJ29" i="16"/>
  <c r="AI29" i="16"/>
  <c r="AH29" i="16"/>
  <c r="AC29" i="16"/>
  <c r="Z29" i="16"/>
  <c r="Y29" i="16"/>
  <c r="AY28" i="16"/>
  <c r="AX28" i="16"/>
  <c r="AW28" i="16"/>
  <c r="AP28" i="16"/>
  <c r="AJ28" i="16"/>
  <c r="AI28" i="16"/>
  <c r="AH28" i="16"/>
  <c r="AC28" i="16"/>
  <c r="Z28" i="16"/>
  <c r="Y28" i="16"/>
  <c r="AY27" i="16"/>
  <c r="AX27" i="16"/>
  <c r="AW27" i="16"/>
  <c r="AP27" i="16"/>
  <c r="AJ27" i="16"/>
  <c r="AI27" i="16"/>
  <c r="AC27" i="16"/>
  <c r="Z27" i="16"/>
  <c r="Y27" i="16"/>
  <c r="CV37" i="6" l="1"/>
  <c r="CR29" i="6"/>
  <c r="CS29" i="6" s="1"/>
  <c r="CY29" i="6" s="1"/>
  <c r="CU64" i="6"/>
  <c r="CR16" i="6"/>
  <c r="CS16" i="6" s="1"/>
  <c r="CV29" i="6"/>
  <c r="CV16" i="6"/>
  <c r="CO29" i="6"/>
  <c r="CU6" i="6"/>
  <c r="CV43" i="6"/>
  <c r="CT16" i="6"/>
  <c r="CU29" i="6"/>
  <c r="CR43" i="6"/>
  <c r="CS43" i="6" s="1"/>
  <c r="CY43" i="6" s="1"/>
  <c r="CV33" i="6"/>
  <c r="CT29" i="6"/>
  <c r="CT33" i="6"/>
  <c r="CU33" i="6"/>
  <c r="CR28" i="6"/>
  <c r="CS28" i="6" s="1"/>
  <c r="CZ28" i="6" s="1"/>
  <c r="CR63" i="6"/>
  <c r="CS63" i="6" s="1"/>
  <c r="CZ63" i="6" s="1"/>
  <c r="CV28" i="6"/>
  <c r="CV25" i="6"/>
  <c r="CT36" i="6"/>
  <c r="CR33" i="6"/>
  <c r="CS33" i="6" s="1"/>
  <c r="CY33" i="6" s="1"/>
  <c r="CR64" i="6"/>
  <c r="CS64" i="6" s="1"/>
  <c r="CX64" i="6" s="1"/>
  <c r="CV36" i="6"/>
  <c r="CO43" i="6"/>
  <c r="CU25" i="6"/>
  <c r="CU43" i="6"/>
  <c r="CR38" i="6"/>
  <c r="CS38" i="6" s="1"/>
  <c r="CR65" i="6"/>
  <c r="CS65" i="6" s="1"/>
  <c r="CY65" i="6" s="1"/>
  <c r="CT28" i="6"/>
  <c r="CR25" i="6"/>
  <c r="CS25" i="6" s="1"/>
  <c r="CZ25" i="6" s="1"/>
  <c r="CV64" i="6"/>
  <c r="CO33" i="6"/>
  <c r="CO38" i="6"/>
  <c r="CU16" i="6"/>
  <c r="CU38" i="6"/>
  <c r="CT38" i="6"/>
  <c r="CO16" i="6"/>
  <c r="CO64" i="6"/>
  <c r="CO25" i="6"/>
  <c r="CR70" i="6"/>
  <c r="CS70" i="6" s="1"/>
  <c r="CR69" i="6"/>
  <c r="CS69" i="6" s="1"/>
  <c r="CU70" i="6"/>
  <c r="CO65" i="6"/>
  <c r="CT70" i="6"/>
  <c r="CO70" i="6"/>
  <c r="CU37" i="6"/>
  <c r="CO6" i="6"/>
  <c r="CR6" i="6"/>
  <c r="CS6" i="6" s="1"/>
  <c r="CY6" i="6" s="1"/>
  <c r="CO69" i="6"/>
  <c r="CV6" i="6"/>
  <c r="CV69" i="6"/>
  <c r="CT69" i="6"/>
  <c r="CU63" i="6"/>
  <c r="CV63" i="6"/>
  <c r="CO63" i="6"/>
  <c r="CT37" i="6"/>
  <c r="CR36" i="6"/>
  <c r="CS36" i="6" s="1"/>
  <c r="CZ36" i="6" s="1"/>
  <c r="CO36" i="6"/>
  <c r="CU27" i="6"/>
  <c r="CO37" i="6"/>
  <c r="CS37" i="6"/>
  <c r="CX37" i="6" s="1"/>
  <c r="CR66" i="6"/>
  <c r="CS66" i="6" s="1"/>
  <c r="CZ66" i="6" s="1"/>
  <c r="CV27" i="6"/>
  <c r="CO28" i="6"/>
  <c r="CT15" i="6"/>
  <c r="CV15" i="6"/>
  <c r="CR35" i="6"/>
  <c r="CS35" i="6" s="1"/>
  <c r="CZ35" i="6" s="1"/>
  <c r="CR27" i="6"/>
  <c r="CS27" i="6" s="1"/>
  <c r="CZ27" i="6" s="1"/>
  <c r="CT35" i="6"/>
  <c r="CO27" i="6"/>
  <c r="CV66" i="6"/>
  <c r="CT66" i="6"/>
  <c r="AL20" i="16"/>
  <c r="AR20" i="16" s="1"/>
  <c r="CR15" i="6"/>
  <c r="CS15" i="6" s="1"/>
  <c r="CZ15" i="6" s="1"/>
  <c r="CO66" i="6"/>
  <c r="CV35" i="6"/>
  <c r="CR34" i="6"/>
  <c r="CS34" i="6" s="1"/>
  <c r="CZ34" i="6" s="1"/>
  <c r="DD34" i="6" s="1"/>
  <c r="CR23" i="6"/>
  <c r="CS23" i="6" s="1"/>
  <c r="CX23" i="6" s="1"/>
  <c r="CV23" i="6"/>
  <c r="CT14" i="6"/>
  <c r="CO23" i="6"/>
  <c r="CR24" i="6"/>
  <c r="CS24" i="6" s="1"/>
  <c r="CX24" i="6" s="1"/>
  <c r="CR19" i="6"/>
  <c r="CS19" i="6" s="1"/>
  <c r="CZ19" i="6" s="1"/>
  <c r="CO35" i="6"/>
  <c r="CR57" i="6"/>
  <c r="CS57" i="6" s="1"/>
  <c r="CY57" i="6" s="1"/>
  <c r="CT23" i="6"/>
  <c r="CV57" i="6"/>
  <c r="CR22" i="6"/>
  <c r="CS22" i="6" s="1"/>
  <c r="CY22" i="6" s="1"/>
  <c r="CO15" i="6"/>
  <c r="CT57" i="6"/>
  <c r="CV14" i="6"/>
  <c r="CV19" i="6"/>
  <c r="CU48" i="6"/>
  <c r="CR67" i="6"/>
  <c r="CS67" i="6" s="1"/>
  <c r="CZ67" i="6" s="1"/>
  <c r="CR40" i="6"/>
  <c r="CS40" i="6" s="1"/>
  <c r="CZ40" i="6" s="1"/>
  <c r="CT39" i="6"/>
  <c r="CR39" i="6"/>
  <c r="CS39" i="6" s="1"/>
  <c r="CX39" i="6" s="1"/>
  <c r="CT55" i="6"/>
  <c r="CU9" i="6"/>
  <c r="CR46" i="6"/>
  <c r="CS46" i="6" s="1"/>
  <c r="CZ46" i="6" s="1"/>
  <c r="CR5" i="6"/>
  <c r="CS5" i="6" s="1"/>
  <c r="CY5" i="6" s="1"/>
  <c r="CV55" i="6"/>
  <c r="CR55" i="6"/>
  <c r="CS55" i="6" s="1"/>
  <c r="CY55" i="6" s="1"/>
  <c r="CV11" i="6"/>
  <c r="CU11" i="6"/>
  <c r="CT68" i="6"/>
  <c r="CT56" i="6"/>
  <c r="CO10" i="6"/>
  <c r="CO57" i="6"/>
  <c r="CT7" i="6"/>
  <c r="CV10" i="6"/>
  <c r="CT53" i="6"/>
  <c r="CR53" i="6"/>
  <c r="CS53" i="6" s="1"/>
  <c r="CX53" i="6" s="1"/>
  <c r="CU20" i="6"/>
  <c r="CR61" i="6"/>
  <c r="CS61" i="6" s="1"/>
  <c r="CY61" i="6" s="1"/>
  <c r="CV7" i="6"/>
  <c r="CU42" i="6"/>
  <c r="CV5" i="6"/>
  <c r="CU4" i="6"/>
  <c r="CV53" i="6"/>
  <c r="CV68" i="6"/>
  <c r="CO34" i="6"/>
  <c r="CU5" i="6"/>
  <c r="CR56" i="6"/>
  <c r="CS56" i="6" s="1"/>
  <c r="CY56" i="6" s="1"/>
  <c r="CR18" i="6"/>
  <c r="CS18" i="6" s="1"/>
  <c r="CY18" i="6" s="1"/>
  <c r="CT19" i="6"/>
  <c r="CV18" i="6"/>
  <c r="CR17" i="6"/>
  <c r="CS17" i="6" s="1"/>
  <c r="CY17" i="6" s="1"/>
  <c r="CT26" i="6"/>
  <c r="CV39" i="6"/>
  <c r="CO17" i="6"/>
  <c r="CV17" i="6"/>
  <c r="CU17" i="6"/>
  <c r="CO18" i="6"/>
  <c r="CU8" i="6"/>
  <c r="CU18" i="6"/>
  <c r="CO42" i="6"/>
  <c r="CO55" i="6"/>
  <c r="CR26" i="6"/>
  <c r="CS26" i="6" s="1"/>
  <c r="CO7" i="6"/>
  <c r="CR31" i="6"/>
  <c r="CS31" i="6" s="1"/>
  <c r="CZ31" i="6" s="1"/>
  <c r="CO39" i="6"/>
  <c r="CT51" i="6"/>
  <c r="CT13" i="6"/>
  <c r="CV4" i="6"/>
  <c r="CR48" i="6"/>
  <c r="CS48" i="6" s="1"/>
  <c r="CX48" i="6" s="1"/>
  <c r="CR42" i="6"/>
  <c r="CS42" i="6" s="1"/>
  <c r="CX42" i="6" s="1"/>
  <c r="CV51" i="6"/>
  <c r="CV41" i="6"/>
  <c r="CU19" i="6"/>
  <c r="CO48" i="6"/>
  <c r="CO67" i="6"/>
  <c r="CT31" i="6"/>
  <c r="CR44" i="6"/>
  <c r="CS44" i="6" s="1"/>
  <c r="CY44" i="6" s="1"/>
  <c r="CV31" i="6"/>
  <c r="CR10" i="6"/>
  <c r="CS10" i="6" s="1"/>
  <c r="CX10" i="6" s="1"/>
  <c r="CW7" i="6"/>
  <c r="CU41" i="6"/>
  <c r="CV40" i="6"/>
  <c r="CR3" i="6"/>
  <c r="CS3" i="6" s="1"/>
  <c r="CV9" i="6"/>
  <c r="CR51" i="6"/>
  <c r="CS51" i="6" s="1"/>
  <c r="CX51" i="6" s="1"/>
  <c r="CV46" i="6"/>
  <c r="CO31" i="6"/>
  <c r="CU46" i="6"/>
  <c r="CV48" i="6"/>
  <c r="CV56" i="6"/>
  <c r="CV12" i="6"/>
  <c r="CO56" i="6"/>
  <c r="CR30" i="6"/>
  <c r="CS30" i="6" s="1"/>
  <c r="CR60" i="6"/>
  <c r="CS60" i="6" s="1"/>
  <c r="CV8" i="6"/>
  <c r="CO5" i="6"/>
  <c r="CR68" i="6"/>
  <c r="CS68" i="6" s="1"/>
  <c r="CV20" i="6"/>
  <c r="CV50" i="6"/>
  <c r="CV42" i="6"/>
  <c r="CT45" i="6"/>
  <c r="CT61" i="6"/>
  <c r="CO4" i="6"/>
  <c r="CO46" i="6"/>
  <c r="CO41" i="6"/>
  <c r="CR4" i="6"/>
  <c r="CS4" i="6" s="1"/>
  <c r="CY4" i="6" s="1"/>
  <c r="CR41" i="6"/>
  <c r="CS41" i="6" s="1"/>
  <c r="CO61" i="6"/>
  <c r="CR62" i="6"/>
  <c r="CS62" i="6" s="1"/>
  <c r="CX62" i="6" s="1"/>
  <c r="CO60" i="6"/>
  <c r="CU61" i="6"/>
  <c r="CV62" i="6"/>
  <c r="CT62" i="6"/>
  <c r="CR8" i="6"/>
  <c r="CS8" i="6" s="1"/>
  <c r="CV26" i="6"/>
  <c r="CR7" i="6"/>
  <c r="CS7" i="6" s="1"/>
  <c r="CY7" i="6" s="1"/>
  <c r="CT49" i="6"/>
  <c r="CR20" i="6"/>
  <c r="CS20" i="6" s="1"/>
  <c r="CO26" i="6"/>
  <c r="CO68" i="6"/>
  <c r="CS9" i="6"/>
  <c r="CZ9" i="6" s="1"/>
  <c r="CV45" i="6"/>
  <c r="CO51" i="6"/>
  <c r="CU40" i="6"/>
  <c r="CR49" i="6"/>
  <c r="CS49" i="6" s="1"/>
  <c r="CZ49" i="6" s="1"/>
  <c r="CR14" i="6"/>
  <c r="CS14" i="6" s="1"/>
  <c r="CT44" i="6"/>
  <c r="CO19" i="6"/>
  <c r="CO44" i="6"/>
  <c r="CR13" i="6"/>
  <c r="CS13" i="6" s="1"/>
  <c r="CV44" i="6"/>
  <c r="CU50" i="6"/>
  <c r="CV13" i="6"/>
  <c r="CO62" i="6"/>
  <c r="CR12" i="6"/>
  <c r="CS12" i="6" s="1"/>
  <c r="CR45" i="6"/>
  <c r="CS45" i="6" s="1"/>
  <c r="CX45" i="6" s="1"/>
  <c r="CO11" i="6"/>
  <c r="CR32" i="6"/>
  <c r="CS32" i="6" s="1"/>
  <c r="CX32" i="6" s="1"/>
  <c r="CO50" i="6"/>
  <c r="CO53" i="6"/>
  <c r="CR54" i="6"/>
  <c r="CS54" i="6" s="1"/>
  <c r="CR11" i="6"/>
  <c r="CS11" i="6" s="1"/>
  <c r="CX11" i="6" s="1"/>
  <c r="CO8" i="6"/>
  <c r="CR50" i="6"/>
  <c r="CS50" i="6" s="1"/>
  <c r="CO45" i="6"/>
  <c r="CT3" i="6"/>
  <c r="CV47" i="6"/>
  <c r="CU47" i="6"/>
  <c r="CT47" i="6"/>
  <c r="CO20" i="6"/>
  <c r="CO47" i="6"/>
  <c r="CV3" i="6"/>
  <c r="CW4" i="6"/>
  <c r="CS47" i="6"/>
  <c r="CZ47" i="6" s="1"/>
  <c r="CV24" i="6"/>
  <c r="CO24" i="6"/>
  <c r="CT24" i="6"/>
  <c r="CU24" i="6"/>
  <c r="CV30" i="6"/>
  <c r="CO30" i="6"/>
  <c r="CU30" i="6"/>
  <c r="CT30" i="6"/>
  <c r="CO54" i="6"/>
  <c r="CV54" i="6"/>
  <c r="CU54" i="6"/>
  <c r="CT54" i="6"/>
  <c r="CO9" i="6"/>
  <c r="CO40" i="6"/>
  <c r="CU12" i="6"/>
  <c r="CO13" i="6"/>
  <c r="CO3" i="6"/>
  <c r="CO14" i="6"/>
  <c r="CW14" i="6"/>
  <c r="CO58" i="6"/>
  <c r="CU58" i="6"/>
  <c r="CV58" i="6"/>
  <c r="CT58" i="6"/>
  <c r="CO49" i="6"/>
  <c r="CV49" i="6"/>
  <c r="CR58" i="6"/>
  <c r="CS58" i="6" s="1"/>
  <c r="CO12" i="6"/>
  <c r="CT22" i="6"/>
  <c r="CO22" i="6"/>
  <c r="CU22" i="6"/>
  <c r="CV22" i="6"/>
  <c r="CT59" i="6"/>
  <c r="CU59" i="6"/>
  <c r="CO59" i="6"/>
  <c r="CV59" i="6"/>
  <c r="CT52" i="6"/>
  <c r="CU52" i="6"/>
  <c r="CO52" i="6"/>
  <c r="CV52" i="6"/>
  <c r="DA32" i="6"/>
  <c r="CX21" i="6"/>
  <c r="CR59" i="6"/>
  <c r="CS59" i="6" s="1"/>
  <c r="CZ59" i="6" s="1"/>
  <c r="CW32" i="6"/>
  <c r="CR52" i="6"/>
  <c r="CS52" i="6" s="1"/>
  <c r="DA59" i="6"/>
  <c r="DA52" i="6"/>
  <c r="CZ21" i="6"/>
  <c r="CW59" i="6"/>
  <c r="CW22" i="6"/>
  <c r="DA22" i="6"/>
  <c r="CT32" i="6"/>
  <c r="CU32" i="6"/>
  <c r="CV32" i="6"/>
  <c r="CO32" i="6"/>
  <c r="CW52" i="6"/>
  <c r="AL22" i="16"/>
  <c r="AR22" i="16" s="1"/>
  <c r="AE23" i="16"/>
  <c r="AL11" i="16"/>
  <c r="AR11" i="16" s="1"/>
  <c r="AK10" i="16"/>
  <c r="AS10" i="16" s="1"/>
  <c r="AK24" i="16"/>
  <c r="AS24" i="16" s="1"/>
  <c r="AL16" i="16"/>
  <c r="AR16" i="16" s="1"/>
  <c r="AE9" i="16"/>
  <c r="AL19" i="16"/>
  <c r="AR19" i="16" s="1"/>
  <c r="AK6" i="16"/>
  <c r="AS6" i="16" s="1"/>
  <c r="AL5" i="16"/>
  <c r="AR5" i="16" s="1"/>
  <c r="AK16" i="16"/>
  <c r="AS16" i="16" s="1"/>
  <c r="AK23" i="16"/>
  <c r="AS23" i="16" s="1"/>
  <c r="AK8" i="16"/>
  <c r="AS8" i="16" s="1"/>
  <c r="AL7" i="16"/>
  <c r="AR7" i="16" s="1"/>
  <c r="AL3" i="16"/>
  <c r="AR3" i="16" s="1"/>
  <c r="AK14" i="16"/>
  <c r="AS14" i="16" s="1"/>
  <c r="AL13" i="16"/>
  <c r="AR13" i="16" s="1"/>
  <c r="AQ23" i="16"/>
  <c r="AD20" i="16"/>
  <c r="AQ20" i="16" s="1"/>
  <c r="AK17" i="16"/>
  <c r="AS17" i="16" s="1"/>
  <c r="AK18" i="16"/>
  <c r="AS18" i="16" s="1"/>
  <c r="AD14" i="16"/>
  <c r="AQ14" i="16" s="1"/>
  <c r="AD12" i="16"/>
  <c r="AE12" i="16" s="1"/>
  <c r="AK22" i="16"/>
  <c r="AL21" i="16"/>
  <c r="AR21" i="16" s="1"/>
  <c r="AK20" i="16"/>
  <c r="AS20" i="16" s="1"/>
  <c r="AK9" i="16"/>
  <c r="AS9" i="16" s="1"/>
  <c r="AL6" i="16"/>
  <c r="AR6" i="16" s="1"/>
  <c r="AL8" i="16"/>
  <c r="AR8" i="16" s="1"/>
  <c r="AK5" i="16"/>
  <c r="AS5" i="16" s="1"/>
  <c r="AE3" i="16"/>
  <c r="AD17" i="16"/>
  <c r="AE17" i="16" s="1"/>
  <c r="AK13" i="16"/>
  <c r="AS13" i="16" s="1"/>
  <c r="AE11" i="16"/>
  <c r="AK4" i="16"/>
  <c r="AS4" i="16" s="1"/>
  <c r="AK3" i="16"/>
  <c r="AS3" i="16" s="1"/>
  <c r="AL15" i="16"/>
  <c r="AR15" i="16" s="1"/>
  <c r="AL14" i="16"/>
  <c r="AR14" i="16" s="1"/>
  <c r="AK19" i="16"/>
  <c r="AS19" i="16" s="1"/>
  <c r="AK12" i="16"/>
  <c r="AS12" i="16" s="1"/>
  <c r="AK11" i="16"/>
  <c r="AE6" i="16"/>
  <c r="AE4" i="16"/>
  <c r="AQ15" i="16"/>
  <c r="AE15" i="16"/>
  <c r="AQ21" i="16"/>
  <c r="AE21" i="16"/>
  <c r="AQ7" i="16"/>
  <c r="AE7" i="16"/>
  <c r="AD16" i="16"/>
  <c r="AE16" i="16" s="1"/>
  <c r="AK15" i="16"/>
  <c r="AS15" i="16" s="1"/>
  <c r="AQ11" i="16"/>
  <c r="AL10" i="16"/>
  <c r="AR10" i="16" s="1"/>
  <c r="AD8" i="16"/>
  <c r="AQ8" i="16" s="1"/>
  <c r="AK7" i="16"/>
  <c r="AS7" i="16" s="1"/>
  <c r="AQ3" i="16"/>
  <c r="AL24" i="16"/>
  <c r="AR24" i="16" s="1"/>
  <c r="AD22" i="16"/>
  <c r="AE22" i="16" s="1"/>
  <c r="AK21" i="16"/>
  <c r="AS21" i="16" s="1"/>
  <c r="AE18" i="16"/>
  <c r="AL17" i="16"/>
  <c r="AR17" i="16" s="1"/>
  <c r="AQ10" i="16"/>
  <c r="AE10" i="16"/>
  <c r="AL9" i="16"/>
  <c r="AR9" i="16" s="1"/>
  <c r="AQ24" i="16"/>
  <c r="AE24" i="16"/>
  <c r="AL23" i="16"/>
  <c r="AR23" i="16" s="1"/>
  <c r="AQ13" i="16"/>
  <c r="AE13" i="16"/>
  <c r="AL12" i="16"/>
  <c r="AR12" i="16" s="1"/>
  <c r="AQ5" i="16"/>
  <c r="AE5" i="16"/>
  <c r="AL4" i="16"/>
  <c r="AR4" i="16" s="1"/>
  <c r="AQ19" i="16"/>
  <c r="AE19" i="16"/>
  <c r="AL18" i="16"/>
  <c r="AR18" i="16" s="1"/>
  <c r="AL29" i="16"/>
  <c r="AR29" i="16" s="1"/>
  <c r="AL30" i="16"/>
  <c r="AR30" i="16" s="1"/>
  <c r="AK31" i="16"/>
  <c r="AS31" i="16" s="1"/>
  <c r="AL27" i="16"/>
  <c r="AR27" i="16" s="1"/>
  <c r="AK29" i="16"/>
  <c r="AS29" i="16" s="1"/>
  <c r="AK30" i="16"/>
  <c r="AS30" i="16" s="1"/>
  <c r="AD27" i="16"/>
  <c r="AQ27" i="16" s="1"/>
  <c r="AL32" i="16"/>
  <c r="AR32" i="16" s="1"/>
  <c r="AK27" i="16"/>
  <c r="AS27" i="16" s="1"/>
  <c r="AL31" i="16"/>
  <c r="AR31" i="16" s="1"/>
  <c r="AL28" i="16"/>
  <c r="AR28" i="16" s="1"/>
  <c r="AK28" i="16"/>
  <c r="AS28" i="16" s="1"/>
  <c r="AD29" i="16"/>
  <c r="AQ29" i="16" s="1"/>
  <c r="AE31" i="16"/>
  <c r="AQ31" i="16"/>
  <c r="AD30" i="16"/>
  <c r="AE30" i="16" s="1"/>
  <c r="AK32" i="16"/>
  <c r="AS32" i="16" s="1"/>
  <c r="AD28" i="16"/>
  <c r="AQ28" i="16" s="1"/>
  <c r="AD32" i="16"/>
  <c r="AE32" i="16" s="1"/>
  <c r="CX25" i="6" l="1"/>
  <c r="CZ29" i="6"/>
  <c r="CY16" i="6"/>
  <c r="CZ16" i="6"/>
  <c r="DD16" i="6" s="1"/>
  <c r="CX16" i="6"/>
  <c r="DD25" i="6"/>
  <c r="CY25" i="6"/>
  <c r="CX29" i="6"/>
  <c r="CY38" i="6"/>
  <c r="CX38" i="6"/>
  <c r="CZ38" i="6"/>
  <c r="DD38" i="6" s="1"/>
  <c r="CZ64" i="6"/>
  <c r="DD64" i="6" s="1"/>
  <c r="CY64" i="6"/>
  <c r="CX43" i="6"/>
  <c r="CZ33" i="6"/>
  <c r="DD33" i="6" s="1"/>
  <c r="DI33" i="6" s="1"/>
  <c r="CX33" i="6"/>
  <c r="CZ43" i="6"/>
  <c r="DD43" i="6" s="1"/>
  <c r="DK43" i="6" s="1"/>
  <c r="DD28" i="6"/>
  <c r="CZ69" i="6"/>
  <c r="DD69" i="6" s="1"/>
  <c r="CY69" i="6"/>
  <c r="CZ70" i="6"/>
  <c r="DD70" i="6" s="1"/>
  <c r="CY70" i="6"/>
  <c r="CX69" i="6"/>
  <c r="CY28" i="6"/>
  <c r="CX6" i="6"/>
  <c r="CZ6" i="6"/>
  <c r="DD6" i="6" s="1"/>
  <c r="DN6" i="6" s="1"/>
  <c r="CX70" i="6"/>
  <c r="CX63" i="6"/>
  <c r="CZ65" i="6"/>
  <c r="DD65" i="6" s="1"/>
  <c r="DI65" i="6" s="1"/>
  <c r="CY37" i="6"/>
  <c r="CX65" i="6"/>
  <c r="DD63" i="6"/>
  <c r="CX28" i="6"/>
  <c r="CY63" i="6"/>
  <c r="CZ37" i="6"/>
  <c r="DD37" i="6" s="1"/>
  <c r="DD15" i="6"/>
  <c r="CX36" i="6"/>
  <c r="CY36" i="6"/>
  <c r="CX27" i="6"/>
  <c r="CY27" i="6"/>
  <c r="DD35" i="6"/>
  <c r="AM22" i="16"/>
  <c r="CY66" i="6"/>
  <c r="CX66" i="6"/>
  <c r="CX35" i="6"/>
  <c r="CY35" i="6"/>
  <c r="CZ23" i="6"/>
  <c r="DD23" i="6" s="1"/>
  <c r="CX15" i="6"/>
  <c r="CY15" i="6"/>
  <c r="CY23" i="6"/>
  <c r="CY31" i="6"/>
  <c r="CX56" i="6"/>
  <c r="CZ56" i="6"/>
  <c r="DD56" i="6" s="1"/>
  <c r="DI56" i="6" s="1"/>
  <c r="CZ42" i="6"/>
  <c r="DD42" i="6" s="1"/>
  <c r="CX18" i="6"/>
  <c r="CY34" i="6"/>
  <c r="DN34" i="6" s="1"/>
  <c r="CX47" i="6"/>
  <c r="CY48" i="6"/>
  <c r="CY67" i="6"/>
  <c r="CZ44" i="6"/>
  <c r="DD44" i="6" s="1"/>
  <c r="DJ44" i="6" s="1"/>
  <c r="CZ39" i="6"/>
  <c r="DD39" i="6" s="1"/>
  <c r="CX57" i="6"/>
  <c r="CZ57" i="6"/>
  <c r="DD57" i="6" s="1"/>
  <c r="DN57" i="6" s="1"/>
  <c r="CY42" i="6"/>
  <c r="CY19" i="6"/>
  <c r="CX67" i="6"/>
  <c r="CY26" i="6"/>
  <c r="CX26" i="6"/>
  <c r="CZ18" i="6"/>
  <c r="DD18" i="6" s="1"/>
  <c r="DH18" i="6" s="1"/>
  <c r="CZ48" i="6"/>
  <c r="DD48" i="6" s="1"/>
  <c r="DD31" i="6"/>
  <c r="CX31" i="6"/>
  <c r="CX34" i="6"/>
  <c r="CY40" i="6"/>
  <c r="CZ7" i="6"/>
  <c r="DD7" i="6" s="1"/>
  <c r="DN7" i="6" s="1"/>
  <c r="CX19" i="6"/>
  <c r="CX40" i="6"/>
  <c r="CZ55" i="6"/>
  <c r="DD55" i="6" s="1"/>
  <c r="DK55" i="6" s="1"/>
  <c r="CX55" i="6"/>
  <c r="DD46" i="6"/>
  <c r="CX46" i="6"/>
  <c r="CX17" i="6"/>
  <c r="CX7" i="6"/>
  <c r="CZ26" i="6"/>
  <c r="DD26" i="6" s="1"/>
  <c r="CY10" i="6"/>
  <c r="CZ10" i="6"/>
  <c r="DD10" i="6" s="1"/>
  <c r="CZ17" i="6"/>
  <c r="DD17" i="6" s="1"/>
  <c r="CZ24" i="6"/>
  <c r="DD24" i="6" s="1"/>
  <c r="CY39" i="6"/>
  <c r="CX5" i="6"/>
  <c r="CY9" i="6"/>
  <c r="CZ68" i="6"/>
  <c r="DD68" i="6" s="1"/>
  <c r="CY68" i="6"/>
  <c r="CX68" i="6"/>
  <c r="CZ14" i="6"/>
  <c r="DD14" i="6" s="1"/>
  <c r="CX14" i="6"/>
  <c r="CZ13" i="6"/>
  <c r="DD13" i="6" s="1"/>
  <c r="CX13" i="6"/>
  <c r="CX8" i="6"/>
  <c r="CY8" i="6"/>
  <c r="CX60" i="6"/>
  <c r="CY60" i="6"/>
  <c r="CX44" i="6"/>
  <c r="CZ4" i="6"/>
  <c r="DD4" i="6" s="1"/>
  <c r="DJ4" i="6" s="1"/>
  <c r="CZ11" i="6"/>
  <c r="DD11" i="6" s="1"/>
  <c r="CX4" i="6"/>
  <c r="CX9" i="6"/>
  <c r="CY53" i="6"/>
  <c r="CY46" i="6"/>
  <c r="DD49" i="6"/>
  <c r="CZ41" i="6"/>
  <c r="DD41" i="6" s="1"/>
  <c r="CY41" i="6"/>
  <c r="CX41" i="6"/>
  <c r="CZ8" i="6"/>
  <c r="DD8" i="6" s="1"/>
  <c r="CY47" i="6"/>
  <c r="CY11" i="6"/>
  <c r="CY51" i="6"/>
  <c r="CZ60" i="6"/>
  <c r="DD60" i="6" s="1"/>
  <c r="CZ53" i="6"/>
  <c r="DD53" i="6" s="1"/>
  <c r="CY24" i="6"/>
  <c r="CZ20" i="6"/>
  <c r="DD20" i="6" s="1"/>
  <c r="CX20" i="6"/>
  <c r="CY20" i="6"/>
  <c r="CX61" i="6"/>
  <c r="CZ51" i="6"/>
  <c r="DD51" i="6" s="1"/>
  <c r="CY62" i="6"/>
  <c r="CZ45" i="6"/>
  <c r="DD45" i="6" s="1"/>
  <c r="CY45" i="6"/>
  <c r="CY14" i="6"/>
  <c r="CZ61" i="6"/>
  <c r="DD61" i="6" s="1"/>
  <c r="CX50" i="6"/>
  <c r="CZ50" i="6"/>
  <c r="DD50" i="6" s="1"/>
  <c r="CZ62" i="6"/>
  <c r="DD62" i="6" s="1"/>
  <c r="DD47" i="6"/>
  <c r="CY13" i="6"/>
  <c r="CY50" i="6"/>
  <c r="CY49" i="6"/>
  <c r="CX49" i="6"/>
  <c r="CZ5" i="6"/>
  <c r="DD5" i="6" s="1"/>
  <c r="DN5" i="6" s="1"/>
  <c r="CY54" i="6"/>
  <c r="CZ54" i="6"/>
  <c r="CX54" i="6"/>
  <c r="CY30" i="6"/>
  <c r="CX30" i="6"/>
  <c r="CZ30" i="6"/>
  <c r="CZ3" i="6"/>
  <c r="CY3" i="6"/>
  <c r="CX3" i="6"/>
  <c r="CX58" i="6"/>
  <c r="CZ58" i="6"/>
  <c r="DD58" i="6" s="1"/>
  <c r="CY58" i="6"/>
  <c r="CX52" i="6"/>
  <c r="CZ52" i="6"/>
  <c r="DD52" i="6" s="1"/>
  <c r="CZ12" i="6"/>
  <c r="CX12" i="6"/>
  <c r="CY12" i="6"/>
  <c r="DD59" i="6"/>
  <c r="CX22" i="6"/>
  <c r="CY52" i="6"/>
  <c r="DD19" i="6"/>
  <c r="CZ32" i="6"/>
  <c r="DD67" i="6"/>
  <c r="DD9" i="6"/>
  <c r="CY59" i="6"/>
  <c r="DD36" i="6"/>
  <c r="CZ22" i="6"/>
  <c r="CX59" i="6"/>
  <c r="DD21" i="6"/>
  <c r="DN21" i="6" s="1"/>
  <c r="DD29" i="6"/>
  <c r="DN29" i="6" s="1"/>
  <c r="CY32" i="6"/>
  <c r="DD27" i="6"/>
  <c r="DD40" i="6"/>
  <c r="DD66" i="6"/>
  <c r="AM20" i="16"/>
  <c r="AM19" i="16"/>
  <c r="AT20" i="16"/>
  <c r="AM14" i="16"/>
  <c r="AM11" i="16"/>
  <c r="AE29" i="16"/>
  <c r="AM7" i="16"/>
  <c r="AM3" i="16"/>
  <c r="AT3" i="16"/>
  <c r="AT18" i="16"/>
  <c r="AT23" i="16"/>
  <c r="AT24" i="16"/>
  <c r="AT19" i="16"/>
  <c r="AT5" i="16"/>
  <c r="AT13" i="16"/>
  <c r="AS11" i="16"/>
  <c r="AT11" i="16" s="1"/>
  <c r="AT4" i="16"/>
  <c r="AM13" i="16"/>
  <c r="AT9" i="16"/>
  <c r="AT7" i="16"/>
  <c r="AM4" i="16"/>
  <c r="AQ22" i="16"/>
  <c r="AM24" i="16"/>
  <c r="AM16" i="16"/>
  <c r="AE20" i="16"/>
  <c r="AQ12" i="16"/>
  <c r="AT12" i="16" s="1"/>
  <c r="AQ16" i="16"/>
  <c r="AT16" i="16" s="1"/>
  <c r="AS22" i="16"/>
  <c r="AM6" i="16"/>
  <c r="AM8" i="16"/>
  <c r="AM5" i="16"/>
  <c r="AE14" i="16"/>
  <c r="AM23" i="16"/>
  <c r="AT8" i="16"/>
  <c r="AT6" i="16"/>
  <c r="AT14" i="16"/>
  <c r="AM17" i="16"/>
  <c r="AQ17" i="16"/>
  <c r="AT17" i="16" s="1"/>
  <c r="AE8" i="16"/>
  <c r="AT21" i="16"/>
  <c r="AT15" i="16"/>
  <c r="AM15" i="16"/>
  <c r="AT10" i="16"/>
  <c r="AM9" i="16"/>
  <c r="AM10" i="16"/>
  <c r="AM21" i="16"/>
  <c r="AM18" i="16"/>
  <c r="AM12" i="16"/>
  <c r="AT29" i="16"/>
  <c r="AE27" i="16"/>
  <c r="AM30" i="16"/>
  <c r="AM29" i="16"/>
  <c r="AT27" i="16"/>
  <c r="AT31" i="16"/>
  <c r="AM31" i="16"/>
  <c r="AM27" i="16"/>
  <c r="AQ32" i="16"/>
  <c r="AT32" i="16" s="1"/>
  <c r="AQ30" i="16"/>
  <c r="AT30" i="16" s="1"/>
  <c r="AT28" i="16"/>
  <c r="AM28" i="16"/>
  <c r="AM32" i="16"/>
  <c r="AE28" i="16"/>
  <c r="DJ16" i="6" l="1"/>
  <c r="DK25" i="6"/>
  <c r="DI25" i="6"/>
  <c r="DJ25" i="6"/>
  <c r="DH25" i="6"/>
  <c r="DK64" i="6"/>
  <c r="DN25" i="6"/>
  <c r="DH64" i="6"/>
  <c r="DH33" i="6"/>
  <c r="DJ70" i="6"/>
  <c r="DK33" i="6"/>
  <c r="DN38" i="6"/>
  <c r="DJ33" i="6"/>
  <c r="DJ28" i="6"/>
  <c r="DI64" i="6"/>
  <c r="DJ69" i="6"/>
  <c r="DN64" i="6"/>
  <c r="DJ64" i="6"/>
  <c r="DN33" i="6"/>
  <c r="DK69" i="6"/>
  <c r="DI69" i="6"/>
  <c r="DK28" i="6"/>
  <c r="DH69" i="6"/>
  <c r="DH28" i="6"/>
  <c r="DI38" i="6"/>
  <c r="DN28" i="6"/>
  <c r="DN69" i="6"/>
  <c r="DK70" i="6"/>
  <c r="DH70" i="6"/>
  <c r="DK38" i="6"/>
  <c r="DH63" i="6"/>
  <c r="DN70" i="6"/>
  <c r="DI70" i="6"/>
  <c r="DJ38" i="6"/>
  <c r="DH38" i="6"/>
  <c r="DI28" i="6"/>
  <c r="DJ63" i="6"/>
  <c r="DJ37" i="6"/>
  <c r="DN63" i="6"/>
  <c r="DK63" i="6"/>
  <c r="DI63" i="6"/>
  <c r="DH15" i="6"/>
  <c r="DN36" i="6"/>
  <c r="DK27" i="6"/>
  <c r="DJ35" i="6"/>
  <c r="DJ15" i="6"/>
  <c r="DN66" i="6"/>
  <c r="DK35" i="6"/>
  <c r="DK15" i="6"/>
  <c r="DH35" i="6"/>
  <c r="DN35" i="6"/>
  <c r="DI47" i="6"/>
  <c r="DJ8" i="6"/>
  <c r="DI35" i="6"/>
  <c r="AU18" i="16"/>
  <c r="AV18" i="16" s="1"/>
  <c r="AU19" i="16"/>
  <c r="AV19" i="16" s="1"/>
  <c r="DN15" i="6"/>
  <c r="DN23" i="6"/>
  <c r="DK23" i="6"/>
  <c r="DJ23" i="6"/>
  <c r="DH23" i="6"/>
  <c r="DI23" i="6"/>
  <c r="DI15" i="6"/>
  <c r="DN31" i="6"/>
  <c r="DH67" i="6"/>
  <c r="DJ39" i="6"/>
  <c r="DK40" i="6"/>
  <c r="DI34" i="6"/>
  <c r="DN27" i="6"/>
  <c r="DK48" i="6"/>
  <c r="DK34" i="6"/>
  <c r="DJ34" i="6"/>
  <c r="DH34" i="6"/>
  <c r="DK26" i="6"/>
  <c r="DN39" i="6"/>
  <c r="DJ17" i="6"/>
  <c r="DH10" i="6"/>
  <c r="DH48" i="6"/>
  <c r="DN50" i="6"/>
  <c r="DJ48" i="6"/>
  <c r="DN14" i="6"/>
  <c r="DI48" i="6"/>
  <c r="DN48" i="6"/>
  <c r="DN26" i="6"/>
  <c r="DJ31" i="6"/>
  <c r="DJ68" i="6"/>
  <c r="DK51" i="6"/>
  <c r="DH17" i="6"/>
  <c r="DH31" i="6"/>
  <c r="DI31" i="6"/>
  <c r="DI17" i="6"/>
  <c r="DK31" i="6"/>
  <c r="DH19" i="6"/>
  <c r="DJ42" i="6"/>
  <c r="DN17" i="6"/>
  <c r="DH26" i="6"/>
  <c r="DJ10" i="6"/>
  <c r="DK46" i="6"/>
  <c r="DI26" i="6"/>
  <c r="DN46" i="6"/>
  <c r="DN10" i="6"/>
  <c r="DH39" i="6"/>
  <c r="DK39" i="6"/>
  <c r="DJ46" i="6"/>
  <c r="DH9" i="6"/>
  <c r="DI50" i="6"/>
  <c r="DI39" i="6"/>
  <c r="DJ26" i="6"/>
  <c r="DI10" i="6"/>
  <c r="DK17" i="6"/>
  <c r="DK60" i="6"/>
  <c r="DK10" i="6"/>
  <c r="DJ60" i="6"/>
  <c r="DN41" i="6"/>
  <c r="DI53" i="6"/>
  <c r="DN60" i="6"/>
  <c r="DJ49" i="6"/>
  <c r="DI44" i="6"/>
  <c r="DJ61" i="6"/>
  <c r="DH45" i="6"/>
  <c r="DN61" i="6"/>
  <c r="DH46" i="6"/>
  <c r="DJ45" i="6"/>
  <c r="DI5" i="6"/>
  <c r="DI46" i="6"/>
  <c r="DJ62" i="6"/>
  <c r="DH47" i="6"/>
  <c r="DH61" i="6"/>
  <c r="DI60" i="6"/>
  <c r="DJ53" i="6"/>
  <c r="DK53" i="6"/>
  <c r="DH44" i="6"/>
  <c r="DH53" i="6"/>
  <c r="DK44" i="6"/>
  <c r="DH60" i="6"/>
  <c r="DN53" i="6"/>
  <c r="DK20" i="6"/>
  <c r="DH50" i="6"/>
  <c r="DN11" i="6"/>
  <c r="DI7" i="6"/>
  <c r="DH7" i="6"/>
  <c r="DK50" i="6"/>
  <c r="DJ13" i="6"/>
  <c r="DI61" i="6"/>
  <c r="DK45" i="6"/>
  <c r="DN45" i="6"/>
  <c r="DH49" i="6"/>
  <c r="DI45" i="6"/>
  <c r="DN47" i="6"/>
  <c r="DI14" i="6"/>
  <c r="DH14" i="6"/>
  <c r="DJ14" i="6"/>
  <c r="DK14" i="6"/>
  <c r="DI49" i="6"/>
  <c r="DI66" i="6"/>
  <c r="DH8" i="6"/>
  <c r="DJ47" i="6"/>
  <c r="DI27" i="6"/>
  <c r="DH13" i="6"/>
  <c r="DK61" i="6"/>
  <c r="DH27" i="6"/>
  <c r="DI51" i="6"/>
  <c r="DK47" i="6"/>
  <c r="DI4" i="6"/>
  <c r="DJ5" i="6"/>
  <c r="DH4" i="6"/>
  <c r="DN37" i="6"/>
  <c r="DI43" i="6"/>
  <c r="DH42" i="6"/>
  <c r="DJ7" i="6"/>
  <c r="DK24" i="6"/>
  <c r="DH24" i="6"/>
  <c r="DI24" i="6"/>
  <c r="DJ24" i="6"/>
  <c r="DN58" i="6"/>
  <c r="DJ58" i="6"/>
  <c r="DN49" i="6"/>
  <c r="DK49" i="6"/>
  <c r="DN44" i="6"/>
  <c r="DN24" i="6"/>
  <c r="DK7" i="6"/>
  <c r="DK65" i="6"/>
  <c r="DK9" i="6"/>
  <c r="DK5" i="6"/>
  <c r="DH5" i="6"/>
  <c r="DK58" i="6"/>
  <c r="DH37" i="6"/>
  <c r="DH68" i="6"/>
  <c r="DI9" i="6"/>
  <c r="DJ6" i="6"/>
  <c r="DD30" i="6"/>
  <c r="DJ30" i="6" s="1"/>
  <c r="DD54" i="6"/>
  <c r="DJ54" i="6" s="1"/>
  <c r="DJ9" i="6"/>
  <c r="DI68" i="6"/>
  <c r="DH41" i="6"/>
  <c r="DN9" i="6"/>
  <c r="DK62" i="6"/>
  <c r="DK6" i="6"/>
  <c r="DI58" i="6"/>
  <c r="DD3" i="6"/>
  <c r="DJ3" i="6" s="1"/>
  <c r="DK11" i="6"/>
  <c r="DI37" i="6"/>
  <c r="DJ66" i="6"/>
  <c r="DH40" i="6"/>
  <c r="DJ27" i="6"/>
  <c r="DH29" i="6"/>
  <c r="DI67" i="6"/>
  <c r="DH55" i="6"/>
  <c r="DJ50" i="6"/>
  <c r="DI52" i="6"/>
  <c r="DI55" i="6"/>
  <c r="DN55" i="6"/>
  <c r="DN67" i="6"/>
  <c r="DJ55" i="6"/>
  <c r="DH58" i="6"/>
  <c r="DK66" i="6"/>
  <c r="DJ40" i="6"/>
  <c r="DJ11" i="6"/>
  <c r="DH66" i="6"/>
  <c r="DI40" i="6"/>
  <c r="DI29" i="6"/>
  <c r="DI59" i="6"/>
  <c r="DK67" i="6"/>
  <c r="DN4" i="6"/>
  <c r="DJ67" i="6"/>
  <c r="DI36" i="6"/>
  <c r="DK19" i="6"/>
  <c r="DH52" i="6"/>
  <c r="DD12" i="6"/>
  <c r="DI12" i="6" s="1"/>
  <c r="DN19" i="6"/>
  <c r="DN18" i="6"/>
  <c r="DK41" i="6"/>
  <c r="DJ41" i="6"/>
  <c r="DJ18" i="6"/>
  <c r="DJ20" i="6"/>
  <c r="DJ36" i="6"/>
  <c r="DI19" i="6"/>
  <c r="DK18" i="6"/>
  <c r="DI11" i="6"/>
  <c r="DN68" i="6"/>
  <c r="DK4" i="6"/>
  <c r="DI41" i="6"/>
  <c r="DI18" i="6"/>
  <c r="DI20" i="6"/>
  <c r="DH36" i="6"/>
  <c r="DH62" i="6"/>
  <c r="DJ19" i="6"/>
  <c r="DK36" i="6"/>
  <c r="DH11" i="6"/>
  <c r="DK68" i="6"/>
  <c r="DJ43" i="6"/>
  <c r="DI8" i="6"/>
  <c r="DJ51" i="6"/>
  <c r="DH20" i="6"/>
  <c r="DI62" i="6"/>
  <c r="DI6" i="6"/>
  <c r="DH59" i="6"/>
  <c r="DH21" i="6"/>
  <c r="DN59" i="6"/>
  <c r="DK21" i="6"/>
  <c r="DN56" i="6"/>
  <c r="DN43" i="6"/>
  <c r="DN16" i="6"/>
  <c r="DI57" i="6"/>
  <c r="DK29" i="6"/>
  <c r="DK8" i="6"/>
  <c r="DJ21" i="6"/>
  <c r="DN51" i="6"/>
  <c r="DK13" i="6"/>
  <c r="DK56" i="6"/>
  <c r="DK52" i="6"/>
  <c r="DJ59" i="6"/>
  <c r="DK57" i="6"/>
  <c r="DN42" i="6"/>
  <c r="DJ65" i="6"/>
  <c r="DN13" i="6"/>
  <c r="DN52" i="6"/>
  <c r="DK42" i="6"/>
  <c r="DK37" i="6"/>
  <c r="DH65" i="6"/>
  <c r="DN40" i="6"/>
  <c r="DH43" i="6"/>
  <c r="DK16" i="6"/>
  <c r="DH57" i="6"/>
  <c r="DJ29" i="6"/>
  <c r="DN8" i="6"/>
  <c r="DI21" i="6"/>
  <c r="DH51" i="6"/>
  <c r="DN20" i="6"/>
  <c r="DI13" i="6"/>
  <c r="DD32" i="6"/>
  <c r="DH32" i="6" s="1"/>
  <c r="DN62" i="6"/>
  <c r="DJ56" i="6"/>
  <c r="DH6" i="6"/>
  <c r="DJ52" i="6"/>
  <c r="DK59" i="6"/>
  <c r="DH56" i="6"/>
  <c r="DH16" i="6"/>
  <c r="DI16" i="6"/>
  <c r="DJ57" i="6"/>
  <c r="DD22" i="6"/>
  <c r="DJ22" i="6" s="1"/>
  <c r="DN65" i="6"/>
  <c r="DI42" i="6"/>
  <c r="AU20" i="16"/>
  <c r="AV20" i="16" s="1"/>
  <c r="AU11" i="16"/>
  <c r="AV11" i="16" s="1"/>
  <c r="AU4" i="16"/>
  <c r="AV4" i="16" s="1"/>
  <c r="AU5" i="16"/>
  <c r="AV5" i="16" s="1"/>
  <c r="AU3" i="16"/>
  <c r="AV3" i="16" s="1"/>
  <c r="AU7" i="16"/>
  <c r="AV7" i="16" s="1"/>
  <c r="AU16" i="16"/>
  <c r="AV16" i="16" s="1"/>
  <c r="AU23" i="16"/>
  <c r="AV23" i="16" s="1"/>
  <c r="AU13" i="16"/>
  <c r="AV13" i="16" s="1"/>
  <c r="AU24" i="16"/>
  <c r="AV24" i="16" s="1"/>
  <c r="AU9" i="16"/>
  <c r="AV9" i="16" s="1"/>
  <c r="AU17" i="16"/>
  <c r="AV17" i="16" s="1"/>
  <c r="AU14" i="16"/>
  <c r="AV14" i="16" s="1"/>
  <c r="AU21" i="16"/>
  <c r="AV21" i="16" s="1"/>
  <c r="AT22" i="16"/>
  <c r="AU22" i="16" s="1"/>
  <c r="AV22" i="16" s="1"/>
  <c r="AU12" i="16"/>
  <c r="AV12" i="16" s="1"/>
  <c r="AU6" i="16"/>
  <c r="AV6" i="16" s="1"/>
  <c r="AU10" i="16"/>
  <c r="AV10" i="16" s="1"/>
  <c r="AU8" i="16"/>
  <c r="AV8" i="16" s="1"/>
  <c r="AU15" i="16"/>
  <c r="AV15" i="16" s="1"/>
  <c r="AU29" i="16"/>
  <c r="AV29" i="16" s="1"/>
  <c r="AU30" i="16"/>
  <c r="AV30" i="16" s="1"/>
  <c r="AU27" i="16"/>
  <c r="AV27" i="16" s="1"/>
  <c r="AU28" i="16"/>
  <c r="AV28" i="16" s="1"/>
  <c r="AU32" i="16"/>
  <c r="AV32" i="16" s="1"/>
  <c r="AU31" i="16"/>
  <c r="AV31" i="16" s="1"/>
  <c r="DN54" i="6" l="1"/>
  <c r="DI54" i="6"/>
  <c r="DH54" i="6"/>
  <c r="DK54" i="6"/>
  <c r="DN30" i="6"/>
  <c r="DN12" i="6"/>
  <c r="DH30" i="6"/>
  <c r="DK30" i="6"/>
  <c r="DN3" i="6"/>
  <c r="DI3" i="6"/>
  <c r="DJ12" i="6"/>
  <c r="DK3" i="6"/>
  <c r="DI30" i="6"/>
  <c r="DH12" i="6"/>
  <c r="DH3" i="6"/>
  <c r="DN22" i="6"/>
  <c r="DN32" i="6"/>
  <c r="DI22" i="6"/>
  <c r="DK32" i="6"/>
  <c r="DH22" i="6"/>
  <c r="DJ32" i="6"/>
  <c r="DK12" i="6"/>
  <c r="DK22" i="6"/>
  <c r="DI32" i="6"/>
  <c r="AC125" i="13" l="1"/>
  <c r="AB125" i="13"/>
  <c r="AA125" i="13"/>
  <c r="Z125" i="13"/>
  <c r="AC124" i="13"/>
  <c r="AB124" i="13"/>
  <c r="AA124" i="13"/>
  <c r="Z124" i="13"/>
  <c r="AC123" i="13"/>
  <c r="AB123" i="13"/>
  <c r="AA123" i="13"/>
  <c r="Z123" i="13"/>
  <c r="AC122" i="13"/>
  <c r="AB122" i="13"/>
  <c r="AA122" i="13"/>
  <c r="Z122" i="13"/>
  <c r="AC121" i="13"/>
  <c r="AB121" i="13"/>
  <c r="AA121" i="13"/>
  <c r="Z121" i="13"/>
  <c r="AC120" i="13"/>
  <c r="AB120" i="13"/>
  <c r="AA120" i="13"/>
  <c r="Z120" i="13"/>
  <c r="AC119" i="13"/>
  <c r="AB119" i="13"/>
  <c r="AA119" i="13"/>
  <c r="Z119" i="13"/>
  <c r="AC118" i="13"/>
  <c r="AB118" i="13"/>
  <c r="AA118" i="13"/>
  <c r="Z118" i="13"/>
  <c r="AC117" i="13"/>
  <c r="AB117" i="13"/>
  <c r="AA117" i="13"/>
  <c r="Z117" i="13"/>
  <c r="AC116" i="13"/>
  <c r="AB116" i="13"/>
  <c r="AA116" i="13"/>
  <c r="Z116" i="13"/>
  <c r="AC115" i="13"/>
  <c r="AB115" i="13"/>
  <c r="AA115" i="13"/>
  <c r="Z115" i="13"/>
  <c r="AC114" i="13"/>
  <c r="AB114" i="13"/>
  <c r="AA114" i="13"/>
  <c r="Z114" i="13"/>
  <c r="AC113" i="13"/>
  <c r="AB113" i="13"/>
  <c r="AA113" i="13"/>
  <c r="Z113" i="13"/>
  <c r="AC112" i="13"/>
  <c r="AB112" i="13"/>
  <c r="AA112" i="13"/>
  <c r="Z112" i="13"/>
  <c r="AC111" i="13"/>
  <c r="AB111" i="13"/>
  <c r="AA111" i="13"/>
  <c r="Z111" i="13"/>
  <c r="Y111" i="13"/>
  <c r="AC110" i="13"/>
  <c r="AB110" i="13"/>
  <c r="AA110" i="13"/>
  <c r="Z110" i="13"/>
  <c r="AC109" i="13"/>
  <c r="AB109" i="13"/>
  <c r="AA109" i="13"/>
  <c r="Z109" i="13"/>
  <c r="Y109" i="13"/>
  <c r="AC108" i="13"/>
  <c r="AB108" i="13"/>
  <c r="AA108" i="13"/>
  <c r="Z108" i="13"/>
  <c r="Y108" i="13"/>
  <c r="AC107" i="13"/>
  <c r="AB107" i="13"/>
  <c r="AA107" i="13"/>
  <c r="Z107" i="13"/>
  <c r="AC106" i="13"/>
  <c r="AB106" i="13"/>
  <c r="AA106" i="13"/>
  <c r="Z106" i="13"/>
  <c r="AC105" i="13"/>
  <c r="AB105" i="13"/>
  <c r="AA105" i="13"/>
  <c r="Z105" i="13"/>
  <c r="AC104" i="13"/>
  <c r="AB104" i="13"/>
  <c r="AA104" i="13"/>
  <c r="Z104" i="13"/>
  <c r="AC103" i="13"/>
  <c r="AB103" i="13"/>
  <c r="AA103" i="13"/>
  <c r="Z103" i="13"/>
  <c r="Y103" i="13"/>
  <c r="AC102" i="13"/>
  <c r="AB102" i="13"/>
  <c r="AA102" i="13"/>
  <c r="Z102" i="13"/>
  <c r="AC101" i="13"/>
  <c r="AB101" i="13"/>
  <c r="AA101" i="13"/>
  <c r="Z101" i="13"/>
  <c r="AC100" i="13"/>
  <c r="AB100" i="13"/>
  <c r="AA100" i="13"/>
  <c r="Z100" i="13"/>
  <c r="AC99" i="13"/>
  <c r="AB99" i="13"/>
  <c r="AA99" i="13"/>
  <c r="Z99" i="13"/>
  <c r="AC98" i="13"/>
  <c r="AB98" i="13"/>
  <c r="AA98" i="13"/>
  <c r="Z98" i="13"/>
  <c r="AC97" i="13"/>
  <c r="AB97" i="13"/>
  <c r="AA97" i="13"/>
  <c r="Z97" i="13"/>
  <c r="AC96" i="13"/>
  <c r="AB96" i="13"/>
  <c r="AA96" i="13"/>
  <c r="Z96" i="13"/>
  <c r="AC95" i="13"/>
  <c r="AB95" i="13"/>
  <c r="AA95" i="13"/>
  <c r="Z95" i="13"/>
  <c r="AC94" i="13"/>
  <c r="AB94" i="13"/>
  <c r="AA94" i="13"/>
  <c r="Z94" i="13"/>
  <c r="AC93" i="13"/>
  <c r="AB93" i="13"/>
  <c r="AA93" i="13"/>
  <c r="Z93" i="13"/>
  <c r="AC92" i="13"/>
  <c r="AB92" i="13"/>
  <c r="AA92" i="13"/>
  <c r="Z92" i="13"/>
  <c r="AC91" i="13"/>
  <c r="AB91" i="13"/>
  <c r="AA91" i="13"/>
  <c r="Z91" i="13"/>
  <c r="AC90" i="13"/>
  <c r="AB90" i="13"/>
  <c r="AA90" i="13"/>
  <c r="Z90" i="13"/>
  <c r="AC89" i="13"/>
  <c r="AB89" i="13"/>
  <c r="AA89" i="13"/>
  <c r="Z89" i="13"/>
  <c r="AC88" i="13"/>
  <c r="AB88" i="13"/>
  <c r="AA88" i="13"/>
  <c r="Z88" i="13"/>
  <c r="AC87" i="13"/>
  <c r="AB87" i="13"/>
  <c r="AA87" i="13"/>
  <c r="Z87" i="13"/>
  <c r="AC86" i="13"/>
  <c r="AB86" i="13"/>
  <c r="AA86" i="13"/>
  <c r="Z86" i="13"/>
  <c r="AC85" i="13"/>
  <c r="AB85" i="13"/>
  <c r="AA85" i="13"/>
  <c r="Z85" i="13"/>
  <c r="AC84" i="13"/>
  <c r="AB84" i="13"/>
  <c r="AA84" i="13"/>
  <c r="Z84" i="13"/>
  <c r="AC83" i="13"/>
  <c r="AB83" i="13"/>
  <c r="AA83" i="13"/>
  <c r="Z83" i="13"/>
  <c r="AC82" i="13"/>
  <c r="AB82" i="13"/>
  <c r="AA82" i="13"/>
  <c r="Z82" i="13"/>
  <c r="AC81" i="13"/>
  <c r="AB81" i="13"/>
  <c r="AA81" i="13"/>
  <c r="Z81" i="13"/>
  <c r="AC80" i="13"/>
  <c r="AB80" i="13"/>
  <c r="AA80" i="13"/>
  <c r="Z80" i="13"/>
  <c r="AC79" i="13"/>
  <c r="AB79" i="13"/>
  <c r="AA79" i="13"/>
  <c r="Z79" i="13"/>
  <c r="AC78" i="13"/>
  <c r="AB78" i="13"/>
  <c r="AA78" i="13"/>
  <c r="Z78" i="13"/>
  <c r="AC77" i="13"/>
  <c r="AB77" i="13"/>
  <c r="AA77" i="13"/>
  <c r="Z77" i="13"/>
  <c r="AC76" i="13"/>
  <c r="AB76" i="13"/>
  <c r="AA76" i="13"/>
  <c r="Z76" i="13"/>
  <c r="AC75" i="13"/>
  <c r="AB75" i="13"/>
  <c r="AA75" i="13"/>
  <c r="Z75" i="13"/>
  <c r="AC74" i="13"/>
  <c r="AB74" i="13"/>
  <c r="AA74" i="13"/>
  <c r="Z74" i="13"/>
  <c r="AC73" i="13"/>
  <c r="AB73" i="13"/>
  <c r="AA73" i="13"/>
  <c r="Z73" i="13"/>
  <c r="AC72" i="13"/>
  <c r="AB72" i="13"/>
  <c r="AA72" i="13"/>
  <c r="Z72" i="13"/>
  <c r="AC71" i="13"/>
  <c r="AB71" i="13"/>
  <c r="AA71" i="13"/>
  <c r="Z71" i="13"/>
  <c r="AC70" i="13"/>
  <c r="AB70" i="13"/>
  <c r="AA70" i="13"/>
  <c r="Z70" i="13"/>
  <c r="AC69" i="13"/>
  <c r="AB69" i="13"/>
  <c r="AA69" i="13"/>
  <c r="Z69" i="13"/>
  <c r="AC68" i="13"/>
  <c r="AB68" i="13"/>
  <c r="AA68" i="13"/>
  <c r="Z68" i="13"/>
  <c r="AC67" i="13"/>
  <c r="AB67" i="13"/>
  <c r="AA67" i="13"/>
  <c r="Z67" i="13"/>
  <c r="AC66" i="13"/>
  <c r="AB66" i="13"/>
  <c r="AA66" i="13"/>
  <c r="Z66" i="13"/>
  <c r="AC65" i="13"/>
  <c r="AB65" i="13"/>
  <c r="AA65" i="13"/>
  <c r="Z65" i="13"/>
  <c r="AC64" i="13"/>
  <c r="AB64" i="13"/>
  <c r="AA64" i="13"/>
  <c r="Z64" i="13"/>
  <c r="AC63" i="13"/>
  <c r="AB63" i="13"/>
  <c r="AA63" i="13"/>
  <c r="Z63" i="13"/>
  <c r="AC62" i="13"/>
  <c r="AB62" i="13"/>
  <c r="AA62" i="13"/>
  <c r="Z62" i="13"/>
  <c r="AC61" i="13"/>
  <c r="AB61" i="13"/>
  <c r="AA61" i="13"/>
  <c r="Z61" i="13"/>
  <c r="AC60" i="13"/>
  <c r="AB60" i="13"/>
  <c r="AA60" i="13"/>
  <c r="Z60" i="13"/>
  <c r="AC59" i="13"/>
  <c r="AB59" i="13"/>
  <c r="AA59" i="13"/>
  <c r="Z59" i="13"/>
  <c r="AC58" i="13"/>
  <c r="AB58" i="13"/>
  <c r="AA58" i="13"/>
  <c r="Z58" i="13"/>
  <c r="AC57" i="13"/>
  <c r="AB57" i="13"/>
  <c r="AA57" i="13"/>
  <c r="Z57" i="13"/>
  <c r="AC56" i="13"/>
  <c r="AB56" i="13"/>
  <c r="AA56" i="13"/>
  <c r="Z56" i="13"/>
  <c r="AC55" i="13"/>
  <c r="AB55" i="13"/>
  <c r="AA55" i="13"/>
  <c r="Z55" i="13"/>
  <c r="AC54" i="13"/>
  <c r="AB54" i="13"/>
  <c r="AA54" i="13"/>
  <c r="Z54" i="13"/>
  <c r="AC53" i="13"/>
  <c r="AB53" i="13"/>
  <c r="AA53" i="13"/>
  <c r="Z53" i="13"/>
  <c r="AC52" i="13"/>
  <c r="AB52" i="13"/>
  <c r="AA52" i="13"/>
  <c r="Z52" i="13"/>
  <c r="AC51" i="13"/>
  <c r="AB51" i="13"/>
  <c r="AA51" i="13"/>
  <c r="Z51" i="13"/>
  <c r="AC50" i="13"/>
  <c r="AB50" i="13"/>
  <c r="AA50" i="13"/>
  <c r="Z50" i="13"/>
  <c r="AC49" i="13"/>
  <c r="AB49" i="13"/>
  <c r="AA49" i="13"/>
  <c r="Z49" i="13"/>
  <c r="AC48" i="13"/>
  <c r="AB48" i="13"/>
  <c r="AA48" i="13"/>
  <c r="Z48" i="13"/>
  <c r="AC47" i="13"/>
  <c r="AB47" i="13"/>
  <c r="AA47" i="13"/>
  <c r="Z47" i="13"/>
  <c r="AC46" i="13"/>
  <c r="AB46" i="13"/>
  <c r="AA46" i="13"/>
  <c r="Z46" i="13"/>
  <c r="AC45" i="13"/>
  <c r="AB45" i="13"/>
  <c r="AA45" i="13"/>
  <c r="Z45" i="13"/>
  <c r="AC44" i="13"/>
  <c r="AB44" i="13"/>
  <c r="AA44" i="13"/>
  <c r="Z44" i="13"/>
  <c r="AC43" i="13"/>
  <c r="AB43" i="13"/>
  <c r="AA43" i="13"/>
  <c r="Z43" i="13"/>
  <c r="AC42" i="13"/>
  <c r="AB42" i="13"/>
  <c r="AA42" i="13"/>
  <c r="Z42" i="13"/>
  <c r="AC41" i="13"/>
  <c r="AB41" i="13"/>
  <c r="AA41" i="13"/>
  <c r="Z41" i="13"/>
  <c r="AC40" i="13"/>
  <c r="AB40" i="13"/>
  <c r="AA40" i="13"/>
  <c r="Z40" i="13"/>
  <c r="AC39" i="13"/>
  <c r="AB39" i="13"/>
  <c r="AA39" i="13"/>
  <c r="Z39" i="13"/>
  <c r="AC38" i="13"/>
  <c r="AB38" i="13"/>
  <c r="AA38" i="13"/>
  <c r="Z38" i="13"/>
  <c r="AC37" i="13"/>
  <c r="AB37" i="13"/>
  <c r="AA37" i="13"/>
  <c r="Z37" i="13"/>
  <c r="AC36" i="13"/>
  <c r="AB36" i="13"/>
  <c r="AA36" i="13"/>
  <c r="Z36" i="13"/>
  <c r="AC35" i="13"/>
  <c r="AB35" i="13"/>
  <c r="AA35" i="13"/>
  <c r="Z35" i="13"/>
  <c r="AC34" i="13"/>
  <c r="AB34" i="13"/>
  <c r="AA34" i="13"/>
  <c r="Z34" i="13"/>
  <c r="AC33" i="13"/>
  <c r="AB33" i="13"/>
  <c r="AA33" i="13"/>
  <c r="Z33" i="13"/>
  <c r="AC32" i="13"/>
  <c r="AB32" i="13"/>
  <c r="AA32" i="13"/>
  <c r="Z32" i="13"/>
  <c r="AC31" i="13"/>
  <c r="AB31" i="13"/>
  <c r="AA31" i="13"/>
  <c r="Z31" i="13"/>
  <c r="AC30" i="13"/>
  <c r="AB30" i="13"/>
  <c r="AA30" i="13"/>
  <c r="Z30" i="13"/>
  <c r="AC29" i="13"/>
  <c r="AB29" i="13"/>
  <c r="AA29" i="13"/>
  <c r="Z29" i="13"/>
  <c r="AC28" i="13"/>
  <c r="AB28" i="13"/>
  <c r="AA28" i="13"/>
  <c r="Z28" i="13"/>
  <c r="AC27" i="13"/>
  <c r="AB27" i="13"/>
  <c r="AA27" i="13"/>
  <c r="Z27" i="13"/>
  <c r="AC26" i="13"/>
  <c r="AB26" i="13"/>
  <c r="AA26" i="13"/>
  <c r="Z26" i="13"/>
  <c r="AC25" i="13"/>
  <c r="AB25" i="13"/>
  <c r="AA25" i="13"/>
  <c r="Z25" i="13"/>
  <c r="AC24" i="13"/>
  <c r="AB24" i="13"/>
  <c r="AA24" i="13"/>
  <c r="Z24" i="13"/>
  <c r="AC23" i="13"/>
  <c r="AB23" i="13"/>
  <c r="AA23" i="13"/>
  <c r="Z23" i="13"/>
  <c r="AC22" i="13"/>
  <c r="AB22" i="13"/>
  <c r="AA22" i="13"/>
  <c r="Z22" i="13"/>
  <c r="AC21" i="13"/>
  <c r="AB21" i="13"/>
  <c r="AA21" i="13"/>
  <c r="Z21" i="13"/>
  <c r="AC20" i="13"/>
  <c r="AB20" i="13"/>
  <c r="AA20" i="13"/>
  <c r="Z20" i="13"/>
  <c r="AC19" i="13"/>
  <c r="AB19" i="13"/>
  <c r="AA19" i="13"/>
  <c r="Z19" i="13"/>
  <c r="AC18" i="13"/>
  <c r="AB18" i="13"/>
  <c r="AA18" i="13"/>
  <c r="Z18" i="13"/>
  <c r="AC17" i="13"/>
  <c r="AB17" i="13"/>
  <c r="AA17" i="13"/>
  <c r="Z17" i="13"/>
  <c r="AC16" i="13"/>
  <c r="AB16" i="13"/>
  <c r="AA16" i="13"/>
  <c r="Z16" i="13"/>
  <c r="AC15" i="13"/>
  <c r="AB15" i="13"/>
  <c r="AA15" i="13"/>
  <c r="Z15" i="13"/>
  <c r="AC14" i="13"/>
  <c r="AB14" i="13"/>
  <c r="AA14" i="13"/>
  <c r="Z14" i="13"/>
  <c r="AC13" i="13"/>
  <c r="AB13" i="13"/>
  <c r="AA13" i="13"/>
  <c r="Z13" i="13"/>
  <c r="AC12" i="13"/>
  <c r="AB12" i="13"/>
  <c r="AA12" i="13"/>
  <c r="Z12" i="13"/>
  <c r="Y12" i="13"/>
  <c r="AC11" i="13"/>
  <c r="AB11" i="13"/>
  <c r="AA11" i="13"/>
  <c r="Z11" i="13"/>
  <c r="Y11" i="13"/>
  <c r="AC10" i="13"/>
  <c r="AB10" i="13"/>
  <c r="AA10" i="13"/>
  <c r="Z10" i="13"/>
  <c r="Y10" i="13"/>
  <c r="AC9" i="13"/>
  <c r="AB9" i="13"/>
  <c r="AA9" i="13"/>
  <c r="Z9" i="13"/>
  <c r="AC8" i="13"/>
  <c r="AB8" i="13"/>
  <c r="AA8" i="13"/>
  <c r="Z8" i="13"/>
  <c r="AC7" i="13"/>
  <c r="AB7" i="13"/>
  <c r="AA7" i="13"/>
  <c r="Z7" i="13"/>
  <c r="AC6" i="13"/>
  <c r="AB6" i="13"/>
  <c r="AA6" i="13"/>
  <c r="Z6" i="13"/>
  <c r="AC5" i="13"/>
  <c r="AB5" i="13"/>
  <c r="AA5" i="13"/>
  <c r="Z5" i="13"/>
  <c r="AC4" i="13"/>
  <c r="AB4" i="13"/>
  <c r="AA4" i="13"/>
  <c r="Z4" i="13"/>
  <c r="Y4" i="13"/>
  <c r="AC3" i="13"/>
  <c r="AB3" i="13"/>
  <c r="AA3" i="13"/>
  <c r="Z3" i="13"/>
  <c r="Y3" i="13"/>
  <c r="EC30" i="4" l="1"/>
  <c r="EB30" i="4"/>
  <c r="DZ30" i="4"/>
  <c r="DU30" i="4"/>
  <c r="DT30" i="4"/>
  <c r="DR30" i="4"/>
  <c r="DM30" i="4"/>
  <c r="DL30" i="4"/>
  <c r="DJ30" i="4"/>
  <c r="DE30" i="4"/>
  <c r="DD30" i="4"/>
  <c r="DF29" i="4"/>
  <c r="DG29" i="4"/>
  <c r="DH29" i="4"/>
  <c r="DI29" i="4"/>
  <c r="DK29" i="4"/>
  <c r="DL29" i="4"/>
  <c r="DN29" i="4"/>
  <c r="DO29" i="4"/>
  <c r="DP29" i="4"/>
  <c r="DQ29" i="4"/>
  <c r="DS29" i="4"/>
  <c r="DT29" i="4"/>
  <c r="DV29" i="4"/>
  <c r="DW29" i="4"/>
  <c r="DX29" i="4"/>
  <c r="DY29" i="4"/>
  <c r="EA29" i="4"/>
  <c r="EB29" i="4"/>
  <c r="ED29" i="4"/>
  <c r="EE29" i="4"/>
  <c r="EF29" i="4"/>
  <c r="EG29" i="4"/>
  <c r="DF30" i="4"/>
  <c r="DG30" i="4"/>
  <c r="DH30" i="4"/>
  <c r="DI30" i="4"/>
  <c r="DK30" i="4"/>
  <c r="DN30" i="4"/>
  <c r="DO30" i="4"/>
  <c r="DP30" i="4"/>
  <c r="DQ30" i="4"/>
  <c r="DS30" i="4"/>
  <c r="DV30" i="4"/>
  <c r="DW30" i="4"/>
  <c r="DX30" i="4"/>
  <c r="DY30" i="4"/>
  <c r="EA30" i="4"/>
  <c r="ED30" i="4"/>
  <c r="EE30" i="4"/>
  <c r="EF30" i="4"/>
  <c r="EG30" i="4"/>
  <c r="EC29" i="4"/>
  <c r="DU29" i="4"/>
  <c r="DM29" i="4"/>
  <c r="DE29" i="4"/>
  <c r="DZ29" i="4"/>
  <c r="DR29" i="4"/>
  <c r="DJ29" i="4"/>
  <c r="DD29" i="4"/>
  <c r="CJ5" i="5"/>
  <c r="CJ6" i="5"/>
  <c r="CJ7" i="5"/>
  <c r="CJ8" i="5"/>
  <c r="CJ9" i="5"/>
  <c r="CJ10" i="5"/>
  <c r="CJ11" i="5"/>
  <c r="CJ12" i="5"/>
  <c r="CJ13" i="5"/>
  <c r="CJ14" i="5"/>
  <c r="CJ15" i="5"/>
  <c r="CJ16" i="5"/>
  <c r="CJ17" i="5"/>
  <c r="CJ18" i="5"/>
  <c r="CJ19" i="5"/>
  <c r="CJ20" i="5"/>
  <c r="CJ21" i="5"/>
  <c r="CJ22" i="5"/>
  <c r="CJ23" i="5"/>
  <c r="CJ24" i="5"/>
  <c r="CJ25" i="5"/>
  <c r="CJ26" i="5"/>
  <c r="CJ27" i="5"/>
  <c r="CJ28" i="5"/>
  <c r="CJ29" i="5"/>
  <c r="CJ30" i="5"/>
  <c r="CJ31" i="5"/>
  <c r="CJ32" i="5"/>
  <c r="CJ33" i="5"/>
  <c r="CJ34" i="5"/>
  <c r="CJ35" i="5"/>
  <c r="CJ36" i="5"/>
  <c r="CJ37" i="5"/>
  <c r="CJ38" i="5"/>
  <c r="CJ39" i="5"/>
  <c r="CJ40" i="5"/>
  <c r="CJ41" i="5"/>
  <c r="CJ42" i="5"/>
  <c r="CJ43" i="5"/>
  <c r="CJ44" i="5"/>
  <c r="CJ45" i="5"/>
  <c r="CJ46" i="5"/>
  <c r="CJ47" i="5"/>
  <c r="CJ48" i="5"/>
  <c r="CJ49" i="5"/>
  <c r="CJ50" i="5"/>
  <c r="CJ51" i="5"/>
  <c r="CJ52" i="5"/>
  <c r="CJ53" i="5"/>
  <c r="CJ54" i="5"/>
  <c r="CJ55" i="5"/>
  <c r="CJ56" i="5"/>
  <c r="CJ57" i="5"/>
  <c r="CJ58" i="5"/>
  <c r="CJ59" i="5"/>
  <c r="CJ60" i="5"/>
  <c r="CJ61" i="5"/>
  <c r="CJ62" i="5"/>
  <c r="CJ63" i="5"/>
  <c r="CJ64" i="5"/>
  <c r="CJ65" i="5"/>
  <c r="CJ66" i="5"/>
  <c r="CJ67" i="5"/>
  <c r="CJ68" i="5"/>
  <c r="CJ69" i="5"/>
  <c r="CJ70" i="5"/>
  <c r="CJ71" i="5"/>
  <c r="CJ72" i="5"/>
  <c r="CJ73" i="5"/>
  <c r="CJ74" i="5"/>
  <c r="CJ75" i="5"/>
  <c r="CJ76" i="5"/>
  <c r="CJ77" i="5"/>
  <c r="CJ78" i="5"/>
  <c r="CJ79" i="5"/>
  <c r="CJ80" i="5"/>
  <c r="CJ81" i="5"/>
  <c r="CJ82" i="5"/>
  <c r="CJ83" i="5"/>
  <c r="CJ84" i="5"/>
  <c r="CJ85" i="5"/>
  <c r="CJ86" i="5"/>
  <c r="CJ87" i="5"/>
  <c r="CJ88" i="5"/>
  <c r="CJ89" i="5"/>
  <c r="CJ90" i="5"/>
  <c r="CJ91" i="5"/>
  <c r="CJ92" i="5"/>
  <c r="CJ93" i="5"/>
  <c r="CJ94" i="5"/>
  <c r="CJ95" i="5"/>
  <c r="CJ96" i="5"/>
  <c r="CJ97" i="5"/>
  <c r="CJ98" i="5"/>
  <c r="CJ99" i="5"/>
  <c r="CJ100" i="5"/>
  <c r="CJ101" i="5"/>
  <c r="CJ102" i="5"/>
  <c r="CJ103" i="5"/>
  <c r="CJ104" i="5"/>
  <c r="CJ105" i="5"/>
  <c r="CJ106" i="5"/>
  <c r="CJ107" i="5"/>
  <c r="CJ108" i="5"/>
  <c r="CJ4" i="5"/>
  <c r="CH5" i="5"/>
  <c r="CI5" i="5"/>
  <c r="CH6" i="5"/>
  <c r="CI6" i="5"/>
  <c r="CH7" i="5"/>
  <c r="CI7" i="5"/>
  <c r="CH8" i="5"/>
  <c r="CI8" i="5"/>
  <c r="CH9" i="5"/>
  <c r="CI9" i="5"/>
  <c r="CH10" i="5"/>
  <c r="CI10" i="5"/>
  <c r="CH11" i="5"/>
  <c r="CI11" i="5"/>
  <c r="CH12" i="5"/>
  <c r="CI12" i="5"/>
  <c r="CH13" i="5"/>
  <c r="CI13" i="5"/>
  <c r="CH14" i="5"/>
  <c r="CI14" i="5"/>
  <c r="CH15" i="5"/>
  <c r="CI15" i="5"/>
  <c r="CH16" i="5"/>
  <c r="CI16" i="5"/>
  <c r="CH17" i="5"/>
  <c r="CI17" i="5"/>
  <c r="CH18" i="5"/>
  <c r="CI18" i="5"/>
  <c r="CH19" i="5"/>
  <c r="CI19" i="5"/>
  <c r="CH20" i="5"/>
  <c r="CI20" i="5"/>
  <c r="CH21" i="5"/>
  <c r="CI21" i="5"/>
  <c r="CH22" i="5"/>
  <c r="CI22" i="5"/>
  <c r="CH23" i="5"/>
  <c r="CI23" i="5"/>
  <c r="CH24" i="5"/>
  <c r="CI24" i="5"/>
  <c r="CH25" i="5"/>
  <c r="CI25" i="5"/>
  <c r="CH26" i="5"/>
  <c r="CI26" i="5"/>
  <c r="CH27" i="5"/>
  <c r="CI27" i="5"/>
  <c r="CH28" i="5"/>
  <c r="CI28" i="5"/>
  <c r="CH29" i="5"/>
  <c r="CI29" i="5"/>
  <c r="CH30" i="5"/>
  <c r="CI30" i="5"/>
  <c r="CH31" i="5"/>
  <c r="CI31" i="5"/>
  <c r="CH32" i="5"/>
  <c r="CI32" i="5"/>
  <c r="CH33" i="5"/>
  <c r="CI33" i="5"/>
  <c r="CH34" i="5"/>
  <c r="CI34" i="5"/>
  <c r="CH35" i="5"/>
  <c r="CI35" i="5"/>
  <c r="CH36" i="5"/>
  <c r="CI36" i="5"/>
  <c r="CH37" i="5"/>
  <c r="CI37" i="5"/>
  <c r="CH38" i="5"/>
  <c r="CI38" i="5"/>
  <c r="CH39" i="5"/>
  <c r="CI39" i="5"/>
  <c r="CH40" i="5"/>
  <c r="CI40" i="5"/>
  <c r="CH41" i="5"/>
  <c r="CI41" i="5"/>
  <c r="CH42" i="5"/>
  <c r="CI42" i="5"/>
  <c r="CH43" i="5"/>
  <c r="CI43" i="5"/>
  <c r="CH44" i="5"/>
  <c r="CI44" i="5"/>
  <c r="CH45" i="5"/>
  <c r="CI45" i="5"/>
  <c r="CH46" i="5"/>
  <c r="CI46" i="5"/>
  <c r="CH47" i="5"/>
  <c r="CI47" i="5"/>
  <c r="CH48" i="5"/>
  <c r="CI48" i="5"/>
  <c r="CH49" i="5"/>
  <c r="CI49" i="5"/>
  <c r="CH50" i="5"/>
  <c r="CI50" i="5"/>
  <c r="CH51" i="5"/>
  <c r="CI51" i="5"/>
  <c r="CH52" i="5"/>
  <c r="CI52" i="5"/>
  <c r="CH53" i="5"/>
  <c r="CI53" i="5"/>
  <c r="CH54" i="5"/>
  <c r="CI54" i="5"/>
  <c r="CH55" i="5"/>
  <c r="CI55" i="5"/>
  <c r="CH56" i="5"/>
  <c r="CI56" i="5"/>
  <c r="CH57" i="5"/>
  <c r="CI57" i="5"/>
  <c r="CH58" i="5"/>
  <c r="CI58" i="5"/>
  <c r="CH59" i="5"/>
  <c r="CI59" i="5"/>
  <c r="CH60" i="5"/>
  <c r="CI60" i="5"/>
  <c r="CH61" i="5"/>
  <c r="CI61" i="5"/>
  <c r="CH62" i="5"/>
  <c r="CI62" i="5"/>
  <c r="CH63" i="5"/>
  <c r="CI63" i="5"/>
  <c r="CH64" i="5"/>
  <c r="CI64" i="5"/>
  <c r="CH65" i="5"/>
  <c r="CI65" i="5"/>
  <c r="CH66" i="5"/>
  <c r="CI66" i="5"/>
  <c r="CH67" i="5"/>
  <c r="CI67" i="5"/>
  <c r="CH68" i="5"/>
  <c r="CI68" i="5"/>
  <c r="CH69" i="5"/>
  <c r="CI69" i="5"/>
  <c r="CH70" i="5"/>
  <c r="CI70" i="5"/>
  <c r="CH71" i="5"/>
  <c r="CI71" i="5"/>
  <c r="CH72" i="5"/>
  <c r="CI72" i="5"/>
  <c r="CH73" i="5"/>
  <c r="CI73" i="5"/>
  <c r="CH74" i="5"/>
  <c r="CI74" i="5"/>
  <c r="CH75" i="5"/>
  <c r="CI75" i="5"/>
  <c r="CH76" i="5"/>
  <c r="CI76" i="5"/>
  <c r="CH77" i="5"/>
  <c r="CI77" i="5"/>
  <c r="CH78" i="5"/>
  <c r="CI78" i="5"/>
  <c r="CH79" i="5"/>
  <c r="CI79" i="5"/>
  <c r="CH80" i="5"/>
  <c r="CI80" i="5"/>
  <c r="CH81" i="5"/>
  <c r="CI81" i="5"/>
  <c r="CH82" i="5"/>
  <c r="CI82" i="5"/>
  <c r="CH83" i="5"/>
  <c r="CI83" i="5"/>
  <c r="CH84" i="5"/>
  <c r="CI84" i="5"/>
  <c r="CH85" i="5"/>
  <c r="CI85" i="5"/>
  <c r="CH86" i="5"/>
  <c r="CI86" i="5"/>
  <c r="CH87" i="5"/>
  <c r="CI87" i="5"/>
  <c r="CH88" i="5"/>
  <c r="CI88" i="5"/>
  <c r="CH89" i="5"/>
  <c r="CI89" i="5"/>
  <c r="CH90" i="5"/>
  <c r="CI90" i="5"/>
  <c r="CH91" i="5"/>
  <c r="CI91" i="5"/>
  <c r="CH92" i="5"/>
  <c r="CI92" i="5"/>
  <c r="CH93" i="5"/>
  <c r="CI93" i="5"/>
  <c r="CH94" i="5"/>
  <c r="CI94" i="5"/>
  <c r="CH95" i="5"/>
  <c r="CI95" i="5"/>
  <c r="CH96" i="5"/>
  <c r="CI96" i="5"/>
  <c r="CH97" i="5"/>
  <c r="CI97" i="5"/>
  <c r="CH98" i="5"/>
  <c r="CI98" i="5"/>
  <c r="CH99" i="5"/>
  <c r="CI99" i="5"/>
  <c r="CH100" i="5"/>
  <c r="CI100" i="5"/>
  <c r="CH101" i="5"/>
  <c r="CI101" i="5"/>
  <c r="CH102" i="5"/>
  <c r="CI102" i="5"/>
  <c r="CH103" i="5"/>
  <c r="CI103" i="5"/>
  <c r="CH104" i="5"/>
  <c r="CI104" i="5"/>
  <c r="CH105" i="5"/>
  <c r="CI105" i="5"/>
  <c r="CH106" i="5"/>
  <c r="CI106" i="5"/>
  <c r="CH107" i="5"/>
  <c r="CI107" i="5"/>
  <c r="CH108" i="5"/>
  <c r="CI108" i="5"/>
  <c r="CI4" i="5"/>
  <c r="BX5" i="5"/>
  <c r="BX6" i="5"/>
  <c r="BX7" i="5"/>
  <c r="BX8" i="5"/>
  <c r="BX9" i="5"/>
  <c r="BX10" i="5"/>
  <c r="BX11" i="5"/>
  <c r="BX12" i="5"/>
  <c r="BX13" i="5"/>
  <c r="BX14" i="5"/>
  <c r="BX15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28" i="5"/>
  <c r="BX29" i="5"/>
  <c r="BX30" i="5"/>
  <c r="BX31" i="5"/>
  <c r="BX32" i="5"/>
  <c r="BX33" i="5"/>
  <c r="BX34" i="5"/>
  <c r="BX35" i="5"/>
  <c r="BX36" i="5"/>
  <c r="BX37" i="5"/>
  <c r="BX38" i="5"/>
  <c r="BX39" i="5"/>
  <c r="BX40" i="5"/>
  <c r="BX41" i="5"/>
  <c r="BX42" i="5"/>
  <c r="BX43" i="5"/>
  <c r="BX44" i="5"/>
  <c r="BX45" i="5"/>
  <c r="BX46" i="5"/>
  <c r="BX47" i="5"/>
  <c r="BX48" i="5"/>
  <c r="BX49" i="5"/>
  <c r="BX50" i="5"/>
  <c r="BX51" i="5"/>
  <c r="BX52" i="5"/>
  <c r="BX53" i="5"/>
  <c r="BX54" i="5"/>
  <c r="BX55" i="5"/>
  <c r="BX56" i="5"/>
  <c r="BX57" i="5"/>
  <c r="BX58" i="5"/>
  <c r="BX59" i="5"/>
  <c r="BX60" i="5"/>
  <c r="BX61" i="5"/>
  <c r="BX62" i="5"/>
  <c r="BX63" i="5"/>
  <c r="BX64" i="5"/>
  <c r="BX65" i="5"/>
  <c r="BX66" i="5"/>
  <c r="BX67" i="5"/>
  <c r="BX68" i="5"/>
  <c r="BX69" i="5"/>
  <c r="BX70" i="5"/>
  <c r="BX71" i="5"/>
  <c r="BX72" i="5"/>
  <c r="BX73" i="5"/>
  <c r="BX74" i="5"/>
  <c r="BX75" i="5"/>
  <c r="BX76" i="5"/>
  <c r="BX77" i="5"/>
  <c r="BX78" i="5"/>
  <c r="BX79" i="5"/>
  <c r="BX80" i="5"/>
  <c r="BX81" i="5"/>
  <c r="BX82" i="5"/>
  <c r="BX83" i="5"/>
  <c r="BX84" i="5"/>
  <c r="BX85" i="5"/>
  <c r="BX86" i="5"/>
  <c r="BX87" i="5"/>
  <c r="BX88" i="5"/>
  <c r="BX89" i="5"/>
  <c r="BX90" i="5"/>
  <c r="BX91" i="5"/>
  <c r="BX92" i="5"/>
  <c r="BX93" i="5"/>
  <c r="BX94" i="5"/>
  <c r="BX95" i="5"/>
  <c r="BX96" i="5"/>
  <c r="BX97" i="5"/>
  <c r="BX98" i="5"/>
  <c r="BX99" i="5"/>
  <c r="BX100" i="5"/>
  <c r="BX101" i="5"/>
  <c r="BX102" i="5"/>
  <c r="BX103" i="5"/>
  <c r="BX104" i="5"/>
  <c r="BX105" i="5"/>
  <c r="BX106" i="5"/>
  <c r="BX107" i="5"/>
  <c r="BX108" i="5"/>
  <c r="BX4" i="5"/>
  <c r="CH4" i="5"/>
  <c r="CF5" i="5"/>
  <c r="CG5" i="5"/>
  <c r="CF6" i="5"/>
  <c r="CG6" i="5"/>
  <c r="CF7" i="5"/>
  <c r="CG7" i="5"/>
  <c r="CF8" i="5"/>
  <c r="CG8" i="5"/>
  <c r="CF9" i="5"/>
  <c r="CG9" i="5"/>
  <c r="CF10" i="5"/>
  <c r="CG10" i="5"/>
  <c r="CF11" i="5"/>
  <c r="CG11" i="5"/>
  <c r="CF12" i="5"/>
  <c r="CG12" i="5"/>
  <c r="CF13" i="5"/>
  <c r="CG13" i="5"/>
  <c r="CF14" i="5"/>
  <c r="CG14" i="5"/>
  <c r="CF15" i="5"/>
  <c r="CG15" i="5"/>
  <c r="CF16" i="5"/>
  <c r="CG16" i="5"/>
  <c r="CF17" i="5"/>
  <c r="CG17" i="5"/>
  <c r="CF18" i="5"/>
  <c r="CG18" i="5"/>
  <c r="CF19" i="5"/>
  <c r="CG19" i="5"/>
  <c r="CF20" i="5"/>
  <c r="CG20" i="5"/>
  <c r="CF21" i="5"/>
  <c r="CG21" i="5"/>
  <c r="CF22" i="5"/>
  <c r="CG22" i="5"/>
  <c r="CF23" i="5"/>
  <c r="CG23" i="5"/>
  <c r="CF24" i="5"/>
  <c r="CG24" i="5"/>
  <c r="CF25" i="5"/>
  <c r="CG25" i="5"/>
  <c r="CF26" i="5"/>
  <c r="CG26" i="5"/>
  <c r="CF27" i="5"/>
  <c r="CG27" i="5"/>
  <c r="CF28" i="5"/>
  <c r="CG28" i="5"/>
  <c r="CF29" i="5"/>
  <c r="CG29" i="5"/>
  <c r="CF30" i="5"/>
  <c r="CG30" i="5"/>
  <c r="CF31" i="5"/>
  <c r="CG31" i="5"/>
  <c r="CF32" i="5"/>
  <c r="CG32" i="5"/>
  <c r="CF33" i="5"/>
  <c r="CG33" i="5"/>
  <c r="CF34" i="5"/>
  <c r="CG34" i="5"/>
  <c r="CF35" i="5"/>
  <c r="CG35" i="5"/>
  <c r="CF36" i="5"/>
  <c r="CG36" i="5"/>
  <c r="CF37" i="5"/>
  <c r="CG37" i="5"/>
  <c r="CF38" i="5"/>
  <c r="CG38" i="5"/>
  <c r="CF39" i="5"/>
  <c r="CG39" i="5"/>
  <c r="CF40" i="5"/>
  <c r="CG40" i="5"/>
  <c r="CF41" i="5"/>
  <c r="CG41" i="5"/>
  <c r="CF42" i="5"/>
  <c r="CG42" i="5"/>
  <c r="CF43" i="5"/>
  <c r="CG43" i="5"/>
  <c r="CF44" i="5"/>
  <c r="CG44" i="5"/>
  <c r="CF45" i="5"/>
  <c r="CG45" i="5"/>
  <c r="CF46" i="5"/>
  <c r="CG46" i="5"/>
  <c r="CF47" i="5"/>
  <c r="CG47" i="5"/>
  <c r="CF48" i="5"/>
  <c r="CG48" i="5"/>
  <c r="CF49" i="5"/>
  <c r="CG49" i="5"/>
  <c r="CF50" i="5"/>
  <c r="CG50" i="5"/>
  <c r="CF51" i="5"/>
  <c r="CG51" i="5"/>
  <c r="CF52" i="5"/>
  <c r="CG52" i="5"/>
  <c r="CF53" i="5"/>
  <c r="CG53" i="5"/>
  <c r="CF54" i="5"/>
  <c r="CG54" i="5"/>
  <c r="CF55" i="5"/>
  <c r="CG55" i="5"/>
  <c r="CF56" i="5"/>
  <c r="CG56" i="5"/>
  <c r="CF57" i="5"/>
  <c r="CG57" i="5"/>
  <c r="CF58" i="5"/>
  <c r="CG58" i="5"/>
  <c r="CF59" i="5"/>
  <c r="CG59" i="5"/>
  <c r="CF60" i="5"/>
  <c r="CG60" i="5"/>
  <c r="CF61" i="5"/>
  <c r="CG61" i="5"/>
  <c r="CF62" i="5"/>
  <c r="CG62" i="5"/>
  <c r="CF63" i="5"/>
  <c r="CG63" i="5"/>
  <c r="CF64" i="5"/>
  <c r="CG64" i="5"/>
  <c r="CF65" i="5"/>
  <c r="CG65" i="5"/>
  <c r="CF66" i="5"/>
  <c r="CG66" i="5"/>
  <c r="CF67" i="5"/>
  <c r="CG67" i="5"/>
  <c r="CF68" i="5"/>
  <c r="CG68" i="5"/>
  <c r="CF69" i="5"/>
  <c r="CG69" i="5"/>
  <c r="CF70" i="5"/>
  <c r="CG70" i="5"/>
  <c r="CF71" i="5"/>
  <c r="CG71" i="5"/>
  <c r="CF72" i="5"/>
  <c r="CG72" i="5"/>
  <c r="CF73" i="5"/>
  <c r="CG73" i="5"/>
  <c r="CF74" i="5"/>
  <c r="CG74" i="5"/>
  <c r="CF75" i="5"/>
  <c r="CG75" i="5"/>
  <c r="CF76" i="5"/>
  <c r="CG76" i="5"/>
  <c r="CF77" i="5"/>
  <c r="CG77" i="5"/>
  <c r="CF78" i="5"/>
  <c r="CG78" i="5"/>
  <c r="CF79" i="5"/>
  <c r="CG79" i="5"/>
  <c r="CF80" i="5"/>
  <c r="CG80" i="5"/>
  <c r="CF81" i="5"/>
  <c r="CG81" i="5"/>
  <c r="CF82" i="5"/>
  <c r="CG82" i="5"/>
  <c r="CF83" i="5"/>
  <c r="CG83" i="5"/>
  <c r="CF84" i="5"/>
  <c r="CG84" i="5"/>
  <c r="CF85" i="5"/>
  <c r="CG85" i="5"/>
  <c r="CF86" i="5"/>
  <c r="CG86" i="5"/>
  <c r="CF87" i="5"/>
  <c r="CG87" i="5"/>
  <c r="CF88" i="5"/>
  <c r="CG88" i="5"/>
  <c r="CF89" i="5"/>
  <c r="CG89" i="5"/>
  <c r="CF90" i="5"/>
  <c r="CG90" i="5"/>
  <c r="CF91" i="5"/>
  <c r="CG91" i="5"/>
  <c r="CF92" i="5"/>
  <c r="CG92" i="5"/>
  <c r="CF93" i="5"/>
  <c r="CG93" i="5"/>
  <c r="CF94" i="5"/>
  <c r="CG94" i="5"/>
  <c r="CF95" i="5"/>
  <c r="CG95" i="5"/>
  <c r="CF96" i="5"/>
  <c r="CG96" i="5"/>
  <c r="CF97" i="5"/>
  <c r="CG97" i="5"/>
  <c r="CF98" i="5"/>
  <c r="CG98" i="5"/>
  <c r="CF99" i="5"/>
  <c r="CG99" i="5"/>
  <c r="CF100" i="5"/>
  <c r="CG100" i="5"/>
  <c r="CF101" i="5"/>
  <c r="CG101" i="5"/>
  <c r="CF102" i="5"/>
  <c r="CG102" i="5"/>
  <c r="CF103" i="5"/>
  <c r="CG103" i="5"/>
  <c r="CF104" i="5"/>
  <c r="CG104" i="5"/>
  <c r="CF105" i="5"/>
  <c r="CG105" i="5"/>
  <c r="CF106" i="5"/>
  <c r="CG106" i="5"/>
  <c r="CF107" i="5"/>
  <c r="CG107" i="5"/>
  <c r="CF108" i="5"/>
  <c r="CG108" i="5"/>
  <c r="CG4" i="5"/>
  <c r="CF4" i="5"/>
  <c r="CE5" i="5"/>
  <c r="CE6" i="5"/>
  <c r="CE7" i="5"/>
  <c r="CE8" i="5"/>
  <c r="CE9" i="5"/>
  <c r="CE10" i="5"/>
  <c r="CE11" i="5"/>
  <c r="CE12" i="5"/>
  <c r="CE13" i="5"/>
  <c r="CE14" i="5"/>
  <c r="CE15" i="5"/>
  <c r="CE16" i="5"/>
  <c r="CE17" i="5"/>
  <c r="CE18" i="5"/>
  <c r="CE19" i="5"/>
  <c r="CE20" i="5"/>
  <c r="CE21" i="5"/>
  <c r="CE22" i="5"/>
  <c r="CE23" i="5"/>
  <c r="CE24" i="5"/>
  <c r="CE25" i="5"/>
  <c r="CE26" i="5"/>
  <c r="CE27" i="5"/>
  <c r="CE28" i="5"/>
  <c r="CE29" i="5"/>
  <c r="CE30" i="5"/>
  <c r="CE31" i="5"/>
  <c r="CE32" i="5"/>
  <c r="CE33" i="5"/>
  <c r="CE34" i="5"/>
  <c r="CE35" i="5"/>
  <c r="CE36" i="5"/>
  <c r="CE37" i="5"/>
  <c r="CE38" i="5"/>
  <c r="CE39" i="5"/>
  <c r="CE40" i="5"/>
  <c r="CE41" i="5"/>
  <c r="CE42" i="5"/>
  <c r="CE43" i="5"/>
  <c r="CE44" i="5"/>
  <c r="CE45" i="5"/>
  <c r="CE46" i="5"/>
  <c r="CE47" i="5"/>
  <c r="CE48" i="5"/>
  <c r="CE49" i="5"/>
  <c r="CE50" i="5"/>
  <c r="CE51" i="5"/>
  <c r="CE52" i="5"/>
  <c r="CE53" i="5"/>
  <c r="CE54" i="5"/>
  <c r="CE55" i="5"/>
  <c r="CE56" i="5"/>
  <c r="CE57" i="5"/>
  <c r="CE58" i="5"/>
  <c r="CE59" i="5"/>
  <c r="CE60" i="5"/>
  <c r="CE61" i="5"/>
  <c r="CE62" i="5"/>
  <c r="CE63" i="5"/>
  <c r="CE64" i="5"/>
  <c r="CE65" i="5"/>
  <c r="CE66" i="5"/>
  <c r="CE67" i="5"/>
  <c r="CE68" i="5"/>
  <c r="CE69" i="5"/>
  <c r="CE70" i="5"/>
  <c r="CE71" i="5"/>
  <c r="CE72" i="5"/>
  <c r="CE73" i="5"/>
  <c r="CE74" i="5"/>
  <c r="CE75" i="5"/>
  <c r="CE76" i="5"/>
  <c r="CE77" i="5"/>
  <c r="CE78" i="5"/>
  <c r="CE79" i="5"/>
  <c r="CE80" i="5"/>
  <c r="CE81" i="5"/>
  <c r="CE82" i="5"/>
  <c r="CE83" i="5"/>
  <c r="CE84" i="5"/>
  <c r="CE85" i="5"/>
  <c r="CE86" i="5"/>
  <c r="CE87" i="5"/>
  <c r="CE88" i="5"/>
  <c r="CE89" i="5"/>
  <c r="CE90" i="5"/>
  <c r="CE91" i="5"/>
  <c r="CE92" i="5"/>
  <c r="CE93" i="5"/>
  <c r="CE94" i="5"/>
  <c r="CE95" i="5"/>
  <c r="CE96" i="5"/>
  <c r="CE97" i="5"/>
  <c r="CE98" i="5"/>
  <c r="CE99" i="5"/>
  <c r="CE100" i="5"/>
  <c r="CE101" i="5"/>
  <c r="CE102" i="5"/>
  <c r="CE103" i="5"/>
  <c r="CE104" i="5"/>
  <c r="CE105" i="5"/>
  <c r="CE106" i="5"/>
  <c r="CE107" i="5"/>
  <c r="CE108" i="5"/>
  <c r="CE4" i="5"/>
  <c r="CC5" i="5"/>
  <c r="CD5" i="5"/>
  <c r="CC6" i="5"/>
  <c r="CD6" i="5"/>
  <c r="CC7" i="5"/>
  <c r="CD7" i="5"/>
  <c r="CC8" i="5"/>
  <c r="CD8" i="5"/>
  <c r="CC9" i="5"/>
  <c r="CD9" i="5"/>
  <c r="CC10" i="5"/>
  <c r="CD10" i="5"/>
  <c r="CC11" i="5"/>
  <c r="CD11" i="5"/>
  <c r="CC12" i="5"/>
  <c r="CD12" i="5"/>
  <c r="CC13" i="5"/>
  <c r="CD13" i="5"/>
  <c r="CC14" i="5"/>
  <c r="CD14" i="5"/>
  <c r="CC15" i="5"/>
  <c r="CD15" i="5"/>
  <c r="CC16" i="5"/>
  <c r="CD16" i="5"/>
  <c r="CC17" i="5"/>
  <c r="CD17" i="5"/>
  <c r="CC18" i="5"/>
  <c r="CD18" i="5"/>
  <c r="CC19" i="5"/>
  <c r="CD19" i="5"/>
  <c r="CC20" i="5"/>
  <c r="CD20" i="5"/>
  <c r="CC21" i="5"/>
  <c r="CD21" i="5"/>
  <c r="CC22" i="5"/>
  <c r="CD22" i="5"/>
  <c r="CC23" i="5"/>
  <c r="CD23" i="5"/>
  <c r="CC24" i="5"/>
  <c r="CD24" i="5"/>
  <c r="CC25" i="5"/>
  <c r="CD25" i="5"/>
  <c r="CC26" i="5"/>
  <c r="CD26" i="5"/>
  <c r="CC27" i="5"/>
  <c r="CD27" i="5"/>
  <c r="CC28" i="5"/>
  <c r="CD28" i="5"/>
  <c r="CC29" i="5"/>
  <c r="CD29" i="5"/>
  <c r="CC30" i="5"/>
  <c r="CD30" i="5"/>
  <c r="CC31" i="5"/>
  <c r="CD31" i="5"/>
  <c r="CC32" i="5"/>
  <c r="CD32" i="5"/>
  <c r="CC33" i="5"/>
  <c r="CD33" i="5"/>
  <c r="CC34" i="5"/>
  <c r="CD34" i="5"/>
  <c r="CC35" i="5"/>
  <c r="CD35" i="5"/>
  <c r="CC36" i="5"/>
  <c r="CD36" i="5"/>
  <c r="CC37" i="5"/>
  <c r="CD37" i="5"/>
  <c r="CC38" i="5"/>
  <c r="CD38" i="5"/>
  <c r="CC39" i="5"/>
  <c r="CD39" i="5"/>
  <c r="CC40" i="5"/>
  <c r="CD40" i="5"/>
  <c r="CC41" i="5"/>
  <c r="CD41" i="5"/>
  <c r="CC42" i="5"/>
  <c r="CD42" i="5"/>
  <c r="CC43" i="5"/>
  <c r="CD43" i="5"/>
  <c r="CC44" i="5"/>
  <c r="CD44" i="5"/>
  <c r="CC45" i="5"/>
  <c r="CD45" i="5"/>
  <c r="CC46" i="5"/>
  <c r="CD46" i="5"/>
  <c r="CC47" i="5"/>
  <c r="CD47" i="5"/>
  <c r="CC48" i="5"/>
  <c r="CD48" i="5"/>
  <c r="CC49" i="5"/>
  <c r="CD49" i="5"/>
  <c r="CC50" i="5"/>
  <c r="CD50" i="5"/>
  <c r="CC51" i="5"/>
  <c r="CD51" i="5"/>
  <c r="CC52" i="5"/>
  <c r="CD52" i="5"/>
  <c r="CC53" i="5"/>
  <c r="CD53" i="5"/>
  <c r="CC54" i="5"/>
  <c r="CD54" i="5"/>
  <c r="CC55" i="5"/>
  <c r="CD55" i="5"/>
  <c r="CC56" i="5"/>
  <c r="CD56" i="5"/>
  <c r="CC57" i="5"/>
  <c r="CD57" i="5"/>
  <c r="CC58" i="5"/>
  <c r="CD58" i="5"/>
  <c r="CC59" i="5"/>
  <c r="CD59" i="5"/>
  <c r="CC60" i="5"/>
  <c r="CD60" i="5"/>
  <c r="CC61" i="5"/>
  <c r="CD61" i="5"/>
  <c r="CC62" i="5"/>
  <c r="CD62" i="5"/>
  <c r="CC63" i="5"/>
  <c r="CD63" i="5"/>
  <c r="CC64" i="5"/>
  <c r="CD64" i="5"/>
  <c r="CC65" i="5"/>
  <c r="CD65" i="5"/>
  <c r="CC66" i="5"/>
  <c r="CD66" i="5"/>
  <c r="CC67" i="5"/>
  <c r="CD67" i="5"/>
  <c r="CC68" i="5"/>
  <c r="CD68" i="5"/>
  <c r="CC69" i="5"/>
  <c r="CD69" i="5"/>
  <c r="CC70" i="5"/>
  <c r="CD70" i="5"/>
  <c r="CC71" i="5"/>
  <c r="CD71" i="5"/>
  <c r="CC72" i="5"/>
  <c r="CD72" i="5"/>
  <c r="CC73" i="5"/>
  <c r="CD73" i="5"/>
  <c r="CC74" i="5"/>
  <c r="CD74" i="5"/>
  <c r="CC75" i="5"/>
  <c r="CD75" i="5"/>
  <c r="CC76" i="5"/>
  <c r="CD76" i="5"/>
  <c r="CC77" i="5"/>
  <c r="CD77" i="5"/>
  <c r="CC78" i="5"/>
  <c r="CD78" i="5"/>
  <c r="CC79" i="5"/>
  <c r="CD79" i="5"/>
  <c r="CC80" i="5"/>
  <c r="CD80" i="5"/>
  <c r="CC81" i="5"/>
  <c r="CD81" i="5"/>
  <c r="CC82" i="5"/>
  <c r="CD82" i="5"/>
  <c r="CC83" i="5"/>
  <c r="CD83" i="5"/>
  <c r="CC84" i="5"/>
  <c r="CD84" i="5"/>
  <c r="CC85" i="5"/>
  <c r="CD85" i="5"/>
  <c r="CC86" i="5"/>
  <c r="CD86" i="5"/>
  <c r="CC87" i="5"/>
  <c r="CD87" i="5"/>
  <c r="CC88" i="5"/>
  <c r="CD88" i="5"/>
  <c r="CC89" i="5"/>
  <c r="CD89" i="5"/>
  <c r="CC90" i="5"/>
  <c r="CD90" i="5"/>
  <c r="CC91" i="5"/>
  <c r="CD91" i="5"/>
  <c r="CC92" i="5"/>
  <c r="CD92" i="5"/>
  <c r="CC93" i="5"/>
  <c r="CD93" i="5"/>
  <c r="CC94" i="5"/>
  <c r="CD94" i="5"/>
  <c r="CC95" i="5"/>
  <c r="CD95" i="5"/>
  <c r="CC96" i="5"/>
  <c r="CD96" i="5"/>
  <c r="CC97" i="5"/>
  <c r="CD97" i="5"/>
  <c r="CC98" i="5"/>
  <c r="CD98" i="5"/>
  <c r="CC99" i="5"/>
  <c r="CD99" i="5"/>
  <c r="CC100" i="5"/>
  <c r="CD100" i="5"/>
  <c r="CC101" i="5"/>
  <c r="CD101" i="5"/>
  <c r="CC102" i="5"/>
  <c r="CD102" i="5"/>
  <c r="CC103" i="5"/>
  <c r="CD103" i="5"/>
  <c r="CC104" i="5"/>
  <c r="CD104" i="5"/>
  <c r="CC105" i="5"/>
  <c r="CD105" i="5"/>
  <c r="CC106" i="5"/>
  <c r="CD106" i="5"/>
  <c r="CC107" i="5"/>
  <c r="CD107" i="5"/>
  <c r="CC108" i="5"/>
  <c r="CD108" i="5"/>
  <c r="CD4" i="5"/>
  <c r="CC4" i="5"/>
  <c r="CB5" i="5"/>
  <c r="CB6" i="5"/>
  <c r="CB7" i="5"/>
  <c r="CB8" i="5"/>
  <c r="CB9" i="5"/>
  <c r="CB10" i="5"/>
  <c r="CB11" i="5"/>
  <c r="CB12" i="5"/>
  <c r="CB13" i="5"/>
  <c r="CB14" i="5"/>
  <c r="CB15" i="5"/>
  <c r="CB16" i="5"/>
  <c r="CB17" i="5"/>
  <c r="CB18" i="5"/>
  <c r="CB19" i="5"/>
  <c r="CB20" i="5"/>
  <c r="CB21" i="5"/>
  <c r="CB22" i="5"/>
  <c r="CB23" i="5"/>
  <c r="CB24" i="5"/>
  <c r="CB25" i="5"/>
  <c r="CB26" i="5"/>
  <c r="CB27" i="5"/>
  <c r="CB28" i="5"/>
  <c r="CB29" i="5"/>
  <c r="CB30" i="5"/>
  <c r="CB31" i="5"/>
  <c r="CB32" i="5"/>
  <c r="CB33" i="5"/>
  <c r="CB34" i="5"/>
  <c r="CB35" i="5"/>
  <c r="CB36" i="5"/>
  <c r="CB37" i="5"/>
  <c r="CB38" i="5"/>
  <c r="CB39" i="5"/>
  <c r="CB40" i="5"/>
  <c r="CB41" i="5"/>
  <c r="CB42" i="5"/>
  <c r="CB43" i="5"/>
  <c r="CB44" i="5"/>
  <c r="CB45" i="5"/>
  <c r="CB46" i="5"/>
  <c r="CB47" i="5"/>
  <c r="CB48" i="5"/>
  <c r="CB49" i="5"/>
  <c r="CB50" i="5"/>
  <c r="CB51" i="5"/>
  <c r="CB52" i="5"/>
  <c r="CB53" i="5"/>
  <c r="CB54" i="5"/>
  <c r="CB55" i="5"/>
  <c r="CB56" i="5"/>
  <c r="CB57" i="5"/>
  <c r="CB58" i="5"/>
  <c r="CB59" i="5"/>
  <c r="CB60" i="5"/>
  <c r="CB61" i="5"/>
  <c r="CB62" i="5"/>
  <c r="CB63" i="5"/>
  <c r="CB64" i="5"/>
  <c r="CB65" i="5"/>
  <c r="CB66" i="5"/>
  <c r="CB67" i="5"/>
  <c r="CB68" i="5"/>
  <c r="CB69" i="5"/>
  <c r="CB70" i="5"/>
  <c r="CB71" i="5"/>
  <c r="CB72" i="5"/>
  <c r="CB73" i="5"/>
  <c r="CB74" i="5"/>
  <c r="CB75" i="5"/>
  <c r="CB76" i="5"/>
  <c r="CB77" i="5"/>
  <c r="CB78" i="5"/>
  <c r="CB79" i="5"/>
  <c r="CB80" i="5"/>
  <c r="CB81" i="5"/>
  <c r="CB82" i="5"/>
  <c r="CB83" i="5"/>
  <c r="CB84" i="5"/>
  <c r="CB85" i="5"/>
  <c r="CB86" i="5"/>
  <c r="CB87" i="5"/>
  <c r="CB88" i="5"/>
  <c r="CB89" i="5"/>
  <c r="CB90" i="5"/>
  <c r="CB91" i="5"/>
  <c r="CB92" i="5"/>
  <c r="CB93" i="5"/>
  <c r="CB94" i="5"/>
  <c r="CB95" i="5"/>
  <c r="CB96" i="5"/>
  <c r="CB97" i="5"/>
  <c r="CB98" i="5"/>
  <c r="CB99" i="5"/>
  <c r="CB100" i="5"/>
  <c r="CB101" i="5"/>
  <c r="CB102" i="5"/>
  <c r="CB103" i="5"/>
  <c r="CB104" i="5"/>
  <c r="CB105" i="5"/>
  <c r="CB106" i="5"/>
  <c r="CB107" i="5"/>
  <c r="CB108" i="5"/>
  <c r="CB4" i="5"/>
  <c r="BY5" i="5"/>
  <c r="BZ5" i="5"/>
  <c r="CA5" i="5"/>
  <c r="BY6" i="5"/>
  <c r="BZ6" i="5"/>
  <c r="CA6" i="5"/>
  <c r="BY7" i="5"/>
  <c r="BZ7" i="5"/>
  <c r="CA7" i="5"/>
  <c r="BY8" i="5"/>
  <c r="BZ8" i="5"/>
  <c r="CA8" i="5"/>
  <c r="BY9" i="5"/>
  <c r="BZ9" i="5"/>
  <c r="CA9" i="5"/>
  <c r="BY10" i="5"/>
  <c r="BZ10" i="5"/>
  <c r="CA10" i="5"/>
  <c r="BY11" i="5"/>
  <c r="BZ11" i="5"/>
  <c r="CA11" i="5"/>
  <c r="BY12" i="5"/>
  <c r="BZ12" i="5"/>
  <c r="CA12" i="5"/>
  <c r="BY13" i="5"/>
  <c r="BZ13" i="5"/>
  <c r="CA13" i="5"/>
  <c r="BY14" i="5"/>
  <c r="BZ14" i="5"/>
  <c r="CA14" i="5"/>
  <c r="BY15" i="5"/>
  <c r="BZ15" i="5"/>
  <c r="CA15" i="5"/>
  <c r="BY16" i="5"/>
  <c r="BZ16" i="5"/>
  <c r="CA16" i="5"/>
  <c r="BY17" i="5"/>
  <c r="BZ17" i="5"/>
  <c r="CA17" i="5"/>
  <c r="BY18" i="5"/>
  <c r="BZ18" i="5"/>
  <c r="CA18" i="5"/>
  <c r="BY19" i="5"/>
  <c r="BZ19" i="5"/>
  <c r="CA19" i="5"/>
  <c r="BY20" i="5"/>
  <c r="BZ20" i="5"/>
  <c r="CA20" i="5"/>
  <c r="BY21" i="5"/>
  <c r="BZ21" i="5"/>
  <c r="CA21" i="5"/>
  <c r="BY22" i="5"/>
  <c r="BZ22" i="5"/>
  <c r="CA22" i="5"/>
  <c r="BY23" i="5"/>
  <c r="BZ23" i="5"/>
  <c r="CA23" i="5"/>
  <c r="BY24" i="5"/>
  <c r="BZ24" i="5"/>
  <c r="CA24" i="5"/>
  <c r="BY25" i="5"/>
  <c r="BZ25" i="5"/>
  <c r="CA25" i="5"/>
  <c r="BY26" i="5"/>
  <c r="BZ26" i="5"/>
  <c r="CA26" i="5"/>
  <c r="BY27" i="5"/>
  <c r="BZ27" i="5"/>
  <c r="CA27" i="5"/>
  <c r="BY28" i="5"/>
  <c r="BZ28" i="5"/>
  <c r="CA28" i="5"/>
  <c r="BY29" i="5"/>
  <c r="BZ29" i="5"/>
  <c r="CA29" i="5"/>
  <c r="BY30" i="5"/>
  <c r="BZ30" i="5"/>
  <c r="CA30" i="5"/>
  <c r="BY31" i="5"/>
  <c r="BZ31" i="5"/>
  <c r="CA31" i="5"/>
  <c r="BY32" i="5"/>
  <c r="BZ32" i="5"/>
  <c r="CA32" i="5"/>
  <c r="BY33" i="5"/>
  <c r="BZ33" i="5"/>
  <c r="CA33" i="5"/>
  <c r="BY34" i="5"/>
  <c r="BZ34" i="5"/>
  <c r="CA34" i="5"/>
  <c r="BY35" i="5"/>
  <c r="BZ35" i="5"/>
  <c r="CA35" i="5"/>
  <c r="BY36" i="5"/>
  <c r="BZ36" i="5"/>
  <c r="CA36" i="5"/>
  <c r="BY37" i="5"/>
  <c r="BZ37" i="5"/>
  <c r="CA37" i="5"/>
  <c r="BY38" i="5"/>
  <c r="BZ38" i="5"/>
  <c r="CA38" i="5"/>
  <c r="BY39" i="5"/>
  <c r="BZ39" i="5"/>
  <c r="CA39" i="5"/>
  <c r="BY40" i="5"/>
  <c r="BZ40" i="5"/>
  <c r="CA40" i="5"/>
  <c r="BY41" i="5"/>
  <c r="BZ41" i="5"/>
  <c r="CA41" i="5"/>
  <c r="BY42" i="5"/>
  <c r="BZ42" i="5"/>
  <c r="CA42" i="5"/>
  <c r="BY43" i="5"/>
  <c r="BZ43" i="5"/>
  <c r="CA43" i="5"/>
  <c r="BY44" i="5"/>
  <c r="BZ44" i="5"/>
  <c r="CA44" i="5"/>
  <c r="BY45" i="5"/>
  <c r="BZ45" i="5"/>
  <c r="CA45" i="5"/>
  <c r="BY46" i="5"/>
  <c r="BZ46" i="5"/>
  <c r="CA46" i="5"/>
  <c r="BY47" i="5"/>
  <c r="BZ47" i="5"/>
  <c r="CA47" i="5"/>
  <c r="BY48" i="5"/>
  <c r="BZ48" i="5"/>
  <c r="CA48" i="5"/>
  <c r="BY49" i="5"/>
  <c r="BZ49" i="5"/>
  <c r="CA49" i="5"/>
  <c r="BY50" i="5"/>
  <c r="BZ50" i="5"/>
  <c r="CA50" i="5"/>
  <c r="BY51" i="5"/>
  <c r="BZ51" i="5"/>
  <c r="CA51" i="5"/>
  <c r="BY52" i="5"/>
  <c r="BZ52" i="5"/>
  <c r="CA52" i="5"/>
  <c r="BY53" i="5"/>
  <c r="BZ53" i="5"/>
  <c r="CA53" i="5"/>
  <c r="BY54" i="5"/>
  <c r="BZ54" i="5"/>
  <c r="CA54" i="5"/>
  <c r="BY55" i="5"/>
  <c r="BZ55" i="5"/>
  <c r="CA55" i="5"/>
  <c r="BY56" i="5"/>
  <c r="BZ56" i="5"/>
  <c r="CA56" i="5"/>
  <c r="BY57" i="5"/>
  <c r="BZ57" i="5"/>
  <c r="CA57" i="5"/>
  <c r="BY58" i="5"/>
  <c r="BZ58" i="5"/>
  <c r="CA58" i="5"/>
  <c r="BY59" i="5"/>
  <c r="BZ59" i="5"/>
  <c r="CA59" i="5"/>
  <c r="BY60" i="5"/>
  <c r="BZ60" i="5"/>
  <c r="CA60" i="5"/>
  <c r="BY61" i="5"/>
  <c r="BZ61" i="5"/>
  <c r="CA61" i="5"/>
  <c r="BY62" i="5"/>
  <c r="BZ62" i="5"/>
  <c r="CA62" i="5"/>
  <c r="BY63" i="5"/>
  <c r="BZ63" i="5"/>
  <c r="CA63" i="5"/>
  <c r="BY64" i="5"/>
  <c r="BZ64" i="5"/>
  <c r="CA64" i="5"/>
  <c r="BY65" i="5"/>
  <c r="BZ65" i="5"/>
  <c r="CA65" i="5"/>
  <c r="BY66" i="5"/>
  <c r="BZ66" i="5"/>
  <c r="CA66" i="5"/>
  <c r="BY67" i="5"/>
  <c r="BZ67" i="5"/>
  <c r="CA67" i="5"/>
  <c r="BY68" i="5"/>
  <c r="BZ68" i="5"/>
  <c r="CA68" i="5"/>
  <c r="BY69" i="5"/>
  <c r="BZ69" i="5"/>
  <c r="CA69" i="5"/>
  <c r="BY70" i="5"/>
  <c r="BZ70" i="5"/>
  <c r="CA70" i="5"/>
  <c r="BY71" i="5"/>
  <c r="BZ71" i="5"/>
  <c r="CA71" i="5"/>
  <c r="BY72" i="5"/>
  <c r="BZ72" i="5"/>
  <c r="CA72" i="5"/>
  <c r="BY73" i="5"/>
  <c r="BZ73" i="5"/>
  <c r="CA73" i="5"/>
  <c r="BY74" i="5"/>
  <c r="BZ74" i="5"/>
  <c r="CA74" i="5"/>
  <c r="BY75" i="5"/>
  <c r="BZ75" i="5"/>
  <c r="CA75" i="5"/>
  <c r="BY76" i="5"/>
  <c r="BZ76" i="5"/>
  <c r="CA76" i="5"/>
  <c r="BY77" i="5"/>
  <c r="BZ77" i="5"/>
  <c r="CA77" i="5"/>
  <c r="BY78" i="5"/>
  <c r="BZ78" i="5"/>
  <c r="CA78" i="5"/>
  <c r="BY79" i="5"/>
  <c r="BZ79" i="5"/>
  <c r="CA79" i="5"/>
  <c r="BY80" i="5"/>
  <c r="BZ80" i="5"/>
  <c r="CA80" i="5"/>
  <c r="BY81" i="5"/>
  <c r="BZ81" i="5"/>
  <c r="CA81" i="5"/>
  <c r="BY82" i="5"/>
  <c r="BZ82" i="5"/>
  <c r="CA82" i="5"/>
  <c r="BY83" i="5"/>
  <c r="BZ83" i="5"/>
  <c r="CA83" i="5"/>
  <c r="BY84" i="5"/>
  <c r="BZ84" i="5"/>
  <c r="CA84" i="5"/>
  <c r="BY85" i="5"/>
  <c r="BZ85" i="5"/>
  <c r="CA85" i="5"/>
  <c r="BY86" i="5"/>
  <c r="BZ86" i="5"/>
  <c r="CA86" i="5"/>
  <c r="BY87" i="5"/>
  <c r="BZ87" i="5"/>
  <c r="CA87" i="5"/>
  <c r="BY88" i="5"/>
  <c r="BZ88" i="5"/>
  <c r="CA88" i="5"/>
  <c r="BY89" i="5"/>
  <c r="BZ89" i="5"/>
  <c r="CA89" i="5"/>
  <c r="BY90" i="5"/>
  <c r="BZ90" i="5"/>
  <c r="CA90" i="5"/>
  <c r="BY91" i="5"/>
  <c r="BZ91" i="5"/>
  <c r="CA91" i="5"/>
  <c r="BY92" i="5"/>
  <c r="BZ92" i="5"/>
  <c r="CA92" i="5"/>
  <c r="BY93" i="5"/>
  <c r="BZ93" i="5"/>
  <c r="CA93" i="5"/>
  <c r="BY94" i="5"/>
  <c r="BZ94" i="5"/>
  <c r="CA94" i="5"/>
  <c r="BY95" i="5"/>
  <c r="BZ95" i="5"/>
  <c r="CA95" i="5"/>
  <c r="BY96" i="5"/>
  <c r="BZ96" i="5"/>
  <c r="CA96" i="5"/>
  <c r="BY97" i="5"/>
  <c r="BZ97" i="5"/>
  <c r="CA97" i="5"/>
  <c r="BY98" i="5"/>
  <c r="BZ98" i="5"/>
  <c r="CA98" i="5"/>
  <c r="BY99" i="5"/>
  <c r="BZ99" i="5"/>
  <c r="CA99" i="5"/>
  <c r="BY100" i="5"/>
  <c r="BZ100" i="5"/>
  <c r="CA100" i="5"/>
  <c r="BY101" i="5"/>
  <c r="BZ101" i="5"/>
  <c r="CA101" i="5"/>
  <c r="BY102" i="5"/>
  <c r="BZ102" i="5"/>
  <c r="CA102" i="5"/>
  <c r="BY103" i="5"/>
  <c r="BZ103" i="5"/>
  <c r="CA103" i="5"/>
  <c r="BY104" i="5"/>
  <c r="BZ104" i="5"/>
  <c r="CA104" i="5"/>
  <c r="BY105" i="5"/>
  <c r="BZ105" i="5"/>
  <c r="CA105" i="5"/>
  <c r="BY106" i="5"/>
  <c r="BZ106" i="5"/>
  <c r="CA106" i="5"/>
  <c r="BY107" i="5"/>
  <c r="BZ107" i="5"/>
  <c r="CA107" i="5"/>
  <c r="BY108" i="5"/>
  <c r="BZ108" i="5"/>
  <c r="CA108" i="5"/>
  <c r="CA4" i="5"/>
  <c r="BZ4" i="5"/>
  <c r="BY4" i="5"/>
  <c r="BU4" i="5"/>
  <c r="BU5" i="5"/>
  <c r="BV5" i="5"/>
  <c r="BW5" i="5"/>
  <c r="BU6" i="5"/>
  <c r="BV6" i="5"/>
  <c r="BW6" i="5"/>
  <c r="BU7" i="5"/>
  <c r="BV7" i="5"/>
  <c r="BW7" i="5"/>
  <c r="BU8" i="5"/>
  <c r="BV8" i="5"/>
  <c r="BW8" i="5"/>
  <c r="BU9" i="5"/>
  <c r="BV9" i="5"/>
  <c r="BW9" i="5"/>
  <c r="BU10" i="5"/>
  <c r="BV10" i="5"/>
  <c r="BW10" i="5"/>
  <c r="BU11" i="5"/>
  <c r="BV11" i="5"/>
  <c r="BW11" i="5"/>
  <c r="BU12" i="5"/>
  <c r="BV12" i="5"/>
  <c r="BW12" i="5"/>
  <c r="BU13" i="5"/>
  <c r="BV13" i="5"/>
  <c r="BW13" i="5"/>
  <c r="BU14" i="5"/>
  <c r="BV14" i="5"/>
  <c r="BW14" i="5"/>
  <c r="BU15" i="5"/>
  <c r="BV15" i="5"/>
  <c r="BW15" i="5"/>
  <c r="BU16" i="5"/>
  <c r="BV16" i="5"/>
  <c r="BW16" i="5"/>
  <c r="BU17" i="5"/>
  <c r="BV17" i="5"/>
  <c r="BW17" i="5"/>
  <c r="BU18" i="5"/>
  <c r="BV18" i="5"/>
  <c r="BW18" i="5"/>
  <c r="BU19" i="5"/>
  <c r="BV19" i="5"/>
  <c r="BW19" i="5"/>
  <c r="BU20" i="5"/>
  <c r="BV20" i="5"/>
  <c r="BW20" i="5"/>
  <c r="BU21" i="5"/>
  <c r="BV21" i="5"/>
  <c r="BW21" i="5"/>
  <c r="BU22" i="5"/>
  <c r="BV22" i="5"/>
  <c r="BW22" i="5"/>
  <c r="BU23" i="5"/>
  <c r="BV23" i="5"/>
  <c r="BW23" i="5"/>
  <c r="BU24" i="5"/>
  <c r="BV24" i="5"/>
  <c r="BW24" i="5"/>
  <c r="BU25" i="5"/>
  <c r="BV25" i="5"/>
  <c r="BW25" i="5"/>
  <c r="BU26" i="5"/>
  <c r="BV26" i="5"/>
  <c r="BW26" i="5"/>
  <c r="BU27" i="5"/>
  <c r="BV27" i="5"/>
  <c r="BW27" i="5"/>
  <c r="BU28" i="5"/>
  <c r="BV28" i="5"/>
  <c r="BW28" i="5"/>
  <c r="BU29" i="5"/>
  <c r="BV29" i="5"/>
  <c r="BW29" i="5"/>
  <c r="BU30" i="5"/>
  <c r="BV30" i="5"/>
  <c r="BW30" i="5"/>
  <c r="BU31" i="5"/>
  <c r="BV31" i="5"/>
  <c r="BW31" i="5"/>
  <c r="BU32" i="5"/>
  <c r="BV32" i="5"/>
  <c r="BW32" i="5"/>
  <c r="BU33" i="5"/>
  <c r="BV33" i="5"/>
  <c r="BW33" i="5"/>
  <c r="BU34" i="5"/>
  <c r="BV34" i="5"/>
  <c r="BW34" i="5"/>
  <c r="BU35" i="5"/>
  <c r="BV35" i="5"/>
  <c r="BW35" i="5"/>
  <c r="BU36" i="5"/>
  <c r="BV36" i="5"/>
  <c r="BW36" i="5"/>
  <c r="BU37" i="5"/>
  <c r="BV37" i="5"/>
  <c r="BW37" i="5"/>
  <c r="BU38" i="5"/>
  <c r="BV38" i="5"/>
  <c r="BW38" i="5"/>
  <c r="BU39" i="5"/>
  <c r="BV39" i="5"/>
  <c r="BW39" i="5"/>
  <c r="BU40" i="5"/>
  <c r="BV40" i="5"/>
  <c r="BW40" i="5"/>
  <c r="BU41" i="5"/>
  <c r="BV41" i="5"/>
  <c r="BW41" i="5"/>
  <c r="BU42" i="5"/>
  <c r="BV42" i="5"/>
  <c r="BW42" i="5"/>
  <c r="BU43" i="5"/>
  <c r="BV43" i="5"/>
  <c r="BW43" i="5"/>
  <c r="BU44" i="5"/>
  <c r="BV44" i="5"/>
  <c r="BW44" i="5"/>
  <c r="BU45" i="5"/>
  <c r="BV45" i="5"/>
  <c r="BW45" i="5"/>
  <c r="BU46" i="5"/>
  <c r="BV46" i="5"/>
  <c r="BW46" i="5"/>
  <c r="BU47" i="5"/>
  <c r="BV47" i="5"/>
  <c r="BW47" i="5"/>
  <c r="BU48" i="5"/>
  <c r="BV48" i="5"/>
  <c r="BW48" i="5"/>
  <c r="BU49" i="5"/>
  <c r="BV49" i="5"/>
  <c r="BW49" i="5"/>
  <c r="BU50" i="5"/>
  <c r="BV50" i="5"/>
  <c r="BW50" i="5"/>
  <c r="BU51" i="5"/>
  <c r="BV51" i="5"/>
  <c r="BW51" i="5"/>
  <c r="BU52" i="5"/>
  <c r="BV52" i="5"/>
  <c r="BW52" i="5"/>
  <c r="BU53" i="5"/>
  <c r="BV53" i="5"/>
  <c r="BW53" i="5"/>
  <c r="BU54" i="5"/>
  <c r="BV54" i="5"/>
  <c r="BW54" i="5"/>
  <c r="BU55" i="5"/>
  <c r="BV55" i="5"/>
  <c r="BW55" i="5"/>
  <c r="BU56" i="5"/>
  <c r="BV56" i="5"/>
  <c r="BW56" i="5"/>
  <c r="BU57" i="5"/>
  <c r="BV57" i="5"/>
  <c r="BW57" i="5"/>
  <c r="BU58" i="5"/>
  <c r="BV58" i="5"/>
  <c r="BW58" i="5"/>
  <c r="BU59" i="5"/>
  <c r="BV59" i="5"/>
  <c r="BW59" i="5"/>
  <c r="BU60" i="5"/>
  <c r="BV60" i="5"/>
  <c r="BW60" i="5"/>
  <c r="BU61" i="5"/>
  <c r="BV61" i="5"/>
  <c r="BW61" i="5"/>
  <c r="BU62" i="5"/>
  <c r="BV62" i="5"/>
  <c r="BW62" i="5"/>
  <c r="BU63" i="5"/>
  <c r="BV63" i="5"/>
  <c r="BW63" i="5"/>
  <c r="BU64" i="5"/>
  <c r="BV64" i="5"/>
  <c r="BW64" i="5"/>
  <c r="BU65" i="5"/>
  <c r="BV65" i="5"/>
  <c r="BW65" i="5"/>
  <c r="BU66" i="5"/>
  <c r="BV66" i="5"/>
  <c r="BW66" i="5"/>
  <c r="BU67" i="5"/>
  <c r="BV67" i="5"/>
  <c r="BW67" i="5"/>
  <c r="BU68" i="5"/>
  <c r="BV68" i="5"/>
  <c r="BW68" i="5"/>
  <c r="BU69" i="5"/>
  <c r="BV69" i="5"/>
  <c r="BW69" i="5"/>
  <c r="BU70" i="5"/>
  <c r="BV70" i="5"/>
  <c r="BW70" i="5"/>
  <c r="BU71" i="5"/>
  <c r="BV71" i="5"/>
  <c r="BW71" i="5"/>
  <c r="BU72" i="5"/>
  <c r="BV72" i="5"/>
  <c r="BW72" i="5"/>
  <c r="BU73" i="5"/>
  <c r="BV73" i="5"/>
  <c r="BW73" i="5"/>
  <c r="BU74" i="5"/>
  <c r="BV74" i="5"/>
  <c r="BW74" i="5"/>
  <c r="BU75" i="5"/>
  <c r="BV75" i="5"/>
  <c r="BW75" i="5"/>
  <c r="BU76" i="5"/>
  <c r="BV76" i="5"/>
  <c r="BW76" i="5"/>
  <c r="BU77" i="5"/>
  <c r="BV77" i="5"/>
  <c r="BW77" i="5"/>
  <c r="BU78" i="5"/>
  <c r="BV78" i="5"/>
  <c r="BW78" i="5"/>
  <c r="BU79" i="5"/>
  <c r="BV79" i="5"/>
  <c r="BW79" i="5"/>
  <c r="BU80" i="5"/>
  <c r="BV80" i="5"/>
  <c r="BW80" i="5"/>
  <c r="BU81" i="5"/>
  <c r="BV81" i="5"/>
  <c r="BW81" i="5"/>
  <c r="BU82" i="5"/>
  <c r="BV82" i="5"/>
  <c r="BW82" i="5"/>
  <c r="BU83" i="5"/>
  <c r="BV83" i="5"/>
  <c r="BW83" i="5"/>
  <c r="BU84" i="5"/>
  <c r="BV84" i="5"/>
  <c r="BW84" i="5"/>
  <c r="BU85" i="5"/>
  <c r="BV85" i="5"/>
  <c r="BW85" i="5"/>
  <c r="BU86" i="5"/>
  <c r="BV86" i="5"/>
  <c r="BW86" i="5"/>
  <c r="BU87" i="5"/>
  <c r="BV87" i="5"/>
  <c r="BW87" i="5"/>
  <c r="BU88" i="5"/>
  <c r="BV88" i="5"/>
  <c r="BW88" i="5"/>
  <c r="BU89" i="5"/>
  <c r="BV89" i="5"/>
  <c r="BW89" i="5"/>
  <c r="BU90" i="5"/>
  <c r="BV90" i="5"/>
  <c r="BW90" i="5"/>
  <c r="BU91" i="5"/>
  <c r="BV91" i="5"/>
  <c r="BW91" i="5"/>
  <c r="BU92" i="5"/>
  <c r="BV92" i="5"/>
  <c r="BW92" i="5"/>
  <c r="BU93" i="5"/>
  <c r="BV93" i="5"/>
  <c r="BW93" i="5"/>
  <c r="BU94" i="5"/>
  <c r="BV94" i="5"/>
  <c r="BW94" i="5"/>
  <c r="BU95" i="5"/>
  <c r="BV95" i="5"/>
  <c r="BW95" i="5"/>
  <c r="BU96" i="5"/>
  <c r="BV96" i="5"/>
  <c r="BW96" i="5"/>
  <c r="BU97" i="5"/>
  <c r="BV97" i="5"/>
  <c r="BW97" i="5"/>
  <c r="BU98" i="5"/>
  <c r="BV98" i="5"/>
  <c r="BW98" i="5"/>
  <c r="BU99" i="5"/>
  <c r="BV99" i="5"/>
  <c r="BW99" i="5"/>
  <c r="BU100" i="5"/>
  <c r="BV100" i="5"/>
  <c r="BW100" i="5"/>
  <c r="BU101" i="5"/>
  <c r="BV101" i="5"/>
  <c r="BW101" i="5"/>
  <c r="BU102" i="5"/>
  <c r="BV102" i="5"/>
  <c r="BW102" i="5"/>
  <c r="BU103" i="5"/>
  <c r="BV103" i="5"/>
  <c r="BW103" i="5"/>
  <c r="BU104" i="5"/>
  <c r="BV104" i="5"/>
  <c r="BW104" i="5"/>
  <c r="BU105" i="5"/>
  <c r="BV105" i="5"/>
  <c r="BW105" i="5"/>
  <c r="BU106" i="5"/>
  <c r="BV106" i="5"/>
  <c r="BW106" i="5"/>
  <c r="BU107" i="5"/>
  <c r="BV107" i="5"/>
  <c r="BW107" i="5"/>
  <c r="BU108" i="5"/>
  <c r="BV108" i="5"/>
  <c r="BW108" i="5"/>
  <c r="BW4" i="5"/>
  <c r="BV4" i="5"/>
  <c r="BT5" i="5"/>
  <c r="BT6" i="5"/>
  <c r="BT7" i="5"/>
  <c r="BT8" i="5"/>
  <c r="BT9" i="5"/>
  <c r="BT10" i="5"/>
  <c r="BT11" i="5"/>
  <c r="BT12" i="5"/>
  <c r="BT13" i="5"/>
  <c r="BT14" i="5"/>
  <c r="BT15" i="5"/>
  <c r="BT16" i="5"/>
  <c r="BT17" i="5"/>
  <c r="BT18" i="5"/>
  <c r="BT19" i="5"/>
  <c r="BT20" i="5"/>
  <c r="BT21" i="5"/>
  <c r="BT22" i="5"/>
  <c r="BT23" i="5"/>
  <c r="BT24" i="5"/>
  <c r="BT25" i="5"/>
  <c r="BT26" i="5"/>
  <c r="BT27" i="5"/>
  <c r="BT28" i="5"/>
  <c r="BT29" i="5"/>
  <c r="BT30" i="5"/>
  <c r="BT31" i="5"/>
  <c r="BT32" i="5"/>
  <c r="BT33" i="5"/>
  <c r="BT34" i="5"/>
  <c r="BT35" i="5"/>
  <c r="BT36" i="5"/>
  <c r="BT37" i="5"/>
  <c r="BT38" i="5"/>
  <c r="BT39" i="5"/>
  <c r="BT40" i="5"/>
  <c r="BT41" i="5"/>
  <c r="BT42" i="5"/>
  <c r="BT43" i="5"/>
  <c r="BT44" i="5"/>
  <c r="BT45" i="5"/>
  <c r="BT46" i="5"/>
  <c r="BT47" i="5"/>
  <c r="BT48" i="5"/>
  <c r="BT49" i="5"/>
  <c r="BT50" i="5"/>
  <c r="BT51" i="5"/>
  <c r="BT52" i="5"/>
  <c r="BT53" i="5"/>
  <c r="BT54" i="5"/>
  <c r="BT55" i="5"/>
  <c r="BT56" i="5"/>
  <c r="BT57" i="5"/>
  <c r="BT58" i="5"/>
  <c r="BT59" i="5"/>
  <c r="BT60" i="5"/>
  <c r="BT61" i="5"/>
  <c r="BT62" i="5"/>
  <c r="BT63" i="5"/>
  <c r="BT64" i="5"/>
  <c r="BT65" i="5"/>
  <c r="BT66" i="5"/>
  <c r="BT67" i="5"/>
  <c r="BT68" i="5"/>
  <c r="BT69" i="5"/>
  <c r="BT70" i="5"/>
  <c r="BT71" i="5"/>
  <c r="BT72" i="5"/>
  <c r="BT73" i="5"/>
  <c r="BT74" i="5"/>
  <c r="BT75" i="5"/>
  <c r="BT76" i="5"/>
  <c r="BT77" i="5"/>
  <c r="BT78" i="5"/>
  <c r="BT79" i="5"/>
  <c r="BT80" i="5"/>
  <c r="BT81" i="5"/>
  <c r="BT82" i="5"/>
  <c r="BT83" i="5"/>
  <c r="BT84" i="5"/>
  <c r="BT85" i="5"/>
  <c r="BT86" i="5"/>
  <c r="BT87" i="5"/>
  <c r="BT88" i="5"/>
  <c r="BT89" i="5"/>
  <c r="BT90" i="5"/>
  <c r="BT91" i="5"/>
  <c r="BT92" i="5"/>
  <c r="BT93" i="5"/>
  <c r="BT94" i="5"/>
  <c r="BT95" i="5"/>
  <c r="BT96" i="5"/>
  <c r="BT97" i="5"/>
  <c r="BT98" i="5"/>
  <c r="BT99" i="5"/>
  <c r="BT100" i="5"/>
  <c r="BT101" i="5"/>
  <c r="BT102" i="5"/>
  <c r="BT103" i="5"/>
  <c r="BT104" i="5"/>
  <c r="BT105" i="5"/>
  <c r="BT106" i="5"/>
  <c r="BT107" i="5"/>
  <c r="BT108" i="5"/>
  <c r="BT4" i="5"/>
  <c r="BP5" i="5"/>
  <c r="BQ5" i="5"/>
  <c r="BP6" i="5"/>
  <c r="BQ6" i="5"/>
  <c r="BR6" i="5"/>
  <c r="BS6" i="5"/>
  <c r="BP7" i="5"/>
  <c r="BQ7" i="5"/>
  <c r="BP8" i="5"/>
  <c r="BQ8" i="5"/>
  <c r="BR8" i="5"/>
  <c r="BS8" i="5"/>
  <c r="BP9" i="5"/>
  <c r="BQ9" i="5"/>
  <c r="BS9" i="5"/>
  <c r="BR9" i="5"/>
  <c r="BP10" i="5"/>
  <c r="BQ10" i="5"/>
  <c r="BR10" i="5"/>
  <c r="BS10" i="5"/>
  <c r="BP11" i="5"/>
  <c r="BQ11" i="5"/>
  <c r="BS11" i="5"/>
  <c r="BR11" i="5"/>
  <c r="BP12" i="5"/>
  <c r="BQ12" i="5"/>
  <c r="BR12" i="5"/>
  <c r="BS12" i="5"/>
  <c r="BP13" i="5"/>
  <c r="BQ13" i="5"/>
  <c r="BS13" i="5"/>
  <c r="BR13" i="5"/>
  <c r="BP14" i="5"/>
  <c r="BQ14" i="5"/>
  <c r="BR14" i="5"/>
  <c r="BS14" i="5"/>
  <c r="BP15" i="5"/>
  <c r="BQ15" i="5"/>
  <c r="BS15" i="5"/>
  <c r="BR15" i="5"/>
  <c r="BP16" i="5"/>
  <c r="BQ16" i="5"/>
  <c r="BR16" i="5"/>
  <c r="BS16" i="5"/>
  <c r="BP17" i="5"/>
  <c r="BQ17" i="5"/>
  <c r="BS17" i="5"/>
  <c r="BR17" i="5"/>
  <c r="BP18" i="5"/>
  <c r="BQ18" i="5"/>
  <c r="BR18" i="5"/>
  <c r="BS18" i="5"/>
  <c r="BP19" i="5"/>
  <c r="BQ19" i="5"/>
  <c r="BS19" i="5"/>
  <c r="BR19" i="5"/>
  <c r="BP20" i="5"/>
  <c r="BQ20" i="5"/>
  <c r="BR20" i="5"/>
  <c r="BS20" i="5"/>
  <c r="BP21" i="5"/>
  <c r="BQ21" i="5"/>
  <c r="BS21" i="5"/>
  <c r="BR21" i="5"/>
  <c r="BP22" i="5"/>
  <c r="BQ22" i="5"/>
  <c r="BR22" i="5"/>
  <c r="BS22" i="5"/>
  <c r="BP23" i="5"/>
  <c r="BQ23" i="5"/>
  <c r="BS23" i="5"/>
  <c r="BP24" i="5"/>
  <c r="BQ24" i="5"/>
  <c r="BR24" i="5"/>
  <c r="BS24" i="5"/>
  <c r="BP25" i="5"/>
  <c r="BQ25" i="5"/>
  <c r="BS25" i="5"/>
  <c r="BP26" i="5"/>
  <c r="BQ26" i="5"/>
  <c r="BR26" i="5"/>
  <c r="BS26" i="5"/>
  <c r="BP27" i="5"/>
  <c r="BQ27" i="5"/>
  <c r="BS27" i="5"/>
  <c r="BP28" i="5"/>
  <c r="BQ28" i="5"/>
  <c r="BR28" i="5"/>
  <c r="BS28" i="5"/>
  <c r="BP29" i="5"/>
  <c r="BQ29" i="5"/>
  <c r="BS29" i="5"/>
  <c r="BP30" i="5"/>
  <c r="BQ30" i="5"/>
  <c r="BR30" i="5"/>
  <c r="BS30" i="5"/>
  <c r="BP31" i="5"/>
  <c r="BQ31" i="5"/>
  <c r="BS31" i="5"/>
  <c r="BP32" i="5"/>
  <c r="BQ32" i="5"/>
  <c r="BR32" i="5"/>
  <c r="BS32" i="5"/>
  <c r="BP33" i="5"/>
  <c r="BQ33" i="5"/>
  <c r="BS33" i="5"/>
  <c r="BP34" i="5"/>
  <c r="BQ34" i="5"/>
  <c r="BR34" i="5"/>
  <c r="BS34" i="5"/>
  <c r="BP35" i="5"/>
  <c r="BQ35" i="5"/>
  <c r="BS35" i="5"/>
  <c r="BP36" i="5"/>
  <c r="BQ36" i="5"/>
  <c r="BR36" i="5"/>
  <c r="BS36" i="5"/>
  <c r="BP37" i="5"/>
  <c r="BQ37" i="5"/>
  <c r="BS37" i="5"/>
  <c r="BP38" i="5"/>
  <c r="BQ38" i="5"/>
  <c r="BR38" i="5"/>
  <c r="BS38" i="5"/>
  <c r="BP39" i="5"/>
  <c r="BQ39" i="5"/>
  <c r="BS39" i="5"/>
  <c r="BP40" i="5"/>
  <c r="BQ40" i="5"/>
  <c r="BR40" i="5"/>
  <c r="BS40" i="5"/>
  <c r="BP41" i="5"/>
  <c r="BQ41" i="5"/>
  <c r="BS41" i="5"/>
  <c r="BP42" i="5"/>
  <c r="BQ42" i="5"/>
  <c r="BR42" i="5"/>
  <c r="BS42" i="5"/>
  <c r="BP43" i="5"/>
  <c r="BQ43" i="5"/>
  <c r="BS43" i="5"/>
  <c r="BP44" i="5"/>
  <c r="BQ44" i="5"/>
  <c r="BR44" i="5"/>
  <c r="BS44" i="5"/>
  <c r="BP45" i="5"/>
  <c r="BQ45" i="5"/>
  <c r="BS45" i="5"/>
  <c r="BP46" i="5"/>
  <c r="BQ46" i="5"/>
  <c r="BR46" i="5"/>
  <c r="BS46" i="5"/>
  <c r="BP47" i="5"/>
  <c r="BQ47" i="5"/>
  <c r="BS47" i="5"/>
  <c r="BP48" i="5"/>
  <c r="BQ48" i="5"/>
  <c r="BR48" i="5"/>
  <c r="BS48" i="5"/>
  <c r="BP49" i="5"/>
  <c r="BQ49" i="5"/>
  <c r="BS49" i="5"/>
  <c r="BP50" i="5"/>
  <c r="BQ50" i="5"/>
  <c r="BR50" i="5"/>
  <c r="BS50" i="5"/>
  <c r="BP51" i="5"/>
  <c r="BQ51" i="5"/>
  <c r="BS51" i="5"/>
  <c r="BP52" i="5"/>
  <c r="BQ52" i="5"/>
  <c r="BR52" i="5"/>
  <c r="BS52" i="5"/>
  <c r="BP53" i="5"/>
  <c r="BQ53" i="5"/>
  <c r="BS53" i="5"/>
  <c r="BP54" i="5"/>
  <c r="BQ54" i="5"/>
  <c r="BR54" i="5"/>
  <c r="BS54" i="5"/>
  <c r="BP55" i="5"/>
  <c r="BQ55" i="5"/>
  <c r="BS55" i="5"/>
  <c r="BP56" i="5"/>
  <c r="BQ56" i="5"/>
  <c r="BR56" i="5"/>
  <c r="BS56" i="5"/>
  <c r="BP57" i="5"/>
  <c r="BQ57" i="5"/>
  <c r="BS57" i="5"/>
  <c r="BP58" i="5"/>
  <c r="BQ58" i="5"/>
  <c r="BR58" i="5"/>
  <c r="BS58" i="5"/>
  <c r="BP59" i="5"/>
  <c r="BQ59" i="5"/>
  <c r="BS59" i="5"/>
  <c r="BP60" i="5"/>
  <c r="BQ60" i="5"/>
  <c r="BR60" i="5"/>
  <c r="BS60" i="5"/>
  <c r="BP61" i="5"/>
  <c r="BQ61" i="5"/>
  <c r="BS61" i="5"/>
  <c r="BP62" i="5"/>
  <c r="BQ62" i="5"/>
  <c r="BR62" i="5"/>
  <c r="BS62" i="5"/>
  <c r="BP63" i="5"/>
  <c r="BQ63" i="5"/>
  <c r="BS63" i="5"/>
  <c r="BP64" i="5"/>
  <c r="BQ64" i="5"/>
  <c r="BR64" i="5"/>
  <c r="BS64" i="5"/>
  <c r="BP65" i="5"/>
  <c r="BQ65" i="5"/>
  <c r="BS65" i="5"/>
  <c r="BP66" i="5"/>
  <c r="BQ66" i="5"/>
  <c r="BR66" i="5"/>
  <c r="BS66" i="5"/>
  <c r="BP67" i="5"/>
  <c r="BQ67" i="5"/>
  <c r="BS67" i="5"/>
  <c r="BP68" i="5"/>
  <c r="BQ68" i="5"/>
  <c r="BR68" i="5"/>
  <c r="BS68" i="5"/>
  <c r="BP69" i="5"/>
  <c r="BQ69" i="5"/>
  <c r="BS69" i="5"/>
  <c r="BP70" i="5"/>
  <c r="BQ70" i="5"/>
  <c r="BR70" i="5"/>
  <c r="BS70" i="5"/>
  <c r="BP71" i="5"/>
  <c r="BQ71" i="5"/>
  <c r="BS71" i="5"/>
  <c r="BP72" i="5"/>
  <c r="BQ72" i="5"/>
  <c r="BR72" i="5"/>
  <c r="BS72" i="5"/>
  <c r="BP73" i="5"/>
  <c r="BQ73" i="5"/>
  <c r="BS73" i="5"/>
  <c r="BP74" i="5"/>
  <c r="BQ74" i="5"/>
  <c r="BR74" i="5"/>
  <c r="BS74" i="5"/>
  <c r="BP75" i="5"/>
  <c r="BQ75" i="5"/>
  <c r="BS75" i="5"/>
  <c r="BP76" i="5"/>
  <c r="BQ76" i="5"/>
  <c r="BR76" i="5"/>
  <c r="BS76" i="5"/>
  <c r="BP77" i="5"/>
  <c r="BQ77" i="5"/>
  <c r="BS77" i="5"/>
  <c r="BP78" i="5"/>
  <c r="BQ78" i="5"/>
  <c r="BR78" i="5"/>
  <c r="BS78" i="5"/>
  <c r="BP79" i="5"/>
  <c r="BQ79" i="5"/>
  <c r="BS79" i="5"/>
  <c r="BP80" i="5"/>
  <c r="BQ80" i="5"/>
  <c r="BR80" i="5"/>
  <c r="BS80" i="5"/>
  <c r="BP81" i="5"/>
  <c r="BQ81" i="5"/>
  <c r="BS81" i="5"/>
  <c r="BP82" i="5"/>
  <c r="BQ82" i="5"/>
  <c r="BR82" i="5"/>
  <c r="BS82" i="5"/>
  <c r="BP83" i="5"/>
  <c r="BQ83" i="5"/>
  <c r="BS83" i="5"/>
  <c r="BP84" i="5"/>
  <c r="BQ84" i="5"/>
  <c r="BR84" i="5"/>
  <c r="BS84" i="5"/>
  <c r="BP85" i="5"/>
  <c r="BQ85" i="5"/>
  <c r="BS85" i="5"/>
  <c r="BP86" i="5"/>
  <c r="BQ86" i="5"/>
  <c r="BR86" i="5"/>
  <c r="BS86" i="5"/>
  <c r="BP87" i="5"/>
  <c r="BQ87" i="5"/>
  <c r="BS87" i="5"/>
  <c r="BP88" i="5"/>
  <c r="BQ88" i="5"/>
  <c r="BR88" i="5"/>
  <c r="BS88" i="5"/>
  <c r="BP89" i="5"/>
  <c r="BQ89" i="5"/>
  <c r="BS89" i="5"/>
  <c r="BP90" i="5"/>
  <c r="BQ90" i="5"/>
  <c r="BR90" i="5"/>
  <c r="BS90" i="5"/>
  <c r="BP91" i="5"/>
  <c r="BQ91" i="5"/>
  <c r="BS91" i="5"/>
  <c r="BP92" i="5"/>
  <c r="BQ92" i="5"/>
  <c r="BR92" i="5"/>
  <c r="BS92" i="5"/>
  <c r="BP93" i="5"/>
  <c r="BQ93" i="5"/>
  <c r="BS93" i="5"/>
  <c r="BP94" i="5"/>
  <c r="BQ94" i="5"/>
  <c r="BR94" i="5"/>
  <c r="BS94" i="5"/>
  <c r="BP95" i="5"/>
  <c r="BQ95" i="5"/>
  <c r="BS95" i="5"/>
  <c r="BP96" i="5"/>
  <c r="BQ96" i="5"/>
  <c r="BR96" i="5"/>
  <c r="BS96" i="5"/>
  <c r="BP97" i="5"/>
  <c r="BR97" i="5"/>
  <c r="BQ97" i="5"/>
  <c r="BS97" i="5"/>
  <c r="BP98" i="5"/>
  <c r="BQ98" i="5"/>
  <c r="BR98" i="5"/>
  <c r="BS98" i="5"/>
  <c r="BP99" i="5"/>
  <c r="BR99" i="5"/>
  <c r="BQ99" i="5"/>
  <c r="BS99" i="5"/>
  <c r="BP100" i="5"/>
  <c r="BQ100" i="5"/>
  <c r="BR100" i="5"/>
  <c r="BS100" i="5"/>
  <c r="BP101" i="5"/>
  <c r="BR101" i="5"/>
  <c r="BQ101" i="5"/>
  <c r="BS101" i="5"/>
  <c r="BP102" i="5"/>
  <c r="BQ102" i="5"/>
  <c r="BR102" i="5"/>
  <c r="BS102" i="5"/>
  <c r="BP103" i="5"/>
  <c r="BQ103" i="5"/>
  <c r="BS103" i="5"/>
  <c r="BP104" i="5"/>
  <c r="BQ104" i="5"/>
  <c r="BR104" i="5"/>
  <c r="BS104" i="5"/>
  <c r="BP105" i="5"/>
  <c r="BQ105" i="5"/>
  <c r="BS105" i="5"/>
  <c r="BP106" i="5"/>
  <c r="BQ106" i="5"/>
  <c r="BR106" i="5"/>
  <c r="BS106" i="5"/>
  <c r="BP107" i="5"/>
  <c r="BR107" i="5"/>
  <c r="BQ107" i="5"/>
  <c r="BS107" i="5"/>
  <c r="BP108" i="5"/>
  <c r="BQ108" i="5"/>
  <c r="BR108" i="5"/>
  <c r="BS108" i="5"/>
  <c r="BS4" i="5"/>
  <c r="BQ4" i="5"/>
  <c r="BP4" i="5"/>
  <c r="AD5" i="5"/>
  <c r="AE5" i="5"/>
  <c r="AF5" i="5"/>
  <c r="AG5" i="5"/>
  <c r="AH5" i="5"/>
  <c r="AI5" i="5"/>
  <c r="AJ5" i="5"/>
  <c r="AK5" i="5"/>
  <c r="AL5" i="5"/>
  <c r="AM5" i="5"/>
  <c r="AD6" i="5"/>
  <c r="AE6" i="5"/>
  <c r="AF6" i="5"/>
  <c r="AG6" i="5"/>
  <c r="AH6" i="5"/>
  <c r="AI6" i="5"/>
  <c r="AJ6" i="5"/>
  <c r="AK6" i="5"/>
  <c r="AL6" i="5"/>
  <c r="AM6" i="5"/>
  <c r="AD7" i="5"/>
  <c r="AE7" i="5"/>
  <c r="AF7" i="5"/>
  <c r="AG7" i="5"/>
  <c r="AH7" i="5"/>
  <c r="AI7" i="5"/>
  <c r="AJ7" i="5"/>
  <c r="AK7" i="5"/>
  <c r="AL7" i="5"/>
  <c r="AM7" i="5"/>
  <c r="AD8" i="5"/>
  <c r="AE8" i="5"/>
  <c r="AF8" i="5"/>
  <c r="AG8" i="5"/>
  <c r="AH8" i="5"/>
  <c r="AI8" i="5"/>
  <c r="AJ8" i="5"/>
  <c r="AK8" i="5"/>
  <c r="AL8" i="5"/>
  <c r="AM8" i="5"/>
  <c r="AD9" i="5"/>
  <c r="AE9" i="5"/>
  <c r="AF9" i="5"/>
  <c r="AG9" i="5"/>
  <c r="AH9" i="5"/>
  <c r="AI9" i="5"/>
  <c r="AJ9" i="5"/>
  <c r="AK9" i="5"/>
  <c r="AL9" i="5"/>
  <c r="AM9" i="5"/>
  <c r="AD10" i="5"/>
  <c r="AE10" i="5"/>
  <c r="AF10" i="5"/>
  <c r="AG10" i="5"/>
  <c r="AH10" i="5"/>
  <c r="AI10" i="5"/>
  <c r="AJ10" i="5"/>
  <c r="AK10" i="5"/>
  <c r="AL10" i="5"/>
  <c r="AM10" i="5"/>
  <c r="AD11" i="5"/>
  <c r="AE11" i="5"/>
  <c r="AF11" i="5"/>
  <c r="AG11" i="5"/>
  <c r="AH11" i="5"/>
  <c r="AI11" i="5"/>
  <c r="AJ11" i="5"/>
  <c r="AK11" i="5"/>
  <c r="AL11" i="5"/>
  <c r="AM11" i="5"/>
  <c r="AD12" i="5"/>
  <c r="AE12" i="5"/>
  <c r="AF12" i="5"/>
  <c r="AG12" i="5"/>
  <c r="AH12" i="5"/>
  <c r="AI12" i="5"/>
  <c r="AJ12" i="5"/>
  <c r="AK12" i="5"/>
  <c r="AL12" i="5"/>
  <c r="AM12" i="5"/>
  <c r="AD13" i="5"/>
  <c r="AE13" i="5"/>
  <c r="AF13" i="5"/>
  <c r="AG13" i="5"/>
  <c r="AH13" i="5"/>
  <c r="AI13" i="5"/>
  <c r="AJ13" i="5"/>
  <c r="AK13" i="5"/>
  <c r="AL13" i="5"/>
  <c r="AM13" i="5"/>
  <c r="AN13" i="5"/>
  <c r="BH13" i="5"/>
  <c r="AD14" i="5"/>
  <c r="AE14" i="5"/>
  <c r="AF14" i="5"/>
  <c r="AG14" i="5"/>
  <c r="AH14" i="5"/>
  <c r="AI14" i="5"/>
  <c r="AJ14" i="5"/>
  <c r="AK14" i="5"/>
  <c r="AL14" i="5"/>
  <c r="AM14" i="5"/>
  <c r="AD15" i="5"/>
  <c r="AE15" i="5"/>
  <c r="AF15" i="5"/>
  <c r="AG15" i="5"/>
  <c r="AH15" i="5"/>
  <c r="AI15" i="5"/>
  <c r="AJ15" i="5"/>
  <c r="AK15" i="5"/>
  <c r="AL15" i="5"/>
  <c r="AM15" i="5"/>
  <c r="AD16" i="5"/>
  <c r="AE16" i="5"/>
  <c r="AF16" i="5"/>
  <c r="AG16" i="5"/>
  <c r="AH16" i="5"/>
  <c r="AI16" i="5"/>
  <c r="AJ16" i="5"/>
  <c r="AK16" i="5"/>
  <c r="AL16" i="5"/>
  <c r="AM16" i="5"/>
  <c r="AD17" i="5"/>
  <c r="AE17" i="5"/>
  <c r="AF17" i="5"/>
  <c r="AG17" i="5"/>
  <c r="AH17" i="5"/>
  <c r="AI17" i="5"/>
  <c r="AJ17" i="5"/>
  <c r="AK17" i="5"/>
  <c r="AL17" i="5"/>
  <c r="AM17" i="5"/>
  <c r="AD18" i="5"/>
  <c r="AE18" i="5"/>
  <c r="AF18" i="5"/>
  <c r="AG18" i="5"/>
  <c r="AH18" i="5"/>
  <c r="AI18" i="5"/>
  <c r="AJ18" i="5"/>
  <c r="AK18" i="5"/>
  <c r="AL18" i="5"/>
  <c r="AM18" i="5"/>
  <c r="AD19" i="5"/>
  <c r="AE19" i="5"/>
  <c r="AF19" i="5"/>
  <c r="AG19" i="5"/>
  <c r="AH19" i="5"/>
  <c r="AI19" i="5"/>
  <c r="AJ19" i="5"/>
  <c r="AK19" i="5"/>
  <c r="AL19" i="5"/>
  <c r="AM19" i="5"/>
  <c r="AD20" i="5"/>
  <c r="AE20" i="5"/>
  <c r="AF20" i="5"/>
  <c r="AG20" i="5"/>
  <c r="AH20" i="5"/>
  <c r="AI20" i="5"/>
  <c r="AJ20" i="5"/>
  <c r="AK20" i="5"/>
  <c r="AL20" i="5"/>
  <c r="AM20" i="5"/>
  <c r="AD21" i="5"/>
  <c r="AE21" i="5"/>
  <c r="AF21" i="5"/>
  <c r="AG21" i="5"/>
  <c r="AH21" i="5"/>
  <c r="AI21" i="5"/>
  <c r="AJ21" i="5"/>
  <c r="AK21" i="5"/>
  <c r="AL21" i="5"/>
  <c r="AM21" i="5"/>
  <c r="AD22" i="5"/>
  <c r="AE22" i="5"/>
  <c r="AF22" i="5"/>
  <c r="AG22" i="5"/>
  <c r="AH22" i="5"/>
  <c r="AI22" i="5"/>
  <c r="AJ22" i="5"/>
  <c r="AK22" i="5"/>
  <c r="AL22" i="5"/>
  <c r="AM22" i="5"/>
  <c r="AD23" i="5"/>
  <c r="AE23" i="5"/>
  <c r="AN23" i="5"/>
  <c r="AQ23" i="5"/>
  <c r="AF23" i="5"/>
  <c r="AG23" i="5"/>
  <c r="AH23" i="5"/>
  <c r="AI23" i="5"/>
  <c r="AJ23" i="5"/>
  <c r="AK23" i="5"/>
  <c r="AL23" i="5"/>
  <c r="AM23" i="5"/>
  <c r="AD24" i="5"/>
  <c r="AE24" i="5"/>
  <c r="AF24" i="5"/>
  <c r="AG24" i="5"/>
  <c r="AH24" i="5"/>
  <c r="AI24" i="5"/>
  <c r="AJ24" i="5"/>
  <c r="AK24" i="5"/>
  <c r="AL24" i="5"/>
  <c r="AM24" i="5"/>
  <c r="AD25" i="5"/>
  <c r="AE25" i="5"/>
  <c r="AF25" i="5"/>
  <c r="AG25" i="5"/>
  <c r="AH25" i="5"/>
  <c r="AI25" i="5"/>
  <c r="AJ25" i="5"/>
  <c r="AK25" i="5"/>
  <c r="AL25" i="5"/>
  <c r="AM25" i="5"/>
  <c r="AD26" i="5"/>
  <c r="AE26" i="5"/>
  <c r="AF26" i="5"/>
  <c r="AG26" i="5"/>
  <c r="AH26" i="5"/>
  <c r="AI26" i="5"/>
  <c r="AJ26" i="5"/>
  <c r="AK26" i="5"/>
  <c r="AL26" i="5"/>
  <c r="AM26" i="5"/>
  <c r="AD27" i="5"/>
  <c r="AE27" i="5"/>
  <c r="AF27" i="5"/>
  <c r="AG27" i="5"/>
  <c r="AH27" i="5"/>
  <c r="AI27" i="5"/>
  <c r="AJ27" i="5"/>
  <c r="AK27" i="5"/>
  <c r="AL27" i="5"/>
  <c r="AM27" i="5"/>
  <c r="AD28" i="5"/>
  <c r="AE28" i="5"/>
  <c r="AF28" i="5"/>
  <c r="AG28" i="5"/>
  <c r="AH28" i="5"/>
  <c r="AI28" i="5"/>
  <c r="AJ28" i="5"/>
  <c r="AK28" i="5"/>
  <c r="AL28" i="5"/>
  <c r="AM28" i="5"/>
  <c r="AD29" i="5"/>
  <c r="AE29" i="5"/>
  <c r="AN29" i="5"/>
  <c r="AF29" i="5"/>
  <c r="AG29" i="5"/>
  <c r="AH29" i="5"/>
  <c r="AI29" i="5"/>
  <c r="AJ29" i="5"/>
  <c r="AK29" i="5"/>
  <c r="AL29" i="5"/>
  <c r="AM29" i="5"/>
  <c r="AD30" i="5"/>
  <c r="AE30" i="5"/>
  <c r="AF30" i="5"/>
  <c r="AG30" i="5"/>
  <c r="AH30" i="5"/>
  <c r="AI30" i="5"/>
  <c r="AJ30" i="5"/>
  <c r="AK30" i="5"/>
  <c r="AL30" i="5"/>
  <c r="AM30" i="5"/>
  <c r="AD31" i="5"/>
  <c r="AE31" i="5"/>
  <c r="AF31" i="5"/>
  <c r="AG31" i="5"/>
  <c r="AH31" i="5"/>
  <c r="AI31" i="5"/>
  <c r="AJ31" i="5"/>
  <c r="AK31" i="5"/>
  <c r="AL31" i="5"/>
  <c r="AM31" i="5"/>
  <c r="AD32" i="5"/>
  <c r="AE32" i="5"/>
  <c r="AF32" i="5"/>
  <c r="AG32" i="5"/>
  <c r="AH32" i="5"/>
  <c r="AI32" i="5"/>
  <c r="AJ32" i="5"/>
  <c r="AK32" i="5"/>
  <c r="AL32" i="5"/>
  <c r="AM32" i="5"/>
  <c r="AD33" i="5"/>
  <c r="AE33" i="5"/>
  <c r="AF33" i="5"/>
  <c r="AG33" i="5"/>
  <c r="AH33" i="5"/>
  <c r="AI33" i="5"/>
  <c r="AJ33" i="5"/>
  <c r="AK33" i="5"/>
  <c r="AL33" i="5"/>
  <c r="AM33" i="5"/>
  <c r="AD34" i="5"/>
  <c r="AE34" i="5"/>
  <c r="AF34" i="5"/>
  <c r="AG34" i="5"/>
  <c r="AH34" i="5"/>
  <c r="AI34" i="5"/>
  <c r="AJ34" i="5"/>
  <c r="AK34" i="5"/>
  <c r="AL34" i="5"/>
  <c r="AM34" i="5"/>
  <c r="AD35" i="5"/>
  <c r="AE35" i="5"/>
  <c r="AF35" i="5"/>
  <c r="AG35" i="5"/>
  <c r="AH35" i="5"/>
  <c r="AI35" i="5"/>
  <c r="AJ35" i="5"/>
  <c r="AK35" i="5"/>
  <c r="AL35" i="5"/>
  <c r="AM35" i="5"/>
  <c r="AD36" i="5"/>
  <c r="AE36" i="5"/>
  <c r="AF36" i="5"/>
  <c r="AG36" i="5"/>
  <c r="AH36" i="5"/>
  <c r="AI36" i="5"/>
  <c r="AJ36" i="5"/>
  <c r="AK36" i="5"/>
  <c r="AL36" i="5"/>
  <c r="AM36" i="5"/>
  <c r="AD37" i="5"/>
  <c r="AE37" i="5"/>
  <c r="AF37" i="5"/>
  <c r="AG37" i="5"/>
  <c r="AH37" i="5"/>
  <c r="AI37" i="5"/>
  <c r="AJ37" i="5"/>
  <c r="AK37" i="5"/>
  <c r="AL37" i="5"/>
  <c r="AM37" i="5"/>
  <c r="AD38" i="5"/>
  <c r="AE38" i="5"/>
  <c r="AF38" i="5"/>
  <c r="AG38" i="5"/>
  <c r="AH38" i="5"/>
  <c r="AI38" i="5"/>
  <c r="AJ38" i="5"/>
  <c r="AK38" i="5"/>
  <c r="AL38" i="5"/>
  <c r="AM38" i="5"/>
  <c r="AD39" i="5"/>
  <c r="AE39" i="5"/>
  <c r="AF39" i="5"/>
  <c r="AG39" i="5"/>
  <c r="AH39" i="5"/>
  <c r="AI39" i="5"/>
  <c r="AJ39" i="5"/>
  <c r="AK39" i="5"/>
  <c r="AL39" i="5"/>
  <c r="AM39" i="5"/>
  <c r="AD40" i="5"/>
  <c r="AE40" i="5"/>
  <c r="AF40" i="5"/>
  <c r="AG40" i="5"/>
  <c r="AH40" i="5"/>
  <c r="AI40" i="5"/>
  <c r="AJ40" i="5"/>
  <c r="AK40" i="5"/>
  <c r="AL40" i="5"/>
  <c r="AM40" i="5"/>
  <c r="AD41" i="5"/>
  <c r="AE41" i="5"/>
  <c r="AF41" i="5"/>
  <c r="AG41" i="5"/>
  <c r="AH41" i="5"/>
  <c r="AI41" i="5"/>
  <c r="AJ41" i="5"/>
  <c r="AK41" i="5"/>
  <c r="AL41" i="5"/>
  <c r="AM41" i="5"/>
  <c r="AD42" i="5"/>
  <c r="AE42" i="5"/>
  <c r="AF42" i="5"/>
  <c r="AG42" i="5"/>
  <c r="AH42" i="5"/>
  <c r="AI42" i="5"/>
  <c r="AJ42" i="5"/>
  <c r="AK42" i="5"/>
  <c r="AL42" i="5"/>
  <c r="AM42" i="5"/>
  <c r="AD43" i="5"/>
  <c r="AE43" i="5"/>
  <c r="AF43" i="5"/>
  <c r="AG43" i="5"/>
  <c r="AH43" i="5"/>
  <c r="AI43" i="5"/>
  <c r="AJ43" i="5"/>
  <c r="AK43" i="5"/>
  <c r="AL43" i="5"/>
  <c r="AM43" i="5"/>
  <c r="AD44" i="5"/>
  <c r="AE44" i="5"/>
  <c r="AF44" i="5"/>
  <c r="AG44" i="5"/>
  <c r="AH44" i="5"/>
  <c r="AI44" i="5"/>
  <c r="AJ44" i="5"/>
  <c r="AK44" i="5"/>
  <c r="AL44" i="5"/>
  <c r="AM44" i="5"/>
  <c r="AD45" i="5"/>
  <c r="AE45" i="5"/>
  <c r="AF45" i="5"/>
  <c r="AG45" i="5"/>
  <c r="AH45" i="5"/>
  <c r="AI45" i="5"/>
  <c r="AJ45" i="5"/>
  <c r="AK45" i="5"/>
  <c r="AL45" i="5"/>
  <c r="AM45" i="5"/>
  <c r="AD46" i="5"/>
  <c r="AE46" i="5"/>
  <c r="AF46" i="5"/>
  <c r="AG46" i="5"/>
  <c r="AH46" i="5"/>
  <c r="AI46" i="5"/>
  <c r="AJ46" i="5"/>
  <c r="AK46" i="5"/>
  <c r="AL46" i="5"/>
  <c r="AM46" i="5"/>
  <c r="AD47" i="5"/>
  <c r="AE47" i="5"/>
  <c r="AF47" i="5"/>
  <c r="AG47" i="5"/>
  <c r="AH47" i="5"/>
  <c r="AI47" i="5"/>
  <c r="AJ47" i="5"/>
  <c r="AK47" i="5"/>
  <c r="AL47" i="5"/>
  <c r="AM47" i="5"/>
  <c r="AD48" i="5"/>
  <c r="AE48" i="5"/>
  <c r="AF48" i="5"/>
  <c r="AG48" i="5"/>
  <c r="AH48" i="5"/>
  <c r="AI48" i="5"/>
  <c r="AJ48" i="5"/>
  <c r="AK48" i="5"/>
  <c r="AL48" i="5"/>
  <c r="AM48" i="5"/>
  <c r="AD49" i="5"/>
  <c r="AE49" i="5"/>
  <c r="AF49" i="5"/>
  <c r="AG49" i="5"/>
  <c r="AH49" i="5"/>
  <c r="AI49" i="5"/>
  <c r="AJ49" i="5"/>
  <c r="AK49" i="5"/>
  <c r="AL49" i="5"/>
  <c r="AM49" i="5"/>
  <c r="AD50" i="5"/>
  <c r="AE50" i="5"/>
  <c r="AF50" i="5"/>
  <c r="AG50" i="5"/>
  <c r="AH50" i="5"/>
  <c r="AI50" i="5"/>
  <c r="AJ50" i="5"/>
  <c r="AK50" i="5"/>
  <c r="AL50" i="5"/>
  <c r="AM50" i="5"/>
  <c r="AD51" i="5"/>
  <c r="AE51" i="5"/>
  <c r="AF51" i="5"/>
  <c r="AG51" i="5"/>
  <c r="AH51" i="5"/>
  <c r="AI51" i="5"/>
  <c r="AJ51" i="5"/>
  <c r="AK51" i="5"/>
  <c r="AL51" i="5"/>
  <c r="AM51" i="5"/>
  <c r="AD52" i="5"/>
  <c r="AE52" i="5"/>
  <c r="AN52" i="5"/>
  <c r="AF52" i="5"/>
  <c r="AG52" i="5"/>
  <c r="AH52" i="5"/>
  <c r="AI52" i="5"/>
  <c r="AJ52" i="5"/>
  <c r="AK52" i="5"/>
  <c r="AL52" i="5"/>
  <c r="AM52" i="5"/>
  <c r="AD53" i="5"/>
  <c r="AE53" i="5"/>
  <c r="AF53" i="5"/>
  <c r="AG53" i="5"/>
  <c r="AH53" i="5"/>
  <c r="AI53" i="5"/>
  <c r="AJ53" i="5"/>
  <c r="AK53" i="5"/>
  <c r="AL53" i="5"/>
  <c r="AM53" i="5"/>
  <c r="AD54" i="5"/>
  <c r="AE54" i="5"/>
  <c r="AF54" i="5"/>
  <c r="AG54" i="5"/>
  <c r="AH54" i="5"/>
  <c r="AI54" i="5"/>
  <c r="AJ54" i="5"/>
  <c r="AK54" i="5"/>
  <c r="AL54" i="5"/>
  <c r="AM54" i="5"/>
  <c r="AD55" i="5"/>
  <c r="AE55" i="5"/>
  <c r="AF55" i="5"/>
  <c r="AG55" i="5"/>
  <c r="AH55" i="5"/>
  <c r="AI55" i="5"/>
  <c r="AJ55" i="5"/>
  <c r="AK55" i="5"/>
  <c r="AL55" i="5"/>
  <c r="AM55" i="5"/>
  <c r="AD56" i="5"/>
  <c r="AE56" i="5"/>
  <c r="AF56" i="5"/>
  <c r="AG56" i="5"/>
  <c r="AH56" i="5"/>
  <c r="AI56" i="5"/>
  <c r="AJ56" i="5"/>
  <c r="AK56" i="5"/>
  <c r="AL56" i="5"/>
  <c r="AM56" i="5"/>
  <c r="AD57" i="5"/>
  <c r="AE57" i="5"/>
  <c r="AF57" i="5"/>
  <c r="AG57" i="5"/>
  <c r="AH57" i="5"/>
  <c r="AI57" i="5"/>
  <c r="AJ57" i="5"/>
  <c r="AK57" i="5"/>
  <c r="AL57" i="5"/>
  <c r="AM57" i="5"/>
  <c r="AD58" i="5"/>
  <c r="AE58" i="5"/>
  <c r="AF58" i="5"/>
  <c r="AG58" i="5"/>
  <c r="AH58" i="5"/>
  <c r="AI58" i="5"/>
  <c r="AJ58" i="5"/>
  <c r="AK58" i="5"/>
  <c r="AL58" i="5"/>
  <c r="AM58" i="5"/>
  <c r="AD59" i="5"/>
  <c r="AE59" i="5"/>
  <c r="AF59" i="5"/>
  <c r="AG59" i="5"/>
  <c r="AH59" i="5"/>
  <c r="AI59" i="5"/>
  <c r="AJ59" i="5"/>
  <c r="AK59" i="5"/>
  <c r="AL59" i="5"/>
  <c r="AM59" i="5"/>
  <c r="AD60" i="5"/>
  <c r="AN60" i="5"/>
  <c r="AE60" i="5"/>
  <c r="AF60" i="5"/>
  <c r="AG60" i="5"/>
  <c r="AH60" i="5"/>
  <c r="AI60" i="5"/>
  <c r="AJ60" i="5"/>
  <c r="AK60" i="5"/>
  <c r="AL60" i="5"/>
  <c r="AM60" i="5"/>
  <c r="AD61" i="5"/>
  <c r="AE61" i="5"/>
  <c r="AF61" i="5"/>
  <c r="AG61" i="5"/>
  <c r="AH61" i="5"/>
  <c r="AI61" i="5"/>
  <c r="AJ61" i="5"/>
  <c r="AK61" i="5"/>
  <c r="AL61" i="5"/>
  <c r="AM61" i="5"/>
  <c r="AD62" i="5"/>
  <c r="AE62" i="5"/>
  <c r="AF62" i="5"/>
  <c r="AG62" i="5"/>
  <c r="AH62" i="5"/>
  <c r="AI62" i="5"/>
  <c r="AJ62" i="5"/>
  <c r="AK62" i="5"/>
  <c r="AL62" i="5"/>
  <c r="AM62" i="5"/>
  <c r="AD63" i="5"/>
  <c r="AE63" i="5"/>
  <c r="AF63" i="5"/>
  <c r="AG63" i="5"/>
  <c r="AH63" i="5"/>
  <c r="AI63" i="5"/>
  <c r="AJ63" i="5"/>
  <c r="AK63" i="5"/>
  <c r="AL63" i="5"/>
  <c r="AM63" i="5"/>
  <c r="AD64" i="5"/>
  <c r="AE64" i="5"/>
  <c r="AF64" i="5"/>
  <c r="AG64" i="5"/>
  <c r="AH64" i="5"/>
  <c r="AI64" i="5"/>
  <c r="AJ64" i="5"/>
  <c r="AK64" i="5"/>
  <c r="AL64" i="5"/>
  <c r="AM64" i="5"/>
  <c r="AD65" i="5"/>
  <c r="AE65" i="5"/>
  <c r="AF65" i="5"/>
  <c r="AG65" i="5"/>
  <c r="AH65" i="5"/>
  <c r="AI65" i="5"/>
  <c r="AJ65" i="5"/>
  <c r="AK65" i="5"/>
  <c r="AL65" i="5"/>
  <c r="AM65" i="5"/>
  <c r="AD66" i="5"/>
  <c r="AE66" i="5"/>
  <c r="AF66" i="5"/>
  <c r="AG66" i="5"/>
  <c r="AH66" i="5"/>
  <c r="AI66" i="5"/>
  <c r="AJ66" i="5"/>
  <c r="AK66" i="5"/>
  <c r="AL66" i="5"/>
  <c r="AM66" i="5"/>
  <c r="AD67" i="5"/>
  <c r="AE67" i="5"/>
  <c r="AF67" i="5"/>
  <c r="AG67" i="5"/>
  <c r="AH67" i="5"/>
  <c r="AI67" i="5"/>
  <c r="AJ67" i="5"/>
  <c r="AK67" i="5"/>
  <c r="AL67" i="5"/>
  <c r="AM67" i="5"/>
  <c r="AD68" i="5"/>
  <c r="AE68" i="5"/>
  <c r="AF68" i="5"/>
  <c r="AG68" i="5"/>
  <c r="AH68" i="5"/>
  <c r="AI68" i="5"/>
  <c r="AJ68" i="5"/>
  <c r="AK68" i="5"/>
  <c r="AL68" i="5"/>
  <c r="AM68" i="5"/>
  <c r="AD69" i="5"/>
  <c r="AE69" i="5"/>
  <c r="AF69" i="5"/>
  <c r="AG69" i="5"/>
  <c r="AH69" i="5"/>
  <c r="AI69" i="5"/>
  <c r="AJ69" i="5"/>
  <c r="AK69" i="5"/>
  <c r="AL69" i="5"/>
  <c r="AM69" i="5"/>
  <c r="AD70" i="5"/>
  <c r="AE70" i="5"/>
  <c r="AF70" i="5"/>
  <c r="AG70" i="5"/>
  <c r="AH70" i="5"/>
  <c r="AI70" i="5"/>
  <c r="AJ70" i="5"/>
  <c r="AK70" i="5"/>
  <c r="AL70" i="5"/>
  <c r="AM70" i="5"/>
  <c r="AD71" i="5"/>
  <c r="AE71" i="5"/>
  <c r="AF71" i="5"/>
  <c r="AG71" i="5"/>
  <c r="AH71" i="5"/>
  <c r="BH71" i="5"/>
  <c r="AI71" i="5"/>
  <c r="AJ71" i="5"/>
  <c r="AK71" i="5"/>
  <c r="AL71" i="5"/>
  <c r="AM71" i="5"/>
  <c r="AN71" i="5"/>
  <c r="AV71" i="5"/>
  <c r="AD72" i="5"/>
  <c r="AE72" i="5"/>
  <c r="AF72" i="5"/>
  <c r="AG72" i="5"/>
  <c r="AH72" i="5"/>
  <c r="AI72" i="5"/>
  <c r="AJ72" i="5"/>
  <c r="AK72" i="5"/>
  <c r="AL72" i="5"/>
  <c r="AM72" i="5"/>
  <c r="AD73" i="5"/>
  <c r="AE73" i="5"/>
  <c r="AF73" i="5"/>
  <c r="AG73" i="5"/>
  <c r="AH73" i="5"/>
  <c r="AI73" i="5"/>
  <c r="AJ73" i="5"/>
  <c r="AK73" i="5"/>
  <c r="AL73" i="5"/>
  <c r="AM73" i="5"/>
  <c r="AD74" i="5"/>
  <c r="AE74" i="5"/>
  <c r="AF74" i="5"/>
  <c r="AG74" i="5"/>
  <c r="AH74" i="5"/>
  <c r="AI74" i="5"/>
  <c r="AJ74" i="5"/>
  <c r="AK74" i="5"/>
  <c r="AL74" i="5"/>
  <c r="AM74" i="5"/>
  <c r="AD75" i="5"/>
  <c r="AE75" i="5"/>
  <c r="AF75" i="5"/>
  <c r="AG75" i="5"/>
  <c r="AH75" i="5"/>
  <c r="AI75" i="5"/>
  <c r="AJ75" i="5"/>
  <c r="AK75" i="5"/>
  <c r="AL75" i="5"/>
  <c r="AM75" i="5"/>
  <c r="AD76" i="5"/>
  <c r="AE76" i="5"/>
  <c r="AF76" i="5"/>
  <c r="AG76" i="5"/>
  <c r="AH76" i="5"/>
  <c r="AI76" i="5"/>
  <c r="AJ76" i="5"/>
  <c r="AK76" i="5"/>
  <c r="AL76" i="5"/>
  <c r="AM76" i="5"/>
  <c r="AD77" i="5"/>
  <c r="AE77" i="5"/>
  <c r="AF77" i="5"/>
  <c r="AG77" i="5"/>
  <c r="AH77" i="5"/>
  <c r="AI77" i="5"/>
  <c r="AJ77" i="5"/>
  <c r="AK77" i="5"/>
  <c r="AL77" i="5"/>
  <c r="AM77" i="5"/>
  <c r="AD78" i="5"/>
  <c r="AN78" i="5"/>
  <c r="AE78" i="5"/>
  <c r="AF78" i="5"/>
  <c r="AG78" i="5"/>
  <c r="AH78" i="5"/>
  <c r="AI78" i="5"/>
  <c r="AJ78" i="5"/>
  <c r="AK78" i="5"/>
  <c r="AL78" i="5"/>
  <c r="AM78" i="5"/>
  <c r="AD79" i="5"/>
  <c r="AE79" i="5"/>
  <c r="AF79" i="5"/>
  <c r="AG79" i="5"/>
  <c r="AH79" i="5"/>
  <c r="AI79" i="5"/>
  <c r="AJ79" i="5"/>
  <c r="AK79" i="5"/>
  <c r="AL79" i="5"/>
  <c r="AM79" i="5"/>
  <c r="AD80" i="5"/>
  <c r="AE80" i="5"/>
  <c r="AF80" i="5"/>
  <c r="AG80" i="5"/>
  <c r="AH80" i="5"/>
  <c r="AI80" i="5"/>
  <c r="AJ80" i="5"/>
  <c r="AK80" i="5"/>
  <c r="AL80" i="5"/>
  <c r="AM80" i="5"/>
  <c r="AD81" i="5"/>
  <c r="AE81" i="5"/>
  <c r="AF81" i="5"/>
  <c r="AG81" i="5"/>
  <c r="AH81" i="5"/>
  <c r="AI81" i="5"/>
  <c r="AJ81" i="5"/>
  <c r="AK81" i="5"/>
  <c r="AL81" i="5"/>
  <c r="AM81" i="5"/>
  <c r="AD82" i="5"/>
  <c r="AE82" i="5"/>
  <c r="AF82" i="5"/>
  <c r="AG82" i="5"/>
  <c r="AH82" i="5"/>
  <c r="AI82" i="5"/>
  <c r="AJ82" i="5"/>
  <c r="AK82" i="5"/>
  <c r="AL82" i="5"/>
  <c r="AM82" i="5"/>
  <c r="AD83" i="5"/>
  <c r="AE83" i="5"/>
  <c r="AF83" i="5"/>
  <c r="AG83" i="5"/>
  <c r="AH83" i="5"/>
  <c r="AI83" i="5"/>
  <c r="AJ83" i="5"/>
  <c r="AK83" i="5"/>
  <c r="AL83" i="5"/>
  <c r="AM83" i="5"/>
  <c r="AD84" i="5"/>
  <c r="AN84" i="5"/>
  <c r="AX84" i="5"/>
  <c r="AE84" i="5"/>
  <c r="AF84" i="5"/>
  <c r="AG84" i="5"/>
  <c r="AH84" i="5"/>
  <c r="AI84" i="5"/>
  <c r="AJ84" i="5"/>
  <c r="AK84" i="5"/>
  <c r="AL84" i="5"/>
  <c r="AM84" i="5"/>
  <c r="AD85" i="5"/>
  <c r="AE85" i="5"/>
  <c r="AF85" i="5"/>
  <c r="AG85" i="5"/>
  <c r="AH85" i="5"/>
  <c r="AI85" i="5"/>
  <c r="AJ85" i="5"/>
  <c r="AK85" i="5"/>
  <c r="AL85" i="5"/>
  <c r="AM85" i="5"/>
  <c r="AD86" i="5"/>
  <c r="AE86" i="5"/>
  <c r="AF86" i="5"/>
  <c r="AG86" i="5"/>
  <c r="AH86" i="5"/>
  <c r="AI86" i="5"/>
  <c r="AJ86" i="5"/>
  <c r="AK86" i="5"/>
  <c r="AL86" i="5"/>
  <c r="AM86" i="5"/>
  <c r="AD87" i="5"/>
  <c r="AE87" i="5"/>
  <c r="AF87" i="5"/>
  <c r="AG87" i="5"/>
  <c r="AH87" i="5"/>
  <c r="AI87" i="5"/>
  <c r="AJ87" i="5"/>
  <c r="AK87" i="5"/>
  <c r="AL87" i="5"/>
  <c r="AM87" i="5"/>
  <c r="AD88" i="5"/>
  <c r="AE88" i="5"/>
  <c r="AF88" i="5"/>
  <c r="AG88" i="5"/>
  <c r="AH88" i="5"/>
  <c r="AI88" i="5"/>
  <c r="AJ88" i="5"/>
  <c r="AK88" i="5"/>
  <c r="AL88" i="5"/>
  <c r="AM88" i="5"/>
  <c r="AD89" i="5"/>
  <c r="AE89" i="5"/>
  <c r="AF89" i="5"/>
  <c r="AG89" i="5"/>
  <c r="AH89" i="5"/>
  <c r="AI89" i="5"/>
  <c r="AJ89" i="5"/>
  <c r="AK89" i="5"/>
  <c r="AL89" i="5"/>
  <c r="AM89" i="5"/>
  <c r="AD90" i="5"/>
  <c r="AE90" i="5"/>
  <c r="AF90" i="5"/>
  <c r="AG90" i="5"/>
  <c r="AH90" i="5"/>
  <c r="AI90" i="5"/>
  <c r="AJ90" i="5"/>
  <c r="AK90" i="5"/>
  <c r="AL90" i="5"/>
  <c r="AM90" i="5"/>
  <c r="AD91" i="5"/>
  <c r="AE91" i="5"/>
  <c r="AF91" i="5"/>
  <c r="AG91" i="5"/>
  <c r="AH91" i="5"/>
  <c r="AI91" i="5"/>
  <c r="AJ91" i="5"/>
  <c r="AK91" i="5"/>
  <c r="AL91" i="5"/>
  <c r="AM91" i="5"/>
  <c r="AD92" i="5"/>
  <c r="AE92" i="5"/>
  <c r="AF92" i="5"/>
  <c r="AG92" i="5"/>
  <c r="AH92" i="5"/>
  <c r="AI92" i="5"/>
  <c r="AJ92" i="5"/>
  <c r="AK92" i="5"/>
  <c r="AL92" i="5"/>
  <c r="AM92" i="5"/>
  <c r="AD93" i="5"/>
  <c r="AE93" i="5"/>
  <c r="AF93" i="5"/>
  <c r="AG93" i="5"/>
  <c r="AH93" i="5"/>
  <c r="AI93" i="5"/>
  <c r="AJ93" i="5"/>
  <c r="AK93" i="5"/>
  <c r="AL93" i="5"/>
  <c r="AM93" i="5"/>
  <c r="AD94" i="5"/>
  <c r="AE94" i="5"/>
  <c r="AF94" i="5"/>
  <c r="AG94" i="5"/>
  <c r="AH94" i="5"/>
  <c r="AI94" i="5"/>
  <c r="AJ94" i="5"/>
  <c r="AK94" i="5"/>
  <c r="AL94" i="5"/>
  <c r="AM94" i="5"/>
  <c r="AD95" i="5"/>
  <c r="AE95" i="5"/>
  <c r="AF95" i="5"/>
  <c r="AG95" i="5"/>
  <c r="AH95" i="5"/>
  <c r="AI95" i="5"/>
  <c r="AJ95" i="5"/>
  <c r="AK95" i="5"/>
  <c r="AL95" i="5"/>
  <c r="AM95" i="5"/>
  <c r="AD96" i="5"/>
  <c r="AE96" i="5"/>
  <c r="AF96" i="5"/>
  <c r="AG96" i="5"/>
  <c r="AH96" i="5"/>
  <c r="AI96" i="5"/>
  <c r="AJ96" i="5"/>
  <c r="AK96" i="5"/>
  <c r="AL96" i="5"/>
  <c r="AM96" i="5"/>
  <c r="AD97" i="5"/>
  <c r="AE97" i="5"/>
  <c r="AF97" i="5"/>
  <c r="AG97" i="5"/>
  <c r="AH97" i="5"/>
  <c r="AI97" i="5"/>
  <c r="AJ97" i="5"/>
  <c r="AK97" i="5"/>
  <c r="AL97" i="5"/>
  <c r="AM97" i="5"/>
  <c r="AD98" i="5"/>
  <c r="AE98" i="5"/>
  <c r="AF98" i="5"/>
  <c r="AG98" i="5"/>
  <c r="AH98" i="5"/>
  <c r="AI98" i="5"/>
  <c r="AJ98" i="5"/>
  <c r="AK98" i="5"/>
  <c r="AL98" i="5"/>
  <c r="AM98" i="5"/>
  <c r="AD99" i="5"/>
  <c r="AE99" i="5"/>
  <c r="AF99" i="5"/>
  <c r="AG99" i="5"/>
  <c r="AH99" i="5"/>
  <c r="AI99" i="5"/>
  <c r="AJ99" i="5"/>
  <c r="AK99" i="5"/>
  <c r="AL99" i="5"/>
  <c r="AM99" i="5"/>
  <c r="AD100" i="5"/>
  <c r="AE100" i="5"/>
  <c r="AF100" i="5"/>
  <c r="AG100" i="5"/>
  <c r="AH100" i="5"/>
  <c r="AI100" i="5"/>
  <c r="AJ100" i="5"/>
  <c r="AK100" i="5"/>
  <c r="AL100" i="5"/>
  <c r="AM100" i="5"/>
  <c r="AD101" i="5"/>
  <c r="AE101" i="5"/>
  <c r="AF101" i="5"/>
  <c r="AG101" i="5"/>
  <c r="AH101" i="5"/>
  <c r="AI101" i="5"/>
  <c r="AJ101" i="5"/>
  <c r="AK101" i="5"/>
  <c r="AL101" i="5"/>
  <c r="AM101" i="5"/>
  <c r="AD102" i="5"/>
  <c r="AE102" i="5"/>
  <c r="AF102" i="5"/>
  <c r="AG102" i="5"/>
  <c r="AH102" i="5"/>
  <c r="AI102" i="5"/>
  <c r="AJ102" i="5"/>
  <c r="AK102" i="5"/>
  <c r="AL102" i="5"/>
  <c r="AM102" i="5"/>
  <c r="AD103" i="5"/>
  <c r="AE103" i="5"/>
  <c r="AF103" i="5"/>
  <c r="AG103" i="5"/>
  <c r="AH103" i="5"/>
  <c r="AI103" i="5"/>
  <c r="AJ103" i="5"/>
  <c r="AK103" i="5"/>
  <c r="AL103" i="5"/>
  <c r="AM103" i="5"/>
  <c r="AD104" i="5"/>
  <c r="AE104" i="5"/>
  <c r="AF104" i="5"/>
  <c r="AG104" i="5"/>
  <c r="AH104" i="5"/>
  <c r="AI104" i="5"/>
  <c r="AJ104" i="5"/>
  <c r="AK104" i="5"/>
  <c r="AL104" i="5"/>
  <c r="AM104" i="5"/>
  <c r="AD105" i="5"/>
  <c r="AE105" i="5"/>
  <c r="AF105" i="5"/>
  <c r="AG105" i="5"/>
  <c r="AH105" i="5"/>
  <c r="AI105" i="5"/>
  <c r="AJ105" i="5"/>
  <c r="AK105" i="5"/>
  <c r="AL105" i="5"/>
  <c r="AM105" i="5"/>
  <c r="AD106" i="5"/>
  <c r="AE106" i="5"/>
  <c r="AF106" i="5"/>
  <c r="AG106" i="5"/>
  <c r="AH106" i="5"/>
  <c r="AI106" i="5"/>
  <c r="AJ106" i="5"/>
  <c r="AK106" i="5"/>
  <c r="AL106" i="5"/>
  <c r="AM106" i="5"/>
  <c r="AD107" i="5"/>
  <c r="AE107" i="5"/>
  <c r="AF107" i="5"/>
  <c r="AG107" i="5"/>
  <c r="AH107" i="5"/>
  <c r="AI107" i="5"/>
  <c r="AJ107" i="5"/>
  <c r="AK107" i="5"/>
  <c r="AL107" i="5"/>
  <c r="AM107" i="5"/>
  <c r="AD108" i="5"/>
  <c r="AE108" i="5"/>
  <c r="AF108" i="5"/>
  <c r="AG108" i="5"/>
  <c r="AH108" i="5"/>
  <c r="AI108" i="5"/>
  <c r="AJ108" i="5"/>
  <c r="AK108" i="5"/>
  <c r="AL108" i="5"/>
  <c r="AM108" i="5"/>
  <c r="Q5" i="5"/>
  <c r="R5" i="5"/>
  <c r="S5" i="5"/>
  <c r="T5" i="5"/>
  <c r="U5" i="5"/>
  <c r="V5" i="5"/>
  <c r="W5" i="5"/>
  <c r="X5" i="5"/>
  <c r="Y5" i="5"/>
  <c r="Z5" i="5"/>
  <c r="Q6" i="5"/>
  <c r="R6" i="5"/>
  <c r="S6" i="5"/>
  <c r="T6" i="5"/>
  <c r="U6" i="5"/>
  <c r="V6" i="5"/>
  <c r="W6" i="5"/>
  <c r="X6" i="5"/>
  <c r="Y6" i="5"/>
  <c r="Z6" i="5"/>
  <c r="Q7" i="5"/>
  <c r="R7" i="5"/>
  <c r="S7" i="5"/>
  <c r="T7" i="5"/>
  <c r="U7" i="5"/>
  <c r="V7" i="5"/>
  <c r="W7" i="5"/>
  <c r="X7" i="5"/>
  <c r="Y7" i="5"/>
  <c r="Z7" i="5"/>
  <c r="Q8" i="5"/>
  <c r="R8" i="5"/>
  <c r="S8" i="5"/>
  <c r="T8" i="5"/>
  <c r="U8" i="5"/>
  <c r="V8" i="5"/>
  <c r="W8" i="5"/>
  <c r="X8" i="5"/>
  <c r="Y8" i="5"/>
  <c r="Z8" i="5"/>
  <c r="Q9" i="5"/>
  <c r="R9" i="5"/>
  <c r="S9" i="5"/>
  <c r="T9" i="5"/>
  <c r="U9" i="5"/>
  <c r="V9" i="5"/>
  <c r="W9" i="5"/>
  <c r="X9" i="5"/>
  <c r="Y9" i="5"/>
  <c r="Z9" i="5"/>
  <c r="Q10" i="5"/>
  <c r="R10" i="5"/>
  <c r="S10" i="5"/>
  <c r="T10" i="5"/>
  <c r="U10" i="5"/>
  <c r="V10" i="5"/>
  <c r="W10" i="5"/>
  <c r="X10" i="5"/>
  <c r="Y10" i="5"/>
  <c r="Z10" i="5"/>
  <c r="Q11" i="5"/>
  <c r="R11" i="5"/>
  <c r="S11" i="5"/>
  <c r="T11" i="5"/>
  <c r="U11" i="5"/>
  <c r="V11" i="5"/>
  <c r="W11" i="5"/>
  <c r="X11" i="5"/>
  <c r="Y11" i="5"/>
  <c r="Z11" i="5"/>
  <c r="Q12" i="5"/>
  <c r="R12" i="5"/>
  <c r="S12" i="5"/>
  <c r="T12" i="5"/>
  <c r="U12" i="5"/>
  <c r="V12" i="5"/>
  <c r="W12" i="5"/>
  <c r="X12" i="5"/>
  <c r="Y12" i="5"/>
  <c r="Z12" i="5"/>
  <c r="Q13" i="5"/>
  <c r="R13" i="5"/>
  <c r="S13" i="5"/>
  <c r="T13" i="5"/>
  <c r="U13" i="5"/>
  <c r="V13" i="5"/>
  <c r="W13" i="5"/>
  <c r="X13" i="5"/>
  <c r="Y13" i="5"/>
  <c r="Z13" i="5"/>
  <c r="Q14" i="5"/>
  <c r="R14" i="5"/>
  <c r="S14" i="5"/>
  <c r="T14" i="5"/>
  <c r="U14" i="5"/>
  <c r="V14" i="5"/>
  <c r="W14" i="5"/>
  <c r="X14" i="5"/>
  <c r="Y14" i="5"/>
  <c r="Z14" i="5"/>
  <c r="Q15" i="5"/>
  <c r="R15" i="5"/>
  <c r="S15" i="5"/>
  <c r="T15" i="5"/>
  <c r="U15" i="5"/>
  <c r="V15" i="5"/>
  <c r="W15" i="5"/>
  <c r="X15" i="5"/>
  <c r="Y15" i="5"/>
  <c r="Z15" i="5"/>
  <c r="Q16" i="5"/>
  <c r="R16" i="5"/>
  <c r="AA16" i="5"/>
  <c r="S16" i="5"/>
  <c r="T16" i="5"/>
  <c r="U16" i="5"/>
  <c r="V16" i="5"/>
  <c r="W16" i="5"/>
  <c r="X16" i="5"/>
  <c r="Y16" i="5"/>
  <c r="Z16" i="5"/>
  <c r="Q17" i="5"/>
  <c r="R17" i="5"/>
  <c r="S17" i="5"/>
  <c r="T17" i="5"/>
  <c r="U17" i="5"/>
  <c r="V17" i="5"/>
  <c r="W17" i="5"/>
  <c r="X17" i="5"/>
  <c r="Y17" i="5"/>
  <c r="Z17" i="5"/>
  <c r="Q18" i="5"/>
  <c r="R18" i="5"/>
  <c r="S18" i="5"/>
  <c r="T18" i="5"/>
  <c r="U18" i="5"/>
  <c r="V18" i="5"/>
  <c r="W18" i="5"/>
  <c r="X18" i="5"/>
  <c r="Y18" i="5"/>
  <c r="Z18" i="5"/>
  <c r="Q19" i="5"/>
  <c r="R19" i="5"/>
  <c r="S19" i="5"/>
  <c r="T19" i="5"/>
  <c r="U19" i="5"/>
  <c r="V19" i="5"/>
  <c r="W19" i="5"/>
  <c r="X19" i="5"/>
  <c r="Y19" i="5"/>
  <c r="Z19" i="5"/>
  <c r="Q20" i="5"/>
  <c r="R20" i="5"/>
  <c r="S20" i="5"/>
  <c r="T20" i="5"/>
  <c r="U20" i="5"/>
  <c r="V20" i="5"/>
  <c r="W20" i="5"/>
  <c r="X20" i="5"/>
  <c r="Y20" i="5"/>
  <c r="Z20" i="5"/>
  <c r="Q21" i="5"/>
  <c r="R21" i="5"/>
  <c r="S21" i="5"/>
  <c r="T21" i="5"/>
  <c r="U21" i="5"/>
  <c r="V21" i="5"/>
  <c r="W21" i="5"/>
  <c r="X21" i="5"/>
  <c r="Y21" i="5"/>
  <c r="Z21" i="5"/>
  <c r="Q22" i="5"/>
  <c r="R22" i="5"/>
  <c r="S22" i="5"/>
  <c r="T22" i="5"/>
  <c r="U22" i="5"/>
  <c r="V22" i="5"/>
  <c r="W22" i="5"/>
  <c r="X22" i="5"/>
  <c r="Y22" i="5"/>
  <c r="Z22" i="5"/>
  <c r="Q23" i="5"/>
  <c r="R23" i="5"/>
  <c r="S23" i="5"/>
  <c r="T23" i="5"/>
  <c r="U23" i="5"/>
  <c r="V23" i="5"/>
  <c r="W23" i="5"/>
  <c r="X23" i="5"/>
  <c r="Y23" i="5"/>
  <c r="Z23" i="5"/>
  <c r="Q24" i="5"/>
  <c r="R24" i="5"/>
  <c r="S24" i="5"/>
  <c r="T24" i="5"/>
  <c r="AA24" i="5"/>
  <c r="U24" i="5"/>
  <c r="V24" i="5"/>
  <c r="W24" i="5"/>
  <c r="X24" i="5"/>
  <c r="Y24" i="5"/>
  <c r="Z24" i="5"/>
  <c r="Q25" i="5"/>
  <c r="R25" i="5"/>
  <c r="S25" i="5"/>
  <c r="T25" i="5"/>
  <c r="U25" i="5"/>
  <c r="V25" i="5"/>
  <c r="W25" i="5"/>
  <c r="X25" i="5"/>
  <c r="Y25" i="5"/>
  <c r="Z25" i="5"/>
  <c r="Q26" i="5"/>
  <c r="R26" i="5"/>
  <c r="S26" i="5"/>
  <c r="T26" i="5"/>
  <c r="U26" i="5"/>
  <c r="V26" i="5"/>
  <c r="W26" i="5"/>
  <c r="X26" i="5"/>
  <c r="Y26" i="5"/>
  <c r="Z26" i="5"/>
  <c r="Q27" i="5"/>
  <c r="AA27" i="5"/>
  <c r="R27" i="5"/>
  <c r="S27" i="5"/>
  <c r="T27" i="5"/>
  <c r="U27" i="5"/>
  <c r="V27" i="5"/>
  <c r="W27" i="5"/>
  <c r="X27" i="5"/>
  <c r="Y27" i="5"/>
  <c r="Z27" i="5"/>
  <c r="Q28" i="5"/>
  <c r="R28" i="5"/>
  <c r="S28" i="5"/>
  <c r="T28" i="5"/>
  <c r="U28" i="5"/>
  <c r="V28" i="5"/>
  <c r="W28" i="5"/>
  <c r="X28" i="5"/>
  <c r="Y28" i="5"/>
  <c r="Z28" i="5"/>
  <c r="Q29" i="5"/>
  <c r="R29" i="5"/>
  <c r="S29" i="5"/>
  <c r="T29" i="5"/>
  <c r="U29" i="5"/>
  <c r="V29" i="5"/>
  <c r="W29" i="5"/>
  <c r="X29" i="5"/>
  <c r="Y29" i="5"/>
  <c r="Z29" i="5"/>
  <c r="Q30" i="5"/>
  <c r="R30" i="5"/>
  <c r="S30" i="5"/>
  <c r="T30" i="5"/>
  <c r="U30" i="5"/>
  <c r="V30" i="5"/>
  <c r="W30" i="5"/>
  <c r="X30" i="5"/>
  <c r="Y30" i="5"/>
  <c r="Z30" i="5"/>
  <c r="Q31" i="5"/>
  <c r="R31" i="5"/>
  <c r="S31" i="5"/>
  <c r="T31" i="5"/>
  <c r="U31" i="5"/>
  <c r="V31" i="5"/>
  <c r="W31" i="5"/>
  <c r="X31" i="5"/>
  <c r="Y31" i="5"/>
  <c r="Z31" i="5"/>
  <c r="Q32" i="5"/>
  <c r="R32" i="5"/>
  <c r="S32" i="5"/>
  <c r="AA32" i="5"/>
  <c r="T32" i="5"/>
  <c r="U32" i="5"/>
  <c r="V32" i="5"/>
  <c r="W32" i="5"/>
  <c r="X32" i="5"/>
  <c r="Y32" i="5"/>
  <c r="Z32" i="5"/>
  <c r="Q33" i="5"/>
  <c r="R33" i="5"/>
  <c r="S33" i="5"/>
  <c r="T33" i="5"/>
  <c r="U33" i="5"/>
  <c r="V33" i="5"/>
  <c r="W33" i="5"/>
  <c r="X33" i="5"/>
  <c r="Y33" i="5"/>
  <c r="Z33" i="5"/>
  <c r="Q34" i="5"/>
  <c r="R34" i="5"/>
  <c r="S34" i="5"/>
  <c r="T34" i="5"/>
  <c r="U34" i="5"/>
  <c r="V34" i="5"/>
  <c r="W34" i="5"/>
  <c r="X34" i="5"/>
  <c r="Y34" i="5"/>
  <c r="Z34" i="5"/>
  <c r="Q35" i="5"/>
  <c r="R35" i="5"/>
  <c r="S35" i="5"/>
  <c r="T35" i="5"/>
  <c r="U35" i="5"/>
  <c r="V35" i="5"/>
  <c r="W35" i="5"/>
  <c r="X35" i="5"/>
  <c r="Y35" i="5"/>
  <c r="Z35" i="5"/>
  <c r="Q36" i="5"/>
  <c r="R36" i="5"/>
  <c r="S36" i="5"/>
  <c r="T36" i="5"/>
  <c r="U36" i="5"/>
  <c r="V36" i="5"/>
  <c r="W36" i="5"/>
  <c r="X36" i="5"/>
  <c r="Y36" i="5"/>
  <c r="Z36" i="5"/>
  <c r="Q37" i="5"/>
  <c r="R37" i="5"/>
  <c r="S37" i="5"/>
  <c r="T37" i="5"/>
  <c r="U37" i="5"/>
  <c r="V37" i="5"/>
  <c r="W37" i="5"/>
  <c r="X37" i="5"/>
  <c r="Y37" i="5"/>
  <c r="Z37" i="5"/>
  <c r="Q38" i="5"/>
  <c r="R38" i="5"/>
  <c r="S38" i="5"/>
  <c r="T38" i="5"/>
  <c r="U38" i="5"/>
  <c r="V38" i="5"/>
  <c r="W38" i="5"/>
  <c r="X38" i="5"/>
  <c r="Y38" i="5"/>
  <c r="Z38" i="5"/>
  <c r="Q39" i="5"/>
  <c r="R39" i="5"/>
  <c r="S39" i="5"/>
  <c r="T39" i="5"/>
  <c r="U39" i="5"/>
  <c r="V39" i="5"/>
  <c r="W39" i="5"/>
  <c r="X39" i="5"/>
  <c r="Y39" i="5"/>
  <c r="Z39" i="5"/>
  <c r="Q40" i="5"/>
  <c r="R40" i="5"/>
  <c r="S40" i="5"/>
  <c r="T40" i="5"/>
  <c r="U40" i="5"/>
  <c r="V40" i="5"/>
  <c r="W40" i="5"/>
  <c r="X40" i="5"/>
  <c r="Y40" i="5"/>
  <c r="Z40" i="5"/>
  <c r="AA40" i="5"/>
  <c r="Q41" i="5"/>
  <c r="R41" i="5"/>
  <c r="S41" i="5"/>
  <c r="T41" i="5"/>
  <c r="U41" i="5"/>
  <c r="V41" i="5"/>
  <c r="W41" i="5"/>
  <c r="X41" i="5"/>
  <c r="Y41" i="5"/>
  <c r="Z41" i="5"/>
  <c r="Q42" i="5"/>
  <c r="R42" i="5"/>
  <c r="S42" i="5"/>
  <c r="T42" i="5"/>
  <c r="U42" i="5"/>
  <c r="V42" i="5"/>
  <c r="W42" i="5"/>
  <c r="X42" i="5"/>
  <c r="Y42" i="5"/>
  <c r="Z42" i="5"/>
  <c r="Q43" i="5"/>
  <c r="R43" i="5"/>
  <c r="S43" i="5"/>
  <c r="T43" i="5"/>
  <c r="U43" i="5"/>
  <c r="V43" i="5"/>
  <c r="W43" i="5"/>
  <c r="X43" i="5"/>
  <c r="Y43" i="5"/>
  <c r="Z43" i="5"/>
  <c r="Q44" i="5"/>
  <c r="R44" i="5"/>
  <c r="S44" i="5"/>
  <c r="T44" i="5"/>
  <c r="U44" i="5"/>
  <c r="V44" i="5"/>
  <c r="W44" i="5"/>
  <c r="X44" i="5"/>
  <c r="Y44" i="5"/>
  <c r="Z44" i="5"/>
  <c r="Q45" i="5"/>
  <c r="R45" i="5"/>
  <c r="S45" i="5"/>
  <c r="T45" i="5"/>
  <c r="U45" i="5"/>
  <c r="V45" i="5"/>
  <c r="W45" i="5"/>
  <c r="X45" i="5"/>
  <c r="Y45" i="5"/>
  <c r="Z45" i="5"/>
  <c r="Q46" i="5"/>
  <c r="R46" i="5"/>
  <c r="S46" i="5"/>
  <c r="T46" i="5"/>
  <c r="U46" i="5"/>
  <c r="V46" i="5"/>
  <c r="W46" i="5"/>
  <c r="X46" i="5"/>
  <c r="Y46" i="5"/>
  <c r="Z46" i="5"/>
  <c r="Q47" i="5"/>
  <c r="R47" i="5"/>
  <c r="S47" i="5"/>
  <c r="T47" i="5"/>
  <c r="U47" i="5"/>
  <c r="V47" i="5"/>
  <c r="W47" i="5"/>
  <c r="X47" i="5"/>
  <c r="Y47" i="5"/>
  <c r="Z47" i="5"/>
  <c r="Q48" i="5"/>
  <c r="AA48" i="5"/>
  <c r="R48" i="5"/>
  <c r="S48" i="5"/>
  <c r="T48" i="5"/>
  <c r="U48" i="5"/>
  <c r="V48" i="5"/>
  <c r="W48" i="5"/>
  <c r="X48" i="5"/>
  <c r="Y48" i="5"/>
  <c r="Z48" i="5"/>
  <c r="Q49" i="5"/>
  <c r="R49" i="5"/>
  <c r="S49" i="5"/>
  <c r="T49" i="5"/>
  <c r="U49" i="5"/>
  <c r="V49" i="5"/>
  <c r="W49" i="5"/>
  <c r="X49" i="5"/>
  <c r="Y49" i="5"/>
  <c r="Z49" i="5"/>
  <c r="Q50" i="5"/>
  <c r="R50" i="5"/>
  <c r="S50" i="5"/>
  <c r="T50" i="5"/>
  <c r="U50" i="5"/>
  <c r="V50" i="5"/>
  <c r="W50" i="5"/>
  <c r="X50" i="5"/>
  <c r="Y50" i="5"/>
  <c r="Z50" i="5"/>
  <c r="Q51" i="5"/>
  <c r="R51" i="5"/>
  <c r="S51" i="5"/>
  <c r="T51" i="5"/>
  <c r="U51" i="5"/>
  <c r="V51" i="5"/>
  <c r="W51" i="5"/>
  <c r="X51" i="5"/>
  <c r="Y51" i="5"/>
  <c r="Z51" i="5"/>
  <c r="Q52" i="5"/>
  <c r="R52" i="5"/>
  <c r="S52" i="5"/>
  <c r="T52" i="5"/>
  <c r="U52" i="5"/>
  <c r="V52" i="5"/>
  <c r="W52" i="5"/>
  <c r="X52" i="5"/>
  <c r="AX52" i="5"/>
  <c r="Y52" i="5"/>
  <c r="Z52" i="5"/>
  <c r="Q53" i="5"/>
  <c r="R53" i="5"/>
  <c r="S53" i="5"/>
  <c r="T53" i="5"/>
  <c r="U53" i="5"/>
  <c r="V53" i="5"/>
  <c r="W53" i="5"/>
  <c r="X53" i="5"/>
  <c r="Y53" i="5"/>
  <c r="Z53" i="5"/>
  <c r="Q54" i="5"/>
  <c r="R54" i="5"/>
  <c r="S54" i="5"/>
  <c r="T54" i="5"/>
  <c r="U54" i="5"/>
  <c r="V54" i="5"/>
  <c r="W54" i="5"/>
  <c r="X54" i="5"/>
  <c r="Y54" i="5"/>
  <c r="Z54" i="5"/>
  <c r="Q55" i="5"/>
  <c r="R55" i="5"/>
  <c r="S55" i="5"/>
  <c r="T55" i="5"/>
  <c r="U55" i="5"/>
  <c r="V55" i="5"/>
  <c r="W55" i="5"/>
  <c r="X55" i="5"/>
  <c r="Y55" i="5"/>
  <c r="Z55" i="5"/>
  <c r="Q56" i="5"/>
  <c r="AA56" i="5"/>
  <c r="R56" i="5"/>
  <c r="S56" i="5"/>
  <c r="T56" i="5"/>
  <c r="U56" i="5"/>
  <c r="V56" i="5"/>
  <c r="W56" i="5"/>
  <c r="X56" i="5"/>
  <c r="Y56" i="5"/>
  <c r="Z56" i="5"/>
  <c r="Q57" i="5"/>
  <c r="R57" i="5"/>
  <c r="S57" i="5"/>
  <c r="T57" i="5"/>
  <c r="U57" i="5"/>
  <c r="V57" i="5"/>
  <c r="W57" i="5"/>
  <c r="X57" i="5"/>
  <c r="Y57" i="5"/>
  <c r="Z57" i="5"/>
  <c r="Q58" i="5"/>
  <c r="R58" i="5"/>
  <c r="S58" i="5"/>
  <c r="T58" i="5"/>
  <c r="AA58" i="5"/>
  <c r="U58" i="5"/>
  <c r="V58" i="5"/>
  <c r="W58" i="5"/>
  <c r="X58" i="5"/>
  <c r="Y58" i="5"/>
  <c r="Z58" i="5"/>
  <c r="Q59" i="5"/>
  <c r="R59" i="5"/>
  <c r="AA59" i="5"/>
  <c r="S59" i="5"/>
  <c r="T59" i="5"/>
  <c r="U59" i="5"/>
  <c r="V59" i="5"/>
  <c r="W59" i="5"/>
  <c r="X59" i="5"/>
  <c r="Y59" i="5"/>
  <c r="Z59" i="5"/>
  <c r="Q60" i="5"/>
  <c r="R60" i="5"/>
  <c r="S60" i="5"/>
  <c r="T60" i="5"/>
  <c r="U60" i="5"/>
  <c r="V60" i="5"/>
  <c r="W60" i="5"/>
  <c r="X60" i="5"/>
  <c r="Y60" i="5"/>
  <c r="Z60" i="5"/>
  <c r="Q61" i="5"/>
  <c r="R61" i="5"/>
  <c r="S61" i="5"/>
  <c r="T61" i="5"/>
  <c r="U61" i="5"/>
  <c r="V61" i="5"/>
  <c r="W61" i="5"/>
  <c r="X61" i="5"/>
  <c r="Y61" i="5"/>
  <c r="Z61" i="5"/>
  <c r="Q62" i="5"/>
  <c r="R62" i="5"/>
  <c r="S62" i="5"/>
  <c r="T62" i="5"/>
  <c r="U62" i="5"/>
  <c r="V62" i="5"/>
  <c r="W62" i="5"/>
  <c r="X62" i="5"/>
  <c r="Y62" i="5"/>
  <c r="Z62" i="5"/>
  <c r="Q63" i="5"/>
  <c r="R63" i="5"/>
  <c r="S63" i="5"/>
  <c r="T63" i="5"/>
  <c r="U63" i="5"/>
  <c r="V63" i="5"/>
  <c r="W63" i="5"/>
  <c r="X63" i="5"/>
  <c r="Y63" i="5"/>
  <c r="Z63" i="5"/>
  <c r="Q64" i="5"/>
  <c r="R64" i="5"/>
  <c r="AA64" i="5"/>
  <c r="S64" i="5"/>
  <c r="T64" i="5"/>
  <c r="U64" i="5"/>
  <c r="V64" i="5"/>
  <c r="W64" i="5"/>
  <c r="X64" i="5"/>
  <c r="Y64" i="5"/>
  <c r="Z64" i="5"/>
  <c r="Q65" i="5"/>
  <c r="R65" i="5"/>
  <c r="S65" i="5"/>
  <c r="T65" i="5"/>
  <c r="U65" i="5"/>
  <c r="V65" i="5"/>
  <c r="W65" i="5"/>
  <c r="X65" i="5"/>
  <c r="Y65" i="5"/>
  <c r="Z65" i="5"/>
  <c r="Q66" i="5"/>
  <c r="R66" i="5"/>
  <c r="S66" i="5"/>
  <c r="T66" i="5"/>
  <c r="U66" i="5"/>
  <c r="V66" i="5"/>
  <c r="W66" i="5"/>
  <c r="X66" i="5"/>
  <c r="Y66" i="5"/>
  <c r="Z66" i="5"/>
  <c r="Q67" i="5"/>
  <c r="R67" i="5"/>
  <c r="S67" i="5"/>
  <c r="T67" i="5"/>
  <c r="U67" i="5"/>
  <c r="V67" i="5"/>
  <c r="W67" i="5"/>
  <c r="X67" i="5"/>
  <c r="Y67" i="5"/>
  <c r="Z67" i="5"/>
  <c r="Q68" i="5"/>
  <c r="R68" i="5"/>
  <c r="S68" i="5"/>
  <c r="T68" i="5"/>
  <c r="U68" i="5"/>
  <c r="V68" i="5"/>
  <c r="W68" i="5"/>
  <c r="X68" i="5"/>
  <c r="Y68" i="5"/>
  <c r="Z68" i="5"/>
  <c r="Q69" i="5"/>
  <c r="R69" i="5"/>
  <c r="S69" i="5"/>
  <c r="T69" i="5"/>
  <c r="U69" i="5"/>
  <c r="V69" i="5"/>
  <c r="W69" i="5"/>
  <c r="X69" i="5"/>
  <c r="Y69" i="5"/>
  <c r="Z69" i="5"/>
  <c r="Q70" i="5"/>
  <c r="R70" i="5"/>
  <c r="S70" i="5"/>
  <c r="T70" i="5"/>
  <c r="U70" i="5"/>
  <c r="V70" i="5"/>
  <c r="W70" i="5"/>
  <c r="X70" i="5"/>
  <c r="Y70" i="5"/>
  <c r="Z70" i="5"/>
  <c r="Q71" i="5"/>
  <c r="R71" i="5"/>
  <c r="S71" i="5"/>
  <c r="T71" i="5"/>
  <c r="U71" i="5"/>
  <c r="AU71" i="5"/>
  <c r="V71" i="5"/>
  <c r="W71" i="5"/>
  <c r="AW71" i="5"/>
  <c r="X71" i="5"/>
  <c r="AX71" i="5"/>
  <c r="Y71" i="5"/>
  <c r="Z71" i="5"/>
  <c r="Q72" i="5"/>
  <c r="R72" i="5"/>
  <c r="S72" i="5"/>
  <c r="T72" i="5"/>
  <c r="U72" i="5"/>
  <c r="V72" i="5"/>
  <c r="W72" i="5"/>
  <c r="X72" i="5"/>
  <c r="Y72" i="5"/>
  <c r="Z72" i="5"/>
  <c r="Q73" i="5"/>
  <c r="R73" i="5"/>
  <c r="S73" i="5"/>
  <c r="T73" i="5"/>
  <c r="U73" i="5"/>
  <c r="V73" i="5"/>
  <c r="W73" i="5"/>
  <c r="X73" i="5"/>
  <c r="Y73" i="5"/>
  <c r="Z73" i="5"/>
  <c r="Q74" i="5"/>
  <c r="R74" i="5"/>
  <c r="S74" i="5"/>
  <c r="T74" i="5"/>
  <c r="U74" i="5"/>
  <c r="V74" i="5"/>
  <c r="W74" i="5"/>
  <c r="X74" i="5"/>
  <c r="Y74" i="5"/>
  <c r="Z74" i="5"/>
  <c r="Q75" i="5"/>
  <c r="R75" i="5"/>
  <c r="S75" i="5"/>
  <c r="T75" i="5"/>
  <c r="U75" i="5"/>
  <c r="V75" i="5"/>
  <c r="W75" i="5"/>
  <c r="X75" i="5"/>
  <c r="Y75" i="5"/>
  <c r="Z75" i="5"/>
  <c r="Q76" i="5"/>
  <c r="R76" i="5"/>
  <c r="S76" i="5"/>
  <c r="T76" i="5"/>
  <c r="U76" i="5"/>
  <c r="V76" i="5"/>
  <c r="W76" i="5"/>
  <c r="X76" i="5"/>
  <c r="Y76" i="5"/>
  <c r="Z76" i="5"/>
  <c r="Q77" i="5"/>
  <c r="R77" i="5"/>
  <c r="S77" i="5"/>
  <c r="T77" i="5"/>
  <c r="U77" i="5"/>
  <c r="V77" i="5"/>
  <c r="W77" i="5"/>
  <c r="X77" i="5"/>
  <c r="Y77" i="5"/>
  <c r="Z77" i="5"/>
  <c r="Q78" i="5"/>
  <c r="R78" i="5"/>
  <c r="S78" i="5"/>
  <c r="T78" i="5"/>
  <c r="U78" i="5"/>
  <c r="V78" i="5"/>
  <c r="W78" i="5"/>
  <c r="X78" i="5"/>
  <c r="AX78" i="5"/>
  <c r="Y78" i="5"/>
  <c r="AY78" i="5"/>
  <c r="Z78" i="5"/>
  <c r="Q79" i="5"/>
  <c r="AA79" i="5"/>
  <c r="R79" i="5"/>
  <c r="S79" i="5"/>
  <c r="T79" i="5"/>
  <c r="U79" i="5"/>
  <c r="V79" i="5"/>
  <c r="W79" i="5"/>
  <c r="X79" i="5"/>
  <c r="Y79" i="5"/>
  <c r="Z79" i="5"/>
  <c r="Q80" i="5"/>
  <c r="R80" i="5"/>
  <c r="S80" i="5"/>
  <c r="T80" i="5"/>
  <c r="U80" i="5"/>
  <c r="V80" i="5"/>
  <c r="W80" i="5"/>
  <c r="X80" i="5"/>
  <c r="Y80" i="5"/>
  <c r="Z80" i="5"/>
  <c r="Q81" i="5"/>
  <c r="R81" i="5"/>
  <c r="S81" i="5"/>
  <c r="T81" i="5"/>
  <c r="U81" i="5"/>
  <c r="V81" i="5"/>
  <c r="W81" i="5"/>
  <c r="X81" i="5"/>
  <c r="Y81" i="5"/>
  <c r="Z81" i="5"/>
  <c r="Q82" i="5"/>
  <c r="R82" i="5"/>
  <c r="S82" i="5"/>
  <c r="T82" i="5"/>
  <c r="U82" i="5"/>
  <c r="V82" i="5"/>
  <c r="W82" i="5"/>
  <c r="X82" i="5"/>
  <c r="Y82" i="5"/>
  <c r="Z82" i="5"/>
  <c r="Q83" i="5"/>
  <c r="R83" i="5"/>
  <c r="S83" i="5"/>
  <c r="T83" i="5"/>
  <c r="U83" i="5"/>
  <c r="V83" i="5"/>
  <c r="W83" i="5"/>
  <c r="X83" i="5"/>
  <c r="Y83" i="5"/>
  <c r="Z83" i="5"/>
  <c r="Q84" i="5"/>
  <c r="R84" i="5"/>
  <c r="S84" i="5"/>
  <c r="T84" i="5"/>
  <c r="U84" i="5"/>
  <c r="V84" i="5"/>
  <c r="W84" i="5"/>
  <c r="X84" i="5"/>
  <c r="Y84" i="5"/>
  <c r="Z84" i="5"/>
  <c r="Q85" i="5"/>
  <c r="R85" i="5"/>
  <c r="S85" i="5"/>
  <c r="T85" i="5"/>
  <c r="U85" i="5"/>
  <c r="V85" i="5"/>
  <c r="W85" i="5"/>
  <c r="X85" i="5"/>
  <c r="Y85" i="5"/>
  <c r="Z85" i="5"/>
  <c r="Q86" i="5"/>
  <c r="R86" i="5"/>
  <c r="S86" i="5"/>
  <c r="T86" i="5"/>
  <c r="U86" i="5"/>
  <c r="V86" i="5"/>
  <c r="W86" i="5"/>
  <c r="X86" i="5"/>
  <c r="Y86" i="5"/>
  <c r="Z86" i="5"/>
  <c r="Q87" i="5"/>
  <c r="AA87" i="5"/>
  <c r="R87" i="5"/>
  <c r="S87" i="5"/>
  <c r="T87" i="5"/>
  <c r="U87" i="5"/>
  <c r="V87" i="5"/>
  <c r="W87" i="5"/>
  <c r="X87" i="5"/>
  <c r="Y87" i="5"/>
  <c r="Z87" i="5"/>
  <c r="Q88" i="5"/>
  <c r="R88" i="5"/>
  <c r="S88" i="5"/>
  <c r="T88" i="5"/>
  <c r="U88" i="5"/>
  <c r="V88" i="5"/>
  <c r="W88" i="5"/>
  <c r="X88" i="5"/>
  <c r="Y88" i="5"/>
  <c r="Z88" i="5"/>
  <c r="Q89" i="5"/>
  <c r="R89" i="5"/>
  <c r="S89" i="5"/>
  <c r="T89" i="5"/>
  <c r="U89" i="5"/>
  <c r="V89" i="5"/>
  <c r="W89" i="5"/>
  <c r="X89" i="5"/>
  <c r="Y89" i="5"/>
  <c r="Z89" i="5"/>
  <c r="Q90" i="5"/>
  <c r="R90" i="5"/>
  <c r="S90" i="5"/>
  <c r="T90" i="5"/>
  <c r="U90" i="5"/>
  <c r="V90" i="5"/>
  <c r="W90" i="5"/>
  <c r="X90" i="5"/>
  <c r="Y90" i="5"/>
  <c r="Z90" i="5"/>
  <c r="Q91" i="5"/>
  <c r="R91" i="5"/>
  <c r="S91" i="5"/>
  <c r="T91" i="5"/>
  <c r="U91" i="5"/>
  <c r="V91" i="5"/>
  <c r="W91" i="5"/>
  <c r="X91" i="5"/>
  <c r="Y91" i="5"/>
  <c r="Z91" i="5"/>
  <c r="Q92" i="5"/>
  <c r="R92" i="5"/>
  <c r="S92" i="5"/>
  <c r="T92" i="5"/>
  <c r="U92" i="5"/>
  <c r="V92" i="5"/>
  <c r="W92" i="5"/>
  <c r="X92" i="5"/>
  <c r="Y92" i="5"/>
  <c r="Z92" i="5"/>
  <c r="Q93" i="5"/>
  <c r="R93" i="5"/>
  <c r="S93" i="5"/>
  <c r="T93" i="5"/>
  <c r="U93" i="5"/>
  <c r="V93" i="5"/>
  <c r="W93" i="5"/>
  <c r="X93" i="5"/>
  <c r="Y93" i="5"/>
  <c r="Z93" i="5"/>
  <c r="Q94" i="5"/>
  <c r="R94" i="5"/>
  <c r="S94" i="5"/>
  <c r="AA94" i="5"/>
  <c r="T94" i="5"/>
  <c r="U94" i="5"/>
  <c r="V94" i="5"/>
  <c r="W94" i="5"/>
  <c r="X94" i="5"/>
  <c r="Y94" i="5"/>
  <c r="Z94" i="5"/>
  <c r="Q95" i="5"/>
  <c r="R95" i="5"/>
  <c r="S95" i="5"/>
  <c r="T95" i="5"/>
  <c r="U95" i="5"/>
  <c r="V95" i="5"/>
  <c r="W95" i="5"/>
  <c r="X95" i="5"/>
  <c r="Y95" i="5"/>
  <c r="Z95" i="5"/>
  <c r="Q96" i="5"/>
  <c r="R96" i="5"/>
  <c r="S96" i="5"/>
  <c r="T96" i="5"/>
  <c r="U96" i="5"/>
  <c r="V96" i="5"/>
  <c r="W96" i="5"/>
  <c r="X96" i="5"/>
  <c r="Y96" i="5"/>
  <c r="Z96" i="5"/>
  <c r="Q97" i="5"/>
  <c r="R97" i="5"/>
  <c r="S97" i="5"/>
  <c r="T97" i="5"/>
  <c r="U97" i="5"/>
  <c r="V97" i="5"/>
  <c r="W97" i="5"/>
  <c r="X97" i="5"/>
  <c r="Y97" i="5"/>
  <c r="Z97" i="5"/>
  <c r="Q98" i="5"/>
  <c r="R98" i="5"/>
  <c r="S98" i="5"/>
  <c r="T98" i="5"/>
  <c r="U98" i="5"/>
  <c r="V98" i="5"/>
  <c r="W98" i="5"/>
  <c r="X98" i="5"/>
  <c r="Y98" i="5"/>
  <c r="Z98" i="5"/>
  <c r="Q99" i="5"/>
  <c r="R99" i="5"/>
  <c r="S99" i="5"/>
  <c r="T99" i="5"/>
  <c r="U99" i="5"/>
  <c r="V99" i="5"/>
  <c r="W99" i="5"/>
  <c r="X99" i="5"/>
  <c r="Y99" i="5"/>
  <c r="Z99" i="5"/>
  <c r="Q100" i="5"/>
  <c r="R100" i="5"/>
  <c r="S100" i="5"/>
  <c r="T100" i="5"/>
  <c r="U100" i="5"/>
  <c r="V100" i="5"/>
  <c r="W100" i="5"/>
  <c r="X100" i="5"/>
  <c r="Y100" i="5"/>
  <c r="Z100" i="5"/>
  <c r="Q101" i="5"/>
  <c r="R101" i="5"/>
  <c r="S101" i="5"/>
  <c r="T101" i="5"/>
  <c r="AA101" i="5"/>
  <c r="U101" i="5"/>
  <c r="V101" i="5"/>
  <c r="W101" i="5"/>
  <c r="X101" i="5"/>
  <c r="Y101" i="5"/>
  <c r="Z101" i="5"/>
  <c r="Q102" i="5"/>
  <c r="R102" i="5"/>
  <c r="S102" i="5"/>
  <c r="T102" i="5"/>
  <c r="U102" i="5"/>
  <c r="V102" i="5"/>
  <c r="W102" i="5"/>
  <c r="X102" i="5"/>
  <c r="Y102" i="5"/>
  <c r="Z102" i="5"/>
  <c r="Q103" i="5"/>
  <c r="R103" i="5"/>
  <c r="S103" i="5"/>
  <c r="T103" i="5"/>
  <c r="U103" i="5"/>
  <c r="V103" i="5"/>
  <c r="W103" i="5"/>
  <c r="X103" i="5"/>
  <c r="Y103" i="5"/>
  <c r="Z103" i="5"/>
  <c r="Q104" i="5"/>
  <c r="R104" i="5"/>
  <c r="S104" i="5"/>
  <c r="T104" i="5"/>
  <c r="U104" i="5"/>
  <c r="V104" i="5"/>
  <c r="W104" i="5"/>
  <c r="X104" i="5"/>
  <c r="Y104" i="5"/>
  <c r="Z104" i="5"/>
  <c r="Q105" i="5"/>
  <c r="R105" i="5"/>
  <c r="S105" i="5"/>
  <c r="T105" i="5"/>
  <c r="U105" i="5"/>
  <c r="V105" i="5"/>
  <c r="W105" i="5"/>
  <c r="X105" i="5"/>
  <c r="Y105" i="5"/>
  <c r="Z105" i="5"/>
  <c r="Q106" i="5"/>
  <c r="R106" i="5"/>
  <c r="S106" i="5"/>
  <c r="T106" i="5"/>
  <c r="U106" i="5"/>
  <c r="V106" i="5"/>
  <c r="W106" i="5"/>
  <c r="X106" i="5"/>
  <c r="Y106" i="5"/>
  <c r="Z106" i="5"/>
  <c r="Q107" i="5"/>
  <c r="R107" i="5"/>
  <c r="S107" i="5"/>
  <c r="T107" i="5"/>
  <c r="U107" i="5"/>
  <c r="V107" i="5"/>
  <c r="W107" i="5"/>
  <c r="X107" i="5"/>
  <c r="Y107" i="5"/>
  <c r="Z107" i="5"/>
  <c r="Q108" i="5"/>
  <c r="R108" i="5"/>
  <c r="S108" i="5"/>
  <c r="T108" i="5"/>
  <c r="U108" i="5"/>
  <c r="V108" i="5"/>
  <c r="W108" i="5"/>
  <c r="X108" i="5"/>
  <c r="Y108" i="5"/>
  <c r="Z108" i="5"/>
  <c r="N5" i="5"/>
  <c r="N6" i="5"/>
  <c r="N7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N42" i="5"/>
  <c r="N43" i="5"/>
  <c r="N44" i="5"/>
  <c r="N45" i="5"/>
  <c r="N46" i="5"/>
  <c r="N47" i="5"/>
  <c r="N48" i="5"/>
  <c r="N49" i="5"/>
  <c r="N50" i="5"/>
  <c r="N51" i="5"/>
  <c r="N52" i="5"/>
  <c r="N53" i="5"/>
  <c r="N54" i="5"/>
  <c r="N55" i="5"/>
  <c r="N56" i="5"/>
  <c r="N57" i="5"/>
  <c r="N58" i="5"/>
  <c r="N59" i="5"/>
  <c r="N60" i="5"/>
  <c r="N61" i="5"/>
  <c r="N62" i="5"/>
  <c r="N63" i="5"/>
  <c r="N64" i="5"/>
  <c r="N65" i="5"/>
  <c r="N66" i="5"/>
  <c r="N67" i="5"/>
  <c r="N68" i="5"/>
  <c r="N69" i="5"/>
  <c r="N70" i="5"/>
  <c r="N71" i="5"/>
  <c r="N72" i="5"/>
  <c r="N73" i="5"/>
  <c r="N74" i="5"/>
  <c r="N75" i="5"/>
  <c r="N76" i="5"/>
  <c r="N77" i="5"/>
  <c r="N78" i="5"/>
  <c r="N79" i="5"/>
  <c r="N80" i="5"/>
  <c r="N81" i="5"/>
  <c r="N82" i="5"/>
  <c r="N83" i="5"/>
  <c r="N84" i="5"/>
  <c r="N85" i="5"/>
  <c r="N86" i="5"/>
  <c r="N87" i="5"/>
  <c r="N88" i="5"/>
  <c r="N89" i="5"/>
  <c r="N90" i="5"/>
  <c r="N91" i="5"/>
  <c r="N92" i="5"/>
  <c r="N93" i="5"/>
  <c r="N94" i="5"/>
  <c r="N95" i="5"/>
  <c r="N96" i="5"/>
  <c r="N97" i="5"/>
  <c r="N98" i="5"/>
  <c r="N99" i="5"/>
  <c r="N100" i="5"/>
  <c r="N101" i="5"/>
  <c r="N102" i="5"/>
  <c r="N103" i="5"/>
  <c r="N104" i="5"/>
  <c r="N105" i="5"/>
  <c r="N106" i="5"/>
  <c r="N107" i="5"/>
  <c r="N108" i="5"/>
  <c r="R4" i="5"/>
  <c r="S4" i="5"/>
  <c r="T4" i="5"/>
  <c r="U4" i="5"/>
  <c r="V4" i="5"/>
  <c r="W4" i="5"/>
  <c r="X4" i="5"/>
  <c r="Y4" i="5"/>
  <c r="Z4" i="5"/>
  <c r="Q4" i="5"/>
  <c r="AE4" i="5"/>
  <c r="AF4" i="5"/>
  <c r="AG4" i="5"/>
  <c r="AH4" i="5"/>
  <c r="AI4" i="5"/>
  <c r="AJ4" i="5"/>
  <c r="AK4" i="5"/>
  <c r="AL4" i="5"/>
  <c r="AM4" i="5"/>
  <c r="AD4" i="5"/>
  <c r="BR7" i="5"/>
  <c r="BS7" i="5"/>
  <c r="BR5" i="5"/>
  <c r="BS5" i="5"/>
  <c r="BR105" i="5"/>
  <c r="BR103" i="5"/>
  <c r="BR95" i="5"/>
  <c r="BR93" i="5"/>
  <c r="BR91" i="5"/>
  <c r="BR89" i="5"/>
  <c r="BR87" i="5"/>
  <c r="BR85" i="5"/>
  <c r="BR83" i="5"/>
  <c r="BR81" i="5"/>
  <c r="BR79" i="5"/>
  <c r="BR77" i="5"/>
  <c r="BR75" i="5"/>
  <c r="BR73" i="5"/>
  <c r="BR71" i="5"/>
  <c r="BR69" i="5"/>
  <c r="BR67" i="5"/>
  <c r="BR65" i="5"/>
  <c r="BR63" i="5"/>
  <c r="BR61" i="5"/>
  <c r="BR59" i="5"/>
  <c r="BR57" i="5"/>
  <c r="BR55" i="5"/>
  <c r="BR53" i="5"/>
  <c r="BR51" i="5"/>
  <c r="BR49" i="5"/>
  <c r="BR47" i="5"/>
  <c r="BR45" i="5"/>
  <c r="BR43" i="5"/>
  <c r="BR41" i="5"/>
  <c r="BR39" i="5"/>
  <c r="BR37" i="5"/>
  <c r="BR35" i="5"/>
  <c r="BR33" i="5"/>
  <c r="BR31" i="5"/>
  <c r="BR29" i="5"/>
  <c r="BR27" i="5"/>
  <c r="BR25" i="5"/>
  <c r="BR23" i="5"/>
  <c r="BR4" i="5"/>
  <c r="AU60" i="5"/>
  <c r="BH60" i="5"/>
  <c r="AT64" i="5"/>
  <c r="AQ78" i="5"/>
  <c r="BH78" i="5"/>
  <c r="AV78" i="5"/>
  <c r="AQ29" i="5"/>
  <c r="BH29" i="5"/>
  <c r="BH23" i="5"/>
  <c r="AW78" i="5"/>
  <c r="AX60" i="5"/>
  <c r="AU52" i="5"/>
  <c r="BH52" i="5"/>
  <c r="AA106" i="5"/>
  <c r="AA98" i="5"/>
  <c r="AA84" i="5"/>
  <c r="AA76" i="5"/>
  <c r="AA49" i="5"/>
  <c r="AA29" i="5"/>
  <c r="AA23" i="5"/>
  <c r="AA11" i="5"/>
  <c r="AA10" i="5"/>
  <c r="AA6" i="5"/>
  <c r="AA103" i="5"/>
  <c r="AA102" i="5"/>
  <c r="AA95" i="5"/>
  <c r="AA91" i="5"/>
  <c r="AA90" i="5"/>
  <c r="AA83" i="5"/>
  <c r="AA82" i="5"/>
  <c r="AA75" i="5"/>
  <c r="AA74" i="5"/>
  <c r="AA67" i="5"/>
  <c r="AA66" i="5"/>
  <c r="AA60" i="5"/>
  <c r="AA41" i="5"/>
  <c r="AA30" i="5"/>
  <c r="AA21" i="5"/>
  <c r="AA15" i="5"/>
  <c r="AA7" i="5"/>
  <c r="BK84" i="5"/>
  <c r="BJ64" i="5"/>
  <c r="AA52" i="5"/>
  <c r="AA33" i="5"/>
  <c r="AA22" i="5"/>
  <c r="AA13" i="5"/>
  <c r="AA8" i="5"/>
  <c r="AA5" i="5"/>
  <c r="AN100" i="5"/>
  <c r="AR100" i="5"/>
  <c r="AN90" i="5"/>
  <c r="BM90" i="5"/>
  <c r="BJ84" i="5"/>
  <c r="AN68" i="5"/>
  <c r="AV68" i="5"/>
  <c r="AN65" i="5"/>
  <c r="BD65" i="5"/>
  <c r="AN56" i="5"/>
  <c r="BG52" i="5"/>
  <c r="AN32" i="5"/>
  <c r="AA50" i="5"/>
  <c r="AA44" i="5"/>
  <c r="AA14" i="5"/>
  <c r="AN106" i="5"/>
  <c r="AW106" i="5"/>
  <c r="BK78" i="5"/>
  <c r="BF52" i="5"/>
  <c r="AN49" i="5"/>
  <c r="AZ49" i="5"/>
  <c r="AN39" i="5"/>
  <c r="BD39" i="5"/>
  <c r="AQ13" i="5"/>
  <c r="AN5" i="5"/>
  <c r="AA85" i="5"/>
  <c r="BF71" i="5"/>
  <c r="BM52" i="5"/>
  <c r="AN30" i="5"/>
  <c r="AU30" i="5"/>
  <c r="BG23" i="5"/>
  <c r="AA93" i="5"/>
  <c r="AA63" i="5"/>
  <c r="AA51" i="5"/>
  <c r="AA86" i="5"/>
  <c r="AA61" i="5"/>
  <c r="AA42" i="5"/>
  <c r="AA104" i="5"/>
  <c r="AA97" i="5"/>
  <c r="AA96" i="5"/>
  <c r="AA62" i="5"/>
  <c r="AA53" i="5"/>
  <c r="AA47" i="5"/>
  <c r="AA35" i="5"/>
  <c r="AA34" i="5"/>
  <c r="AA28" i="5"/>
  <c r="AA17" i="5"/>
  <c r="AN97" i="5"/>
  <c r="AN95" i="5"/>
  <c r="BJ95" i="5"/>
  <c r="BL52" i="5"/>
  <c r="BJ49" i="5"/>
  <c r="AN48" i="5"/>
  <c r="AY48" i="5"/>
  <c r="BF43" i="5"/>
  <c r="BF23" i="5"/>
  <c r="AN22" i="5"/>
  <c r="AA71" i="5"/>
  <c r="AA105" i="5"/>
  <c r="AA70" i="5"/>
  <c r="AA55" i="5"/>
  <c r="AA43" i="5"/>
  <c r="AA99" i="5"/>
  <c r="AA89" i="5"/>
  <c r="AA88" i="5"/>
  <c r="AA81" i="5"/>
  <c r="AA80" i="5"/>
  <c r="AA73" i="5"/>
  <c r="AA72" i="5"/>
  <c r="AA65" i="5"/>
  <c r="AA54" i="5"/>
  <c r="AA45" i="5"/>
  <c r="AA39" i="5"/>
  <c r="AA20" i="5"/>
  <c r="AA9" i="5"/>
  <c r="BH69" i="5"/>
  <c r="AN58" i="5"/>
  <c r="AQ58" i="5"/>
  <c r="AN43" i="5"/>
  <c r="AN9" i="5"/>
  <c r="BE9" i="5"/>
  <c r="AA77" i="5"/>
  <c r="AA69" i="5"/>
  <c r="AA78" i="5"/>
  <c r="AA36" i="5"/>
  <c r="AA25" i="5"/>
  <c r="AN103" i="5"/>
  <c r="BL103" i="5"/>
  <c r="AA108" i="5"/>
  <c r="AA107" i="5"/>
  <c r="AA100" i="5"/>
  <c r="AA57" i="5"/>
  <c r="AA46" i="5"/>
  <c r="AA37" i="5"/>
  <c r="AA31" i="5"/>
  <c r="AA26" i="5"/>
  <c r="AA19" i="5"/>
  <c r="AA18" i="5"/>
  <c r="AA12" i="5"/>
  <c r="AN108" i="5"/>
  <c r="BF108" i="5"/>
  <c r="AN92" i="5"/>
  <c r="AT92" i="5"/>
  <c r="BG78" i="5"/>
  <c r="BM71" i="5"/>
  <c r="AN69" i="5"/>
  <c r="AN64" i="5"/>
  <c r="BG60" i="5"/>
  <c r="AA92" i="5"/>
  <c r="AA68" i="5"/>
  <c r="AA38" i="5"/>
  <c r="BK92" i="5"/>
  <c r="BL84" i="5"/>
  <c r="BD84" i="5"/>
  <c r="AN79" i="5"/>
  <c r="BF78" i="5"/>
  <c r="AN75" i="5"/>
  <c r="BI75" i="5"/>
  <c r="BK64" i="5"/>
  <c r="BF60" i="5"/>
  <c r="AN57" i="5"/>
  <c r="BK57" i="5"/>
  <c r="AN42" i="5"/>
  <c r="BL42" i="5"/>
  <c r="AN36" i="5"/>
  <c r="AN12" i="5"/>
  <c r="BD12" i="5"/>
  <c r="AN6" i="5"/>
  <c r="AV103" i="5"/>
  <c r="AW103" i="5"/>
  <c r="AY103" i="5"/>
  <c r="BH103" i="5"/>
  <c r="BM103" i="5"/>
  <c r="AX103" i="5"/>
  <c r="BJ103" i="5"/>
  <c r="AR103" i="5"/>
  <c r="BI103" i="5"/>
  <c r="BJ96" i="5"/>
  <c r="BK103" i="5"/>
  <c r="AQ100" i="5"/>
  <c r="AX100" i="5"/>
  <c r="BG100" i="5"/>
  <c r="AS100" i="5"/>
  <c r="BE100" i="5"/>
  <c r="BH100" i="5"/>
  <c r="AV100" i="5"/>
  <c r="AU100" i="5"/>
  <c r="BK95" i="5"/>
  <c r="AS90" i="5"/>
  <c r="AT90" i="5"/>
  <c r="AV90" i="5"/>
  <c r="AQ90" i="5"/>
  <c r="AY90" i="5"/>
  <c r="BI90" i="5"/>
  <c r="BH90" i="5"/>
  <c r="AR90" i="5"/>
  <c r="BJ90" i="5"/>
  <c r="AX90" i="5"/>
  <c r="AU90" i="5"/>
  <c r="AW90" i="5"/>
  <c r="AZ90" i="5"/>
  <c r="BG90" i="5"/>
  <c r="AU68" i="5"/>
  <c r="BE68" i="5"/>
  <c r="AR68" i="5"/>
  <c r="AZ68" i="5"/>
  <c r="AS68" i="5"/>
  <c r="AT68" i="5"/>
  <c r="BI68" i="5"/>
  <c r="BJ68" i="5"/>
  <c r="BK68" i="5"/>
  <c r="AS106" i="5"/>
  <c r="AR106" i="5"/>
  <c r="BF106" i="5"/>
  <c r="AU106" i="5"/>
  <c r="BH106" i="5"/>
  <c r="BM106" i="5"/>
  <c r="BE106" i="5"/>
  <c r="AV106" i="5"/>
  <c r="AZ106" i="5"/>
  <c r="AT97" i="5"/>
  <c r="AU97" i="5"/>
  <c r="AW97" i="5"/>
  <c r="AY97" i="5"/>
  <c r="AV97" i="5"/>
  <c r="BJ97" i="5"/>
  <c r="AZ97" i="5"/>
  <c r="AR97" i="5"/>
  <c r="AX97" i="5"/>
  <c r="AQ97" i="5"/>
  <c r="BF97" i="5"/>
  <c r="BH97" i="5"/>
  <c r="AS97" i="5"/>
  <c r="BK97" i="5"/>
  <c r="AV95" i="5"/>
  <c r="AW95" i="5"/>
  <c r="AQ95" i="5"/>
  <c r="AY95" i="5"/>
  <c r="BL95" i="5"/>
  <c r="BD95" i="5"/>
  <c r="AR95" i="5"/>
  <c r="BE95" i="5"/>
  <c r="AT95" i="5"/>
  <c r="BM95" i="5"/>
  <c r="AS95" i="5"/>
  <c r="BH95" i="5"/>
  <c r="AZ95" i="5"/>
  <c r="AX95" i="5"/>
  <c r="AU95" i="5"/>
  <c r="AQ108" i="5"/>
  <c r="AY108" i="5"/>
  <c r="AX108" i="5"/>
  <c r="AS108" i="5"/>
  <c r="BE108" i="5"/>
  <c r="AT108" i="5"/>
  <c r="BF107" i="5"/>
  <c r="AQ92" i="5"/>
  <c r="AY92" i="5"/>
  <c r="AR92" i="5"/>
  <c r="BE92" i="5"/>
  <c r="BF92" i="5"/>
  <c r="AU92" i="5"/>
  <c r="BM92" i="5"/>
  <c r="BL93" i="5"/>
  <c r="BM107" i="5"/>
  <c r="BG98" i="5"/>
  <c r="BI97" i="5"/>
  <c r="AR79" i="5"/>
  <c r="AZ79" i="5"/>
  <c r="BJ79" i="5"/>
  <c r="AS79" i="5"/>
  <c r="AT79" i="5"/>
  <c r="AQ79" i="5"/>
  <c r="BA79" i="5"/>
  <c r="AY79" i="5"/>
  <c r="BI79" i="5"/>
  <c r="AU79" i="5"/>
  <c r="AV79" i="5"/>
  <c r="AW79" i="5"/>
  <c r="AX79" i="5"/>
  <c r="BG79" i="5"/>
  <c r="BH79" i="5"/>
  <c r="AN104" i="5"/>
  <c r="BK90" i="5"/>
  <c r="BM79" i="5"/>
  <c r="BE79" i="5"/>
  <c r="AN76" i="5"/>
  <c r="BF76" i="5"/>
  <c r="BH96" i="5"/>
  <c r="AN66" i="5"/>
  <c r="BH66" i="5"/>
  <c r="BM105" i="5"/>
  <c r="BJ100" i="5"/>
  <c r="AN107" i="5"/>
  <c r="AN94" i="5"/>
  <c r="BH94" i="5"/>
  <c r="AN93" i="5"/>
  <c r="BI93" i="5"/>
  <c r="BE90" i="5"/>
  <c r="BL90" i="5"/>
  <c r="BK107" i="5"/>
  <c r="AN102" i="5"/>
  <c r="BJ102" i="5"/>
  <c r="AN99" i="5"/>
  <c r="AN98" i="5"/>
  <c r="BG97" i="5"/>
  <c r="AN91" i="5"/>
  <c r="BM91" i="5"/>
  <c r="BK87" i="5"/>
  <c r="AN85" i="5"/>
  <c r="BI85" i="5"/>
  <c r="BI84" i="5"/>
  <c r="AN81" i="5"/>
  <c r="BD81" i="5"/>
  <c r="AT69" i="5"/>
  <c r="BD69" i="5"/>
  <c r="BL69" i="5"/>
  <c r="AU69" i="5"/>
  <c r="AV69" i="5"/>
  <c r="AS69" i="5"/>
  <c r="BK69" i="5"/>
  <c r="BG69" i="5"/>
  <c r="AQ69" i="5"/>
  <c r="BI69" i="5"/>
  <c r="AR69" i="5"/>
  <c r="BJ69" i="5"/>
  <c r="AW69" i="5"/>
  <c r="AX69" i="5"/>
  <c r="AY69" i="5"/>
  <c r="BE104" i="5"/>
  <c r="BM85" i="5"/>
  <c r="BG103" i="5"/>
  <c r="BM99" i="5"/>
  <c r="BE99" i="5"/>
  <c r="BF96" i="5"/>
  <c r="BG95" i="5"/>
  <c r="BG86" i="5"/>
  <c r="BH84" i="5"/>
  <c r="BK81" i="5"/>
  <c r="AZ69" i="5"/>
  <c r="BD90" i="5"/>
  <c r="BF79" i="5"/>
  <c r="AN70" i="5"/>
  <c r="BF70" i="5"/>
  <c r="BJ108" i="5"/>
  <c r="BI95" i="5"/>
  <c r="BF103" i="5"/>
  <c r="AN101" i="5"/>
  <c r="BL100" i="5"/>
  <c r="BD100" i="5"/>
  <c r="BM97" i="5"/>
  <c r="BE97" i="5"/>
  <c r="BE96" i="5"/>
  <c r="AN96" i="5"/>
  <c r="BM96" i="5"/>
  <c r="BF95" i="5"/>
  <c r="BJ91" i="5"/>
  <c r="BI76" i="5"/>
  <c r="AV75" i="5"/>
  <c r="BF75" i="5"/>
  <c r="AW75" i="5"/>
  <c r="AX75" i="5"/>
  <c r="AU75" i="5"/>
  <c r="BE75" i="5"/>
  <c r="BM75" i="5"/>
  <c r="BD75" i="5"/>
  <c r="AQ75" i="5"/>
  <c r="AR75" i="5"/>
  <c r="AS75" i="5"/>
  <c r="BK75" i="5"/>
  <c r="AT75" i="5"/>
  <c r="BL75" i="5"/>
  <c r="AY75" i="5"/>
  <c r="AZ75" i="5"/>
  <c r="BJ99" i="5"/>
  <c r="AN86" i="5"/>
  <c r="BH86" i="5"/>
  <c r="BD86" i="5"/>
  <c r="BL72" i="5"/>
  <c r="BI100" i="5"/>
  <c r="AN89" i="5"/>
  <c r="BE89" i="5"/>
  <c r="BI86" i="5"/>
  <c r="AN105" i="5"/>
  <c r="BE105" i="5"/>
  <c r="BK99" i="5"/>
  <c r="BL97" i="5"/>
  <c r="BD97" i="5"/>
  <c r="BL92" i="5"/>
  <c r="BD92" i="5"/>
  <c r="BF90" i="5"/>
  <c r="AN87" i="5"/>
  <c r="AQ84" i="5"/>
  <c r="AY84" i="5"/>
  <c r="AR84" i="5"/>
  <c r="AZ84" i="5"/>
  <c r="AS84" i="5"/>
  <c r="AT84" i="5"/>
  <c r="AU84" i="5"/>
  <c r="BE84" i="5"/>
  <c r="BM84" i="5"/>
  <c r="AV84" i="5"/>
  <c r="AW84" i="5"/>
  <c r="BG84" i="5"/>
  <c r="BF84" i="5"/>
  <c r="AN72" i="5"/>
  <c r="BE72" i="5"/>
  <c r="AQ65" i="5"/>
  <c r="AY65" i="5"/>
  <c r="AR65" i="5"/>
  <c r="AZ65" i="5"/>
  <c r="BE65" i="5"/>
  <c r="BM65" i="5"/>
  <c r="AV65" i="5"/>
  <c r="BF65" i="5"/>
  <c r="AQ56" i="5"/>
  <c r="AY56" i="5"/>
  <c r="AR56" i="5"/>
  <c r="AZ56" i="5"/>
  <c r="AS56" i="5"/>
  <c r="AT56" i="5"/>
  <c r="BD56" i="5"/>
  <c r="BL56" i="5"/>
  <c r="AU56" i="5"/>
  <c r="BE56" i="5"/>
  <c r="BM56" i="5"/>
  <c r="AV56" i="5"/>
  <c r="BF56" i="5"/>
  <c r="AW56" i="5"/>
  <c r="BG56" i="5"/>
  <c r="AX56" i="5"/>
  <c r="BH56" i="5"/>
  <c r="BJ81" i="5"/>
  <c r="BL79" i="5"/>
  <c r="BD79" i="5"/>
  <c r="AN77" i="5"/>
  <c r="BF77" i="5"/>
  <c r="BK72" i="5"/>
  <c r="BK56" i="5"/>
  <c r="AX49" i="5"/>
  <c r="AQ49" i="5"/>
  <c r="AY49" i="5"/>
  <c r="AT49" i="5"/>
  <c r="BD49" i="5"/>
  <c r="AU49" i="5"/>
  <c r="BE49" i="5"/>
  <c r="BI81" i="5"/>
  <c r="BK79" i="5"/>
  <c r="BE77" i="5"/>
  <c r="BD72" i="5"/>
  <c r="BJ72" i="5"/>
  <c r="BJ56" i="5"/>
  <c r="AN88" i="5"/>
  <c r="BH88" i="5"/>
  <c r="AN83" i="5"/>
  <c r="BH83" i="5"/>
  <c r="BI78" i="5"/>
  <c r="BH75" i="5"/>
  <c r="AN73" i="5"/>
  <c r="BD73" i="5"/>
  <c r="AR71" i="5"/>
  <c r="AZ71" i="5"/>
  <c r="BJ71" i="5"/>
  <c r="AS71" i="5"/>
  <c r="AT71" i="5"/>
  <c r="AQ71" i="5"/>
  <c r="AY71" i="5"/>
  <c r="BI71" i="5"/>
  <c r="AN67" i="5"/>
  <c r="BI65" i="5"/>
  <c r="BI56" i="5"/>
  <c r="BK55" i="5"/>
  <c r="AS48" i="5"/>
  <c r="AT48" i="5"/>
  <c r="BD48" i="5"/>
  <c r="BL48" i="5"/>
  <c r="BF48" i="5"/>
  <c r="AW48" i="5"/>
  <c r="BG48" i="5"/>
  <c r="AX48" i="5"/>
  <c r="BH87" i="5"/>
  <c r="AN80" i="5"/>
  <c r="AS78" i="5"/>
  <c r="AT78" i="5"/>
  <c r="AU78" i="5"/>
  <c r="AR78" i="5"/>
  <c r="BA78" i="5"/>
  <c r="AZ78" i="5"/>
  <c r="BJ78" i="5"/>
  <c r="BG75" i="5"/>
  <c r="BG71" i="5"/>
  <c r="BK65" i="5"/>
  <c r="AW58" i="5"/>
  <c r="BG58" i="5"/>
  <c r="AZ58" i="5"/>
  <c r="BJ58" i="5"/>
  <c r="AS58" i="5"/>
  <c r="BK58" i="5"/>
  <c r="BE58" i="5"/>
  <c r="BM58" i="5"/>
  <c r="AV58" i="5"/>
  <c r="BF58" i="5"/>
  <c r="AS43" i="5"/>
  <c r="AT43" i="5"/>
  <c r="AU43" i="5"/>
  <c r="AR43" i="5"/>
  <c r="AZ43" i="5"/>
  <c r="AX43" i="5"/>
  <c r="AY43" i="5"/>
  <c r="BG43" i="5"/>
  <c r="BH43" i="5"/>
  <c r="AQ43" i="5"/>
  <c r="BI43" i="5"/>
  <c r="AV43" i="5"/>
  <c r="AW43" i="5"/>
  <c r="AN82" i="5"/>
  <c r="BI82" i="5"/>
  <c r="BK80" i="5"/>
  <c r="BM78" i="5"/>
  <c r="BE78" i="5"/>
  <c r="AN74" i="5"/>
  <c r="BJ74" i="5"/>
  <c r="BJ73" i="5"/>
  <c r="BL71" i="5"/>
  <c r="BD71" i="5"/>
  <c r="BF69" i="5"/>
  <c r="AQ64" i="5"/>
  <c r="AY64" i="5"/>
  <c r="BI64" i="5"/>
  <c r="AR64" i="5"/>
  <c r="AZ64" i="5"/>
  <c r="AS64" i="5"/>
  <c r="AU64" i="5"/>
  <c r="BE64" i="5"/>
  <c r="BM64" i="5"/>
  <c r="AV64" i="5"/>
  <c r="BF64" i="5"/>
  <c r="AW64" i="5"/>
  <c r="BG64" i="5"/>
  <c r="AX64" i="5"/>
  <c r="BH64" i="5"/>
  <c r="BJ48" i="5"/>
  <c r="BF36" i="5"/>
  <c r="BD80" i="5"/>
  <c r="BJ80" i="5"/>
  <c r="BL78" i="5"/>
  <c r="BD78" i="5"/>
  <c r="BG76" i="5"/>
  <c r="BI73" i="5"/>
  <c r="BE71" i="5"/>
  <c r="BK71" i="5"/>
  <c r="BM69" i="5"/>
  <c r="BE69" i="5"/>
  <c r="AQ57" i="5"/>
  <c r="AY57" i="5"/>
  <c r="AR57" i="5"/>
  <c r="AZ57" i="5"/>
  <c r="BL57" i="5"/>
  <c r="AU57" i="5"/>
  <c r="BE57" i="5"/>
  <c r="BM57" i="5"/>
  <c r="BG49" i="5"/>
  <c r="BI48" i="5"/>
  <c r="AT42" i="5"/>
  <c r="AS42" i="5"/>
  <c r="AQ42" i="5"/>
  <c r="BI42" i="5"/>
  <c r="AR42" i="5"/>
  <c r="AZ42" i="5"/>
  <c r="BG42" i="5"/>
  <c r="AR36" i="5"/>
  <c r="AZ36" i="5"/>
  <c r="BJ36" i="5"/>
  <c r="AS36" i="5"/>
  <c r="AT36" i="5"/>
  <c r="AQ36" i="5"/>
  <c r="AY36" i="5"/>
  <c r="BI36" i="5"/>
  <c r="AW36" i="5"/>
  <c r="AX36" i="5"/>
  <c r="BG36" i="5"/>
  <c r="BH36" i="5"/>
  <c r="AU36" i="5"/>
  <c r="AV36" i="5"/>
  <c r="BE36" i="5"/>
  <c r="BL60" i="5"/>
  <c r="BD60" i="5"/>
  <c r="AT60" i="5"/>
  <c r="BD52" i="5"/>
  <c r="AT52" i="5"/>
  <c r="BF42" i="5"/>
  <c r="BL39" i="5"/>
  <c r="AT39" i="5"/>
  <c r="BH39" i="5"/>
  <c r="AN63" i="5"/>
  <c r="BK60" i="5"/>
  <c r="AS60" i="5"/>
  <c r="AN55" i="5"/>
  <c r="BJ55" i="5"/>
  <c r="BK52" i="5"/>
  <c r="AS52" i="5"/>
  <c r="BI46" i="5"/>
  <c r="BM36" i="5"/>
  <c r="AS32" i="5"/>
  <c r="AT32" i="5"/>
  <c r="AQ32" i="5"/>
  <c r="AY32" i="5"/>
  <c r="BI32" i="5"/>
  <c r="AR32" i="5"/>
  <c r="AZ32" i="5"/>
  <c r="BJ32" i="5"/>
  <c r="AV32" i="5"/>
  <c r="AW32" i="5"/>
  <c r="AX32" i="5"/>
  <c r="BE32" i="5"/>
  <c r="BG32" i="5"/>
  <c r="BH32" i="5"/>
  <c r="AU32" i="5"/>
  <c r="AN62" i="5"/>
  <c r="BE62" i="5"/>
  <c r="BJ60" i="5"/>
  <c r="AZ60" i="5"/>
  <c r="AR60" i="5"/>
  <c r="AN54" i="5"/>
  <c r="BE54" i="5"/>
  <c r="BJ52" i="5"/>
  <c r="AZ52" i="5"/>
  <c r="AR52" i="5"/>
  <c r="AN38" i="5"/>
  <c r="BI38" i="5"/>
  <c r="AN61" i="5"/>
  <c r="BE61" i="5"/>
  <c r="BI60" i="5"/>
  <c r="AY60" i="5"/>
  <c r="AQ60" i="5"/>
  <c r="AN53" i="5"/>
  <c r="BM53" i="5"/>
  <c r="BI52" i="5"/>
  <c r="AY52" i="5"/>
  <c r="AQ52" i="5"/>
  <c r="AN45" i="5"/>
  <c r="BK45" i="5"/>
  <c r="BK42" i="5"/>
  <c r="AN40" i="5"/>
  <c r="BK30" i="5"/>
  <c r="AT30" i="5"/>
  <c r="BD30" i="5"/>
  <c r="BL30" i="5"/>
  <c r="AQ30" i="5"/>
  <c r="BI30" i="5"/>
  <c r="AR30" i="5"/>
  <c r="BJ30" i="5"/>
  <c r="BM43" i="5"/>
  <c r="BE43" i="5"/>
  <c r="AW39" i="5"/>
  <c r="BG39" i="5"/>
  <c r="BF39" i="5"/>
  <c r="BJ38" i="5"/>
  <c r="BL36" i="5"/>
  <c r="BD36" i="5"/>
  <c r="AU22" i="5"/>
  <c r="AV22" i="5"/>
  <c r="AS22" i="5"/>
  <c r="BK22" i="5"/>
  <c r="AT22" i="5"/>
  <c r="BD22" i="5"/>
  <c r="BL22" i="5"/>
  <c r="AQ22" i="5"/>
  <c r="BI22" i="5"/>
  <c r="AR22" i="5"/>
  <c r="BJ22" i="5"/>
  <c r="AW22" i="5"/>
  <c r="AX22" i="5"/>
  <c r="AY22" i="5"/>
  <c r="AZ22" i="5"/>
  <c r="BG22" i="5"/>
  <c r="AW60" i="5"/>
  <c r="AN59" i="5"/>
  <c r="AW52" i="5"/>
  <c r="AN51" i="5"/>
  <c r="AN47" i="5"/>
  <c r="BH47" i="5"/>
  <c r="BD45" i="5"/>
  <c r="BJ45" i="5"/>
  <c r="BL43" i="5"/>
  <c r="BD43" i="5"/>
  <c r="BK36" i="5"/>
  <c r="AN35" i="5"/>
  <c r="BF35" i="5"/>
  <c r="AV60" i="5"/>
  <c r="AV52" i="5"/>
  <c r="AN50" i="5"/>
  <c r="AN46" i="5"/>
  <c r="BJ46" i="5"/>
  <c r="AN44" i="5"/>
  <c r="BI44" i="5"/>
  <c r="BK43" i="5"/>
  <c r="AN41" i="5"/>
  <c r="BG41" i="5"/>
  <c r="BF41" i="5"/>
  <c r="AZ39" i="5"/>
  <c r="BE35" i="5"/>
  <c r="BF32" i="5"/>
  <c r="BM60" i="5"/>
  <c r="BE60" i="5"/>
  <c r="BE52" i="5"/>
  <c r="BJ43" i="5"/>
  <c r="BM39" i="5"/>
  <c r="AU39" i="5"/>
  <c r="AN37" i="5"/>
  <c r="BM32" i="5"/>
  <c r="AU6" i="5"/>
  <c r="AV6" i="5"/>
  <c r="AW6" i="5"/>
  <c r="BG6" i="5"/>
  <c r="AQ6" i="5"/>
  <c r="AY6" i="5"/>
  <c r="BI6" i="5"/>
  <c r="AS6" i="5"/>
  <c r="BK6" i="5"/>
  <c r="AT6" i="5"/>
  <c r="BD6" i="5"/>
  <c r="BL6" i="5"/>
  <c r="AR6" i="5"/>
  <c r="AX6" i="5"/>
  <c r="AZ6" i="5"/>
  <c r="BH6" i="5"/>
  <c r="BJ6" i="5"/>
  <c r="BD31" i="5"/>
  <c r="BI29" i="5"/>
  <c r="BG29" i="5"/>
  <c r="AV23" i="5"/>
  <c r="BM22" i="5"/>
  <c r="BE22" i="5"/>
  <c r="BJ17" i="5"/>
  <c r="BI13" i="5"/>
  <c r="BG13" i="5"/>
  <c r="AN34" i="5"/>
  <c r="AV29" i="5"/>
  <c r="AW29" i="5"/>
  <c r="AT29" i="5"/>
  <c r="BD29" i="5"/>
  <c r="BL29" i="5"/>
  <c r="AU29" i="5"/>
  <c r="BE29" i="5"/>
  <c r="BM29" i="5"/>
  <c r="BF29" i="5"/>
  <c r="AN28" i="5"/>
  <c r="BJ28" i="5"/>
  <c r="BI23" i="5"/>
  <c r="AN18" i="5"/>
  <c r="BL18" i="5"/>
  <c r="AN16" i="5"/>
  <c r="BL16" i="5"/>
  <c r="AV13" i="5"/>
  <c r="AW13" i="5"/>
  <c r="AT13" i="5"/>
  <c r="BD13" i="5"/>
  <c r="BL13" i="5"/>
  <c r="AU13" i="5"/>
  <c r="BE13" i="5"/>
  <c r="BM13" i="5"/>
  <c r="BF13" i="5"/>
  <c r="AW12" i="5"/>
  <c r="AX12" i="5"/>
  <c r="AU12" i="5"/>
  <c r="BE12" i="5"/>
  <c r="BM12" i="5"/>
  <c r="AV12" i="5"/>
  <c r="BF12" i="5"/>
  <c r="AR9" i="5"/>
  <c r="AZ9" i="5"/>
  <c r="AS9" i="5"/>
  <c r="AT9" i="5"/>
  <c r="BD9" i="5"/>
  <c r="BL9" i="5"/>
  <c r="AV9" i="5"/>
  <c r="BF9" i="5"/>
  <c r="AX9" i="5"/>
  <c r="BH9" i="5"/>
  <c r="AQ9" i="5"/>
  <c r="AY9" i="5"/>
  <c r="BI9" i="5"/>
  <c r="AN25" i="5"/>
  <c r="BJ25" i="5"/>
  <c r="AT23" i="5"/>
  <c r="AU23" i="5"/>
  <c r="AR23" i="5"/>
  <c r="AZ23" i="5"/>
  <c r="BJ23" i="5"/>
  <c r="AS23" i="5"/>
  <c r="BK23" i="5"/>
  <c r="AN10" i="5"/>
  <c r="BK9" i="5"/>
  <c r="AV5" i="5"/>
  <c r="AW5" i="5"/>
  <c r="AX5" i="5"/>
  <c r="BH5" i="5"/>
  <c r="AQ5" i="5"/>
  <c r="AR5" i="5"/>
  <c r="AZ5" i="5"/>
  <c r="BJ5" i="5"/>
  <c r="AT5" i="5"/>
  <c r="BD5" i="5"/>
  <c r="BL5" i="5"/>
  <c r="AU5" i="5"/>
  <c r="BE5" i="5"/>
  <c r="BM5" i="5"/>
  <c r="BL32" i="5"/>
  <c r="BD32" i="5"/>
  <c r="BF30" i="5"/>
  <c r="AZ29" i="5"/>
  <c r="BM23" i="5"/>
  <c r="BE23" i="5"/>
  <c r="AN19" i="5"/>
  <c r="BK19" i="5"/>
  <c r="AN14" i="5"/>
  <c r="BG14" i="5"/>
  <c r="BF14" i="5"/>
  <c r="AZ13" i="5"/>
  <c r="AY12" i="5"/>
  <c r="BM9" i="5"/>
  <c r="BJ9" i="5"/>
  <c r="BK32" i="5"/>
  <c r="BM30" i="5"/>
  <c r="BE30" i="5"/>
  <c r="AY29" i="5"/>
  <c r="BL23" i="5"/>
  <c r="BD23" i="5"/>
  <c r="AY13" i="5"/>
  <c r="BL12" i="5"/>
  <c r="AT12" i="5"/>
  <c r="BG9" i="5"/>
  <c r="AY5" i="5"/>
  <c r="BG5" i="5"/>
  <c r="AX29" i="5"/>
  <c r="BH28" i="5"/>
  <c r="AN26" i="5"/>
  <c r="BI26" i="5"/>
  <c r="AN24" i="5"/>
  <c r="BD24" i="5"/>
  <c r="AY23" i="5"/>
  <c r="AN21" i="5"/>
  <c r="BG21" i="5"/>
  <c r="BF21" i="5"/>
  <c r="AN20" i="5"/>
  <c r="BH20" i="5"/>
  <c r="AX13" i="5"/>
  <c r="BK12" i="5"/>
  <c r="AS12" i="5"/>
  <c r="BH12" i="5"/>
  <c r="AS5" i="5"/>
  <c r="BF5" i="5"/>
  <c r="AN33" i="5"/>
  <c r="BK33" i="5"/>
  <c r="AN31" i="5"/>
  <c r="BK29" i="5"/>
  <c r="AS29" i="5"/>
  <c r="BG28" i="5"/>
  <c r="AX23" i="5"/>
  <c r="BI19" i="5"/>
  <c r="AN17" i="5"/>
  <c r="AN15" i="5"/>
  <c r="BK13" i="5"/>
  <c r="AS13" i="5"/>
  <c r="AR12" i="5"/>
  <c r="BG12" i="5"/>
  <c r="AW9" i="5"/>
  <c r="BF6" i="5"/>
  <c r="BD34" i="5"/>
  <c r="BM31" i="5"/>
  <c r="BE31" i="5"/>
  <c r="BJ29" i="5"/>
  <c r="AR29" i="5"/>
  <c r="AN27" i="5"/>
  <c r="BH27" i="5"/>
  <c r="BJ26" i="5"/>
  <c r="BL24" i="5"/>
  <c r="AW23" i="5"/>
  <c r="BH22" i="5"/>
  <c r="BF22" i="5"/>
  <c r="BE15" i="5"/>
  <c r="BJ13" i="5"/>
  <c r="AR13" i="5"/>
  <c r="AQ12" i="5"/>
  <c r="AN11" i="5"/>
  <c r="BI11" i="5"/>
  <c r="AU9" i="5"/>
  <c r="AN8" i="5"/>
  <c r="BL8" i="5"/>
  <c r="BM6" i="5"/>
  <c r="BE6" i="5"/>
  <c r="AN7" i="5"/>
  <c r="BE7" i="5"/>
  <c r="AA4" i="5"/>
  <c r="AN4" i="5"/>
  <c r="AW4" i="5"/>
  <c r="N4" i="5"/>
  <c r="BA29" i="5"/>
  <c r="BI27" i="5"/>
  <c r="BJ54" i="5"/>
  <c r="BA23" i="5"/>
  <c r="BD7" i="5"/>
  <c r="BK24" i="5"/>
  <c r="BI39" i="5"/>
  <c r="BG35" i="5"/>
  <c r="AX39" i="5"/>
  <c r="AW30" i="5"/>
  <c r="AX30" i="5"/>
  <c r="BM42" i="5"/>
  <c r="BH30" i="5"/>
  <c r="BJ42" i="5"/>
  <c r="BD42" i="5"/>
  <c r="AV57" i="5"/>
  <c r="AS57" i="5"/>
  <c r="BG68" i="5"/>
  <c r="AT58" i="5"/>
  <c r="AX58" i="5"/>
  <c r="BL38" i="5"/>
  <c r="AU48" i="5"/>
  <c r="AQ48" i="5"/>
  <c r="BL77" i="5"/>
  <c r="BM49" i="5"/>
  <c r="AR49" i="5"/>
  <c r="AW65" i="5"/>
  <c r="AT65" i="5"/>
  <c r="BM72" i="5"/>
  <c r="BJ85" i="5"/>
  <c r="BI89" i="5"/>
  <c r="BH92" i="5"/>
  <c r="AZ92" i="5"/>
  <c r="AU108" i="5"/>
  <c r="AR108" i="5"/>
  <c r="AX106" i="5"/>
  <c r="AT106" i="5"/>
  <c r="BD68" i="5"/>
  <c r="BM68" i="5"/>
  <c r="BM100" i="5"/>
  <c r="AY100" i="5"/>
  <c r="BD103" i="5"/>
  <c r="BN103" i="5"/>
  <c r="AZ103" i="5"/>
  <c r="BH42" i="5"/>
  <c r="BH48" i="5"/>
  <c r="BL7" i="5"/>
  <c r="BD89" i="5"/>
  <c r="AS39" i="5"/>
  <c r="BJ39" i="5"/>
  <c r="BJ57" i="5"/>
  <c r="BI58" i="5"/>
  <c r="BL89" i="5"/>
  <c r="BG91" i="5"/>
  <c r="BH58" i="5"/>
  <c r="BA43" i="5"/>
  <c r="BL61" i="5"/>
  <c r="BM88" i="5"/>
  <c r="BH57" i="5"/>
  <c r="BL49" i="5"/>
  <c r="BN95" i="5"/>
  <c r="BE39" i="5"/>
  <c r="BN39" i="5"/>
  <c r="BA13" i="5"/>
  <c r="BM7" i="5"/>
  <c r="BH19" i="5"/>
  <c r="BK16" i="5"/>
  <c r="AV39" i="5"/>
  <c r="BG30" i="5"/>
  <c r="AS30" i="5"/>
  <c r="BA30" i="5"/>
  <c r="BJ44" i="5"/>
  <c r="BL44" i="5"/>
  <c r="BA36" i="5"/>
  <c r="AY42" i="5"/>
  <c r="AV42" i="5"/>
  <c r="BG57" i="5"/>
  <c r="BD57" i="5"/>
  <c r="AX57" i="5"/>
  <c r="BA57" i="5"/>
  <c r="BH49" i="5"/>
  <c r="BK48" i="5"/>
  <c r="AU58" i="5"/>
  <c r="AR58" i="5"/>
  <c r="BA58" i="5"/>
  <c r="AV48" i="5"/>
  <c r="BA48" i="5"/>
  <c r="AZ48" i="5"/>
  <c r="BM61" i="5"/>
  <c r="AW49" i="5"/>
  <c r="BK49" i="5"/>
  <c r="BF61" i="5"/>
  <c r="BI47" i="5"/>
  <c r="AU65" i="5"/>
  <c r="BH65" i="5"/>
  <c r="BN65" i="5"/>
  <c r="BD106" i="5"/>
  <c r="BN106" i="5"/>
  <c r="BH102" i="5"/>
  <c r="BH93" i="5"/>
  <c r="BI108" i="5"/>
  <c r="BJ92" i="5"/>
  <c r="AV92" i="5"/>
  <c r="BG92" i="5"/>
  <c r="BN92" i="5"/>
  <c r="AV108" i="5"/>
  <c r="BG108" i="5"/>
  <c r="BN108" i="5"/>
  <c r="AY106" i="5"/>
  <c r="AQ106" i="5"/>
  <c r="BA106" i="5"/>
  <c r="BH68" i="5"/>
  <c r="AQ68" i="5"/>
  <c r="AW100" i="5"/>
  <c r="AT100" i="5"/>
  <c r="AU103" i="5"/>
  <c r="AQ103" i="5"/>
  <c r="BA103" i="5"/>
  <c r="BL108" i="5"/>
  <c r="BI57" i="5"/>
  <c r="BJ12" i="5"/>
  <c r="BJ75" i="5"/>
  <c r="BK108" i="5"/>
  <c r="AZ12" i="5"/>
  <c r="BF16" i="5"/>
  <c r="BH45" i="5"/>
  <c r="BI18" i="5"/>
  <c r="BK25" i="5"/>
  <c r="BL35" i="5"/>
  <c r="AY39" i="5"/>
  <c r="AZ30" i="5"/>
  <c r="AV30" i="5"/>
  <c r="BK39" i="5"/>
  <c r="AX42" i="5"/>
  <c r="AU42" i="5"/>
  <c r="AW57" i="5"/>
  <c r="AT57" i="5"/>
  <c r="AS65" i="5"/>
  <c r="BK54" i="5"/>
  <c r="BH82" i="5"/>
  <c r="BI49" i="5"/>
  <c r="BL58" i="5"/>
  <c r="AY58" i="5"/>
  <c r="BM48" i="5"/>
  <c r="AR48" i="5"/>
  <c r="BJ65" i="5"/>
  <c r="BF49" i="5"/>
  <c r="BN49" i="5"/>
  <c r="AS49" i="5"/>
  <c r="BA49" i="5"/>
  <c r="BL68" i="5"/>
  <c r="BL65" i="5"/>
  <c r="AX65" i="5"/>
  <c r="BN84" i="5"/>
  <c r="BL106" i="5"/>
  <c r="BI92" i="5"/>
  <c r="BA69" i="5"/>
  <c r="AX92" i="5"/>
  <c r="AW92" i="5"/>
  <c r="BH108" i="5"/>
  <c r="BM108" i="5"/>
  <c r="BG106" i="5"/>
  <c r="BI106" i="5"/>
  <c r="AY68" i="5"/>
  <c r="AW68" i="5"/>
  <c r="BK100" i="5"/>
  <c r="BN100" i="5"/>
  <c r="AZ100" i="5"/>
  <c r="BA100" i="5"/>
  <c r="AT103" i="5"/>
  <c r="BE103" i="5"/>
  <c r="BI5" i="5"/>
  <c r="BK5" i="5"/>
  <c r="BM14" i="5"/>
  <c r="BN43" i="5"/>
  <c r="AQ39" i="5"/>
  <c r="BA39" i="5"/>
  <c r="BE16" i="5"/>
  <c r="AY30" i="5"/>
  <c r="BE42" i="5"/>
  <c r="AW42" i="5"/>
  <c r="BF57" i="5"/>
  <c r="BI66" i="5"/>
  <c r="BN78" i="5"/>
  <c r="BL54" i="5"/>
  <c r="BD58" i="5"/>
  <c r="BN58" i="5"/>
  <c r="BE48" i="5"/>
  <c r="BN48" i="5"/>
  <c r="AV49" i="5"/>
  <c r="BG65" i="5"/>
  <c r="BK106" i="5"/>
  <c r="BD108" i="5"/>
  <c r="BF68" i="5"/>
  <c r="BN68" i="5"/>
  <c r="AS92" i="5"/>
  <c r="BA92" i="5"/>
  <c r="AW108" i="5"/>
  <c r="AZ108" i="5"/>
  <c r="BJ106" i="5"/>
  <c r="AX68" i="5"/>
  <c r="BF100" i="5"/>
  <c r="AS103" i="5"/>
  <c r="BD64" i="5"/>
  <c r="BN64" i="5"/>
  <c r="BL64" i="5"/>
  <c r="BI12" i="5"/>
  <c r="BN12" i="5"/>
  <c r="AR39" i="5"/>
  <c r="AQ10" i="5"/>
  <c r="AY10" i="5"/>
  <c r="AR10" i="5"/>
  <c r="AZ10" i="5"/>
  <c r="AS10" i="5"/>
  <c r="AU10" i="5"/>
  <c r="AW10" i="5"/>
  <c r="BG10" i="5"/>
  <c r="AX10" i="5"/>
  <c r="BH10" i="5"/>
  <c r="AV10" i="5"/>
  <c r="BE10" i="5"/>
  <c r="BF10" i="5"/>
  <c r="BK10" i="5"/>
  <c r="BL10" i="5"/>
  <c r="BM10" i="5"/>
  <c r="AT10" i="5"/>
  <c r="BA9" i="5"/>
  <c r="AW50" i="5"/>
  <c r="AX50" i="5"/>
  <c r="AQ50" i="5"/>
  <c r="AY50" i="5"/>
  <c r="AR50" i="5"/>
  <c r="AZ50" i="5"/>
  <c r="BJ50" i="5"/>
  <c r="AS50" i="5"/>
  <c r="AT50" i="5"/>
  <c r="BD50" i="5"/>
  <c r="BL50" i="5"/>
  <c r="AU50" i="5"/>
  <c r="BE50" i="5"/>
  <c r="BM50" i="5"/>
  <c r="AV50" i="5"/>
  <c r="BF50" i="5"/>
  <c r="AV51" i="5"/>
  <c r="BF51" i="5"/>
  <c r="AW51" i="5"/>
  <c r="AX51" i="5"/>
  <c r="AQ51" i="5"/>
  <c r="AY51" i="5"/>
  <c r="BI51" i="5"/>
  <c r="AR51" i="5"/>
  <c r="AZ51" i="5"/>
  <c r="BJ51" i="5"/>
  <c r="AS51" i="5"/>
  <c r="BK51" i="5"/>
  <c r="AT51" i="5"/>
  <c r="BD51" i="5"/>
  <c r="BL51" i="5"/>
  <c r="AU51" i="5"/>
  <c r="BE51" i="5"/>
  <c r="AR63" i="5"/>
  <c r="AZ63" i="5"/>
  <c r="BJ63" i="5"/>
  <c r="AS63" i="5"/>
  <c r="AT63" i="5"/>
  <c r="AU63" i="5"/>
  <c r="BE63" i="5"/>
  <c r="BM63" i="5"/>
  <c r="AV63" i="5"/>
  <c r="BF63" i="5"/>
  <c r="AW63" i="5"/>
  <c r="BG63" i="5"/>
  <c r="AX63" i="5"/>
  <c r="BH63" i="5"/>
  <c r="AQ63" i="5"/>
  <c r="AY63" i="5"/>
  <c r="BI63" i="5"/>
  <c r="BA42" i="5"/>
  <c r="BE53" i="5"/>
  <c r="BF53" i="5"/>
  <c r="BA71" i="5"/>
  <c r="BH51" i="5"/>
  <c r="BG83" i="5"/>
  <c r="AX101" i="5"/>
  <c r="AQ101" i="5"/>
  <c r="AY101" i="5"/>
  <c r="AS101" i="5"/>
  <c r="AZ101" i="5"/>
  <c r="BM101" i="5"/>
  <c r="AT101" i="5"/>
  <c r="BF101" i="5"/>
  <c r="AV101" i="5"/>
  <c r="AW101" i="5"/>
  <c r="BK101" i="5"/>
  <c r="BD101" i="5"/>
  <c r="AR101" i="5"/>
  <c r="BE101" i="5"/>
  <c r="AU101" i="5"/>
  <c r="BG101" i="5"/>
  <c r="BD63" i="5"/>
  <c r="BK53" i="5"/>
  <c r="AX85" i="5"/>
  <c r="AQ85" i="5"/>
  <c r="AY85" i="5"/>
  <c r="AR85" i="5"/>
  <c r="AZ85" i="5"/>
  <c r="AS85" i="5"/>
  <c r="AT85" i="5"/>
  <c r="BD85" i="5"/>
  <c r="BL85" i="5"/>
  <c r="AU85" i="5"/>
  <c r="AV85" i="5"/>
  <c r="BF85" i="5"/>
  <c r="BG85" i="5"/>
  <c r="AW85" i="5"/>
  <c r="AS98" i="5"/>
  <c r="AT98" i="5"/>
  <c r="AV98" i="5"/>
  <c r="AX98" i="5"/>
  <c r="BM98" i="5"/>
  <c r="AU98" i="5"/>
  <c r="AY98" i="5"/>
  <c r="AQ98" i="5"/>
  <c r="AZ98" i="5"/>
  <c r="BJ98" i="5"/>
  <c r="BE98" i="5"/>
  <c r="BI98" i="5"/>
  <c r="AW98" i="5"/>
  <c r="AR98" i="5"/>
  <c r="AU104" i="5"/>
  <c r="AV104" i="5"/>
  <c r="AS104" i="5"/>
  <c r="AY104" i="5"/>
  <c r="BL104" i="5"/>
  <c r="BD104" i="5"/>
  <c r="AT104" i="5"/>
  <c r="BK104" i="5"/>
  <c r="AQ104" i="5"/>
  <c r="AW104" i="5"/>
  <c r="BI104" i="5"/>
  <c r="AZ104" i="5"/>
  <c r="AX104" i="5"/>
  <c r="AR104" i="5"/>
  <c r="BH98" i="5"/>
  <c r="BA108" i="5"/>
  <c r="AT31" i="5"/>
  <c r="AU31" i="5"/>
  <c r="AR31" i="5"/>
  <c r="AZ31" i="5"/>
  <c r="BJ31" i="5"/>
  <c r="AS31" i="5"/>
  <c r="BK31" i="5"/>
  <c r="BG31" i="5"/>
  <c r="BH31" i="5"/>
  <c r="AQ31" i="5"/>
  <c r="BI31" i="5"/>
  <c r="AV31" i="5"/>
  <c r="AW31" i="5"/>
  <c r="AX31" i="5"/>
  <c r="AY31" i="5"/>
  <c r="BF31" i="5"/>
  <c r="BE14" i="5"/>
  <c r="BA5" i="5"/>
  <c r="AQ34" i="5"/>
  <c r="AR34" i="5"/>
  <c r="AZ34" i="5"/>
  <c r="AS34" i="5"/>
  <c r="AT34" i="5"/>
  <c r="BE34" i="5"/>
  <c r="BM34" i="5"/>
  <c r="AU34" i="5"/>
  <c r="BF34" i="5"/>
  <c r="AW34" i="5"/>
  <c r="BH34" i="5"/>
  <c r="AX34" i="5"/>
  <c r="AY34" i="5"/>
  <c r="BJ34" i="5"/>
  <c r="AV34" i="5"/>
  <c r="BG34" i="5"/>
  <c r="BI34" i="5"/>
  <c r="BL31" i="5"/>
  <c r="BN6" i="5"/>
  <c r="BD35" i="5"/>
  <c r="BM35" i="5"/>
  <c r="BN36" i="5"/>
  <c r="BM16" i="5"/>
  <c r="AX38" i="5"/>
  <c r="BH38" i="5"/>
  <c r="AQ38" i="5"/>
  <c r="AY38" i="5"/>
  <c r="AR38" i="5"/>
  <c r="AZ38" i="5"/>
  <c r="AW38" i="5"/>
  <c r="BG38" i="5"/>
  <c r="AT38" i="5"/>
  <c r="AU38" i="5"/>
  <c r="BM38" i="5"/>
  <c r="AV38" i="5"/>
  <c r="BD38" i="5"/>
  <c r="BE38" i="5"/>
  <c r="BF38" i="5"/>
  <c r="AS38" i="5"/>
  <c r="BA32" i="5"/>
  <c r="BK44" i="5"/>
  <c r="BD44" i="5"/>
  <c r="BA64" i="5"/>
  <c r="BD54" i="5"/>
  <c r="AQ80" i="5"/>
  <c r="AY80" i="5"/>
  <c r="BI80" i="5"/>
  <c r="AR80" i="5"/>
  <c r="AZ80" i="5"/>
  <c r="AS80" i="5"/>
  <c r="AX80" i="5"/>
  <c r="BH80" i="5"/>
  <c r="BF80" i="5"/>
  <c r="BG80" i="5"/>
  <c r="AT80" i="5"/>
  <c r="BL80" i="5"/>
  <c r="AU80" i="5"/>
  <c r="BM80" i="5"/>
  <c r="AV80" i="5"/>
  <c r="AW80" i="5"/>
  <c r="BH74" i="5"/>
  <c r="BK50" i="5"/>
  <c r="AV87" i="5"/>
  <c r="AW87" i="5"/>
  <c r="AX87" i="5"/>
  <c r="AQ87" i="5"/>
  <c r="AY87" i="5"/>
  <c r="AR87" i="5"/>
  <c r="AZ87" i="5"/>
  <c r="BJ87" i="5"/>
  <c r="AS87" i="5"/>
  <c r="AT87" i="5"/>
  <c r="BD87" i="5"/>
  <c r="BL87" i="5"/>
  <c r="BM87" i="5"/>
  <c r="AU87" i="5"/>
  <c r="BE87" i="5"/>
  <c r="AT105" i="5"/>
  <c r="AU105" i="5"/>
  <c r="AZ105" i="5"/>
  <c r="AV105" i="5"/>
  <c r="BH105" i="5"/>
  <c r="AX105" i="5"/>
  <c r="BK105" i="5"/>
  <c r="AQ105" i="5"/>
  <c r="AW105" i="5"/>
  <c r="AR105" i="5"/>
  <c r="BF105" i="5"/>
  <c r="BI105" i="5"/>
  <c r="AY105" i="5"/>
  <c r="AS105" i="5"/>
  <c r="BJ105" i="5"/>
  <c r="BI87" i="5"/>
  <c r="BG87" i="5"/>
  <c r="BE88" i="5"/>
  <c r="BL63" i="5"/>
  <c r="BN69" i="5"/>
  <c r="AR99" i="5"/>
  <c r="AZ99" i="5"/>
  <c r="AS99" i="5"/>
  <c r="AU99" i="5"/>
  <c r="AX99" i="5"/>
  <c r="AV99" i="5"/>
  <c r="AY99" i="5"/>
  <c r="AQ99" i="5"/>
  <c r="BI99" i="5"/>
  <c r="BD99" i="5"/>
  <c r="AT99" i="5"/>
  <c r="AW99" i="5"/>
  <c r="BF99" i="5"/>
  <c r="BH99" i="5"/>
  <c r="BL99" i="5"/>
  <c r="AX93" i="5"/>
  <c r="AQ93" i="5"/>
  <c r="AY93" i="5"/>
  <c r="AS93" i="5"/>
  <c r="AR93" i="5"/>
  <c r="BF93" i="5"/>
  <c r="AT93" i="5"/>
  <c r="BG93" i="5"/>
  <c r="AW93" i="5"/>
  <c r="AU93" i="5"/>
  <c r="AV93" i="5"/>
  <c r="BD93" i="5"/>
  <c r="AZ93" i="5"/>
  <c r="BJ101" i="5"/>
  <c r="BM93" i="5"/>
  <c r="BG105" i="5"/>
  <c r="AT53" i="5"/>
  <c r="AU53" i="5"/>
  <c r="AV53" i="5"/>
  <c r="AW53" i="5"/>
  <c r="BG53" i="5"/>
  <c r="AX53" i="5"/>
  <c r="BH53" i="5"/>
  <c r="AQ53" i="5"/>
  <c r="AY53" i="5"/>
  <c r="BI53" i="5"/>
  <c r="AR53" i="5"/>
  <c r="AZ53" i="5"/>
  <c r="BJ53" i="5"/>
  <c r="AS53" i="5"/>
  <c r="AS70" i="5"/>
  <c r="BK70" i="5"/>
  <c r="AT70" i="5"/>
  <c r="AU70" i="5"/>
  <c r="AR70" i="5"/>
  <c r="AZ70" i="5"/>
  <c r="BJ70" i="5"/>
  <c r="AV70" i="5"/>
  <c r="AW70" i="5"/>
  <c r="AX70" i="5"/>
  <c r="AY70" i="5"/>
  <c r="BH70" i="5"/>
  <c r="BI70" i="5"/>
  <c r="AQ70" i="5"/>
  <c r="BA70" i="5"/>
  <c r="AW102" i="5"/>
  <c r="AX102" i="5"/>
  <c r="AT102" i="5"/>
  <c r="BF102" i="5"/>
  <c r="AU102" i="5"/>
  <c r="BI102" i="5"/>
  <c r="AZ102" i="5"/>
  <c r="AV102" i="5"/>
  <c r="BL102" i="5"/>
  <c r="AS102" i="5"/>
  <c r="AY102" i="5"/>
  <c r="BK102" i="5"/>
  <c r="AQ102" i="5"/>
  <c r="BM102" i="5"/>
  <c r="BD102" i="5"/>
  <c r="BE102" i="5"/>
  <c r="AR102" i="5"/>
  <c r="AW94" i="5"/>
  <c r="AX94" i="5"/>
  <c r="AR94" i="5"/>
  <c r="AZ94" i="5"/>
  <c r="AQ94" i="5"/>
  <c r="BE94" i="5"/>
  <c r="AS94" i="5"/>
  <c r="BF94" i="5"/>
  <c r="AV94" i="5"/>
  <c r="AT94" i="5"/>
  <c r="AU94" i="5"/>
  <c r="BM94" i="5"/>
  <c r="BD94" i="5"/>
  <c r="AY94" i="5"/>
  <c r="AW66" i="5"/>
  <c r="BG66" i="5"/>
  <c r="AX66" i="5"/>
  <c r="AQ66" i="5"/>
  <c r="AY66" i="5"/>
  <c r="AS66" i="5"/>
  <c r="AT66" i="5"/>
  <c r="BD66" i="5"/>
  <c r="BL66" i="5"/>
  <c r="AU66" i="5"/>
  <c r="BE66" i="5"/>
  <c r="BM66" i="5"/>
  <c r="AV66" i="5"/>
  <c r="BF66" i="5"/>
  <c r="AR66" i="5"/>
  <c r="AZ66" i="5"/>
  <c r="BJ66" i="5"/>
  <c r="BL94" i="5"/>
  <c r="BA90" i="5"/>
  <c r="BJ88" i="5"/>
  <c r="AT77" i="5"/>
  <c r="BD77" i="5"/>
  <c r="AU77" i="5"/>
  <c r="AV77" i="5"/>
  <c r="AS77" i="5"/>
  <c r="BK77" i="5"/>
  <c r="AW77" i="5"/>
  <c r="AX77" i="5"/>
  <c r="AY77" i="5"/>
  <c r="AZ77" i="5"/>
  <c r="AQ77" i="5"/>
  <c r="BI77" i="5"/>
  <c r="AR77" i="5"/>
  <c r="BJ77" i="5"/>
  <c r="BG70" i="5"/>
  <c r="BH85" i="5"/>
  <c r="BG77" i="5"/>
  <c r="BF88" i="5"/>
  <c r="BI101" i="5"/>
  <c r="BA97" i="5"/>
  <c r="AV59" i="5"/>
  <c r="BF59" i="5"/>
  <c r="AW59" i="5"/>
  <c r="AX59" i="5"/>
  <c r="AQ59" i="5"/>
  <c r="AY59" i="5"/>
  <c r="BI59" i="5"/>
  <c r="AR59" i="5"/>
  <c r="AZ59" i="5"/>
  <c r="BJ59" i="5"/>
  <c r="AS59" i="5"/>
  <c r="BK59" i="5"/>
  <c r="AT59" i="5"/>
  <c r="BD59" i="5"/>
  <c r="BL59" i="5"/>
  <c r="AU59" i="5"/>
  <c r="BE59" i="5"/>
  <c r="BM59" i="5"/>
  <c r="AV67" i="5"/>
  <c r="BF67" i="5"/>
  <c r="AW67" i="5"/>
  <c r="AX67" i="5"/>
  <c r="AR67" i="5"/>
  <c r="AZ67" i="5"/>
  <c r="BJ67" i="5"/>
  <c r="AS67" i="5"/>
  <c r="BK67" i="5"/>
  <c r="AT67" i="5"/>
  <c r="BD67" i="5"/>
  <c r="BL67" i="5"/>
  <c r="AU67" i="5"/>
  <c r="BE67" i="5"/>
  <c r="BM67" i="5"/>
  <c r="AQ67" i="5"/>
  <c r="AY67" i="5"/>
  <c r="BI67" i="5"/>
  <c r="BI50" i="5"/>
  <c r="BL62" i="5"/>
  <c r="BN79" i="5"/>
  <c r="BN56" i="5"/>
  <c r="BM62" i="5"/>
  <c r="AT89" i="5"/>
  <c r="AU89" i="5"/>
  <c r="AW89" i="5"/>
  <c r="AR89" i="5"/>
  <c r="AZ89" i="5"/>
  <c r="BJ89" i="5"/>
  <c r="BF89" i="5"/>
  <c r="AS89" i="5"/>
  <c r="AY89" i="5"/>
  <c r="BH89" i="5"/>
  <c r="AQ89" i="5"/>
  <c r="BK89" i="5"/>
  <c r="AX89" i="5"/>
  <c r="AV89" i="5"/>
  <c r="AW86" i="5"/>
  <c r="AX86" i="5"/>
  <c r="AQ86" i="5"/>
  <c r="AY86" i="5"/>
  <c r="AR86" i="5"/>
  <c r="AZ86" i="5"/>
  <c r="AS86" i="5"/>
  <c r="BK86" i="5"/>
  <c r="AT86" i="5"/>
  <c r="AU86" i="5"/>
  <c r="BE86" i="5"/>
  <c r="BM86" i="5"/>
  <c r="AV86" i="5"/>
  <c r="BF86" i="5"/>
  <c r="BD98" i="5"/>
  <c r="BM89" i="5"/>
  <c r="AR91" i="5"/>
  <c r="AZ91" i="5"/>
  <c r="AS91" i="5"/>
  <c r="AU91" i="5"/>
  <c r="AX91" i="5"/>
  <c r="BH91" i="5"/>
  <c r="AW91" i="5"/>
  <c r="AQ91" i="5"/>
  <c r="AY91" i="5"/>
  <c r="AV91" i="5"/>
  <c r="BF91" i="5"/>
  <c r="AT91" i="5"/>
  <c r="BI91" i="5"/>
  <c r="BL91" i="5"/>
  <c r="BF104" i="5"/>
  <c r="AR107" i="5"/>
  <c r="AZ107" i="5"/>
  <c r="AS107" i="5"/>
  <c r="AT107" i="5"/>
  <c r="BE107" i="5"/>
  <c r="AU107" i="5"/>
  <c r="AV107" i="5"/>
  <c r="BH107" i="5"/>
  <c r="AX107" i="5"/>
  <c r="AQ107" i="5"/>
  <c r="AW107" i="5"/>
  <c r="BI107" i="5"/>
  <c r="BD107" i="5"/>
  <c r="AY107" i="5"/>
  <c r="BM104" i="5"/>
  <c r="BJ86" i="5"/>
  <c r="BI94" i="5"/>
  <c r="BJ104" i="5"/>
  <c r="AT15" i="5"/>
  <c r="AU15" i="5"/>
  <c r="AR15" i="5"/>
  <c r="AZ15" i="5"/>
  <c r="BJ15" i="5"/>
  <c r="AS15" i="5"/>
  <c r="BK15" i="5"/>
  <c r="BG15" i="5"/>
  <c r="BH15" i="5"/>
  <c r="AQ15" i="5"/>
  <c r="BI15" i="5"/>
  <c r="AV15" i="5"/>
  <c r="AW15" i="5"/>
  <c r="AX15" i="5"/>
  <c r="AY15" i="5"/>
  <c r="BF15" i="5"/>
  <c r="AR25" i="5"/>
  <c r="AZ25" i="5"/>
  <c r="AS25" i="5"/>
  <c r="AX25" i="5"/>
  <c r="BH25" i="5"/>
  <c r="AQ25" i="5"/>
  <c r="AY25" i="5"/>
  <c r="BI25" i="5"/>
  <c r="AU25" i="5"/>
  <c r="AV25" i="5"/>
  <c r="AW25" i="5"/>
  <c r="BD25" i="5"/>
  <c r="BF25" i="5"/>
  <c r="BG25" i="5"/>
  <c r="AT25" i="5"/>
  <c r="BD53" i="5"/>
  <c r="AW83" i="5"/>
  <c r="AX83" i="5"/>
  <c r="AU83" i="5"/>
  <c r="BE83" i="5"/>
  <c r="AT83" i="5"/>
  <c r="BJ83" i="5"/>
  <c r="AV83" i="5"/>
  <c r="BK83" i="5"/>
  <c r="AY83" i="5"/>
  <c r="BL83" i="5"/>
  <c r="AZ83" i="5"/>
  <c r="BM83" i="5"/>
  <c r="AQ83" i="5"/>
  <c r="BA83" i="5"/>
  <c r="BD83" i="5"/>
  <c r="AR83" i="5"/>
  <c r="BF83" i="5"/>
  <c r="AS83" i="5"/>
  <c r="BI83" i="5"/>
  <c r="BA56" i="5"/>
  <c r="AR17" i="5"/>
  <c r="AZ17" i="5"/>
  <c r="AS17" i="5"/>
  <c r="AX17" i="5"/>
  <c r="BH17" i="5"/>
  <c r="AQ17" i="5"/>
  <c r="AY17" i="5"/>
  <c r="BI17" i="5"/>
  <c r="BE17" i="5"/>
  <c r="BF17" i="5"/>
  <c r="BG17" i="5"/>
  <c r="AT17" i="5"/>
  <c r="BL17" i="5"/>
  <c r="AU17" i="5"/>
  <c r="BM17" i="5"/>
  <c r="AV17" i="5"/>
  <c r="AW17" i="5"/>
  <c r="BD17" i="5"/>
  <c r="AQ37" i="5"/>
  <c r="AY37" i="5"/>
  <c r="BI37" i="5"/>
  <c r="AR37" i="5"/>
  <c r="AZ37" i="5"/>
  <c r="AS37" i="5"/>
  <c r="AX37" i="5"/>
  <c r="BH37" i="5"/>
  <c r="BF37" i="5"/>
  <c r="BG37" i="5"/>
  <c r="AT37" i="5"/>
  <c r="BL37" i="5"/>
  <c r="AU37" i="5"/>
  <c r="BM37" i="5"/>
  <c r="AV37" i="5"/>
  <c r="AW37" i="5"/>
  <c r="BD37" i="5"/>
  <c r="BA60" i="5"/>
  <c r="BL53" i="5"/>
  <c r="AW82" i="5"/>
  <c r="BG82" i="5"/>
  <c r="AX82" i="5"/>
  <c r="AQ82" i="5"/>
  <c r="AY82" i="5"/>
  <c r="AV82" i="5"/>
  <c r="BF82" i="5"/>
  <c r="AS82" i="5"/>
  <c r="AT82" i="5"/>
  <c r="BL82" i="5"/>
  <c r="AU82" i="5"/>
  <c r="BM82" i="5"/>
  <c r="AZ82" i="5"/>
  <c r="BD82" i="5"/>
  <c r="BE82" i="5"/>
  <c r="AR82" i="5"/>
  <c r="BJ82" i="5"/>
  <c r="AX27" i="5"/>
  <c r="AQ27" i="5"/>
  <c r="AY27" i="5"/>
  <c r="AV27" i="5"/>
  <c r="BF27" i="5"/>
  <c r="AW27" i="5"/>
  <c r="BG27" i="5"/>
  <c r="BD27" i="5"/>
  <c r="BE27" i="5"/>
  <c r="AR27" i="5"/>
  <c r="AS27" i="5"/>
  <c r="BK27" i="5"/>
  <c r="AT27" i="5"/>
  <c r="BL27" i="5"/>
  <c r="AU27" i="5"/>
  <c r="BM27" i="5"/>
  <c r="AZ27" i="5"/>
  <c r="BD16" i="5"/>
  <c r="BD8" i="5"/>
  <c r="AQ18" i="5"/>
  <c r="AY18" i="5"/>
  <c r="AR18" i="5"/>
  <c r="AZ18" i="5"/>
  <c r="AW18" i="5"/>
  <c r="BG18" i="5"/>
  <c r="AX18" i="5"/>
  <c r="BH18" i="5"/>
  <c r="AS18" i="5"/>
  <c r="AT18" i="5"/>
  <c r="AU18" i="5"/>
  <c r="BM18" i="5"/>
  <c r="AV18" i="5"/>
  <c r="BD18" i="5"/>
  <c r="BE18" i="5"/>
  <c r="BF18" i="5"/>
  <c r="AU41" i="5"/>
  <c r="BE41" i="5"/>
  <c r="BM41" i="5"/>
  <c r="AV41" i="5"/>
  <c r="AW41" i="5"/>
  <c r="AT41" i="5"/>
  <c r="BD41" i="5"/>
  <c r="BL41" i="5"/>
  <c r="AQ41" i="5"/>
  <c r="BA41" i="5"/>
  <c r="AR41" i="5"/>
  <c r="BJ41" i="5"/>
  <c r="AS41" i="5"/>
  <c r="BK41" i="5"/>
  <c r="AX41" i="5"/>
  <c r="AY41" i="5"/>
  <c r="AZ41" i="5"/>
  <c r="BH14" i="5"/>
  <c r="BK18" i="5"/>
  <c r="BE37" i="5"/>
  <c r="BD10" i="5"/>
  <c r="BI10" i="5"/>
  <c r="BJ10" i="5"/>
  <c r="BN29" i="5"/>
  <c r="BJ27" i="5"/>
  <c r="BI28" i="5"/>
  <c r="BA22" i="5"/>
  <c r="BJ37" i="5"/>
  <c r="AR55" i="5"/>
  <c r="AZ55" i="5"/>
  <c r="AS55" i="5"/>
  <c r="AT55" i="5"/>
  <c r="AU55" i="5"/>
  <c r="BE55" i="5"/>
  <c r="BM55" i="5"/>
  <c r="AV55" i="5"/>
  <c r="BF55" i="5"/>
  <c r="AW55" i="5"/>
  <c r="BG55" i="5"/>
  <c r="AX55" i="5"/>
  <c r="BH55" i="5"/>
  <c r="AQ55" i="5"/>
  <c r="AY55" i="5"/>
  <c r="BI55" i="5"/>
  <c r="BN52" i="5"/>
  <c r="BN42" i="5"/>
  <c r="BN57" i="5"/>
  <c r="BH41" i="5"/>
  <c r="BK38" i="5"/>
  <c r="BH50" i="5"/>
  <c r="BG67" i="5"/>
  <c r="BG51" i="5"/>
  <c r="BH67" i="5"/>
  <c r="BK63" i="5"/>
  <c r="BN97" i="5"/>
  <c r="BG89" i="5"/>
  <c r="BN89" i="5"/>
  <c r="BA75" i="5"/>
  <c r="BG94" i="5"/>
  <c r="BL98" i="5"/>
  <c r="BN90" i="5"/>
  <c r="BK91" i="5"/>
  <c r="BH101" i="5"/>
  <c r="AX81" i="5"/>
  <c r="BH81" i="5"/>
  <c r="AQ81" i="5"/>
  <c r="AY81" i="5"/>
  <c r="AR81" i="5"/>
  <c r="AZ81" i="5"/>
  <c r="AW81" i="5"/>
  <c r="BG81" i="5"/>
  <c r="BF81" i="5"/>
  <c r="AS81" i="5"/>
  <c r="AT81" i="5"/>
  <c r="AU81" i="5"/>
  <c r="BM81" i="5"/>
  <c r="AV81" i="5"/>
  <c r="BE81" i="5"/>
  <c r="BF87" i="5"/>
  <c r="BG59" i="5"/>
  <c r="AU76" i="5"/>
  <c r="BE76" i="5"/>
  <c r="BM76" i="5"/>
  <c r="AV76" i="5"/>
  <c r="AW76" i="5"/>
  <c r="AT76" i="5"/>
  <c r="BD76" i="5"/>
  <c r="BL76" i="5"/>
  <c r="AQ76" i="5"/>
  <c r="AR76" i="5"/>
  <c r="BJ76" i="5"/>
  <c r="AS76" i="5"/>
  <c r="BK76" i="5"/>
  <c r="AX76" i="5"/>
  <c r="AY76" i="5"/>
  <c r="AZ76" i="5"/>
  <c r="BH76" i="5"/>
  <c r="BL101" i="5"/>
  <c r="BA95" i="5"/>
  <c r="BG99" i="5"/>
  <c r="BG104" i="5"/>
  <c r="BL107" i="5"/>
  <c r="AR33" i="5"/>
  <c r="AZ33" i="5"/>
  <c r="AS33" i="5"/>
  <c r="AX33" i="5"/>
  <c r="BH33" i="5"/>
  <c r="AQ33" i="5"/>
  <c r="AY33" i="5"/>
  <c r="BI33" i="5"/>
  <c r="BE33" i="5"/>
  <c r="BF33" i="5"/>
  <c r="BG33" i="5"/>
  <c r="AT33" i="5"/>
  <c r="BL33" i="5"/>
  <c r="AU33" i="5"/>
  <c r="BM33" i="5"/>
  <c r="AV33" i="5"/>
  <c r="AW33" i="5"/>
  <c r="BD33" i="5"/>
  <c r="BJ33" i="5"/>
  <c r="AV40" i="5"/>
  <c r="BF40" i="5"/>
  <c r="AW40" i="5"/>
  <c r="AX40" i="5"/>
  <c r="AU40" i="5"/>
  <c r="BE40" i="5"/>
  <c r="BM40" i="5"/>
  <c r="AZ40" i="5"/>
  <c r="BD40" i="5"/>
  <c r="AQ40" i="5"/>
  <c r="BI40" i="5"/>
  <c r="AR40" i="5"/>
  <c r="BJ40" i="5"/>
  <c r="AS40" i="5"/>
  <c r="BK40" i="5"/>
  <c r="AT40" i="5"/>
  <c r="BL40" i="5"/>
  <c r="AY40" i="5"/>
  <c r="BL25" i="5"/>
  <c r="BM15" i="5"/>
  <c r="AS16" i="5"/>
  <c r="AT16" i="5"/>
  <c r="AQ16" i="5"/>
  <c r="AY16" i="5"/>
  <c r="BI16" i="5"/>
  <c r="AR16" i="5"/>
  <c r="AZ16" i="5"/>
  <c r="BJ16" i="5"/>
  <c r="AV16" i="5"/>
  <c r="AW16" i="5"/>
  <c r="AX16" i="5"/>
  <c r="BG16" i="5"/>
  <c r="BH16" i="5"/>
  <c r="AU16" i="5"/>
  <c r="BG40" i="5"/>
  <c r="AS62" i="5"/>
  <c r="BK62" i="5"/>
  <c r="AT62" i="5"/>
  <c r="AU62" i="5"/>
  <c r="AV62" i="5"/>
  <c r="BF62" i="5"/>
  <c r="AW62" i="5"/>
  <c r="BG62" i="5"/>
  <c r="AX62" i="5"/>
  <c r="BH62" i="5"/>
  <c r="AQ62" i="5"/>
  <c r="AY62" i="5"/>
  <c r="BI62" i="5"/>
  <c r="AR62" i="5"/>
  <c r="AZ62" i="5"/>
  <c r="BJ62" i="5"/>
  <c r="BN71" i="5"/>
  <c r="AU88" i="5"/>
  <c r="AV88" i="5"/>
  <c r="AW88" i="5"/>
  <c r="BG88" i="5"/>
  <c r="AX88" i="5"/>
  <c r="AQ88" i="5"/>
  <c r="AY88" i="5"/>
  <c r="BI88" i="5"/>
  <c r="AS88" i="5"/>
  <c r="BK88" i="5"/>
  <c r="BL88" i="5"/>
  <c r="AT88" i="5"/>
  <c r="AR88" i="5"/>
  <c r="BD88" i="5"/>
  <c r="AZ88" i="5"/>
  <c r="BD62" i="5"/>
  <c r="BA65" i="5"/>
  <c r="AS8" i="5"/>
  <c r="AT8" i="5"/>
  <c r="AU8" i="5"/>
  <c r="BE8" i="5"/>
  <c r="BM8" i="5"/>
  <c r="AW8" i="5"/>
  <c r="BG8" i="5"/>
  <c r="AQ8" i="5"/>
  <c r="AY8" i="5"/>
  <c r="BI8" i="5"/>
  <c r="AR8" i="5"/>
  <c r="AZ8" i="5"/>
  <c r="BJ8" i="5"/>
  <c r="AV8" i="5"/>
  <c r="AX8" i="5"/>
  <c r="BF8" i="5"/>
  <c r="BH8" i="5"/>
  <c r="AV21" i="5"/>
  <c r="AW21" i="5"/>
  <c r="AT21" i="5"/>
  <c r="BD21" i="5"/>
  <c r="BL21" i="5"/>
  <c r="AU21" i="5"/>
  <c r="BE21" i="5"/>
  <c r="BM21" i="5"/>
  <c r="AZ21" i="5"/>
  <c r="AQ21" i="5"/>
  <c r="AR21" i="5"/>
  <c r="BJ21" i="5"/>
  <c r="AS21" i="5"/>
  <c r="BK21" i="5"/>
  <c r="AX21" i="5"/>
  <c r="AY21" i="5"/>
  <c r="BH21" i="5"/>
  <c r="BK37" i="5"/>
  <c r="AX11" i="5"/>
  <c r="AQ11" i="5"/>
  <c r="AY11" i="5"/>
  <c r="AV11" i="5"/>
  <c r="BF11" i="5"/>
  <c r="AW11" i="5"/>
  <c r="BG11" i="5"/>
  <c r="BD11" i="5"/>
  <c r="BE11" i="5"/>
  <c r="AR11" i="5"/>
  <c r="AS11" i="5"/>
  <c r="BK11" i="5"/>
  <c r="AT11" i="5"/>
  <c r="BL11" i="5"/>
  <c r="AU11" i="5"/>
  <c r="BM11" i="5"/>
  <c r="AZ11" i="5"/>
  <c r="AS24" i="5"/>
  <c r="AT24" i="5"/>
  <c r="AQ24" i="5"/>
  <c r="AY24" i="5"/>
  <c r="BI24" i="5"/>
  <c r="AR24" i="5"/>
  <c r="AZ24" i="5"/>
  <c r="BJ24" i="5"/>
  <c r="BF24" i="5"/>
  <c r="BG24" i="5"/>
  <c r="BH24" i="5"/>
  <c r="AU24" i="5"/>
  <c r="BM24" i="5"/>
  <c r="AV24" i="5"/>
  <c r="AW24" i="5"/>
  <c r="AX24" i="5"/>
  <c r="BE24" i="5"/>
  <c r="BN23" i="5"/>
  <c r="BJ18" i="5"/>
  <c r="BN32" i="5"/>
  <c r="BK8" i="5"/>
  <c r="BN9" i="5"/>
  <c r="BD15" i="5"/>
  <c r="BE25" i="5"/>
  <c r="AR44" i="5"/>
  <c r="AZ44" i="5"/>
  <c r="AS44" i="5"/>
  <c r="AT44" i="5"/>
  <c r="AQ44" i="5"/>
  <c r="AY44" i="5"/>
  <c r="BG44" i="5"/>
  <c r="BH44" i="5"/>
  <c r="AU44" i="5"/>
  <c r="BM44" i="5"/>
  <c r="AV44" i="5"/>
  <c r="AW44" i="5"/>
  <c r="AX44" i="5"/>
  <c r="BE44" i="5"/>
  <c r="BK34" i="5"/>
  <c r="AQ45" i="5"/>
  <c r="AY45" i="5"/>
  <c r="BI45" i="5"/>
  <c r="AR45" i="5"/>
  <c r="AZ45" i="5"/>
  <c r="AS45" i="5"/>
  <c r="AX45" i="5"/>
  <c r="AV45" i="5"/>
  <c r="AW45" i="5"/>
  <c r="BE45" i="5"/>
  <c r="BF45" i="5"/>
  <c r="BG45" i="5"/>
  <c r="AT45" i="5"/>
  <c r="AU45" i="5"/>
  <c r="AT61" i="5"/>
  <c r="BD61" i="5"/>
  <c r="AU61" i="5"/>
  <c r="AV61" i="5"/>
  <c r="AW61" i="5"/>
  <c r="BG61" i="5"/>
  <c r="AX61" i="5"/>
  <c r="BH61" i="5"/>
  <c r="AQ61" i="5"/>
  <c r="AY61" i="5"/>
  <c r="BI61" i="5"/>
  <c r="AR61" i="5"/>
  <c r="AZ61" i="5"/>
  <c r="BJ61" i="5"/>
  <c r="AS61" i="5"/>
  <c r="BK61" i="5"/>
  <c r="BH59" i="5"/>
  <c r="AW74" i="5"/>
  <c r="BG74" i="5"/>
  <c r="AX74" i="5"/>
  <c r="AQ74" i="5"/>
  <c r="AY74" i="5"/>
  <c r="AV74" i="5"/>
  <c r="BF74" i="5"/>
  <c r="BD74" i="5"/>
  <c r="BE74" i="5"/>
  <c r="AR74" i="5"/>
  <c r="AS74" i="5"/>
  <c r="BK74" i="5"/>
  <c r="AT74" i="5"/>
  <c r="BL74" i="5"/>
  <c r="AU74" i="5"/>
  <c r="BM74" i="5"/>
  <c r="AZ74" i="5"/>
  <c r="BI41" i="5"/>
  <c r="BG50" i="5"/>
  <c r="AX73" i="5"/>
  <c r="BH73" i="5"/>
  <c r="AQ73" i="5"/>
  <c r="AY73" i="5"/>
  <c r="AR73" i="5"/>
  <c r="AZ73" i="5"/>
  <c r="AW73" i="5"/>
  <c r="BG73" i="5"/>
  <c r="AV73" i="5"/>
  <c r="BE73" i="5"/>
  <c r="BF73" i="5"/>
  <c r="AS73" i="5"/>
  <c r="BK73" i="5"/>
  <c r="AT73" i="5"/>
  <c r="BL73" i="5"/>
  <c r="AU73" i="5"/>
  <c r="BM73" i="5"/>
  <c r="BD55" i="5"/>
  <c r="BD70" i="5"/>
  <c r="BF44" i="5"/>
  <c r="BE70" i="5"/>
  <c r="AQ72" i="5"/>
  <c r="AY72" i="5"/>
  <c r="BI72" i="5"/>
  <c r="AR72" i="5"/>
  <c r="AZ72" i="5"/>
  <c r="AS72" i="5"/>
  <c r="AX72" i="5"/>
  <c r="BH72" i="5"/>
  <c r="AT72" i="5"/>
  <c r="AU72" i="5"/>
  <c r="AV72" i="5"/>
  <c r="AW72" i="5"/>
  <c r="BF72" i="5"/>
  <c r="BN72" i="5"/>
  <c r="BG72" i="5"/>
  <c r="BJ94" i="5"/>
  <c r="BN75" i="5"/>
  <c r="BE85" i="5"/>
  <c r="BG102" i="5"/>
  <c r="BD91" i="5"/>
  <c r="BJ107" i="5"/>
  <c r="BL81" i="5"/>
  <c r="BL86" i="5"/>
  <c r="BE93" i="5"/>
  <c r="BG107" i="5"/>
  <c r="BK94" i="5"/>
  <c r="AW20" i="5"/>
  <c r="AX20" i="5"/>
  <c r="AU20" i="5"/>
  <c r="BE20" i="5"/>
  <c r="BM20" i="5"/>
  <c r="AV20" i="5"/>
  <c r="BF20" i="5"/>
  <c r="AY20" i="5"/>
  <c r="AZ20" i="5"/>
  <c r="BD20" i="5"/>
  <c r="AQ20" i="5"/>
  <c r="BI20" i="5"/>
  <c r="AR20" i="5"/>
  <c r="BJ20" i="5"/>
  <c r="AS20" i="5"/>
  <c r="BK20" i="5"/>
  <c r="AT20" i="5"/>
  <c r="BL20" i="5"/>
  <c r="BG20" i="5"/>
  <c r="BH40" i="5"/>
  <c r="AU14" i="5"/>
  <c r="AV14" i="5"/>
  <c r="AS14" i="5"/>
  <c r="BK14" i="5"/>
  <c r="AT14" i="5"/>
  <c r="BD14" i="5"/>
  <c r="BL14" i="5"/>
  <c r="AX14" i="5"/>
  <c r="AY14" i="5"/>
  <c r="AZ14" i="5"/>
  <c r="AQ14" i="5"/>
  <c r="BI14" i="5"/>
  <c r="AR14" i="5"/>
  <c r="BJ14" i="5"/>
  <c r="AW14" i="5"/>
  <c r="BM77" i="5"/>
  <c r="BK82" i="5"/>
  <c r="BK17" i="5"/>
  <c r="BN5" i="5"/>
  <c r="BI21" i="5"/>
  <c r="BN30" i="5"/>
  <c r="AT7" i="5"/>
  <c r="AU7" i="5"/>
  <c r="AV7" i="5"/>
  <c r="BF7" i="5"/>
  <c r="AX7" i="5"/>
  <c r="BH7" i="5"/>
  <c r="AR7" i="5"/>
  <c r="AZ7" i="5"/>
  <c r="BJ7" i="5"/>
  <c r="AS7" i="5"/>
  <c r="BK7" i="5"/>
  <c r="AQ7" i="5"/>
  <c r="AW7" i="5"/>
  <c r="AY7" i="5"/>
  <c r="BG7" i="5"/>
  <c r="BI7" i="5"/>
  <c r="BA12" i="5"/>
  <c r="AQ26" i="5"/>
  <c r="AY26" i="5"/>
  <c r="AR26" i="5"/>
  <c r="AZ26" i="5"/>
  <c r="AW26" i="5"/>
  <c r="BG26" i="5"/>
  <c r="AX26" i="5"/>
  <c r="BH26" i="5"/>
  <c r="BD26" i="5"/>
  <c r="BE26" i="5"/>
  <c r="BF26" i="5"/>
  <c r="AS26" i="5"/>
  <c r="BK26" i="5"/>
  <c r="AT26" i="5"/>
  <c r="BL26" i="5"/>
  <c r="AU26" i="5"/>
  <c r="BM26" i="5"/>
  <c r="AV26" i="5"/>
  <c r="BH11" i="5"/>
  <c r="AX19" i="5"/>
  <c r="AQ19" i="5"/>
  <c r="AY19" i="5"/>
  <c r="AV19" i="5"/>
  <c r="BF19" i="5"/>
  <c r="AW19" i="5"/>
  <c r="BG19" i="5"/>
  <c r="AT19" i="5"/>
  <c r="BL19" i="5"/>
  <c r="AU19" i="5"/>
  <c r="BM19" i="5"/>
  <c r="AZ19" i="5"/>
  <c r="BD19" i="5"/>
  <c r="BE19" i="5"/>
  <c r="AR19" i="5"/>
  <c r="BJ19" i="5"/>
  <c r="AS19" i="5"/>
  <c r="BN13" i="5"/>
  <c r="AW28" i="5"/>
  <c r="AX28" i="5"/>
  <c r="AU28" i="5"/>
  <c r="BE28" i="5"/>
  <c r="BM28" i="5"/>
  <c r="AV28" i="5"/>
  <c r="BF28" i="5"/>
  <c r="AQ28" i="5"/>
  <c r="AR28" i="5"/>
  <c r="AS28" i="5"/>
  <c r="BK28" i="5"/>
  <c r="AT28" i="5"/>
  <c r="BL28" i="5"/>
  <c r="AY28" i="5"/>
  <c r="AZ28" i="5"/>
  <c r="BD28" i="5"/>
  <c r="BL15" i="5"/>
  <c r="BA6" i="5"/>
  <c r="BM25" i="5"/>
  <c r="AX46" i="5"/>
  <c r="BH46" i="5"/>
  <c r="AQ46" i="5"/>
  <c r="AY46" i="5"/>
  <c r="AR46" i="5"/>
  <c r="AZ46" i="5"/>
  <c r="AW46" i="5"/>
  <c r="BG46" i="5"/>
  <c r="BD46" i="5"/>
  <c r="BE46" i="5"/>
  <c r="BF46" i="5"/>
  <c r="AS46" i="5"/>
  <c r="BK46" i="5"/>
  <c r="AT46" i="5"/>
  <c r="BL46" i="5"/>
  <c r="AU46" i="5"/>
  <c r="BM46" i="5"/>
  <c r="AV46" i="5"/>
  <c r="AS35" i="5"/>
  <c r="BK35" i="5"/>
  <c r="AT35" i="5"/>
  <c r="AU35" i="5"/>
  <c r="AW35" i="5"/>
  <c r="AR35" i="5"/>
  <c r="AZ35" i="5"/>
  <c r="BJ35" i="5"/>
  <c r="BH35" i="5"/>
  <c r="BI35" i="5"/>
  <c r="AQ35" i="5"/>
  <c r="AV35" i="5"/>
  <c r="AX35" i="5"/>
  <c r="AY35" i="5"/>
  <c r="AX47" i="5"/>
  <c r="AQ47" i="5"/>
  <c r="AZ47" i="5"/>
  <c r="AR47" i="5"/>
  <c r="AS47" i="5"/>
  <c r="BD47" i="5"/>
  <c r="BL47" i="5"/>
  <c r="AT47" i="5"/>
  <c r="BE47" i="5"/>
  <c r="BM47" i="5"/>
  <c r="AU47" i="5"/>
  <c r="BF47" i="5"/>
  <c r="AV47" i="5"/>
  <c r="BG47" i="5"/>
  <c r="AW47" i="5"/>
  <c r="AY47" i="5"/>
  <c r="BN22" i="5"/>
  <c r="BL34" i="5"/>
  <c r="BJ11" i="5"/>
  <c r="BA52" i="5"/>
  <c r="AS54" i="5"/>
  <c r="AT54" i="5"/>
  <c r="AU54" i="5"/>
  <c r="AV54" i="5"/>
  <c r="BF54" i="5"/>
  <c r="AW54" i="5"/>
  <c r="BG54" i="5"/>
  <c r="AX54" i="5"/>
  <c r="BH54" i="5"/>
  <c r="AQ54" i="5"/>
  <c r="AY54" i="5"/>
  <c r="BI54" i="5"/>
  <c r="AR54" i="5"/>
  <c r="AZ54" i="5"/>
  <c r="BN60" i="5"/>
  <c r="BK47" i="5"/>
  <c r="BM51" i="5"/>
  <c r="BK66" i="5"/>
  <c r="BM54" i="5"/>
  <c r="BL55" i="5"/>
  <c r="BL70" i="5"/>
  <c r="BL45" i="5"/>
  <c r="BM70" i="5"/>
  <c r="BM45" i="5"/>
  <c r="BI74" i="5"/>
  <c r="BA84" i="5"/>
  <c r="BK98" i="5"/>
  <c r="BE80" i="5"/>
  <c r="AU96" i="5"/>
  <c r="AV96" i="5"/>
  <c r="AX96" i="5"/>
  <c r="AZ96" i="5"/>
  <c r="AW96" i="5"/>
  <c r="AQ96" i="5"/>
  <c r="BD96" i="5"/>
  <c r="AS96" i="5"/>
  <c r="AR96" i="5"/>
  <c r="BG96" i="5"/>
  <c r="AT96" i="5"/>
  <c r="AY96" i="5"/>
  <c r="BK96" i="5"/>
  <c r="BL96" i="5"/>
  <c r="BE91" i="5"/>
  <c r="BD105" i="5"/>
  <c r="BK85" i="5"/>
  <c r="BH77" i="5"/>
  <c r="BJ47" i="5"/>
  <c r="BF98" i="5"/>
  <c r="BL105" i="5"/>
  <c r="BK93" i="5"/>
  <c r="BH104" i="5"/>
  <c r="BJ93" i="5"/>
  <c r="BI96" i="5"/>
  <c r="BM4" i="5"/>
  <c r="AQ4" i="5"/>
  <c r="BG4" i="5"/>
  <c r="AY4" i="5"/>
  <c r="AU4" i="5"/>
  <c r="BJ4" i="5"/>
  <c r="BH4" i="5"/>
  <c r="BF4" i="5"/>
  <c r="AX4" i="5"/>
  <c r="AR4" i="5"/>
  <c r="AS4" i="5"/>
  <c r="AZ4" i="5"/>
  <c r="BD4" i="5"/>
  <c r="BL4" i="5"/>
  <c r="BK4" i="5"/>
  <c r="AT4" i="5"/>
  <c r="AV4" i="5"/>
  <c r="BE4" i="5"/>
  <c r="BI4" i="5"/>
  <c r="BN55" i="5"/>
  <c r="BN86" i="5"/>
  <c r="BA81" i="5"/>
  <c r="BN98" i="5"/>
  <c r="BA50" i="5"/>
  <c r="BN73" i="5"/>
  <c r="BN81" i="5"/>
  <c r="BN34" i="5"/>
  <c r="BN7" i="5"/>
  <c r="BN45" i="5"/>
  <c r="BN105" i="5"/>
  <c r="BN80" i="5"/>
  <c r="BN24" i="5"/>
  <c r="BN31" i="5"/>
  <c r="BA68" i="5"/>
  <c r="BA16" i="5"/>
  <c r="BA47" i="5"/>
  <c r="BA8" i="5"/>
  <c r="BN16" i="5"/>
  <c r="BN107" i="5"/>
  <c r="BN59" i="5"/>
  <c r="BA24" i="5"/>
  <c r="BA89" i="5"/>
  <c r="BA59" i="5"/>
  <c r="BN94" i="5"/>
  <c r="BA35" i="5"/>
  <c r="BN28" i="5"/>
  <c r="BA28" i="5"/>
  <c r="BA19" i="5"/>
  <c r="BN91" i="5"/>
  <c r="BN70" i="5"/>
  <c r="BA73" i="5"/>
  <c r="BN15" i="5"/>
  <c r="BN11" i="5"/>
  <c r="BA21" i="5"/>
  <c r="BN40" i="5"/>
  <c r="BA55" i="5"/>
  <c r="BN82" i="5"/>
  <c r="BN37" i="5"/>
  <c r="BA37" i="5"/>
  <c r="BN83" i="5"/>
  <c r="BA25" i="5"/>
  <c r="BA53" i="5"/>
  <c r="BA99" i="5"/>
  <c r="BN87" i="5"/>
  <c r="BN104" i="5"/>
  <c r="BA85" i="5"/>
  <c r="BN101" i="5"/>
  <c r="BA18" i="5"/>
  <c r="BN17" i="5"/>
  <c r="BN44" i="5"/>
  <c r="BA38" i="5"/>
  <c r="BA7" i="5"/>
  <c r="BN8" i="5"/>
  <c r="BA34" i="5"/>
  <c r="BN85" i="5"/>
  <c r="BA101" i="5"/>
  <c r="BN50" i="5"/>
  <c r="BA72" i="5"/>
  <c r="BN41" i="5"/>
  <c r="BN66" i="5"/>
  <c r="BA31" i="5"/>
  <c r="BN63" i="5"/>
  <c r="BA94" i="5"/>
  <c r="BA105" i="5"/>
  <c r="BA98" i="5"/>
  <c r="BA63" i="5"/>
  <c r="BA46" i="5"/>
  <c r="BA44" i="5"/>
  <c r="BA76" i="5"/>
  <c r="BN25" i="5"/>
  <c r="BA77" i="5"/>
  <c r="BA26" i="5"/>
  <c r="BA45" i="5"/>
  <c r="BN62" i="5"/>
  <c r="BN10" i="5"/>
  <c r="BN27" i="5"/>
  <c r="BA17" i="5"/>
  <c r="BA102" i="5"/>
  <c r="BN93" i="5"/>
  <c r="BA80" i="5"/>
  <c r="BA104" i="5"/>
  <c r="BA14" i="5"/>
  <c r="BN33" i="5"/>
  <c r="BA27" i="5"/>
  <c r="BN102" i="5"/>
  <c r="BN96" i="5"/>
  <c r="BN26" i="5"/>
  <c r="BN76" i="5"/>
  <c r="BN18" i="5"/>
  <c r="BA15" i="5"/>
  <c r="BN77" i="5"/>
  <c r="BA96" i="5"/>
  <c r="BA54" i="5"/>
  <c r="BN61" i="5"/>
  <c r="BN21" i="5"/>
  <c r="BA33" i="5"/>
  <c r="BN53" i="5"/>
  <c r="BA107" i="5"/>
  <c r="BA86" i="5"/>
  <c r="BA67" i="5"/>
  <c r="BN99" i="5"/>
  <c r="BN51" i="5"/>
  <c r="BA10" i="5"/>
  <c r="BA82" i="5"/>
  <c r="BA74" i="5"/>
  <c r="BA62" i="5"/>
  <c r="BN67" i="5"/>
  <c r="BN46" i="5"/>
  <c r="BN19" i="5"/>
  <c r="BN14" i="5"/>
  <c r="BA20" i="5"/>
  <c r="BA11" i="5"/>
  <c r="BN47" i="5"/>
  <c r="BN20" i="5"/>
  <c r="BN74" i="5"/>
  <c r="BA61" i="5"/>
  <c r="BN88" i="5"/>
  <c r="BA88" i="5"/>
  <c r="BA40" i="5"/>
  <c r="BA91" i="5"/>
  <c r="BA66" i="5"/>
  <c r="BA93" i="5"/>
  <c r="BA87" i="5"/>
  <c r="BN54" i="5"/>
  <c r="BN38" i="5"/>
  <c r="BN35" i="5"/>
  <c r="BA51" i="5"/>
  <c r="BA4" i="5"/>
  <c r="BN4" i="5"/>
  <c r="CY29" i="4"/>
  <c r="CV30" i="4"/>
  <c r="CU30" i="4"/>
  <c r="CQ29" i="4"/>
  <c r="CN30" i="4"/>
  <c r="CM30" i="4"/>
  <c r="CI29" i="4"/>
  <c r="CF30" i="4"/>
  <c r="CE30" i="4"/>
  <c r="CA29" i="4"/>
  <c r="BX30" i="4"/>
  <c r="BW30" i="4"/>
  <c r="BS29" i="4"/>
  <c r="BP30" i="4"/>
  <c r="BO30" i="4"/>
  <c r="BK29" i="4"/>
  <c r="BH30" i="4"/>
  <c r="BG30" i="4"/>
  <c r="BC29" i="4"/>
  <c r="AZ30" i="4"/>
  <c r="AY30" i="4"/>
  <c r="AU29" i="4"/>
  <c r="AR30" i="4"/>
  <c r="AQ30" i="4"/>
  <c r="AM29" i="4"/>
  <c r="AJ30" i="4"/>
  <c r="AI30" i="4"/>
  <c r="AE29" i="4"/>
  <c r="AB30" i="4"/>
  <c r="AA30" i="4"/>
  <c r="W29" i="4"/>
  <c r="T30" i="4"/>
  <c r="S30" i="4"/>
  <c r="O29" i="4"/>
  <c r="L30" i="4"/>
  <c r="K30" i="4"/>
  <c r="G29" i="4"/>
  <c r="D30" i="4"/>
  <c r="C30" i="4"/>
  <c r="E30" i="4"/>
  <c r="F30" i="4"/>
  <c r="H30" i="4"/>
  <c r="I30" i="4"/>
  <c r="J30" i="4"/>
  <c r="M30" i="4"/>
  <c r="N30" i="4"/>
  <c r="P30" i="4"/>
  <c r="Q30" i="4"/>
  <c r="R30" i="4"/>
  <c r="U30" i="4"/>
  <c r="V30" i="4"/>
  <c r="X30" i="4"/>
  <c r="Y30" i="4"/>
  <c r="Z30" i="4"/>
  <c r="AC30" i="4"/>
  <c r="AD30" i="4"/>
  <c r="AF30" i="4"/>
  <c r="AG30" i="4"/>
  <c r="AH30" i="4"/>
  <c r="AK30" i="4"/>
  <c r="AL30" i="4"/>
  <c r="AN30" i="4"/>
  <c r="AO30" i="4"/>
  <c r="AP30" i="4"/>
  <c r="AS30" i="4"/>
  <c r="AT30" i="4"/>
  <c r="AV30" i="4"/>
  <c r="AW30" i="4"/>
  <c r="AX30" i="4"/>
  <c r="BA30" i="4"/>
  <c r="BB30" i="4"/>
  <c r="BD30" i="4"/>
  <c r="BE30" i="4"/>
  <c r="BF30" i="4"/>
  <c r="BI30" i="4"/>
  <c r="BJ30" i="4"/>
  <c r="BL30" i="4"/>
  <c r="BM30" i="4"/>
  <c r="BN30" i="4"/>
  <c r="BQ30" i="4"/>
  <c r="BR30" i="4"/>
  <c r="BT30" i="4"/>
  <c r="BU30" i="4"/>
  <c r="BV30" i="4"/>
  <c r="BY30" i="4"/>
  <c r="BZ30" i="4"/>
  <c r="CB30" i="4"/>
  <c r="CC30" i="4"/>
  <c r="CD30" i="4"/>
  <c r="CG30" i="4"/>
  <c r="CH30" i="4"/>
  <c r="CJ30" i="4"/>
  <c r="CK30" i="4"/>
  <c r="CL30" i="4"/>
  <c r="CO30" i="4"/>
  <c r="CP30" i="4"/>
  <c r="CR30" i="4"/>
  <c r="CS30" i="4"/>
  <c r="CT30" i="4"/>
  <c r="CW30" i="4"/>
  <c r="CX30" i="4"/>
  <c r="CZ30" i="4"/>
  <c r="DA30" i="4"/>
  <c r="DB30" i="4"/>
  <c r="B30" i="4"/>
  <c r="DB29" i="4"/>
  <c r="E29" i="4"/>
  <c r="F29" i="4"/>
  <c r="H29" i="4"/>
  <c r="I29" i="4"/>
  <c r="J29" i="4"/>
  <c r="M29" i="4"/>
  <c r="N29" i="4"/>
  <c r="P29" i="4"/>
  <c r="Q29" i="4"/>
  <c r="R29" i="4"/>
  <c r="U29" i="4"/>
  <c r="V29" i="4"/>
  <c r="X29" i="4"/>
  <c r="Y29" i="4"/>
  <c r="Z29" i="4"/>
  <c r="AC29" i="4"/>
  <c r="AD29" i="4"/>
  <c r="AF29" i="4"/>
  <c r="AG29" i="4"/>
  <c r="AH29" i="4"/>
  <c r="AK29" i="4"/>
  <c r="AL29" i="4"/>
  <c r="AN29" i="4"/>
  <c r="AO29" i="4"/>
  <c r="AP29" i="4"/>
  <c r="AS29" i="4"/>
  <c r="AT29" i="4"/>
  <c r="AV29" i="4"/>
  <c r="AW29" i="4"/>
  <c r="AX29" i="4"/>
  <c r="BA29" i="4"/>
  <c r="BB29" i="4"/>
  <c r="BD29" i="4"/>
  <c r="BE29" i="4"/>
  <c r="BF29" i="4"/>
  <c r="BI29" i="4"/>
  <c r="BJ29" i="4"/>
  <c r="BL29" i="4"/>
  <c r="BM29" i="4"/>
  <c r="BN29" i="4"/>
  <c r="BQ29" i="4"/>
  <c r="BR29" i="4"/>
  <c r="BT29" i="4"/>
  <c r="BU29" i="4"/>
  <c r="BV29" i="4"/>
  <c r="BY29" i="4"/>
  <c r="BZ29" i="4"/>
  <c r="CB29" i="4"/>
  <c r="CC29" i="4"/>
  <c r="CD29" i="4"/>
  <c r="CG29" i="4"/>
  <c r="CH29" i="4"/>
  <c r="CJ29" i="4"/>
  <c r="CK29" i="4"/>
  <c r="CL29" i="4"/>
  <c r="CO29" i="4"/>
  <c r="CP29" i="4"/>
  <c r="CR29" i="4"/>
  <c r="CS29" i="4"/>
  <c r="CT29" i="4"/>
  <c r="CW29" i="4"/>
  <c r="CX29" i="4"/>
  <c r="CZ29" i="4"/>
  <c r="DA29" i="4"/>
  <c r="B29" i="4"/>
  <c r="CV29" i="4"/>
  <c r="CN29" i="4"/>
  <c r="CF29" i="4"/>
  <c r="BX29" i="4"/>
  <c r="BP29" i="4"/>
  <c r="BH29" i="4"/>
  <c r="AZ29" i="4"/>
  <c r="AR29" i="4"/>
  <c r="AJ29" i="4"/>
  <c r="AB29" i="4"/>
  <c r="T29" i="4"/>
  <c r="L29" i="4"/>
  <c r="D29" i="4"/>
  <c r="CY30" i="4"/>
  <c r="CQ30" i="4"/>
  <c r="CI30" i="4"/>
  <c r="CA30" i="4"/>
  <c r="BS30" i="4"/>
  <c r="BK30" i="4"/>
  <c r="BC30" i="4"/>
  <c r="AU30" i="4"/>
  <c r="AM30" i="4"/>
  <c r="AE30" i="4"/>
  <c r="W30" i="4"/>
  <c r="O30" i="4"/>
  <c r="G30" i="4"/>
  <c r="CM29" i="4"/>
  <c r="CE29" i="4"/>
  <c r="BW29" i="4"/>
  <c r="BO29" i="4"/>
  <c r="BG29" i="4"/>
  <c r="AY29" i="4"/>
  <c r="AQ29" i="4"/>
  <c r="AI29" i="4"/>
  <c r="AA29" i="4"/>
  <c r="S29" i="4"/>
  <c r="K29" i="4"/>
  <c r="C29" i="4"/>
  <c r="CU29" i="4"/>
</calcChain>
</file>

<file path=xl/sharedStrings.xml><?xml version="1.0" encoding="utf-8"?>
<sst xmlns="http://schemas.openxmlformats.org/spreadsheetml/2006/main" count="29740" uniqueCount="1766">
  <si>
    <t xml:space="preserve">Unknown Specimen No. 1 </t>
  </si>
  <si>
    <t>Path</t>
  </si>
  <si>
    <t>Ivan</t>
  </si>
  <si>
    <t>Project</t>
  </si>
  <si>
    <t>2023_03_23</t>
  </si>
  <si>
    <t>Position No.</t>
  </si>
  <si>
    <t>Comment</t>
  </si>
  <si>
    <t xml:space="preserve">Astimex kaersutite </t>
  </si>
  <si>
    <t>Stage</t>
  </si>
  <si>
    <t>X=</t>
  </si>
  <si>
    <t>Y=</t>
  </si>
  <si>
    <t>Z=</t>
  </si>
  <si>
    <t>ACC. Voltage</t>
  </si>
  <si>
    <t>Probe Dia.</t>
  </si>
  <si>
    <t>Scan</t>
  </si>
  <si>
    <t>Off</t>
  </si>
  <si>
    <t>Dated on</t>
  </si>
  <si>
    <t xml:space="preserve">2023/03/23 21:14:40 </t>
  </si>
  <si>
    <t xml:space="preserve"> WDS only       No. of accumulation : 1 </t>
  </si>
  <si>
    <t/>
  </si>
  <si>
    <t>Curr. (A)</t>
  </si>
  <si>
    <t>ElemID</t>
  </si>
  <si>
    <t>Element</t>
  </si>
  <si>
    <t>Peak(mm)</t>
  </si>
  <si>
    <t>Net(cps)</t>
  </si>
  <si>
    <t>Bg-</t>
  </si>
  <si>
    <t>Bg+</t>
  </si>
  <si>
    <t>S.D.(%)</t>
  </si>
  <si>
    <t>D.L.(ppm)</t>
  </si>
  <si>
    <t>K-raw(%)</t>
  </si>
  <si>
    <t>F</t>
  </si>
  <si>
    <t>Cl</t>
  </si>
  <si>
    <t>K</t>
  </si>
  <si>
    <t>Ca</t>
  </si>
  <si>
    <t>Na</t>
  </si>
  <si>
    <t>Al</t>
  </si>
  <si>
    <t>Si</t>
  </si>
  <si>
    <t>Mg</t>
  </si>
  <si>
    <t>Fe</t>
  </si>
  <si>
    <t>Mn</t>
  </si>
  <si>
    <t>Ti</t>
  </si>
  <si>
    <t>ZAF</t>
  </si>
  <si>
    <t>Oxide</t>
  </si>
  <si>
    <t>Mass(%)</t>
  </si>
  <si>
    <t>Cation</t>
  </si>
  <si>
    <t>K(%)</t>
  </si>
  <si>
    <t>Z</t>
  </si>
  <si>
    <t>A</t>
  </si>
  <si>
    <t>=</t>
  </si>
  <si>
    <t>O</t>
  </si>
  <si>
    <t>K2O</t>
  </si>
  <si>
    <t>CaO</t>
  </si>
  <si>
    <t>Na2O</t>
  </si>
  <si>
    <t>Al2O3</t>
  </si>
  <si>
    <t>SiO2</t>
  </si>
  <si>
    <t>MgO</t>
  </si>
  <si>
    <t>FeO</t>
  </si>
  <si>
    <t>MnO</t>
  </si>
  <si>
    <t>TiO2</t>
  </si>
  <si>
    <t>-------------------------------------------------------------------------</t>
  </si>
  <si>
    <t>Total</t>
  </si>
  <si>
    <t xml:space="preserve">Total O  =  23.0    Iteration = 4 </t>
  </si>
  <si>
    <t>+++++++++++++++++++++++++++++++++++++++++++++++++++++++++++++++++++++++++++++++++++++++++++</t>
  </si>
  <si>
    <t xml:space="preserve">Unknown Specimen No. 2 </t>
  </si>
  <si>
    <t xml:space="preserve">2023/03/23 21:19:55 </t>
  </si>
  <si>
    <t xml:space="preserve">Unknown Specimen No. 3 </t>
  </si>
  <si>
    <t xml:space="preserve">2023/03/23 21:25:08 </t>
  </si>
  <si>
    <t xml:space="preserve">Unknown Specimen No. 4 </t>
  </si>
  <si>
    <t xml:space="preserve">AF-37_9a_1 </t>
  </si>
  <si>
    <t xml:space="preserve">2023/03/23 21:30:00 </t>
  </si>
  <si>
    <t xml:space="preserve">Unknown Specimen No. 5 </t>
  </si>
  <si>
    <t xml:space="preserve">AF-37_9a_2 </t>
  </si>
  <si>
    <t xml:space="preserve">2023/03/23 21:34:47 </t>
  </si>
  <si>
    <t xml:space="preserve">Unknown Specimen No. 6 </t>
  </si>
  <si>
    <t xml:space="preserve">AF-37_9a_3 </t>
  </si>
  <si>
    <t xml:space="preserve">2023/03/23 21:39:43 </t>
  </si>
  <si>
    <t xml:space="preserve">Unknown Specimen No. 7 </t>
  </si>
  <si>
    <t xml:space="preserve">AF-37_9a_4 </t>
  </si>
  <si>
    <t xml:space="preserve">2023/03/23 21:44:31 </t>
  </si>
  <si>
    <t xml:space="preserve">Unknown Specimen No. 8 </t>
  </si>
  <si>
    <t xml:space="preserve">AF-37_9a_5 </t>
  </si>
  <si>
    <t xml:space="preserve">2023/03/23 21:49:16 </t>
  </si>
  <si>
    <t xml:space="preserve">Unknown Specimen No. 9 </t>
  </si>
  <si>
    <t xml:space="preserve">AF-37_9a_6 </t>
  </si>
  <si>
    <t xml:space="preserve">2023/03/23 21:54:04 </t>
  </si>
  <si>
    <t xml:space="preserve">Unknown Specimen No. 10 </t>
  </si>
  <si>
    <t xml:space="preserve">AF-37_9a_7 </t>
  </si>
  <si>
    <t xml:space="preserve">2023/03/23 21:58:51 </t>
  </si>
  <si>
    <t xml:space="preserve">Unknown Specimen No. 11 </t>
  </si>
  <si>
    <t xml:space="preserve">AF-37_9a_8 </t>
  </si>
  <si>
    <t xml:space="preserve">2023/03/23 22:03:39 </t>
  </si>
  <si>
    <t xml:space="preserve">Unknown Specimen No. 12 </t>
  </si>
  <si>
    <t xml:space="preserve">AF-37_9a_9 </t>
  </si>
  <si>
    <t xml:space="preserve">2023/03/23 22:08:27 </t>
  </si>
  <si>
    <t xml:space="preserve">Unknown Specimen No. 13 </t>
  </si>
  <si>
    <t xml:space="preserve">AF-37_9a_10 </t>
  </si>
  <si>
    <t xml:space="preserve">2023/03/23 22:13:14 </t>
  </si>
  <si>
    <t xml:space="preserve">Unknown Specimen No. 14 </t>
  </si>
  <si>
    <t xml:space="preserve">AF-37_9a_11 </t>
  </si>
  <si>
    <t xml:space="preserve">2023/03/23 22:18:02 </t>
  </si>
  <si>
    <t xml:space="preserve">Unknown Specimen No. 15 </t>
  </si>
  <si>
    <t xml:space="preserve">AF-37_9a_12 </t>
  </si>
  <si>
    <t xml:space="preserve">2023/03/23 22:22:47 </t>
  </si>
  <si>
    <t xml:space="preserve">Unknown Specimen No. 16 </t>
  </si>
  <si>
    <t xml:space="preserve">AF-37_9a_13 </t>
  </si>
  <si>
    <t xml:space="preserve">2023/03/23 22:27:59 </t>
  </si>
  <si>
    <t xml:space="preserve">Unknown Specimen No. 17 </t>
  </si>
  <si>
    <t xml:space="preserve">AF-37_9a_14 </t>
  </si>
  <si>
    <t xml:space="preserve">2023/03/23 22:32:45 </t>
  </si>
  <si>
    <t xml:space="preserve">Unknown Specimen No. 18 </t>
  </si>
  <si>
    <t xml:space="preserve">AF-37_9a_15 </t>
  </si>
  <si>
    <t xml:space="preserve">2023/03/23 22:37:32 </t>
  </si>
  <si>
    <t xml:space="preserve">Unknown Specimen No. 19 </t>
  </si>
  <si>
    <t xml:space="preserve">AF-37_8a_1 </t>
  </si>
  <si>
    <t xml:space="preserve">2023/03/23 22:42:45 </t>
  </si>
  <si>
    <t xml:space="preserve">Unknown Specimen No. 20 </t>
  </si>
  <si>
    <t xml:space="preserve">AF-37_8a_2 </t>
  </si>
  <si>
    <t xml:space="preserve">2023/03/23 22:47:31 </t>
  </si>
  <si>
    <t xml:space="preserve">Unknown Specimen No. 21 </t>
  </si>
  <si>
    <t xml:space="preserve">AF-37_8a_3 </t>
  </si>
  <si>
    <t xml:space="preserve">2023/03/23 22:52:42 </t>
  </si>
  <si>
    <t xml:space="preserve">Unknown Specimen No. 22 </t>
  </si>
  <si>
    <t xml:space="preserve">AF-37_8a_4 </t>
  </si>
  <si>
    <t xml:space="preserve">2023/03/23 22:57:55 </t>
  </si>
  <si>
    <t xml:space="preserve">Unknown Specimen No. 23 </t>
  </si>
  <si>
    <t xml:space="preserve">AF-37_8a_5 </t>
  </si>
  <si>
    <t xml:space="preserve">2023/03/23 23:02:42 </t>
  </si>
  <si>
    <t xml:space="preserve">Unknown Specimen No. 24 </t>
  </si>
  <si>
    <t xml:space="preserve">AF-37_8b_1 </t>
  </si>
  <si>
    <t xml:space="preserve">2023/03/23 23:07:29 </t>
  </si>
  <si>
    <t xml:space="preserve">Unknown Specimen No. 25 </t>
  </si>
  <si>
    <t xml:space="preserve">AF-37_8b_2 </t>
  </si>
  <si>
    <t xml:space="preserve">2023/03/23 23:12:17 </t>
  </si>
  <si>
    <t xml:space="preserve">Unknown Specimen No. 26 </t>
  </si>
  <si>
    <t xml:space="preserve">AF-37_8b_3 </t>
  </si>
  <si>
    <t xml:space="preserve">2023/03/23 23:17:29 </t>
  </si>
  <si>
    <t xml:space="preserve">Unknown Specimen No. 27 </t>
  </si>
  <si>
    <t xml:space="preserve">AF-37_6a_1 </t>
  </si>
  <si>
    <t xml:space="preserve">2023/03/23 23:22:17 </t>
  </si>
  <si>
    <t xml:space="preserve">Unknown Specimen No. 28 </t>
  </si>
  <si>
    <t xml:space="preserve">AF-37_6a_2 </t>
  </si>
  <si>
    <t xml:space="preserve">2023/03/23 23:27:04 </t>
  </si>
  <si>
    <t xml:space="preserve">Unknown Specimen No. 29 </t>
  </si>
  <si>
    <t xml:space="preserve">AF-37_6a_3 </t>
  </si>
  <si>
    <t xml:space="preserve">2023/03/23 23:31:51 </t>
  </si>
  <si>
    <t xml:space="preserve">Unknown Specimen No. 30 </t>
  </si>
  <si>
    <t xml:space="preserve">AF-37_6b_1 </t>
  </si>
  <si>
    <t xml:space="preserve">2023/03/23 23:36:37 </t>
  </si>
  <si>
    <t xml:space="preserve">Unknown Specimen No. 31 </t>
  </si>
  <si>
    <t xml:space="preserve">AF-37_6b_2 </t>
  </si>
  <si>
    <t xml:space="preserve">2023/03/23 23:41:24 </t>
  </si>
  <si>
    <t xml:space="preserve">Unknown Specimen No. 32 </t>
  </si>
  <si>
    <t xml:space="preserve">AF-37_6b_3 </t>
  </si>
  <si>
    <t xml:space="preserve">2023/03/23 23:46:11 </t>
  </si>
  <si>
    <t xml:space="preserve">Unknown Specimen No. 33 </t>
  </si>
  <si>
    <t xml:space="preserve">AF-37_6c_1 </t>
  </si>
  <si>
    <t xml:space="preserve">2023/03/23 23:50:57 </t>
  </si>
  <si>
    <t xml:space="preserve">Unknown Specimen No. 34 </t>
  </si>
  <si>
    <t xml:space="preserve">AF-37_6c_2 </t>
  </si>
  <si>
    <t xml:space="preserve">2023/03/23 23:55:46 </t>
  </si>
  <si>
    <t xml:space="preserve">Unknown Specimen No. 35 </t>
  </si>
  <si>
    <t xml:space="preserve">AF-37_6c_3 </t>
  </si>
  <si>
    <t xml:space="preserve">2023/03/24 00:00:58 </t>
  </si>
  <si>
    <t xml:space="preserve">Unknown Specimen No. 36 </t>
  </si>
  <si>
    <t xml:space="preserve">AF-37_6d_1 </t>
  </si>
  <si>
    <t xml:space="preserve">2023/03/24 00:05:42 </t>
  </si>
  <si>
    <t xml:space="preserve">Unknown Specimen No. 37 </t>
  </si>
  <si>
    <t xml:space="preserve">AF-37_6d_2 </t>
  </si>
  <si>
    <t xml:space="preserve">2023/03/24 00:10:56 </t>
  </si>
  <si>
    <t xml:space="preserve">Unknown Specimen No. 38 </t>
  </si>
  <si>
    <t xml:space="preserve">AF-37_6d_3 </t>
  </si>
  <si>
    <t xml:space="preserve">2023/03/24 00:15:42 </t>
  </si>
  <si>
    <t xml:space="preserve">Unknown Specimen No. 39 </t>
  </si>
  <si>
    <t xml:space="preserve">AF-37_4a_1 </t>
  </si>
  <si>
    <t xml:space="preserve">2023/03/24 00:20:30 </t>
  </si>
  <si>
    <t xml:space="preserve">Unknown Specimen No. 40 </t>
  </si>
  <si>
    <t xml:space="preserve">AF-37_4a_2 </t>
  </si>
  <si>
    <t xml:space="preserve">2023/03/24 00:25:16 </t>
  </si>
  <si>
    <t xml:space="preserve">Unknown Specimen No. 41 </t>
  </si>
  <si>
    <t xml:space="preserve">AF-37_4a_3 </t>
  </si>
  <si>
    <t xml:space="preserve">2023/03/24 00:30:28 </t>
  </si>
  <si>
    <t xml:space="preserve">Unknown Specimen No. 42 </t>
  </si>
  <si>
    <t xml:space="preserve">AF-37_4a_4 </t>
  </si>
  <si>
    <t xml:space="preserve">2023/03/24 00:35:16 </t>
  </si>
  <si>
    <t xml:space="preserve">Unknown Specimen No. 43 </t>
  </si>
  <si>
    <t xml:space="preserve">AF-37_4a_5 </t>
  </si>
  <si>
    <t xml:space="preserve">2023/03/24 00:40:03 </t>
  </si>
  <si>
    <t xml:space="preserve">Unknown Specimen No. 44 </t>
  </si>
  <si>
    <t xml:space="preserve">AF-37_4a_6 </t>
  </si>
  <si>
    <t xml:space="preserve">2023/03/24 00:44:52 </t>
  </si>
  <si>
    <t xml:space="preserve">Unknown Specimen No. 45 </t>
  </si>
  <si>
    <t xml:space="preserve">AF-37_4a_7 </t>
  </si>
  <si>
    <t xml:space="preserve">2023/03/24 00:49:37 </t>
  </si>
  <si>
    <t xml:space="preserve">Unknown Specimen No. 46 </t>
  </si>
  <si>
    <t xml:space="preserve">AF-37_4a_8 </t>
  </si>
  <si>
    <t xml:space="preserve">2023/03/24 00:54:25 </t>
  </si>
  <si>
    <t xml:space="preserve">Unknown Specimen No. 47 </t>
  </si>
  <si>
    <t xml:space="preserve">AF-37_4a_9 </t>
  </si>
  <si>
    <t xml:space="preserve">2023/03/24 00:59:11 </t>
  </si>
  <si>
    <t xml:space="preserve">Unknown Specimen No. 48 </t>
  </si>
  <si>
    <t xml:space="preserve">AF-37_4a_10 </t>
  </si>
  <si>
    <t xml:space="preserve">2023/03/24 01:03:57 </t>
  </si>
  <si>
    <t xml:space="preserve">Unknown Specimen No. 49 </t>
  </si>
  <si>
    <t xml:space="preserve">AF-37_4b_1 </t>
  </si>
  <si>
    <t xml:space="preserve">2023/03/24 01:08:45 </t>
  </si>
  <si>
    <t xml:space="preserve">Unknown Specimen No. 50 </t>
  </si>
  <si>
    <t xml:space="preserve">AF-37_4b_2 </t>
  </si>
  <si>
    <t xml:space="preserve">2023/03/24 01:13:31 </t>
  </si>
  <si>
    <t xml:space="preserve">Unknown Specimen No. 51 </t>
  </si>
  <si>
    <t xml:space="preserve">AF-37_4b_3 </t>
  </si>
  <si>
    <t xml:space="preserve">2023/03/24 01:18:16 </t>
  </si>
  <si>
    <t xml:space="preserve">Unknown Specimen No. 52 </t>
  </si>
  <si>
    <t xml:space="preserve">AF-37_4c_1 </t>
  </si>
  <si>
    <t xml:space="preserve">2023/03/24 01:23:04 </t>
  </si>
  <si>
    <t xml:space="preserve">Unknown Specimen No. 53 </t>
  </si>
  <si>
    <t xml:space="preserve">AF-37_4c_2 </t>
  </si>
  <si>
    <t xml:space="preserve">2023/03/24 01:27:52 </t>
  </si>
  <si>
    <t xml:space="preserve">Unknown Specimen No. 54 </t>
  </si>
  <si>
    <t xml:space="preserve">AF-37_4c_3 </t>
  </si>
  <si>
    <t xml:space="preserve">2023/03/24 01:33:06 </t>
  </si>
  <si>
    <t xml:space="preserve">Unknown Specimen No. 55 </t>
  </si>
  <si>
    <t xml:space="preserve">AF-37_4d_1 </t>
  </si>
  <si>
    <t xml:space="preserve">2023/03/24 01:37:52 </t>
  </si>
  <si>
    <t xml:space="preserve">Unknown Specimen No. 56 </t>
  </si>
  <si>
    <t xml:space="preserve">AF-37_4d_2 </t>
  </si>
  <si>
    <t xml:space="preserve">2023/03/24 01:42:37 </t>
  </si>
  <si>
    <t xml:space="preserve">Unknown Specimen No. 57 </t>
  </si>
  <si>
    <t xml:space="preserve">AF-37_4d_3 </t>
  </si>
  <si>
    <t xml:space="preserve">2023/03/24 01:47:24 </t>
  </si>
  <si>
    <t xml:space="preserve">Unknown Specimen No. 58 </t>
  </si>
  <si>
    <t xml:space="preserve">AF-37_1a_1 </t>
  </si>
  <si>
    <t xml:space="preserve">2023/03/24 01:52:12 </t>
  </si>
  <si>
    <t xml:space="preserve">Unknown Specimen No. 59 </t>
  </si>
  <si>
    <t xml:space="preserve">AF-37_1a_2 </t>
  </si>
  <si>
    <t xml:space="preserve">2023/03/24 01:57:26 </t>
  </si>
  <si>
    <t xml:space="preserve">Unknown Specimen No. 60 </t>
  </si>
  <si>
    <t xml:space="preserve">AF-37_1a_3 </t>
  </si>
  <si>
    <t xml:space="preserve">2023/03/24 02:02:11 </t>
  </si>
  <si>
    <t xml:space="preserve">Unknown Specimen No. 61 </t>
  </si>
  <si>
    <t xml:space="preserve">AF-37_1a_4 </t>
  </si>
  <si>
    <t xml:space="preserve">2023/03/24 02:06:57 </t>
  </si>
  <si>
    <t xml:space="preserve">Unknown Specimen No. 62 </t>
  </si>
  <si>
    <t xml:space="preserve">AF-37_1a_5 </t>
  </si>
  <si>
    <t xml:space="preserve">2023/03/24 02:11:45 </t>
  </si>
  <si>
    <t xml:space="preserve">Unknown Specimen No. 63 </t>
  </si>
  <si>
    <t xml:space="preserve">AF-37_1a_6 </t>
  </si>
  <si>
    <t xml:space="preserve">2023/03/24 02:16:56 </t>
  </si>
  <si>
    <t xml:space="preserve">Unknown Specimen No. 64 </t>
  </si>
  <si>
    <t xml:space="preserve">AF-37_1a_7 </t>
  </si>
  <si>
    <t xml:space="preserve">2023/03/24 02:21:44 </t>
  </si>
  <si>
    <t xml:space="preserve">Unknown Specimen No. 65 </t>
  </si>
  <si>
    <t xml:space="preserve">AF-37_1a_8 </t>
  </si>
  <si>
    <t xml:space="preserve">2023/03/24 02:26:30 </t>
  </si>
  <si>
    <t xml:space="preserve">Unknown Specimen No. 66 </t>
  </si>
  <si>
    <t xml:space="preserve">AF-37_1a_9 </t>
  </si>
  <si>
    <t xml:space="preserve">2023/03/24 02:31:17 </t>
  </si>
  <si>
    <t xml:space="preserve">Unknown Specimen No. 67 </t>
  </si>
  <si>
    <t xml:space="preserve">AF-37_1a_10 </t>
  </si>
  <si>
    <t xml:space="preserve">2023/03/24 02:36:05 </t>
  </si>
  <si>
    <t xml:space="preserve">Unknown Specimen No. 68 </t>
  </si>
  <si>
    <t xml:space="preserve">AF-37_1a_11 </t>
  </si>
  <si>
    <t xml:space="preserve">2023/03/24 02:40:51 </t>
  </si>
  <si>
    <t xml:space="preserve">Unknown Specimen No. 69 </t>
  </si>
  <si>
    <t xml:space="preserve">AF-37_1a_12 </t>
  </si>
  <si>
    <t xml:space="preserve">2023/03/24 02:45:38 </t>
  </si>
  <si>
    <t xml:space="preserve">Unknown Specimen No. 70 </t>
  </si>
  <si>
    <t xml:space="preserve">AF-37_1a_13 </t>
  </si>
  <si>
    <t xml:space="preserve">2023/03/24 02:50:24 </t>
  </si>
  <si>
    <t xml:space="preserve">Unknown Specimen No. 71 </t>
  </si>
  <si>
    <t xml:space="preserve">AF-37_1a_14 </t>
  </si>
  <si>
    <t xml:space="preserve">2023/03/24 02:55:12 </t>
  </si>
  <si>
    <t xml:space="preserve">Unknown Specimen No. 72 </t>
  </si>
  <si>
    <t xml:space="preserve">AF-37_1a_15 </t>
  </si>
  <si>
    <t xml:space="preserve">2023/03/24 03:00:25 </t>
  </si>
  <si>
    <t xml:space="preserve">Unknown Specimen No. 73 </t>
  </si>
  <si>
    <t xml:space="preserve">2023/03/24 03:05:38 </t>
  </si>
  <si>
    <t xml:space="preserve">Unknown Specimen No. 74 </t>
  </si>
  <si>
    <t xml:space="preserve">2023/03/24 03:10:50 </t>
  </si>
  <si>
    <t xml:space="preserve">Unknown Specimen No. 75 </t>
  </si>
  <si>
    <t xml:space="preserve">04-445a_3_1 </t>
  </si>
  <si>
    <t xml:space="preserve">2023/03/24 03:15:41 </t>
  </si>
  <si>
    <t xml:space="preserve">Unknown Specimen No. 76 </t>
  </si>
  <si>
    <t xml:space="preserve">04-445a_3_2 </t>
  </si>
  <si>
    <t xml:space="preserve">2023/03/24 03:20:27 </t>
  </si>
  <si>
    <t xml:space="preserve">Unknown Specimen No. 77 </t>
  </si>
  <si>
    <t xml:space="preserve">04-445a_3_3 </t>
  </si>
  <si>
    <t xml:space="preserve">2023/03/24 03:25:13 </t>
  </si>
  <si>
    <t xml:space="preserve">Unknown Specimen No. 78 </t>
  </si>
  <si>
    <t xml:space="preserve">04-445a_2b_1 </t>
  </si>
  <si>
    <t xml:space="preserve">2023/03/24 03:30:01 </t>
  </si>
  <si>
    <t xml:space="preserve">Unknown Specimen No. 79 </t>
  </si>
  <si>
    <t xml:space="preserve">04-445a_2b_2 </t>
  </si>
  <si>
    <t xml:space="preserve">2023/03/24 03:34:48 </t>
  </si>
  <si>
    <t xml:space="preserve">Unknown Specimen No. 80 </t>
  </si>
  <si>
    <t xml:space="preserve">04-445a_2b_3 </t>
  </si>
  <si>
    <t xml:space="preserve">2023/03/24 03:39:35 </t>
  </si>
  <si>
    <t xml:space="preserve">Unknown Specimen No. 81 </t>
  </si>
  <si>
    <t xml:space="preserve">04-445a_2a_1 </t>
  </si>
  <si>
    <t xml:space="preserve">2023/03/24 03:44:23 </t>
  </si>
  <si>
    <t xml:space="preserve">Unknown Specimen No. 82 </t>
  </si>
  <si>
    <t xml:space="preserve">04-445a_2a_2 </t>
  </si>
  <si>
    <t xml:space="preserve">2023/03/24 03:49:10 </t>
  </si>
  <si>
    <t xml:space="preserve">Unknown Specimen No. 83 </t>
  </si>
  <si>
    <t xml:space="preserve">04-445a_2a_3 </t>
  </si>
  <si>
    <t xml:space="preserve">2023/03/24 03:53:56 </t>
  </si>
  <si>
    <t xml:space="preserve">Unknown Specimen No. 84 </t>
  </si>
  <si>
    <t xml:space="preserve">04-445a_2a_4 </t>
  </si>
  <si>
    <t xml:space="preserve">2023/03/24 03:59:10 </t>
  </si>
  <si>
    <t xml:space="preserve">Unknown Specimen No. 85 </t>
  </si>
  <si>
    <t xml:space="preserve">04-445a_2a_5 </t>
  </si>
  <si>
    <t xml:space="preserve">2023/03/24 04:03:56 </t>
  </si>
  <si>
    <t xml:space="preserve">Unknown Specimen No. 86 </t>
  </si>
  <si>
    <t xml:space="preserve">04-445a_2a_6 </t>
  </si>
  <si>
    <t xml:space="preserve">2023/03/24 04:08:43 </t>
  </si>
  <si>
    <t xml:space="preserve">Unknown Specimen No. 87 </t>
  </si>
  <si>
    <t xml:space="preserve">04-445a_2a_7 </t>
  </si>
  <si>
    <t xml:space="preserve">2023/03/24 04:13:31 </t>
  </si>
  <si>
    <t xml:space="preserve">Unknown Specimen No. 88 </t>
  </si>
  <si>
    <t xml:space="preserve">04-445a_4_1 </t>
  </si>
  <si>
    <t xml:space="preserve">2023/03/24 04:18:20 </t>
  </si>
  <si>
    <t xml:space="preserve">Unknown Specimen No. 89 </t>
  </si>
  <si>
    <t xml:space="preserve">04-445a_4_2 </t>
  </si>
  <si>
    <t xml:space="preserve">2023/03/24 04:23:06 </t>
  </si>
  <si>
    <t xml:space="preserve">Unknown Specimen No. 90 </t>
  </si>
  <si>
    <t xml:space="preserve">04-445a_4_3 </t>
  </si>
  <si>
    <t xml:space="preserve">2023/03/24 04:27:53 </t>
  </si>
  <si>
    <t xml:space="preserve">Unknown Specimen No. 91 </t>
  </si>
  <si>
    <t xml:space="preserve">04-445a_4_4 </t>
  </si>
  <si>
    <t xml:space="preserve">2023/03/24 04:33:04 </t>
  </si>
  <si>
    <t xml:space="preserve">Unknown Specimen No. 92 </t>
  </si>
  <si>
    <t xml:space="preserve">04-445a_4_5 </t>
  </si>
  <si>
    <t xml:space="preserve">2023/03/24 04:37:52 </t>
  </si>
  <si>
    <t xml:space="preserve">Unknown Specimen No. 93 </t>
  </si>
  <si>
    <t xml:space="preserve">04-445a_4_6 </t>
  </si>
  <si>
    <t xml:space="preserve">2023/03/24 04:43:03 </t>
  </si>
  <si>
    <t xml:space="preserve">Unknown Specimen No. 94 </t>
  </si>
  <si>
    <t xml:space="preserve">04-445a_4_7 </t>
  </si>
  <si>
    <t xml:space="preserve">2023/03/24 04:47:49 </t>
  </si>
  <si>
    <t xml:space="preserve">Unknown Specimen No. 95 </t>
  </si>
  <si>
    <t xml:space="preserve">04-445a_7_1 </t>
  </si>
  <si>
    <t xml:space="preserve">2023/03/24 04:53:02 </t>
  </si>
  <si>
    <t xml:space="preserve">Unknown Specimen No. 96 </t>
  </si>
  <si>
    <t xml:space="preserve">04-445a_7_2 </t>
  </si>
  <si>
    <t xml:space="preserve">2023/03/24 04:57:49 </t>
  </si>
  <si>
    <t xml:space="preserve">Unknown Specimen No. 97 </t>
  </si>
  <si>
    <t xml:space="preserve">04-445a_7_3 </t>
  </si>
  <si>
    <t xml:space="preserve">2023/03/24 05:02:35 </t>
  </si>
  <si>
    <t xml:space="preserve">Unknown Specimen No. 98 </t>
  </si>
  <si>
    <t xml:space="preserve">04-445a_7_4 </t>
  </si>
  <si>
    <t xml:space="preserve">2023/03/24 05:07:21 </t>
  </si>
  <si>
    <t xml:space="preserve">Unknown Specimen No. 99 </t>
  </si>
  <si>
    <t xml:space="preserve">04-445a_8_1 </t>
  </si>
  <si>
    <t xml:space="preserve">2023/03/24 05:12:34 </t>
  </si>
  <si>
    <t xml:space="preserve">Unknown Specimen No. 100 </t>
  </si>
  <si>
    <t xml:space="preserve">04-445a_8_2 </t>
  </si>
  <si>
    <t xml:space="preserve">2023/03/24 05:17:20 </t>
  </si>
  <si>
    <t xml:space="preserve">Unknown Specimen No. 101 </t>
  </si>
  <si>
    <t xml:space="preserve">04-445a_8_3 </t>
  </si>
  <si>
    <t xml:space="preserve">2023/03/24 05:22:31 </t>
  </si>
  <si>
    <t xml:space="preserve">Unknown Specimen No. 102 </t>
  </si>
  <si>
    <t xml:space="preserve">04-445a_8_4 </t>
  </si>
  <si>
    <t xml:space="preserve">2023/03/24 05:27:19 </t>
  </si>
  <si>
    <t xml:space="preserve">Unknown Specimen No. 103 </t>
  </si>
  <si>
    <t xml:space="preserve">2023/03/24 05:32:37 </t>
  </si>
  <si>
    <t xml:space="preserve">Unknown Specimen No. 104 </t>
  </si>
  <si>
    <t xml:space="preserve">2023/03/24 05:37:48 </t>
  </si>
  <si>
    <t xml:space="preserve">Unknown Specimen No. 105 </t>
  </si>
  <si>
    <t xml:space="preserve">2023/03/24 05:42:59 </t>
  </si>
  <si>
    <t xml:space="preserve">Measurement Condition </t>
  </si>
  <si>
    <t xml:space="preserve">WDS elements </t>
  </si>
  <si>
    <t>X-ray</t>
  </si>
  <si>
    <t>Crystal</t>
  </si>
  <si>
    <t>CH</t>
  </si>
  <si>
    <t>ACC.V</t>
  </si>
  <si>
    <t>Peak Pos.</t>
  </si>
  <si>
    <t>(nm)</t>
  </si>
  <si>
    <t>BG_L</t>
  </si>
  <si>
    <t>BG_U (mm)</t>
  </si>
  <si>
    <t>Ka</t>
  </si>
  <si>
    <t>LDE1</t>
  </si>
  <si>
    <t>PETL</t>
  </si>
  <si>
    <t>TAP</t>
  </si>
  <si>
    <t>LIFH</t>
  </si>
  <si>
    <t>Peak(sec)</t>
  </si>
  <si>
    <t>Back(sec)</t>
  </si>
  <si>
    <t>Pksk</t>
  </si>
  <si>
    <t>Gain</t>
  </si>
  <si>
    <t>High.V</t>
  </si>
  <si>
    <t>Base.V</t>
  </si>
  <si>
    <t>Window.V</t>
  </si>
  <si>
    <t>Mode</t>
  </si>
  <si>
    <t>Dif</t>
  </si>
  <si>
    <t>-</t>
  </si>
  <si>
    <t>Int</t>
  </si>
  <si>
    <t xml:space="preserve">Measurement Order of WDS </t>
  </si>
  <si>
    <t>Order</t>
  </si>
  <si>
    <t>Channel 1</t>
  </si>
  <si>
    <t>F_CH1_LD</t>
  </si>
  <si>
    <t>Cl_CH2_P</t>
  </si>
  <si>
    <t>Na_CH4_T</t>
  </si>
  <si>
    <t>Fe_CH5_L</t>
  </si>
  <si>
    <t>K_CH2_PE</t>
  </si>
  <si>
    <t>Al_CH4_T</t>
  </si>
  <si>
    <t>Mn_CH5_L</t>
  </si>
  <si>
    <t>Ca_CH2_P</t>
  </si>
  <si>
    <t>Si_CH4_T</t>
  </si>
  <si>
    <t>Mg_CH4_T</t>
  </si>
  <si>
    <t xml:space="preserve">Calc. Elements :  O  (Anion)        </t>
  </si>
  <si>
    <t xml:space="preserve">Standard Data </t>
  </si>
  <si>
    <t>Standard Name</t>
  </si>
  <si>
    <t>ZAF Fac.</t>
  </si>
  <si>
    <t>JMH_fluorapatite_319</t>
  </si>
  <si>
    <t>Tugtupite</t>
  </si>
  <si>
    <t>Orthoclase</t>
  </si>
  <si>
    <t>Diopside</t>
  </si>
  <si>
    <t>Albite</t>
  </si>
  <si>
    <t>pyrope</t>
  </si>
  <si>
    <t>Almandine_Garnet</t>
  </si>
  <si>
    <t>Rhodenite</t>
  </si>
  <si>
    <t>rutile</t>
  </si>
  <si>
    <t xml:space="preserve">Standard Intensity of WDS </t>
  </si>
  <si>
    <t>Curr.(A)</t>
  </si>
  <si>
    <t>Bg-(cps)</t>
  </si>
  <si>
    <t>Bg+(cps)</t>
  </si>
  <si>
    <t>Date</t>
  </si>
  <si>
    <t>Time</t>
  </si>
  <si>
    <t>2023/03/17</t>
  </si>
  <si>
    <t>15:43:47</t>
  </si>
  <si>
    <t>15:50:22</t>
  </si>
  <si>
    <t>15:56:20</t>
  </si>
  <si>
    <t>16:18:42</t>
  </si>
  <si>
    <t>16:24:59</t>
  </si>
  <si>
    <t>16:07:22</t>
  </si>
  <si>
    <t>16:35:33</t>
  </si>
  <si>
    <t>16:47:44</t>
  </si>
  <si>
    <t>16:41:50</t>
  </si>
  <si>
    <t>Stg Pos</t>
  </si>
  <si>
    <t>Run Directory</t>
  </si>
  <si>
    <t xml:space="preserve">hornblende </t>
  </si>
  <si>
    <t>Astimex kaersutite</t>
  </si>
  <si>
    <t>Date (Y/M/D)</t>
  </si>
  <si>
    <t>2023/03/23</t>
  </si>
  <si>
    <t xml:space="preserve">Time </t>
  </si>
  <si>
    <t>21:14:40</t>
  </si>
  <si>
    <t xml:space="preserve">Acc V. </t>
  </si>
  <si>
    <t>Beam Curr(A)</t>
  </si>
  <si>
    <t>Beam Dia(um)</t>
  </si>
  <si>
    <t xml:space="preserve"> Stg: X (mm)</t>
  </si>
  <si>
    <t xml:space="preserve"> Stg: Y (mm)</t>
  </si>
  <si>
    <t xml:space="preserve"> Stg: Z (mm)</t>
  </si>
  <si>
    <t>Beam Pos: X</t>
  </si>
  <si>
    <t>Beam Pos: Y</t>
  </si>
  <si>
    <t>F wt%</t>
  </si>
  <si>
    <t>Cl wt%</t>
  </si>
  <si>
    <t>K2O wt%</t>
  </si>
  <si>
    <t>CaO wt%</t>
  </si>
  <si>
    <t>Na2O wt%</t>
  </si>
  <si>
    <t>Al2O3 wt%</t>
  </si>
  <si>
    <t>SiO2 wt%</t>
  </si>
  <si>
    <t>MgO wt%</t>
  </si>
  <si>
    <t>FeO wt%</t>
  </si>
  <si>
    <t>MnO wt%</t>
  </si>
  <si>
    <t>TiO2 wt%</t>
  </si>
  <si>
    <t>Total wt%</t>
  </si>
  <si>
    <t>F N.wt%</t>
  </si>
  <si>
    <t>Cl N.wt%</t>
  </si>
  <si>
    <t>K2O N.wt%</t>
  </si>
  <si>
    <t>CaO N.wt%</t>
  </si>
  <si>
    <t>Na2O N.wt%</t>
  </si>
  <si>
    <t>Al2O3 N.wt%</t>
  </si>
  <si>
    <t>SiO2 N.wt%</t>
  </si>
  <si>
    <t>MgO N.wt%</t>
  </si>
  <si>
    <t>FeO N.wt%</t>
  </si>
  <si>
    <t>MnO N.wt%</t>
  </si>
  <si>
    <t>TiO2 N.wt%</t>
  </si>
  <si>
    <t>F atFrac</t>
  </si>
  <si>
    <t>Cl atFrac</t>
  </si>
  <si>
    <t>K atFrac</t>
  </si>
  <si>
    <t>Ca atFrac</t>
  </si>
  <si>
    <t>Na atFrac</t>
  </si>
  <si>
    <t>Al atFrac</t>
  </si>
  <si>
    <t>Si atFrac</t>
  </si>
  <si>
    <t>Mg atFrac</t>
  </si>
  <si>
    <t>Fe atFrac</t>
  </si>
  <si>
    <t>Mn atFrac</t>
  </si>
  <si>
    <t>Ti atFrac</t>
  </si>
  <si>
    <t>Num Oxy</t>
  </si>
  <si>
    <t>F kratio</t>
  </si>
  <si>
    <t>Cl kratio</t>
  </si>
  <si>
    <t>K2O kratio</t>
  </si>
  <si>
    <t>CaO kratio</t>
  </si>
  <si>
    <t>Na2O kratio</t>
  </si>
  <si>
    <t>Al2O3 kratio</t>
  </si>
  <si>
    <t>SiO2 kratio</t>
  </si>
  <si>
    <t>MgO kratio</t>
  </si>
  <si>
    <t>FeO kratio</t>
  </si>
  <si>
    <t>MnO kratio</t>
  </si>
  <si>
    <t>TiO2 kratio</t>
  </si>
  <si>
    <t>F PkCts(raw)</t>
  </si>
  <si>
    <t>Cl PkCts(raw)</t>
  </si>
  <si>
    <t>K PkCts(raw)</t>
  </si>
  <si>
    <t>Ca PkCts(raw)</t>
  </si>
  <si>
    <t>Na PkCts(raw)</t>
  </si>
  <si>
    <t>Al PkCts(raw)</t>
  </si>
  <si>
    <t>Si PkCts(raw)</t>
  </si>
  <si>
    <t>Mg PkCts(raw)</t>
  </si>
  <si>
    <t>Fe PkCts(raw)</t>
  </si>
  <si>
    <t>Mn PkCts(raw)</t>
  </si>
  <si>
    <t>Ti PkCts(raw)</t>
  </si>
  <si>
    <t>F lowBkCts(raw)</t>
  </si>
  <si>
    <t>Cl lowBkCts(raw)</t>
  </si>
  <si>
    <t>K lowBkCts(raw)</t>
  </si>
  <si>
    <t>Ca lowBkCts(raw)</t>
  </si>
  <si>
    <t>Na lowBkCts(raw)</t>
  </si>
  <si>
    <t>Al lowBkCts(raw)</t>
  </si>
  <si>
    <t>Si lowBkCts(raw)</t>
  </si>
  <si>
    <t>Mg lowBkCts(raw)</t>
  </si>
  <si>
    <t>Fe lowBkCts(raw)</t>
  </si>
  <si>
    <t>Mn lowBkCts(raw)</t>
  </si>
  <si>
    <t>Ti lowBkCts(raw)</t>
  </si>
  <si>
    <t>F uppBkCts(raw)</t>
  </si>
  <si>
    <t>Cl uppBkCts(raw)</t>
  </si>
  <si>
    <t>K uppBkCts(raw)</t>
  </si>
  <si>
    <t>Ca uppBkCts(raw)</t>
  </si>
  <si>
    <t>Na uppBkCts(raw)</t>
  </si>
  <si>
    <t>Al uppBkCts(raw)</t>
  </si>
  <si>
    <t>Si uppBkCts(raw)</t>
  </si>
  <si>
    <t>Mg uppBkCts(raw)</t>
  </si>
  <si>
    <t>Fe uppBkCts(raw)</t>
  </si>
  <si>
    <t>Mn uppBkCts(raw)</t>
  </si>
  <si>
    <t>Ti uppBkCts(raw)</t>
  </si>
  <si>
    <t>F avgBkgCts(cps)</t>
  </si>
  <si>
    <t>Cl avgBkgCts(cps)</t>
  </si>
  <si>
    <t>K avgBkgCts(cps)</t>
  </si>
  <si>
    <t>Ca avgBkgCts(cps)</t>
  </si>
  <si>
    <t>Na avgBkgCts(cps)</t>
  </si>
  <si>
    <t>Al avgBkgCts(cps)</t>
  </si>
  <si>
    <t>Si avgBkgCts(cps)</t>
  </si>
  <si>
    <t>Mg avgBkgCts(cps)</t>
  </si>
  <si>
    <t>Fe avgBkgCts(cps)</t>
  </si>
  <si>
    <t>Mn avgBkgCts(cps)</t>
  </si>
  <si>
    <t>Ti avgBkgCts(cps)</t>
  </si>
  <si>
    <t>F netPkCts(cps)</t>
  </si>
  <si>
    <t>Cl netPkCts(cps)</t>
  </si>
  <si>
    <t>K netPkCts(cps)</t>
  </si>
  <si>
    <t>Ca netPkCts(cps)</t>
  </si>
  <si>
    <t>Na netPkCts(cps)</t>
  </si>
  <si>
    <t>Al netPkCts(cps)</t>
  </si>
  <si>
    <t>Si netPkCts(cps)</t>
  </si>
  <si>
    <t>Mg netPkCts(cps)</t>
  </si>
  <si>
    <t>Fe netPkCts(cps)</t>
  </si>
  <si>
    <t>Mn netPkCts(cps)</t>
  </si>
  <si>
    <t>Ti netPkCts(cps)</t>
  </si>
  <si>
    <t>F Lvalue(mm)</t>
  </si>
  <si>
    <t>Cl Lvalue(mm)</t>
  </si>
  <si>
    <t>K Lvalue(mm)</t>
  </si>
  <si>
    <t>Ca Lvalue(mm)</t>
  </si>
  <si>
    <t>Na Lvalue(mm)</t>
  </si>
  <si>
    <t>Al Lvalue(mm)</t>
  </si>
  <si>
    <t>Si Lvalue(mm)</t>
  </si>
  <si>
    <t>Mg Lvalue(mm)</t>
  </si>
  <si>
    <t>Fe Lvalue(mm)</t>
  </si>
  <si>
    <t>Mn Lvalue(mm)</t>
  </si>
  <si>
    <t>Ti Lvalue(mm)</t>
  </si>
  <si>
    <t>F  SD(%)</t>
  </si>
  <si>
    <t>Cl  SD(%)</t>
  </si>
  <si>
    <t>K  SD(%)</t>
  </si>
  <si>
    <t>Ca  SD(%)</t>
  </si>
  <si>
    <t>Na  SD(%)</t>
  </si>
  <si>
    <t>Al  SD(%)</t>
  </si>
  <si>
    <t>Si  SD(%)</t>
  </si>
  <si>
    <t>Mg  SD(%)</t>
  </si>
  <si>
    <t>Fe  SD(%)</t>
  </si>
  <si>
    <t>Mn  SD(%)</t>
  </si>
  <si>
    <t>Ti  SD(%)</t>
  </si>
  <si>
    <t>F DL(ppm-1s)</t>
  </si>
  <si>
    <t>Cl DL(ppm-1s)</t>
  </si>
  <si>
    <t>K DL(ppm-1s)</t>
  </si>
  <si>
    <t>Ca DL(ppm-1s)</t>
  </si>
  <si>
    <t>Na DL(ppm-1s)</t>
  </si>
  <si>
    <t>Al DL(ppm-1s)</t>
  </si>
  <si>
    <t>Si DL(ppm-1s)</t>
  </si>
  <si>
    <t>Mg DL(ppm-1s)</t>
  </si>
  <si>
    <t>Fe DL(ppm-1s)</t>
  </si>
  <si>
    <t>Mn DL(ppm-1s)</t>
  </si>
  <si>
    <t>Ti DL(ppm-1s)</t>
  </si>
  <si>
    <t>21:19:55</t>
  </si>
  <si>
    <t>21:25:08</t>
  </si>
  <si>
    <t>AF-37_9a_1</t>
  </si>
  <si>
    <t>21:30:00</t>
  </si>
  <si>
    <t>AF-37_9a_2</t>
  </si>
  <si>
    <t>21:34:47</t>
  </si>
  <si>
    <t>AF-37_9a_3</t>
  </si>
  <si>
    <t>21:39:43</t>
  </si>
  <si>
    <t>AF-37_9a_4</t>
  </si>
  <si>
    <t>21:44:31</t>
  </si>
  <si>
    <t>AF-37_9a_5</t>
  </si>
  <si>
    <t>21:49:16</t>
  </si>
  <si>
    <t>AF-37_9a_6</t>
  </si>
  <si>
    <t>21:54:04</t>
  </si>
  <si>
    <t>AF-37_9a_7</t>
  </si>
  <si>
    <t>21:58:51</t>
  </si>
  <si>
    <t>AF-37_9a_8</t>
  </si>
  <si>
    <t>22:03:39</t>
  </si>
  <si>
    <t>AF-37_9a_9</t>
  </si>
  <si>
    <t>22:08:27</t>
  </si>
  <si>
    <t>AF-37_9a_10</t>
  </si>
  <si>
    <t>22:13:14</t>
  </si>
  <si>
    <t>AF-37_9a_11</t>
  </si>
  <si>
    <t>22:18:02</t>
  </si>
  <si>
    <t>AF-37_9a_12</t>
  </si>
  <si>
    <t>22:22:47</t>
  </si>
  <si>
    <t>AF-37_9a_13</t>
  </si>
  <si>
    <t>22:27:59</t>
  </si>
  <si>
    <t>AF-37_9a_14</t>
  </si>
  <si>
    <t>22:32:45</t>
  </si>
  <si>
    <t>AF-37_9a_15</t>
  </si>
  <si>
    <t>22:37:32</t>
  </si>
  <si>
    <t>AF-37_8a_1</t>
  </si>
  <si>
    <t>22:42:45</t>
  </si>
  <si>
    <t>AF-37_8a_2</t>
  </si>
  <si>
    <t>22:47:31</t>
  </si>
  <si>
    <t>AF-37_8a_3</t>
  </si>
  <si>
    <t>22:52:42</t>
  </si>
  <si>
    <t>AF-37_8a_4</t>
  </si>
  <si>
    <t>22:57:55</t>
  </si>
  <si>
    <t>AF-37_8a_5</t>
  </si>
  <si>
    <t>23:02:42</t>
  </si>
  <si>
    <t>AF-37_8b_1</t>
  </si>
  <si>
    <t>23:07:29</t>
  </si>
  <si>
    <t>AF-37_8b_2</t>
  </si>
  <si>
    <t>23:12:17</t>
  </si>
  <si>
    <t>AF-37_8b_3</t>
  </si>
  <si>
    <t>23:17:29</t>
  </si>
  <si>
    <t>AF-37_6a_1</t>
  </si>
  <si>
    <t>23:22:17</t>
  </si>
  <si>
    <t>AF-37_6a_2</t>
  </si>
  <si>
    <t>23:27:04</t>
  </si>
  <si>
    <t>AF-37_6a_3</t>
  </si>
  <si>
    <t>23:31:51</t>
  </si>
  <si>
    <t>AF-37_6b_1</t>
  </si>
  <si>
    <t>23:36:37</t>
  </si>
  <si>
    <t>AF-37_6b_2</t>
  </si>
  <si>
    <t>23:41:24</t>
  </si>
  <si>
    <t>AF-37_6b_3</t>
  </si>
  <si>
    <t>23:46:11</t>
  </si>
  <si>
    <t>AF-37_6c_1</t>
  </si>
  <si>
    <t>23:50:57</t>
  </si>
  <si>
    <t>AF-37_6c_2</t>
  </si>
  <si>
    <t>23:55:46</t>
  </si>
  <si>
    <t>AF-37_6c_3</t>
  </si>
  <si>
    <t>2023/03/24</t>
  </si>
  <si>
    <t>00:00:58</t>
  </si>
  <si>
    <t>AF-37_6d_1</t>
  </si>
  <si>
    <t>00:05:42</t>
  </si>
  <si>
    <t>AF-37_6d_2</t>
  </si>
  <si>
    <t>00:10:56</t>
  </si>
  <si>
    <t>AF-37_6d_3</t>
  </si>
  <si>
    <t>00:15:42</t>
  </si>
  <si>
    <t>AF-37_4a_1</t>
  </si>
  <si>
    <t>00:20:30</t>
  </si>
  <si>
    <t>AF-37_4a_2</t>
  </si>
  <si>
    <t>00:25:16</t>
  </si>
  <si>
    <t>AF-37_4a_3</t>
  </si>
  <si>
    <t>00:30:28</t>
  </si>
  <si>
    <t>AF-37_4a_4</t>
  </si>
  <si>
    <t>00:35:16</t>
  </si>
  <si>
    <t>AF-37_4a_5</t>
  </si>
  <si>
    <t>00:40:03</t>
  </si>
  <si>
    <t>AF-37_4a_6</t>
  </si>
  <si>
    <t>00:44:52</t>
  </si>
  <si>
    <t>AF-37_4a_7</t>
  </si>
  <si>
    <t>00:49:37</t>
  </si>
  <si>
    <t>AF-37_4a_8</t>
  </si>
  <si>
    <t>00:54:25</t>
  </si>
  <si>
    <t>AF-37_4a_9</t>
  </si>
  <si>
    <t>00:59:11</t>
  </si>
  <si>
    <t>AF-37_4a_10</t>
  </si>
  <si>
    <t>01:03:57</t>
  </si>
  <si>
    <t>AF-37_4b_1</t>
  </si>
  <si>
    <t>01:08:45</t>
  </si>
  <si>
    <t>AF-37_4b_2</t>
  </si>
  <si>
    <t>01:13:31</t>
  </si>
  <si>
    <t>AF-37_4b_3</t>
  </si>
  <si>
    <t>01:18:16</t>
  </si>
  <si>
    <t>AF-37_4c_1</t>
  </si>
  <si>
    <t>01:23:04</t>
  </si>
  <si>
    <t>AF-37_4c_2</t>
  </si>
  <si>
    <t>01:27:52</t>
  </si>
  <si>
    <t>AF-37_4c_3</t>
  </si>
  <si>
    <t>01:33:06</t>
  </si>
  <si>
    <t>AF-37_4d_1</t>
  </si>
  <si>
    <t>01:37:52</t>
  </si>
  <si>
    <t>AF-37_4d_2</t>
  </si>
  <si>
    <t>01:42:37</t>
  </si>
  <si>
    <t>AF-37_4d_3</t>
  </si>
  <si>
    <t>01:47:24</t>
  </si>
  <si>
    <t>AF-37_1a_1</t>
  </si>
  <si>
    <t>01:52:12</t>
  </si>
  <si>
    <t>AF-37_1a_2</t>
  </si>
  <si>
    <t>01:57:26</t>
  </si>
  <si>
    <t>AF-37_1a_3</t>
  </si>
  <si>
    <t>02:02:11</t>
  </si>
  <si>
    <t>AF-37_1a_4</t>
  </si>
  <si>
    <t>02:06:57</t>
  </si>
  <si>
    <t>AF-37_1a_5</t>
  </si>
  <si>
    <t>02:11:45</t>
  </si>
  <si>
    <t>AF-37_1a_6</t>
  </si>
  <si>
    <t>02:16:56</t>
  </si>
  <si>
    <t>AF-37_1a_7</t>
  </si>
  <si>
    <t>02:21:44</t>
  </si>
  <si>
    <t>AF-37_1a_8</t>
  </si>
  <si>
    <t>02:26:30</t>
  </si>
  <si>
    <t>AF-37_1a_9</t>
  </si>
  <si>
    <t>02:31:17</t>
  </si>
  <si>
    <t>AF-37_1a_10</t>
  </si>
  <si>
    <t>02:36:05</t>
  </si>
  <si>
    <t>AF-37_1a_11</t>
  </si>
  <si>
    <t>02:40:51</t>
  </si>
  <si>
    <t>AF-37_1a_12</t>
  </si>
  <si>
    <t>02:45:38</t>
  </si>
  <si>
    <t>AF-37_1a_13</t>
  </si>
  <si>
    <t>02:50:24</t>
  </si>
  <si>
    <t>AF-37_1a_14</t>
  </si>
  <si>
    <t>02:55:12</t>
  </si>
  <si>
    <t>AF-37_1a_15</t>
  </si>
  <si>
    <t>03:00:25</t>
  </si>
  <si>
    <t>03:05:38</t>
  </si>
  <si>
    <t>03:10:50</t>
  </si>
  <si>
    <t>04-445a_3_1</t>
  </si>
  <si>
    <t>03:15:41</t>
  </si>
  <si>
    <t>04-445a_3_2</t>
  </si>
  <si>
    <t>03:20:27</t>
  </si>
  <si>
    <t>04-445a_3_3</t>
  </si>
  <si>
    <t>03:25:13</t>
  </si>
  <si>
    <t>04-445a_2b_1</t>
  </si>
  <si>
    <t>03:30:01</t>
  </si>
  <si>
    <t>04-445a_2b_2</t>
  </si>
  <si>
    <t>03:34:48</t>
  </si>
  <si>
    <t>04-445a_2b_3</t>
  </si>
  <si>
    <t>03:39:35</t>
  </si>
  <si>
    <t>04-445a_2a_1</t>
  </si>
  <si>
    <t>03:44:23</t>
  </si>
  <si>
    <t>04-445a_2a_2</t>
  </si>
  <si>
    <t>03:49:10</t>
  </si>
  <si>
    <t>04-445a_2a_3</t>
  </si>
  <si>
    <t>03:53:56</t>
  </si>
  <si>
    <t>04-445a_2a_4</t>
  </si>
  <si>
    <t>03:59:10</t>
  </si>
  <si>
    <t>04-445a_2a_5</t>
  </si>
  <si>
    <t>04:03:56</t>
  </si>
  <si>
    <t>04-445a_2a_6</t>
  </si>
  <si>
    <t>04:08:43</t>
  </si>
  <si>
    <t>04-445a_2a_7</t>
  </si>
  <si>
    <t>04:13:31</t>
  </si>
  <si>
    <t>04-445a_4_1</t>
  </si>
  <si>
    <t>04:18:20</t>
  </si>
  <si>
    <t>04-445a_4_2</t>
  </si>
  <si>
    <t>04:23:06</t>
  </si>
  <si>
    <t>04-445a_4_3</t>
  </si>
  <si>
    <t>04:27:53</t>
  </si>
  <si>
    <t>04-445a_4_4</t>
  </si>
  <si>
    <t>04:33:04</t>
  </si>
  <si>
    <t>04-445a_4_5</t>
  </si>
  <si>
    <t>04:37:52</t>
  </si>
  <si>
    <t>04-445a_4_6</t>
  </si>
  <si>
    <t>04:43:03</t>
  </si>
  <si>
    <t>04-445a_4_7</t>
  </si>
  <si>
    <t>04:47:49</t>
  </si>
  <si>
    <t>04-445a_7_1</t>
  </si>
  <si>
    <t>04:53:02</t>
  </si>
  <si>
    <t>04-445a_7_2</t>
  </si>
  <si>
    <t>04:57:49</t>
  </si>
  <si>
    <t>04-445a_7_3</t>
  </si>
  <si>
    <t>05:02:35</t>
  </si>
  <si>
    <t>04-445a_7_4</t>
  </si>
  <si>
    <t>05:07:21</t>
  </si>
  <si>
    <t>04-445a_8_1</t>
  </si>
  <si>
    <t>05:12:34</t>
  </si>
  <si>
    <t>04-445a_8_2</t>
  </si>
  <si>
    <t>05:17:20</t>
  </si>
  <si>
    <t>04-445a_8_3</t>
  </si>
  <si>
    <t>05:22:31</t>
  </si>
  <si>
    <t>04-445a_8_4</t>
  </si>
  <si>
    <t>05:27:19</t>
  </si>
  <si>
    <t>05:32:37</t>
  </si>
  <si>
    <t>05:37:48</t>
  </si>
  <si>
    <t>05:42:59</t>
  </si>
  <si>
    <r>
      <t>SiO</t>
    </r>
    <r>
      <rPr>
        <vertAlign val="subscript"/>
        <sz val="12"/>
        <color indexed="8"/>
        <rFont val="Times New Roman"/>
        <family val="1"/>
      </rPr>
      <t>2</t>
    </r>
  </si>
  <si>
    <r>
      <t>P</t>
    </r>
    <r>
      <rPr>
        <vertAlign val="subscript"/>
        <sz val="12"/>
        <color indexed="8"/>
        <rFont val="Times New Roman"/>
        <family val="1"/>
      </rPr>
      <t>2</t>
    </r>
    <r>
      <rPr>
        <sz val="12"/>
        <color indexed="8"/>
        <rFont val="Times New Roman"/>
        <family val="1"/>
      </rPr>
      <t>O</t>
    </r>
    <r>
      <rPr>
        <vertAlign val="subscript"/>
        <sz val="12"/>
        <color indexed="8"/>
        <rFont val="Times New Roman"/>
        <family val="1"/>
      </rPr>
      <t>5</t>
    </r>
  </si>
  <si>
    <r>
      <t>TiO</t>
    </r>
    <r>
      <rPr>
        <vertAlign val="subscript"/>
        <sz val="12"/>
        <color indexed="8"/>
        <rFont val="Times New Roman"/>
        <family val="1"/>
      </rPr>
      <t>2</t>
    </r>
  </si>
  <si>
    <r>
      <t>ZrO</t>
    </r>
    <r>
      <rPr>
        <vertAlign val="subscript"/>
        <sz val="12"/>
        <color indexed="8"/>
        <rFont val="Times New Roman"/>
        <family val="1"/>
      </rPr>
      <t>2</t>
    </r>
  </si>
  <si>
    <r>
      <t>Al</t>
    </r>
    <r>
      <rPr>
        <vertAlign val="subscript"/>
        <sz val="12"/>
        <color indexed="8"/>
        <rFont val="Times New Roman"/>
        <family val="1"/>
      </rPr>
      <t>2</t>
    </r>
    <r>
      <rPr>
        <sz val="12"/>
        <color indexed="8"/>
        <rFont val="Times New Roman"/>
        <family val="1"/>
      </rPr>
      <t>O</t>
    </r>
    <r>
      <rPr>
        <vertAlign val="subscript"/>
        <sz val="12"/>
        <color indexed="8"/>
        <rFont val="Times New Roman"/>
        <family val="1"/>
      </rPr>
      <t>3</t>
    </r>
  </si>
  <si>
    <r>
      <t>Sc</t>
    </r>
    <r>
      <rPr>
        <vertAlign val="subscript"/>
        <sz val="12"/>
        <color indexed="8"/>
        <rFont val="Times New Roman"/>
        <family val="1"/>
      </rPr>
      <t>2</t>
    </r>
    <r>
      <rPr>
        <sz val="12"/>
        <color indexed="8"/>
        <rFont val="Times New Roman"/>
        <family val="1"/>
      </rPr>
      <t>O</t>
    </r>
    <r>
      <rPr>
        <vertAlign val="subscript"/>
        <sz val="12"/>
        <color indexed="8"/>
        <rFont val="Times New Roman"/>
        <family val="1"/>
      </rPr>
      <t>3</t>
    </r>
  </si>
  <si>
    <r>
      <t>V</t>
    </r>
    <r>
      <rPr>
        <vertAlign val="subscript"/>
        <sz val="12"/>
        <color indexed="8"/>
        <rFont val="Times New Roman"/>
        <family val="1"/>
      </rPr>
      <t>2</t>
    </r>
    <r>
      <rPr>
        <sz val="12"/>
        <color indexed="8"/>
        <rFont val="Times New Roman"/>
        <family val="1"/>
      </rPr>
      <t>O</t>
    </r>
    <r>
      <rPr>
        <vertAlign val="subscript"/>
        <sz val="12"/>
        <color indexed="8"/>
        <rFont val="Times New Roman"/>
        <family val="1"/>
      </rPr>
      <t>3</t>
    </r>
  </si>
  <si>
    <r>
      <t>Cr</t>
    </r>
    <r>
      <rPr>
        <vertAlign val="subscript"/>
        <sz val="12"/>
        <color indexed="8"/>
        <rFont val="Times New Roman"/>
        <family val="1"/>
      </rPr>
      <t>2</t>
    </r>
    <r>
      <rPr>
        <sz val="12"/>
        <color indexed="8"/>
        <rFont val="Times New Roman"/>
        <family val="1"/>
      </rPr>
      <t>O</t>
    </r>
    <r>
      <rPr>
        <vertAlign val="subscript"/>
        <sz val="12"/>
        <color indexed="8"/>
        <rFont val="Times New Roman"/>
        <family val="1"/>
      </rPr>
      <t>3</t>
    </r>
  </si>
  <si>
    <r>
      <t>Mn</t>
    </r>
    <r>
      <rPr>
        <vertAlign val="subscript"/>
        <sz val="12"/>
        <color indexed="8"/>
        <rFont val="Times New Roman"/>
        <family val="1"/>
      </rPr>
      <t>2</t>
    </r>
    <r>
      <rPr>
        <sz val="12"/>
        <color indexed="8"/>
        <rFont val="Times New Roman"/>
        <family val="1"/>
      </rPr>
      <t>O</t>
    </r>
    <r>
      <rPr>
        <vertAlign val="subscript"/>
        <sz val="12"/>
        <color indexed="8"/>
        <rFont val="Times New Roman"/>
        <family val="1"/>
      </rPr>
      <t>3</t>
    </r>
  </si>
  <si>
    <r>
      <t>Fe</t>
    </r>
    <r>
      <rPr>
        <vertAlign val="subscript"/>
        <sz val="12"/>
        <color indexed="8"/>
        <rFont val="Times New Roman"/>
        <family val="1"/>
      </rPr>
      <t>2</t>
    </r>
    <r>
      <rPr>
        <sz val="12"/>
        <color indexed="8"/>
        <rFont val="Times New Roman"/>
        <family val="1"/>
      </rPr>
      <t>O</t>
    </r>
    <r>
      <rPr>
        <vertAlign val="subscript"/>
        <sz val="12"/>
        <color indexed="8"/>
        <rFont val="Times New Roman"/>
        <family val="1"/>
      </rPr>
      <t>3</t>
    </r>
    <r>
      <rPr>
        <sz val="12"/>
        <color indexed="8"/>
        <rFont val="Times New Roman"/>
        <family val="1"/>
      </rPr>
      <t xml:space="preserve"> </t>
    </r>
  </si>
  <si>
    <t>CoO</t>
  </si>
  <si>
    <t>NiO</t>
  </si>
  <si>
    <t>ZnO</t>
  </si>
  <si>
    <t>BeO</t>
  </si>
  <si>
    <t>SrO</t>
  </si>
  <si>
    <r>
      <t>Li</t>
    </r>
    <r>
      <rPr>
        <vertAlign val="subscript"/>
        <sz val="12"/>
        <rFont val="Times New Roman"/>
        <family val="1"/>
      </rPr>
      <t>2</t>
    </r>
    <r>
      <rPr>
        <sz val="12"/>
        <rFont val="Times New Roman"/>
        <family val="1"/>
      </rPr>
      <t>O</t>
    </r>
  </si>
  <si>
    <r>
      <t>Na</t>
    </r>
    <r>
      <rPr>
        <vertAlign val="subscript"/>
        <sz val="12"/>
        <color indexed="8"/>
        <rFont val="Times New Roman"/>
        <family val="1"/>
      </rPr>
      <t>2</t>
    </r>
    <r>
      <rPr>
        <sz val="12"/>
        <color indexed="8"/>
        <rFont val="Times New Roman"/>
        <family val="1"/>
      </rPr>
      <t>O</t>
    </r>
  </si>
  <si>
    <t>PbO</t>
  </si>
  <si>
    <r>
      <t>K</t>
    </r>
    <r>
      <rPr>
        <vertAlign val="subscript"/>
        <sz val="12"/>
        <color indexed="8"/>
        <rFont val="Times New Roman"/>
        <family val="1"/>
      </rPr>
      <t>2</t>
    </r>
    <r>
      <rPr>
        <sz val="12"/>
        <color indexed="8"/>
        <rFont val="Times New Roman"/>
        <family val="1"/>
      </rPr>
      <t>O</t>
    </r>
  </si>
  <si>
    <r>
      <t>H</t>
    </r>
    <r>
      <rPr>
        <vertAlign val="subscript"/>
        <sz val="12"/>
        <color indexed="8"/>
        <rFont val="Times New Roman"/>
        <family val="1"/>
      </rPr>
      <t>2</t>
    </r>
    <r>
      <rPr>
        <sz val="12"/>
        <color indexed="8"/>
        <rFont val="Times New Roman"/>
        <family val="1"/>
      </rPr>
      <t>O+</t>
    </r>
  </si>
  <si>
    <t>.</t>
  </si>
  <si>
    <t>Sum</t>
  </si>
  <si>
    <t>Fe2O3</t>
  </si>
  <si>
    <t>Atomic cations</t>
  </si>
  <si>
    <t>Atomic oxygen</t>
  </si>
  <si>
    <t>no. of cat</t>
  </si>
  <si>
    <t>no. of O</t>
  </si>
  <si>
    <t>O basis</t>
  </si>
  <si>
    <t>Anion recalc</t>
  </si>
  <si>
    <t>Cation recalc</t>
  </si>
  <si>
    <t>Molecular weight</t>
  </si>
  <si>
    <t>between 15-16</t>
  </si>
  <si>
    <t>Check:</t>
  </si>
  <si>
    <t>drop if not valid</t>
  </si>
  <si>
    <t>Al_IV</t>
  </si>
  <si>
    <t>T</t>
  </si>
  <si>
    <t>Al_VI</t>
  </si>
  <si>
    <t>Fe3+</t>
  </si>
  <si>
    <t>Fe2+</t>
  </si>
  <si>
    <t>sum C</t>
  </si>
  <si>
    <t>sum T</t>
  </si>
  <si>
    <t>C</t>
  </si>
  <si>
    <t>B</t>
  </si>
  <si>
    <t>sum B</t>
  </si>
  <si>
    <t>sum A</t>
  </si>
  <si>
    <t>∑Ca</t>
  </si>
  <si>
    <t>Norm to 15</t>
  </si>
  <si>
    <t>Normalization procedures used for average formula (apfu)</t>
  </si>
  <si>
    <t xml:space="preserve">Total </t>
  </si>
  <si>
    <t xml:space="preserve">   Si–K=16</t>
  </si>
  <si>
    <t>H2O+</t>
  </si>
  <si>
    <t>T (ideally 8 apfu)</t>
  </si>
  <si>
    <t>T subtotal</t>
  </si>
  <si>
    <t>C (ideally 5 apfu)</t>
  </si>
  <si>
    <t>Mn2+</t>
  </si>
  <si>
    <t>C subtotal</t>
  </si>
  <si>
    <t>B (ideally 2 apfu)</t>
  </si>
  <si>
    <t>B subtotal</t>
  </si>
  <si>
    <t>A (from 0 to 1 apfu)</t>
  </si>
  <si>
    <t>A subtotal</t>
  </si>
  <si>
    <t>O (non-W)</t>
  </si>
  <si>
    <t>W (ideally 2 apfu)</t>
  </si>
  <si>
    <t>OH</t>
  </si>
  <si>
    <t>W subtotal</t>
  </si>
  <si>
    <t>Sum T,C,B,A</t>
  </si>
  <si>
    <t>C*</t>
  </si>
  <si>
    <t>A*</t>
  </si>
  <si>
    <t>AF-37</t>
  </si>
  <si>
    <t>9a</t>
  </si>
  <si>
    <t>8a</t>
  </si>
  <si>
    <t>8b</t>
  </si>
  <si>
    <t>6a</t>
  </si>
  <si>
    <t>6b</t>
  </si>
  <si>
    <t>6c</t>
  </si>
  <si>
    <t>6d</t>
  </si>
  <si>
    <t>4a</t>
  </si>
  <si>
    <t>4b</t>
  </si>
  <si>
    <t>4c</t>
  </si>
  <si>
    <t>4d</t>
  </si>
  <si>
    <t>1a</t>
  </si>
  <si>
    <t>04-445a</t>
  </si>
  <si>
    <t>2b</t>
  </si>
  <si>
    <t>2a</t>
  </si>
  <si>
    <t>Sample</t>
  </si>
  <si>
    <t>Grain</t>
  </si>
  <si>
    <t>Row Labels</t>
  </si>
  <si>
    <t>Average of C*</t>
  </si>
  <si>
    <t>Min. of A*</t>
  </si>
  <si>
    <t>Min. of C*</t>
  </si>
  <si>
    <t>Max. of C*</t>
  </si>
  <si>
    <t>Max. of A*</t>
  </si>
  <si>
    <t>Average of A*</t>
  </si>
  <si>
    <t>StdDev of C*</t>
  </si>
  <si>
    <t>StdDev of A*</t>
  </si>
  <si>
    <t>Analysis</t>
  </si>
  <si>
    <t>Transect</t>
  </si>
  <si>
    <t>Points</t>
  </si>
  <si>
    <t>See calculation sheet</t>
  </si>
  <si>
    <t>f1</t>
  </si>
  <si>
    <t>f2</t>
  </si>
  <si>
    <t>f3</t>
  </si>
  <si>
    <t>f4</t>
  </si>
  <si>
    <t>f5</t>
  </si>
  <si>
    <t>f6</t>
  </si>
  <si>
    <t>f7</t>
  </si>
  <si>
    <t>f8</t>
  </si>
  <si>
    <t>f9</t>
  </si>
  <si>
    <t>f10</t>
  </si>
  <si>
    <t>fa_min</t>
  </si>
  <si>
    <t>fb_max</t>
  </si>
  <si>
    <t>f_av (renorm factor)</t>
  </si>
  <si>
    <t>Si renorm</t>
  </si>
  <si>
    <t>Al renorm</t>
  </si>
  <si>
    <t>K renorm</t>
  </si>
  <si>
    <t>Na renorm</t>
  </si>
  <si>
    <t>Ca renorm</t>
  </si>
  <si>
    <t>Mg renorm</t>
  </si>
  <si>
    <t>Fe renorm</t>
  </si>
  <si>
    <t>Ti renorm</t>
  </si>
  <si>
    <t>Mn renorm</t>
  </si>
  <si>
    <t>Cation Sum renorm</t>
  </si>
  <si>
    <t>cm</t>
  </si>
  <si>
    <t>XT1_Si</t>
  </si>
  <si>
    <t>XT1_Al</t>
  </si>
  <si>
    <t>XM2_Al</t>
  </si>
  <si>
    <t>XA_K</t>
  </si>
  <si>
    <t>XA_Na</t>
  </si>
  <si>
    <t>XM4_Na</t>
  </si>
  <si>
    <t>XM4_Ca</t>
  </si>
  <si>
    <t>Plag_XAn</t>
  </si>
  <si>
    <t>Plag_XAb</t>
  </si>
  <si>
    <t>K(ed-ri)_ideal</t>
  </si>
  <si>
    <t>high XAb</t>
  </si>
  <si>
    <t>Y(Ab-An)</t>
  </si>
  <si>
    <t>TB (10kbar)</t>
  </si>
  <si>
    <t>TB (5kbar)</t>
  </si>
  <si>
    <t>TB (1kbar)</t>
  </si>
  <si>
    <t>Average of TB (5kbar)</t>
  </si>
  <si>
    <t>StdDev of TB (1kbar)</t>
  </si>
  <si>
    <t>StdDev of TB (5kbar)</t>
  </si>
  <si>
    <t>StdDev of TB (10kbar)</t>
  </si>
  <si>
    <t>low-P</t>
  </si>
  <si>
    <t>mid-P</t>
  </si>
  <si>
    <t>TB (8kbar)</t>
  </si>
  <si>
    <t>Average of TB (8kbar)</t>
  </si>
  <si>
    <t>P_B1990</t>
  </si>
  <si>
    <t>Average of P_B1990</t>
  </si>
  <si>
    <t>2023_08_15</t>
  </si>
  <si>
    <t xml:space="preserve">amp </t>
  </si>
  <si>
    <t>2023/08/15</t>
  </si>
  <si>
    <t>14:37:11</t>
  </si>
  <si>
    <t>14:42:35</t>
  </si>
  <si>
    <t>14:47:53</t>
  </si>
  <si>
    <t>15-PA-187A_amp1_1</t>
  </si>
  <si>
    <t>14:52:48</t>
  </si>
  <si>
    <t>15-PA-187A_amp1_2</t>
  </si>
  <si>
    <t>14:57:36</t>
  </si>
  <si>
    <t>15-PA-187A_amp1_3</t>
  </si>
  <si>
    <t>15:02:25</t>
  </si>
  <si>
    <t>15-PA-187A_amp1_4</t>
  </si>
  <si>
    <t>15:07:15</t>
  </si>
  <si>
    <t>15-PA-187A_amp1_5</t>
  </si>
  <si>
    <t>15:12:05</t>
  </si>
  <si>
    <t>15-PA-187A_amp1_6</t>
  </si>
  <si>
    <t>15:16:55</t>
  </si>
  <si>
    <t>15-PA-187A_amp1_7</t>
  </si>
  <si>
    <t>15:21:44</t>
  </si>
  <si>
    <t>15-PA-187A_amp1_8</t>
  </si>
  <si>
    <t>15:26:36</t>
  </si>
  <si>
    <t>15-PA-187A_amp1_9</t>
  </si>
  <si>
    <t>15:31:26</t>
  </si>
  <si>
    <t>15-PA-187A_amp2_1</t>
  </si>
  <si>
    <t>15:36:17</t>
  </si>
  <si>
    <t>15-PA-187A_amp2_2</t>
  </si>
  <si>
    <t>15:41:07</t>
  </si>
  <si>
    <t>15-PA-187A_amp2_3</t>
  </si>
  <si>
    <t>15:45:57</t>
  </si>
  <si>
    <t>15-PA-187A_amp2_4</t>
  </si>
  <si>
    <t>15:50:44</t>
  </si>
  <si>
    <t>15-PA-187A_amp3_1</t>
  </si>
  <si>
    <t>15:55:35</t>
  </si>
  <si>
    <t>15-PA-187A_amp3_2</t>
  </si>
  <si>
    <t>16:00:25</t>
  </si>
  <si>
    <t>15-PA-187A_amp3_3</t>
  </si>
  <si>
    <t>16:05:17</t>
  </si>
  <si>
    <t>15-PA-187A_amp3_4</t>
  </si>
  <si>
    <t>16:10:09</t>
  </si>
  <si>
    <t>15-PA-187A_amp4_1</t>
  </si>
  <si>
    <t>16:14:59</t>
  </si>
  <si>
    <t>15-PA-187A_amp4_2</t>
  </si>
  <si>
    <t>16:19:47</t>
  </si>
  <si>
    <t>15-PA-187A_amp4_3</t>
  </si>
  <si>
    <t>16:24:35</t>
  </si>
  <si>
    <t>15-PA-187A_amp4_4</t>
  </si>
  <si>
    <t>16:29:27</t>
  </si>
  <si>
    <t>15-PA-187A_amp5_1</t>
  </si>
  <si>
    <t>16:34:18</t>
  </si>
  <si>
    <t>15-PA-187A_amp5_2</t>
  </si>
  <si>
    <t>16:39:05</t>
  </si>
  <si>
    <t>15-PA-187A_amp5_3</t>
  </si>
  <si>
    <t>16:43:53</t>
  </si>
  <si>
    <t>16:49:12</t>
  </si>
  <si>
    <t>16:54:27</t>
  </si>
  <si>
    <t>16:59:38</t>
  </si>
  <si>
    <t>15-PA-187A</t>
  </si>
  <si>
    <t>Average of TB (6kbar)</t>
  </si>
  <si>
    <t>Average of TB (7kbar)</t>
  </si>
  <si>
    <t>StdDev of TB (6kbar)</t>
  </si>
  <si>
    <t>StdDev of TB (7kbar)</t>
  </si>
  <si>
    <t>low-P (amphibolite)</t>
  </si>
  <si>
    <t>low-P (granulite)</t>
  </si>
  <si>
    <t>XA_vacant</t>
  </si>
  <si>
    <t>Belt</t>
  </si>
  <si>
    <t>TB_P5kbar</t>
  </si>
  <si>
    <t>TB_P6kbar</t>
  </si>
  <si>
    <t>TB_P7kbar</t>
  </si>
  <si>
    <t>TB_P8kbar</t>
  </si>
  <si>
    <t>StdDev of TB (8kbar)</t>
  </si>
  <si>
    <t>std_TB_P5kbar</t>
  </si>
  <si>
    <t>std_TB_P6kbar</t>
  </si>
  <si>
    <t>std_TB_P7kbar</t>
  </si>
  <si>
    <t>std_TB (8kbar)</t>
  </si>
  <si>
    <t>Average of TB (P)</t>
  </si>
  <si>
    <t>TB_P</t>
  </si>
  <si>
    <t>XMg</t>
  </si>
  <si>
    <t>XFe</t>
  </si>
  <si>
    <t>Recalculation by Holland &amp; Blundy (1994)</t>
  </si>
  <si>
    <t>Amphibole classification by Locock (2014) based on Hawthorne et al. (2012)</t>
  </si>
  <si>
    <t>Analysis spot ID</t>
  </si>
  <si>
    <t>22-AF-37_9a_1</t>
  </si>
  <si>
    <t>22-AF-37_9a_2</t>
  </si>
  <si>
    <t>22-AF-37_9a_3</t>
  </si>
  <si>
    <t>22-AF-37_9a_4</t>
  </si>
  <si>
    <t>22-AF-37_9a_5</t>
  </si>
  <si>
    <t>22-AF-37_9a_6</t>
  </si>
  <si>
    <t>22-AF-37_9a_7</t>
  </si>
  <si>
    <t>22-AF-37</t>
  </si>
  <si>
    <t>22-AF-37_9a_10</t>
  </si>
  <si>
    <t>22-AF-37_9a_11</t>
  </si>
  <si>
    <t>22-AF-37_9a_12</t>
  </si>
  <si>
    <t>22-AF-37_9a_13</t>
  </si>
  <si>
    <t>22-AF-37_9a_14</t>
  </si>
  <si>
    <t>22-AF-37_9a_15</t>
  </si>
  <si>
    <t>22-AF-37_8a_1</t>
  </si>
  <si>
    <t>22-AF-37_8a_2</t>
  </si>
  <si>
    <t>22-AF-37_8a_3</t>
  </si>
  <si>
    <t>22-AF-37_8a_4</t>
  </si>
  <si>
    <t>22-AF-37_8a_5</t>
  </si>
  <si>
    <t>22-AF-37_8b_1</t>
  </si>
  <si>
    <t>22-AF-37_8b_3</t>
  </si>
  <si>
    <t>22-AF-37_6a_1</t>
  </si>
  <si>
    <t>22-AF-37_6a_2</t>
  </si>
  <si>
    <t>22-AF-37_6b_2</t>
  </si>
  <si>
    <t>22-AF-37_6b_3</t>
  </si>
  <si>
    <t>22-AF-37_6c_1</t>
  </si>
  <si>
    <t>22-AF-37_6c_2</t>
  </si>
  <si>
    <t>22-AF-37_6c_3</t>
  </si>
  <si>
    <t>22-AF-37_6d_1</t>
  </si>
  <si>
    <t>22-AF-37_6d_2</t>
  </si>
  <si>
    <t>22-AF-37_6d_3</t>
  </si>
  <si>
    <t>22-AF-37_4a_2</t>
  </si>
  <si>
    <t>22-AF-37_4a_3</t>
  </si>
  <si>
    <t>22-AF-37_4a_4</t>
  </si>
  <si>
    <t>22-AF-37_4a_5</t>
  </si>
  <si>
    <t>22-AF-37_4a_6</t>
  </si>
  <si>
    <t>22-AF-37_4a_7</t>
  </si>
  <si>
    <t>22-AF-37_4a_8</t>
  </si>
  <si>
    <t>22-AF-37_4a_9</t>
  </si>
  <si>
    <t>22-AF-37_4a_10</t>
  </si>
  <si>
    <t>22-AF-37_4b_3</t>
  </si>
  <si>
    <t>22-AF-37_4c_1</t>
  </si>
  <si>
    <t>22-AF-37_4c_2</t>
  </si>
  <si>
    <t>22-AF-37_4c_3</t>
  </si>
  <si>
    <t>22-AF-37_4d_3</t>
  </si>
  <si>
    <t>22-AF-37_1a_1</t>
  </si>
  <si>
    <t>22-AF-37_1a_2</t>
  </si>
  <si>
    <t>22-AF-37_1a_3</t>
  </si>
  <si>
    <t>22-AF-37_1a_4</t>
  </si>
  <si>
    <t>22-AF-37_1a_6</t>
  </si>
  <si>
    <t>22-AF-37_1a_7</t>
  </si>
  <si>
    <t>22-AF-37_1a_8</t>
  </si>
  <si>
    <t>22-AF-37_1a_10</t>
  </si>
  <si>
    <t>22-AF-37_1a_12</t>
  </si>
  <si>
    <t>22-AF-37_1a_13</t>
  </si>
  <si>
    <t>22-AF-37_1a_14</t>
  </si>
  <si>
    <t>22-AF-37_1a_15</t>
  </si>
  <si>
    <t>22-AF-37_1a_5</t>
  </si>
  <si>
    <t>BaO wt%</t>
  </si>
  <si>
    <t>Ba atFrac</t>
  </si>
  <si>
    <t>K+Na+Ca</t>
  </si>
  <si>
    <t>Cations</t>
  </si>
  <si>
    <t>Fe+Mg</t>
  </si>
  <si>
    <t>X_Mg</t>
  </si>
  <si>
    <t>X_Fe</t>
  </si>
  <si>
    <t>1b</t>
  </si>
  <si>
    <t>3a</t>
  </si>
  <si>
    <t>3b</t>
  </si>
  <si>
    <t>04-445a_1_1</t>
  </si>
  <si>
    <t>04-445a_1_2</t>
  </si>
  <si>
    <t>04-445a_1_3</t>
  </si>
  <si>
    <t>04-445a_5_1</t>
  </si>
  <si>
    <t>04-445a_5_2</t>
  </si>
  <si>
    <t>04-445a_5_3</t>
  </si>
  <si>
    <t>04-445a_13_1</t>
  </si>
  <si>
    <t>04-445a_13_2</t>
  </si>
  <si>
    <t>04-445a_12_1</t>
  </si>
  <si>
    <t>04-445a_12_2</t>
  </si>
  <si>
    <t>15-PA-187A_bt1_1</t>
  </si>
  <si>
    <t>15-PA-187A_bt1_2</t>
  </si>
  <si>
    <t>15-PA-187A_bt1_3</t>
  </si>
  <si>
    <t>15-PA-187A_bt1_4</t>
  </si>
  <si>
    <t>15-PA-187A_bt2_1</t>
  </si>
  <si>
    <t>15-PA-187A_bt2_2</t>
  </si>
  <si>
    <t>15-PA-187A_bt2_3</t>
  </si>
  <si>
    <t>15-PA-187A_bt2_4</t>
  </si>
  <si>
    <t>15-PA-187A_bt2_5</t>
  </si>
  <si>
    <t>15-PA-187A_bt2_6</t>
  </si>
  <si>
    <t>15-PA-187A_bt2_7</t>
  </si>
  <si>
    <t>15-PA-187A_bt2_8</t>
  </si>
  <si>
    <t>15-PA-187A_bt2_9</t>
  </si>
  <si>
    <t>15-PA-187A_bt2_10</t>
  </si>
  <si>
    <t>15-PA-187A_bt3_1</t>
  </si>
  <si>
    <t>15-PA-187A_bt3_2</t>
  </si>
  <si>
    <t>15-PA-187A_bt3_3</t>
  </si>
  <si>
    <t>15-PA-187A_bt3_4</t>
  </si>
  <si>
    <t>15-PA-187A_bt4_1</t>
  </si>
  <si>
    <t>15-PA-187A_bt4_2</t>
  </si>
  <si>
    <t>15-PA-187A_bt4_3</t>
  </si>
  <si>
    <t>15-PA-187A_bt4_4</t>
  </si>
  <si>
    <t>15-PA-187A_bt4_5</t>
  </si>
  <si>
    <t>15-PA-187A_bt4_6</t>
  </si>
  <si>
    <t>15-PA-187A_bt4_7</t>
  </si>
  <si>
    <t>15-PA-187A_bt4_8</t>
  </si>
  <si>
    <t>15-PA-107A_bt1a_1</t>
  </si>
  <si>
    <t>15-PA-107A</t>
  </si>
  <si>
    <t>15-PA-107A_bt1a_2</t>
  </si>
  <si>
    <t>15-PA-107A_bt1a_3</t>
  </si>
  <si>
    <t>15-PA-107A_bt1a_4</t>
  </si>
  <si>
    <t>15-PA-107A_bt1b_1</t>
  </si>
  <si>
    <t>15-PA-107A_bt1b_2</t>
  </si>
  <si>
    <t>15-PA-107A_bt1b_3</t>
  </si>
  <si>
    <t>15-PA-107A_bt1b_4</t>
  </si>
  <si>
    <t>15-PA-107A_bt2_1</t>
  </si>
  <si>
    <t>15-PA-107A_bt2_2</t>
  </si>
  <si>
    <t>15-PA-107A_bt2_3</t>
  </si>
  <si>
    <t>15-PA-107A_bt2_4</t>
  </si>
  <si>
    <t>15-PA-107A_bt4_1</t>
  </si>
  <si>
    <t>15-PA-107A_bt4_2</t>
  </si>
  <si>
    <t>15-PA-107A_bt4_3</t>
  </si>
  <si>
    <t>15-PA-107A_bt4_4</t>
  </si>
  <si>
    <t>15-PA-107A_bt4_5</t>
  </si>
  <si>
    <t>15-PA-107A_bt4_6</t>
  </si>
  <si>
    <t>15-PA-107A_bt4_7</t>
  </si>
  <si>
    <t>15-PA-107A_bt5_1</t>
  </si>
  <si>
    <t>15-PA-107A_bt5_2</t>
  </si>
  <si>
    <t>15-PA-107A_bt5_3</t>
  </si>
  <si>
    <t>15-PA-107A_bt5_4</t>
  </si>
  <si>
    <t>15-PA-107A_bt5_5</t>
  </si>
  <si>
    <t>15-PA-107A_bt5_6</t>
  </si>
  <si>
    <t>22-AF-37_1b_1</t>
  </si>
  <si>
    <t>22-AF-37_1b_2</t>
  </si>
  <si>
    <t>22-AF-37_1b_3</t>
  </si>
  <si>
    <t>22-AF-37_1b_4</t>
  </si>
  <si>
    <t>22-AF-37_3a_1</t>
  </si>
  <si>
    <t>22-AF-37_3a_2</t>
  </si>
  <si>
    <t>22-AF-37_3a_3</t>
  </si>
  <si>
    <t>22-AF-37_3a_4</t>
  </si>
  <si>
    <t>22-AF-37_3a_5</t>
  </si>
  <si>
    <t>22-AF-37_3a_6</t>
  </si>
  <si>
    <t>22-AF-37_3b_1</t>
  </si>
  <si>
    <t>22-AF-37_3b_2</t>
  </si>
  <si>
    <t>22-AF-37_3b_3</t>
  </si>
  <si>
    <t>22-AF-37_3b_4</t>
  </si>
  <si>
    <t>22-AF-37_10_1</t>
  </si>
  <si>
    <t>22-AF-37_10_2</t>
  </si>
  <si>
    <t>22-AF-37_10_3</t>
  </si>
  <si>
    <t>22-AF-37_10_4</t>
  </si>
  <si>
    <t>22-AF-37_10_5</t>
  </si>
  <si>
    <t>22-AF-37_10_6</t>
  </si>
  <si>
    <t>22-AF-37_10_7</t>
  </si>
  <si>
    <t>22-AF-37_8_1</t>
  </si>
  <si>
    <t>22-AF-37_8_2</t>
  </si>
  <si>
    <t>22-AF-37_8_3</t>
  </si>
  <si>
    <t>22-AF-37_9_1</t>
  </si>
  <si>
    <t>22-AF-37_9_2</t>
  </si>
  <si>
    <t>22-AF-37_9_3</t>
  </si>
  <si>
    <t>Spot ID</t>
  </si>
  <si>
    <t>SrO wt%</t>
  </si>
  <si>
    <t>Sr atFrac</t>
  </si>
  <si>
    <t>5 cations?</t>
  </si>
  <si>
    <t>K+Ca+Na</t>
  </si>
  <si>
    <t>X_Or</t>
  </si>
  <si>
    <t>X_Ab</t>
  </si>
  <si>
    <t>X_An</t>
  </si>
  <si>
    <t>04-445a_plag_exs4_1</t>
  </si>
  <si>
    <t>04-445a_plag_exs4_3</t>
  </si>
  <si>
    <t>04-445a_plag_exs4_4</t>
  </si>
  <si>
    <t>04-445a_plag_exs4_5</t>
  </si>
  <si>
    <t>04-445a_plag_exs4_6</t>
  </si>
  <si>
    <t>04-445a_plag_exs5_3</t>
  </si>
  <si>
    <t>04-445a_plag_exs5_6</t>
  </si>
  <si>
    <t>04-445a_plag_exs6_1</t>
  </si>
  <si>
    <t>04-445a_plag_exs6_2</t>
  </si>
  <si>
    <t>04-445a_plag_exs6_4</t>
  </si>
  <si>
    <t>04-445a_plag_exs6_5</t>
  </si>
  <si>
    <t>04-445a_plag_exs6_6</t>
  </si>
  <si>
    <t>04-445a_plag_exs7_1</t>
  </si>
  <si>
    <t>04-445a_plag_exs7_2</t>
  </si>
  <si>
    <t>04-445a_plag_exs7_3</t>
  </si>
  <si>
    <t>04-445a_plag_exs7_4</t>
  </si>
  <si>
    <t>04-445a_plag_exs7_5</t>
  </si>
  <si>
    <t>04-445a_plag_exs7_6</t>
  </si>
  <si>
    <t>04-445a_plag_exs7_7</t>
  </si>
  <si>
    <t>04-445b_plag_exs9_1</t>
  </si>
  <si>
    <t>04-445b_plag_exs9_2</t>
  </si>
  <si>
    <t>04-445b_plag_exs9_3</t>
  </si>
  <si>
    <t>04-445b_plag_exs9_4</t>
  </si>
  <si>
    <t>15-PA-107A_plag_exs1_1</t>
  </si>
  <si>
    <t>15-PA-107A_plag_exs1_2</t>
  </si>
  <si>
    <t>15-PA-107A_plag_exs1_3</t>
  </si>
  <si>
    <t>15-PA-107A_plag_exs4_1</t>
  </si>
  <si>
    <t>15-PA-107A_plag_exs4_3</t>
  </si>
  <si>
    <t>15-PA-107A_plag_exs4_4</t>
  </si>
  <si>
    <t>15-PA-107A_plag_exs4_7</t>
  </si>
  <si>
    <t>15-PA-107A_plag_exs7_1</t>
  </si>
  <si>
    <t>15-PA-107A_plag_exs7_2</t>
  </si>
  <si>
    <t>15-PA-107A_plag_exs7_3</t>
  </si>
  <si>
    <t>15-PA-107A_plag_exs7_6</t>
  </si>
  <si>
    <t>15-PA-107A_plag_exs8_1</t>
  </si>
  <si>
    <t>15-PA-107A_plag2_1</t>
  </si>
  <si>
    <t>15-PA-107A_plag2_2</t>
  </si>
  <si>
    <t>15-PA-107A_plag2_3</t>
  </si>
  <si>
    <t>15-PA-107A_plag2_5</t>
  </si>
  <si>
    <t>15-PA-107A_plag2_8</t>
  </si>
  <si>
    <t>15-PA-107A_plag2_9</t>
  </si>
  <si>
    <t>15-PA-107A_plag3_1</t>
  </si>
  <si>
    <t>15-PA-107A_plag3_2</t>
  </si>
  <si>
    <t>15-PA-107A_plag3_3</t>
  </si>
  <si>
    <t>15-PA-107A_plag3_4</t>
  </si>
  <si>
    <t>15-PA-107A_plag3_5</t>
  </si>
  <si>
    <t>15-PA-107A_plag3_6</t>
  </si>
  <si>
    <t>15-PA-107A_plag6_2</t>
  </si>
  <si>
    <t>15-PA-107A_plag6_3</t>
  </si>
  <si>
    <t>15-PA-107A_plag6_4</t>
  </si>
  <si>
    <t>15-PA-107A_plag6_5</t>
  </si>
  <si>
    <t>15-PA-107A_plag6_6</t>
  </si>
  <si>
    <t>15-PA-107A_plag6_7</t>
  </si>
  <si>
    <t>15-PA-107A_plag6_8</t>
  </si>
  <si>
    <t>15-PA-107A_plag6_9</t>
  </si>
  <si>
    <t>15-PA-107A_plag9_1</t>
  </si>
  <si>
    <t>15-PA-107A_plag9_3</t>
  </si>
  <si>
    <t>15-PA-107A_plag9_4</t>
  </si>
  <si>
    <t>15-PA-107A_plag9a_11</t>
  </si>
  <si>
    <t>15-PA-107A_plag9a_12</t>
  </si>
  <si>
    <t>15-PA-107A_plag9a_4</t>
  </si>
  <si>
    <t>15-PA-107A_plag9a_5</t>
  </si>
  <si>
    <t>15-PA-107A_plag9a_6</t>
  </si>
  <si>
    <t>15-PA-107A_plag9a_8</t>
  </si>
  <si>
    <t>15-PA-107A_plag9a_9</t>
  </si>
  <si>
    <t>15-PA-187A_plag_exs1a_1</t>
  </si>
  <si>
    <t>15-PA-187A_plag_exs1a_2</t>
  </si>
  <si>
    <t>15-PA-187A_plag_exs1a_4</t>
  </si>
  <si>
    <t>15-PA-187A_plag_exs1b_2</t>
  </si>
  <si>
    <t>15-PA-187A_plag_exs1b_3</t>
  </si>
  <si>
    <t>15-PA-187A_plag_exs1b_4</t>
  </si>
  <si>
    <t>15-PA-187A_plag_exs2_1</t>
  </si>
  <si>
    <t>15-PA-187A_plag_exs2_4</t>
  </si>
  <si>
    <t>15-PA-187A_plag_exs2_5</t>
  </si>
  <si>
    <t>15-PA-187A_plag_exs2_7</t>
  </si>
  <si>
    <t>15-PA-187A_plag_exs2_8</t>
  </si>
  <si>
    <t>15-PA-187A_plag_exs3_1</t>
  </si>
  <si>
    <t>15-PA-187A_plag_exs3_2</t>
  </si>
  <si>
    <t>15-PA-187A_plag_exs3_3</t>
  </si>
  <si>
    <t>15-PA-187A_plag_exs3_4</t>
  </si>
  <si>
    <t>15-PA-187A_plag_exs3_5</t>
  </si>
  <si>
    <t>15-PA-187A_plag_exs3_6</t>
  </si>
  <si>
    <t>15-PA-187A_plag1_1</t>
  </si>
  <si>
    <t>15-PA-187A_plag1_2</t>
  </si>
  <si>
    <t>15-PA-187A_plag1_3</t>
  </si>
  <si>
    <t>15-PA-187A_plag1_6</t>
  </si>
  <si>
    <t>15-PA-187A_plag1_7</t>
  </si>
  <si>
    <t>15-PA-187A_plag2_1</t>
  </si>
  <si>
    <t>15-PA-187A_plag2_2</t>
  </si>
  <si>
    <t>15-PA-187A_plag2_4</t>
  </si>
  <si>
    <t>15-PA-187A_plag3_1</t>
  </si>
  <si>
    <t>15-PA-187A_plag3_2</t>
  </si>
  <si>
    <t>15-PA-187A_plag4_1</t>
  </si>
  <si>
    <t>15-PA-187A_plag4_2</t>
  </si>
  <si>
    <t>15-PA-187A_plag4_3</t>
  </si>
  <si>
    <t>15-PA-187A_plag4_4</t>
  </si>
  <si>
    <t>22-AF-37_plag_exs1a_2</t>
  </si>
  <si>
    <t>22-AF-37_plag_exs1a_3</t>
  </si>
  <si>
    <t>22-AF-37_plag_exs1a_4</t>
  </si>
  <si>
    <t>22-AF-37_plag_exs1b_2</t>
  </si>
  <si>
    <t>22-AF-37_plag_exs1b_6</t>
  </si>
  <si>
    <t>22-AF-37_plag_exs2_4</t>
  </si>
  <si>
    <t>22-AF-37_plag_exs2_5</t>
  </si>
  <si>
    <t>22-AF-37_plag_exs2_6</t>
  </si>
  <si>
    <t>22-AF-37_plag_exs2_7</t>
  </si>
  <si>
    <t>22-AF-37_plag_exs3a_2</t>
  </si>
  <si>
    <t>22-AF-37_plag_exs3a_3</t>
  </si>
  <si>
    <t>22-AF-37_plag_exs3b_2</t>
  </si>
  <si>
    <t>22-AF-37_plag_exs3b_4</t>
  </si>
  <si>
    <t>22-AF-37_plag_exs6_1</t>
  </si>
  <si>
    <t>22-AF-37_plag_exs6_2</t>
  </si>
  <si>
    <t>22-AF-37_plag_exs6_4</t>
  </si>
  <si>
    <t>22-AF-37_plag_exs7_1</t>
  </si>
  <si>
    <t>22-AF-37_plag_exs7_2</t>
  </si>
  <si>
    <t>22-AF-37_plag_exs7_5</t>
  </si>
  <si>
    <t>22-AF-37_plag_exs7_6</t>
  </si>
  <si>
    <t>22-AF-37_plag_exs7_8</t>
  </si>
  <si>
    <t>22-AF-37_plag_exs8_1</t>
  </si>
  <si>
    <t>22-AF-37_plag_exs8_2</t>
  </si>
  <si>
    <t>22-AF-37_plag_exs8_4</t>
  </si>
  <si>
    <t>22-AF-37_plag3_3</t>
  </si>
  <si>
    <t>22-AF-37_plag3_4</t>
  </si>
  <si>
    <t>22-AF-37_plag3_8</t>
  </si>
  <si>
    <t>04-445a_ksp3a_1</t>
  </si>
  <si>
    <t>04-445a_ksp3a_2</t>
  </si>
  <si>
    <t>04-445a_ksp3a_3</t>
  </si>
  <si>
    <t>04-445a_ksp3a_4</t>
  </si>
  <si>
    <t>04-445a_ksp4a_1</t>
  </si>
  <si>
    <t>04-445a_ksp4a_2</t>
  </si>
  <si>
    <t>04-445a_ksp4a_3</t>
  </si>
  <si>
    <t>04-445a_ksp4a_4</t>
  </si>
  <si>
    <t>04-445a_ksp5_1</t>
  </si>
  <si>
    <t>04-445a_ksp5_2</t>
  </si>
  <si>
    <t>04-445a_ksp5_3</t>
  </si>
  <si>
    <t>04-445a_ksp5_4</t>
  </si>
  <si>
    <t>04-445a_ksp5_5</t>
  </si>
  <si>
    <t>04-445a_ksp5_6</t>
  </si>
  <si>
    <t>04-445a_ksp5_7</t>
  </si>
  <si>
    <t>04-445a_ksp6a_1</t>
  </si>
  <si>
    <t>04-445a_ksp6a_2</t>
  </si>
  <si>
    <t>04-445a_ksp6a_3</t>
  </si>
  <si>
    <t>04-445a_ksp6a_4</t>
  </si>
  <si>
    <t>04-445a_ksp6a_5</t>
  </si>
  <si>
    <t>04-445a_ksp7_1</t>
  </si>
  <si>
    <t>04-445a_ksp7_2</t>
  </si>
  <si>
    <t>04-445a_ksp7_3</t>
  </si>
  <si>
    <t>04-445a_ksp7_4</t>
  </si>
  <si>
    <t>04-445a_ksp7_5</t>
  </si>
  <si>
    <t>04-445a_ksp7_6</t>
  </si>
  <si>
    <t>04-445a_ksp7_7</t>
  </si>
  <si>
    <t>04-445b_ksp1_2</t>
  </si>
  <si>
    <t>04-445b_ksp1_3</t>
  </si>
  <si>
    <t>04-445b_ksp2_1</t>
  </si>
  <si>
    <t>04-445b_ksp2_2</t>
  </si>
  <si>
    <t>04-445b_ksp2_3</t>
  </si>
  <si>
    <t>04-445b_ksp3_1</t>
  </si>
  <si>
    <t>04-445b_ksp3_2</t>
  </si>
  <si>
    <t>04-445b_ksp3_3</t>
  </si>
  <si>
    <t>04-445b_ksp3_4</t>
  </si>
  <si>
    <t>04-445b_ksp4_1</t>
  </si>
  <si>
    <t>04-445b_ksp4_2</t>
  </si>
  <si>
    <t>04-445b_ksp4_3</t>
  </si>
  <si>
    <t>04-445b_ksp4_4</t>
  </si>
  <si>
    <t>04-445b_ksp4_5</t>
  </si>
  <si>
    <t>04-445b_ksp7_1</t>
  </si>
  <si>
    <t>04-445b_ksp7_3</t>
  </si>
  <si>
    <t>04-445b_ksp7_4</t>
  </si>
  <si>
    <t>04-445b_ksp7_5</t>
  </si>
  <si>
    <t>04-445b_ksp9_1</t>
  </si>
  <si>
    <t>04-445b_ksp9_2</t>
  </si>
  <si>
    <t>04-445b_ksp9_4</t>
  </si>
  <si>
    <t>04-445b_ksp9_5</t>
  </si>
  <si>
    <t>15-PA-107A_ksp_exs3a_1</t>
  </si>
  <si>
    <t>15-PA-107A_ksp_exs3a_2</t>
  </si>
  <si>
    <t>15-PA-107A_ksp_exs3a_3</t>
  </si>
  <si>
    <t>15-PA-107A_ksp1_1</t>
  </si>
  <si>
    <t>15-PA-107A_ksp1_2</t>
  </si>
  <si>
    <t>15-PA-107A_ksp1_3</t>
  </si>
  <si>
    <t>15-PA-107A_ksp1_4</t>
  </si>
  <si>
    <t>15-PA-107A_ksp1_5</t>
  </si>
  <si>
    <t>15-PA-107A_ksp1_6</t>
  </si>
  <si>
    <t>15-PA-107A_ksp1_7</t>
  </si>
  <si>
    <t>15-PA-107A_ksp4_1</t>
  </si>
  <si>
    <t>15-PA-107A_ksp4_2</t>
  </si>
  <si>
    <t>15-PA-107A_ksp4_3</t>
  </si>
  <si>
    <t>15-PA-107A_ksp4_4</t>
  </si>
  <si>
    <t>15-PA-107A_ksp4_5</t>
  </si>
  <si>
    <t>15-PA-107A_ksp4_6</t>
  </si>
  <si>
    <t>15-PA-107A_ksp4_7</t>
  </si>
  <si>
    <t>15-PA-107A_ksp7_1</t>
  </si>
  <si>
    <t>15-PA-107A_ksp7_2</t>
  </si>
  <si>
    <t>15-PA-107A_ksp7_3</t>
  </si>
  <si>
    <t>15-PA-107A_ksp7_4</t>
  </si>
  <si>
    <t>15-PA-107A_ksp7_5</t>
  </si>
  <si>
    <t>15-PA-107A_ksp7_6</t>
  </si>
  <si>
    <t>15-PA-107A_ksp8_1</t>
  </si>
  <si>
    <t>15-PA-107A_ksp8_2</t>
  </si>
  <si>
    <t>15-PA-107A_ksp8_3</t>
  </si>
  <si>
    <t>15-PA-107A_ksp8_4</t>
  </si>
  <si>
    <t>15-PA-107A_ksp8_5</t>
  </si>
  <si>
    <t>15-PA-107A_ksp9a_1</t>
  </si>
  <si>
    <t>15-PA-107A_ksp9a_2</t>
  </si>
  <si>
    <t>15-PA-107A_ksp9a_3</t>
  </si>
  <si>
    <t>15-PA-107A_ksp9b_1</t>
  </si>
  <si>
    <t>15-PA-107A_ksp9b_2</t>
  </si>
  <si>
    <t>15-PA-107A_ksp9b_3</t>
  </si>
  <si>
    <t>15-PA-107A_ksp9c_1</t>
  </si>
  <si>
    <t>15-PA-107A_ksp9c_2</t>
  </si>
  <si>
    <t>15-PA-107A_ksp9c_3</t>
  </si>
  <si>
    <t>15-PA-187A_ksp_exs3_1</t>
  </si>
  <si>
    <t>15-PA-187A_ksp_exs3_2</t>
  </si>
  <si>
    <t>15-PA-187A_ksp_exs3_3</t>
  </si>
  <si>
    <t>15-PA-187A_ksp_exs3_4</t>
  </si>
  <si>
    <t>15-PA-187A_ksp1a_1</t>
  </si>
  <si>
    <t>15-PA-187A_ksp1a_2</t>
  </si>
  <si>
    <t>15-PA-187A_ksp1a_3</t>
  </si>
  <si>
    <t>15-PA-187A_ksp1a_4</t>
  </si>
  <si>
    <t>15-PA-187A_ksp1b_1</t>
  </si>
  <si>
    <t>15-PA-187A_ksp1b_2</t>
  </si>
  <si>
    <t>15-PA-187A_ksp1b_3</t>
  </si>
  <si>
    <t>15-PA-187A_ksp1b_4</t>
  </si>
  <si>
    <t>15-PA-187A_ksp2_1</t>
  </si>
  <si>
    <t>15-PA-187A_ksp2_2</t>
  </si>
  <si>
    <t>15-PA-187A_ksp2_3</t>
  </si>
  <si>
    <t>15-PA-187A_ksp2_4</t>
  </si>
  <si>
    <t>15-PA-187A_ksp2_5</t>
  </si>
  <si>
    <t>15-PA-187A_ksp2_6</t>
  </si>
  <si>
    <t>15-PA-187A_ksp2_7</t>
  </si>
  <si>
    <t>15-PA-187A_ksp2_8</t>
  </si>
  <si>
    <t>15-PA-187A_ksp3_1</t>
  </si>
  <si>
    <t>15-PA-187A_ksp3_2</t>
  </si>
  <si>
    <t>15-PA-187A_ksp3_3</t>
  </si>
  <si>
    <t>15-PA-187A_ksp3_4</t>
  </si>
  <si>
    <t>15-PA-187A_ksp3_5</t>
  </si>
  <si>
    <t>15-PA-187A_ksp3_6</t>
  </si>
  <si>
    <t>22-AF-37_ksp_exs4_2</t>
  </si>
  <si>
    <t>22-AF-37_ksp1a_1</t>
  </si>
  <si>
    <t>22-AF-37_ksp1a_2</t>
  </si>
  <si>
    <t>22-AF-37_ksp1a_3</t>
  </si>
  <si>
    <t>22-AF-37_ksp1a_4</t>
  </si>
  <si>
    <t>22-AF-37_ksp1a_5</t>
  </si>
  <si>
    <t>22-AF-37_ksp1a_6</t>
  </si>
  <si>
    <t>22-AF-37_ksp1b_1</t>
  </si>
  <si>
    <t>22-AF-37_ksp1b_2</t>
  </si>
  <si>
    <t>22-AF-37_ksp1b_3</t>
  </si>
  <si>
    <t>22-AF-37_ksp1b_4</t>
  </si>
  <si>
    <t>22-AF-37_ksp1b_5</t>
  </si>
  <si>
    <t>22-AF-37_ksp1b_6</t>
  </si>
  <si>
    <t>22-AF-37_ksp2_1</t>
  </si>
  <si>
    <t>22-AF-37_ksp2_2</t>
  </si>
  <si>
    <t>22-AF-37_ksp2_4</t>
  </si>
  <si>
    <t>22-AF-37_ksp2_7</t>
  </si>
  <si>
    <t>22-AF-37_ksp2_8</t>
  </si>
  <si>
    <t>22-AF-37_ksp3a_1</t>
  </si>
  <si>
    <t>22-AF-37_ksp3a_2</t>
  </si>
  <si>
    <t>22-AF-37_ksp3a_3</t>
  </si>
  <si>
    <t>22-AF-37_ksp3b_1</t>
  </si>
  <si>
    <t>22-AF-37_ksp3b_2</t>
  </si>
  <si>
    <t>22-AF-37_ksp3b_4</t>
  </si>
  <si>
    <t>22-AF-37_ksp3c_1</t>
  </si>
  <si>
    <t>22-AF-37_ksp3c_2</t>
  </si>
  <si>
    <t>22-AF-37_ksp3c_3</t>
  </si>
  <si>
    <t>22-AF-37_ksp6_2</t>
  </si>
  <si>
    <t>22-AF-37_ksp6_3</t>
  </si>
  <si>
    <t>22-AF-37_ksp6_4</t>
  </si>
  <si>
    <t>22-AF-37_ksp7_1</t>
  </si>
  <si>
    <t>22-AF-37_ksp7_2</t>
  </si>
  <si>
    <t>22-AF-37_ksp7_3</t>
  </si>
  <si>
    <t>22-AF-37_ksp7_4</t>
  </si>
  <si>
    <t>22-AF-37_ksp7_5</t>
  </si>
  <si>
    <t>22-AF-37_ksp7_6</t>
  </si>
  <si>
    <t>22-AF-37_ksp7_7</t>
  </si>
  <si>
    <t>22-AF-37_ksp7_8</t>
  </si>
  <si>
    <t>22-AF-37_ksp8_1</t>
  </si>
  <si>
    <t>22-AF-37_ksp8_3</t>
  </si>
  <si>
    <t>22-AF-37_ksp8_4</t>
  </si>
  <si>
    <t>22-AF-37_exs8</t>
  </si>
  <si>
    <t>22-AF-37_ksp8</t>
  </si>
  <si>
    <t>Perthite</t>
  </si>
  <si>
    <t>22-AF-37_exs7</t>
  </si>
  <si>
    <t>22-AF-37_ksp7</t>
  </si>
  <si>
    <t>22-AF-37_exs6</t>
  </si>
  <si>
    <t>22-AF-37_ksp6</t>
  </si>
  <si>
    <t>22-AF-37_ksp3c</t>
  </si>
  <si>
    <t>Cryptoperthite</t>
  </si>
  <si>
    <t>3c</t>
  </si>
  <si>
    <t>22-AF-37_exs3b</t>
  </si>
  <si>
    <t>22-AF-37_ksp3b</t>
  </si>
  <si>
    <t>22-AF-37_exs3a</t>
  </si>
  <si>
    <t>22-AF-37_ksp3a</t>
  </si>
  <si>
    <t>22-AF-37_exs3</t>
  </si>
  <si>
    <t>22-AF-37_ksp3</t>
  </si>
  <si>
    <t>Mesoperthite</t>
  </si>
  <si>
    <t>22-AF-37_exs2</t>
  </si>
  <si>
    <t>22-AF-37_ksp2</t>
  </si>
  <si>
    <t>22-AF-37_exs1b</t>
  </si>
  <si>
    <t>22-AF-37_ksp1b</t>
  </si>
  <si>
    <t>22-AF-37_exs1a</t>
  </si>
  <si>
    <t>22-AF-37_ksp1a</t>
  </si>
  <si>
    <t>22-AF-37_exs1</t>
  </si>
  <si>
    <t>22-AF-37_ksp1</t>
  </si>
  <si>
    <t>15-PA-187A_3</t>
  </si>
  <si>
    <t>15-PA-187A_ksp_exs3</t>
  </si>
  <si>
    <t>Antiperthite</t>
  </si>
  <si>
    <t>Plag3</t>
  </si>
  <si>
    <t>15-PA-187A_exs3</t>
  </si>
  <si>
    <t>15-PA-187A_ksp3</t>
  </si>
  <si>
    <t>Ksp3</t>
  </si>
  <si>
    <t>15-PA-187A_exs2</t>
  </si>
  <si>
    <t>15-PA-187A_ksp2</t>
  </si>
  <si>
    <t>15-PA-187A_exs1b</t>
  </si>
  <si>
    <t>15-PA-187A_ksp1b</t>
  </si>
  <si>
    <t>15-PA-187A_exs1a</t>
  </si>
  <si>
    <t>15-PA-187A_ksp1a</t>
  </si>
  <si>
    <t>15-PA-107A_9</t>
  </si>
  <si>
    <t>15-PA-107A_ksp_exs9</t>
  </si>
  <si>
    <t>15-PA-107A_exs8</t>
  </si>
  <si>
    <t>15-PA-107A_ksp8</t>
  </si>
  <si>
    <t>15-PA-107A_exs7</t>
  </si>
  <si>
    <t>15-PA-107A_ksp7</t>
  </si>
  <si>
    <t>15-PA-107A_exs4</t>
  </si>
  <si>
    <t>15-PA-107A_ksp4</t>
  </si>
  <si>
    <t>15-PA-107A_3</t>
  </si>
  <si>
    <t>15-PA-107A_ksp_exs3</t>
  </si>
  <si>
    <t>antiperthite</t>
  </si>
  <si>
    <t>15-PA-107A_exs1</t>
  </si>
  <si>
    <t>15-PA-107A_ksp1</t>
  </si>
  <si>
    <t>04-445b_exs9</t>
  </si>
  <si>
    <t>04-445b_ksp9</t>
  </si>
  <si>
    <t>04-445b_exs7</t>
  </si>
  <si>
    <t>04-445b_ksp7</t>
  </si>
  <si>
    <t>04-445b_exs4</t>
  </si>
  <si>
    <t>04-445b_ksp4</t>
  </si>
  <si>
    <t>04-445b_exs3</t>
  </si>
  <si>
    <t>04-445b_ksp3</t>
  </si>
  <si>
    <t>04-445b_exs2</t>
  </si>
  <si>
    <t>04-445b_ksp2</t>
  </si>
  <si>
    <t>04-445b_exs1</t>
  </si>
  <si>
    <t>04-445b_ksp1</t>
  </si>
  <si>
    <t>04-445b</t>
  </si>
  <si>
    <t>04-445a_exs7</t>
  </si>
  <si>
    <t>04-445a_ksp7</t>
  </si>
  <si>
    <t>04-445a_exs6</t>
  </si>
  <si>
    <t>04-445a_ksp6a</t>
  </si>
  <si>
    <t>04-445a_exs5</t>
  </si>
  <si>
    <t>04-445a_ksp5</t>
  </si>
  <si>
    <t>04-445a_exs4</t>
  </si>
  <si>
    <t>04-445a_ksp4a</t>
  </si>
  <si>
    <t>04-445a_exs3</t>
  </si>
  <si>
    <t>04-445a_ksp3a</t>
  </si>
  <si>
    <t>An</t>
  </si>
  <si>
    <t>Ab</t>
  </si>
  <si>
    <t>Or</t>
  </si>
  <si>
    <t>plag_GrainID</t>
  </si>
  <si>
    <t>ksp_GrainID</t>
  </si>
  <si>
    <t>Plag</t>
  </si>
  <si>
    <t>Ksp</t>
  </si>
  <si>
    <t>Type</t>
  </si>
  <si>
    <t xml:space="preserve">Grain No. </t>
  </si>
  <si>
    <t>Re-integrated compositions (%)</t>
  </si>
  <si>
    <t>Plagioclase compositions  (%)</t>
  </si>
  <si>
    <t>Ksp compositions (%)</t>
  </si>
  <si>
    <t>Areal proportion</t>
  </si>
  <si>
    <t>X_En</t>
  </si>
  <si>
    <t>X_Fs</t>
  </si>
  <si>
    <t>X_Wo</t>
  </si>
  <si>
    <t>15-PA-187A_cpx1_1</t>
  </si>
  <si>
    <t>15-PA-187A_cpx1_2</t>
  </si>
  <si>
    <t>15-PA-187A_cpx1_3</t>
  </si>
  <si>
    <t>15-PA-187A_cpx1_4</t>
  </si>
  <si>
    <t>15-PA-187A_cpx1_5</t>
  </si>
  <si>
    <t>15-PA-187A_cpx2_1</t>
  </si>
  <si>
    <t>15-PA-187A_cpx2_2</t>
  </si>
  <si>
    <t>15-PA-187A_cpx2_3</t>
  </si>
  <si>
    <t>15-PA-187A_cpx2_4</t>
  </si>
  <si>
    <t>15-PA-187A_cpx2_5</t>
  </si>
  <si>
    <t>15-PA-187A_cpx2_6</t>
  </si>
  <si>
    <t>15-PA-187A_cpx2_7</t>
  </si>
  <si>
    <t>15-PA-187A_cpx2_8</t>
  </si>
  <si>
    <t>15-PA-187A_cpx2_9</t>
  </si>
  <si>
    <t>15-PA-187A_cpx2_10</t>
  </si>
  <si>
    <t>15-PA-187A_cpx4_1</t>
  </si>
  <si>
    <t>15-PA-187A_cpx4_2</t>
  </si>
  <si>
    <t>15-PA-187A_cpx4_3</t>
  </si>
  <si>
    <t>15-PA-187A_cpx4_4</t>
  </si>
  <si>
    <t>15-PA-187A_cpx4_5</t>
  </si>
  <si>
    <t>15-PA-187A_cpx4_6</t>
  </si>
  <si>
    <t>15-PA-187A_cpx4_7</t>
  </si>
  <si>
    <t>Total cation</t>
  </si>
  <si>
    <t>FeT/(FeT+Mg)</t>
  </si>
  <si>
    <t>T Site</t>
  </si>
  <si>
    <t>Si_T</t>
  </si>
  <si>
    <t>Al_T</t>
  </si>
  <si>
    <t>Sum_T</t>
  </si>
  <si>
    <t>M2 Site</t>
  </si>
  <si>
    <t>Mn_M2</t>
  </si>
  <si>
    <t>Ca_M2</t>
  </si>
  <si>
    <t>Na_M2</t>
  </si>
  <si>
    <t>Mg_M2</t>
  </si>
  <si>
    <t>Fe2_M2</t>
  </si>
  <si>
    <t>Sum_M2</t>
  </si>
  <si>
    <t>M1 Site</t>
  </si>
  <si>
    <t>Ti_M1</t>
  </si>
  <si>
    <t>Al_M1</t>
  </si>
  <si>
    <t>Fe2_M1</t>
  </si>
  <si>
    <t>Mg_M1</t>
  </si>
  <si>
    <t>Sum_M1</t>
  </si>
  <si>
    <t>T+M1+M2</t>
  </si>
  <si>
    <t>Model-measured</t>
  </si>
  <si>
    <t>Astimex Cr diopside</t>
  </si>
  <si>
    <t>Astimex Cr-diopside</t>
  </si>
  <si>
    <t>DomainID</t>
  </si>
  <si>
    <t>P2O5 wt%</t>
  </si>
  <si>
    <t>ZrO2 wt%</t>
  </si>
  <si>
    <t>HfO2 wt%</t>
  </si>
  <si>
    <t>Y2O3 wt%</t>
  </si>
  <si>
    <t>P2O5 N.wt%</t>
  </si>
  <si>
    <t>ZrO2 N.wt%</t>
  </si>
  <si>
    <t>HfO2 N.wt%</t>
  </si>
  <si>
    <t>Y2O3 N.wt%</t>
  </si>
  <si>
    <t>P atFrac</t>
  </si>
  <si>
    <t>Zr atFrac</t>
  </si>
  <si>
    <t>Hf atFrac</t>
  </si>
  <si>
    <t>Y atFrac</t>
  </si>
  <si>
    <t>2023_09_13</t>
  </si>
  <si>
    <t xml:space="preserve">zircon </t>
  </si>
  <si>
    <t>04-445a_E9_C</t>
  </si>
  <si>
    <t>04-445a_H4_C</t>
  </si>
  <si>
    <t xml:space="preserve">zircon2 </t>
  </si>
  <si>
    <t>04-445a_H5_C</t>
  </si>
  <si>
    <t>04-445a_H6_C</t>
  </si>
  <si>
    <t>04-445a_H7_C</t>
  </si>
  <si>
    <t>04-445a_I4_C</t>
  </si>
  <si>
    <t>04-445a_J1_C</t>
  </si>
  <si>
    <t>04-445a_J11_C</t>
  </si>
  <si>
    <t>04-445a_J2_C</t>
  </si>
  <si>
    <t>04-445a_G4_H</t>
  </si>
  <si>
    <t>04-445a_J11_M</t>
  </si>
  <si>
    <t>04-445a_E9_R</t>
  </si>
  <si>
    <t>04-445a_H4_R</t>
  </si>
  <si>
    <t>04-445a_H5_R</t>
  </si>
  <si>
    <t>04-445a_H6_R</t>
  </si>
  <si>
    <t>04-445a_H7_R</t>
  </si>
  <si>
    <t>04-445a_I4_R</t>
  </si>
  <si>
    <t>04-445a_J1_R</t>
  </si>
  <si>
    <t>04-445a_J11_R</t>
  </si>
  <si>
    <t>04-445a_J2_R</t>
  </si>
  <si>
    <t>04-445b_A1_H</t>
  </si>
  <si>
    <t>04-445b_A2_H</t>
  </si>
  <si>
    <t>04-445b_A4_C</t>
  </si>
  <si>
    <t>04-445b_B1_H</t>
  </si>
  <si>
    <t>04-445b_B3_C</t>
  </si>
  <si>
    <t>04-445b_B4_H</t>
  </si>
  <si>
    <t>04-445b_B5_C</t>
  </si>
  <si>
    <t>04-445b_B5_R</t>
  </si>
  <si>
    <t>04-445b_B6_C</t>
  </si>
  <si>
    <t>04-445b_B6_R</t>
  </si>
  <si>
    <t>04-445b_B7_H</t>
  </si>
  <si>
    <t>04-445b_C1_H</t>
  </si>
  <si>
    <t>04-445b_C2_C</t>
  </si>
  <si>
    <t>04-445b_C3_C</t>
  </si>
  <si>
    <t>04-445b_C3_R</t>
  </si>
  <si>
    <t>04-445b_C4_C</t>
  </si>
  <si>
    <t>04-445b_C5_C</t>
  </si>
  <si>
    <t>04-445b_E5_H</t>
  </si>
  <si>
    <t>04-445b_E7_C</t>
  </si>
  <si>
    <t>04-445b_F5_C</t>
  </si>
  <si>
    <t>04-445b_F7_C</t>
  </si>
  <si>
    <t>15-PA-107A_C1_C</t>
  </si>
  <si>
    <t>15-PA-107A_E1_C</t>
  </si>
  <si>
    <t>15-PA-107A_F6_C</t>
  </si>
  <si>
    <t>15-PA-107A_G10_C</t>
  </si>
  <si>
    <t>15-PA-107A_G5_C</t>
  </si>
  <si>
    <t>15-PA-107A_G6_C</t>
  </si>
  <si>
    <t>15-PA-107A_G8_C</t>
  </si>
  <si>
    <t>15-PA-107A_G9_C</t>
  </si>
  <si>
    <t>15-PA-107A_H1_C</t>
  </si>
  <si>
    <t>15-PA-107A_H3_C</t>
  </si>
  <si>
    <t>15-PA-107A_K1_C</t>
  </si>
  <si>
    <t>15-PA-107A_L1_C</t>
  </si>
  <si>
    <t>15-PA-107A_L3_C</t>
  </si>
  <si>
    <t>15-PA-107A_O1_C</t>
  </si>
  <si>
    <t>15-PA-107A_O2_C</t>
  </si>
  <si>
    <t>15-PA-107A_O3_C</t>
  </si>
  <si>
    <t>15-PA-107A_P1_C</t>
  </si>
  <si>
    <t>15-PA-107A_E1_M</t>
  </si>
  <si>
    <t>15-PA-107A_F6_R</t>
  </si>
  <si>
    <t>15-PA-107A_G5_R</t>
  </si>
  <si>
    <t>15-PA-187A_A1_C</t>
  </si>
  <si>
    <t>15-PA-187A_B2_C</t>
  </si>
  <si>
    <t>15-PA-187A_B5_C</t>
  </si>
  <si>
    <t>15-PA-187A_B6_C</t>
  </si>
  <si>
    <t>15-PA-187A_C2_C</t>
  </si>
  <si>
    <t>15-PA-187A_C3_C</t>
  </si>
  <si>
    <t>15-PA-187A_C4_C</t>
  </si>
  <si>
    <t>15-PA-187A_C5_C</t>
  </si>
  <si>
    <t>15-PA-187A_D4_C</t>
  </si>
  <si>
    <t>15-PA-187A_D6_C</t>
  </si>
  <si>
    <t>15-PA-187A_E1_C</t>
  </si>
  <si>
    <t>15-PA-187A_E6_C</t>
  </si>
  <si>
    <t>15-PA-187A_E7_C</t>
  </si>
  <si>
    <t>15-PA-187A_E8_C</t>
  </si>
  <si>
    <t>15-PA-187A_A1_M</t>
  </si>
  <si>
    <t>15-PA-187A_B2_M</t>
  </si>
  <si>
    <t>15-PA-187A_B5_M</t>
  </si>
  <si>
    <t>15-PA-187A_C3_M</t>
  </si>
  <si>
    <t>15-PA-187A_C5_M</t>
  </si>
  <si>
    <t>15-PA-187A_E7_M</t>
  </si>
  <si>
    <t>15-PA-187A_A1_R</t>
  </si>
  <si>
    <t>15-PA-187A_B2_R</t>
  </si>
  <si>
    <t>15-PA-187A_B5_R</t>
  </si>
  <si>
    <t>15-PA-187A_C2_R</t>
  </si>
  <si>
    <t>15-PA-187A_C3_R</t>
  </si>
  <si>
    <t>15-PA-187A_C4_R</t>
  </si>
  <si>
    <t>15-PA-187A_C5_R</t>
  </si>
  <si>
    <t>15-PA-187A_D6_R</t>
  </si>
  <si>
    <t>15-PA-187A_E6_R</t>
  </si>
  <si>
    <t>15-PA-187A_E7_R</t>
  </si>
  <si>
    <t>22-AF-37_G3_C</t>
  </si>
  <si>
    <t>22-AF-37_G6_C</t>
  </si>
  <si>
    <t>22-AF-37_G9_C</t>
  </si>
  <si>
    <t>22-AF-37_H5_C</t>
  </si>
  <si>
    <t>22-AF-37_J2_C</t>
  </si>
  <si>
    <t>22-AF-37_J5_C</t>
  </si>
  <si>
    <t>22-AF-37_G1_H1</t>
  </si>
  <si>
    <t>22-AF-37_G1_H2</t>
  </si>
  <si>
    <t>22-AF-37_H1_H</t>
  </si>
  <si>
    <t>22-AF-37_H6_H</t>
  </si>
  <si>
    <t>22-AF-37_I1_H</t>
  </si>
  <si>
    <t>22-AF-37_G3_R</t>
  </si>
  <si>
    <t>22-AF-37_G6_R</t>
  </si>
  <si>
    <t>22-AF-37_G9_R</t>
  </si>
  <si>
    <t>22-AF-37_H5_R</t>
  </si>
  <si>
    <t>22-AF-37_J2_R</t>
  </si>
  <si>
    <t>22-AF-37_J5_R</t>
  </si>
  <si>
    <t>JMH syn zirc</t>
  </si>
  <si>
    <t>Astimex biotite</t>
  </si>
  <si>
    <t>Astimex albite</t>
  </si>
  <si>
    <t>India ksp</t>
  </si>
  <si>
    <t>Amphibole secondary standard</t>
  </si>
  <si>
    <t>Biotite Secondary Standard</t>
  </si>
  <si>
    <t>K-feldspar secondary standard</t>
  </si>
  <si>
    <t>Plagioclase secondary standard</t>
  </si>
  <si>
    <t>Pyroxene secondary standard</t>
  </si>
  <si>
    <t>Zircon secondary standard</t>
  </si>
  <si>
    <t>04-445a_C</t>
  </si>
  <si>
    <t>04-445a_H</t>
  </si>
  <si>
    <t>04-445a_M</t>
  </si>
  <si>
    <t>04-445a_R</t>
  </si>
  <si>
    <t>04-445b_H</t>
  </si>
  <si>
    <t>04-445b_C</t>
  </si>
  <si>
    <t>04-445b_R</t>
  </si>
  <si>
    <t>15-PA-107A_C</t>
  </si>
  <si>
    <t>15-PA-107A_M</t>
  </si>
  <si>
    <t>15-PA-107A_R</t>
  </si>
  <si>
    <t>15-PA-187A_C</t>
  </si>
  <si>
    <t>15-PA-187A_M</t>
  </si>
  <si>
    <t>15-PA-187A_R</t>
  </si>
  <si>
    <t>22-AF-37_C</t>
  </si>
  <si>
    <t>22-AF-37_H</t>
  </si>
  <si>
    <t>22-AF-37_R</t>
  </si>
  <si>
    <t>Spot_ID</t>
  </si>
  <si>
    <t>Appendix B1. EPMA results (Amphibole)</t>
  </si>
  <si>
    <t>Appendix B2. EPMA results (Biotite)</t>
  </si>
  <si>
    <t>Appendix B3. EPMA results (Feldspars)</t>
  </si>
  <si>
    <t>Appendix B4. EPMA results (Re-integrated feldspars)</t>
  </si>
  <si>
    <t>Appendix B5. EPMA results (Pyroxene)</t>
  </si>
  <si>
    <t>Appendix B1. EPMA results (Zircon)</t>
  </si>
  <si>
    <r>
      <t>SiO</t>
    </r>
    <r>
      <rPr>
        <vertAlign val="subscript"/>
        <sz val="11"/>
        <color rgb="FF000000"/>
        <rFont val="Calibri (Body)"/>
      </rPr>
      <t>2</t>
    </r>
    <r>
      <rPr>
        <sz val="11"/>
        <color indexed="8"/>
        <rFont val="Calibri"/>
        <family val="2"/>
        <scheme val="minor"/>
      </rPr>
      <t xml:space="preserve"> wt%</t>
    </r>
  </si>
  <si>
    <r>
      <t>TiO</t>
    </r>
    <r>
      <rPr>
        <vertAlign val="subscript"/>
        <sz val="11"/>
        <color rgb="FF000000"/>
        <rFont val="Calibri (Body)"/>
      </rPr>
      <t>2</t>
    </r>
    <r>
      <rPr>
        <sz val="11"/>
        <color indexed="8"/>
        <rFont val="Calibri"/>
        <family val="2"/>
        <scheme val="minor"/>
      </rPr>
      <t xml:space="preserve"> wt%</t>
    </r>
  </si>
  <si>
    <r>
      <t>Al</t>
    </r>
    <r>
      <rPr>
        <vertAlign val="subscript"/>
        <sz val="11"/>
        <color rgb="FF000000"/>
        <rFont val="Calibri (Body)"/>
      </rPr>
      <t>2</t>
    </r>
    <r>
      <rPr>
        <sz val="11"/>
        <color rgb="FF000000"/>
        <rFont val="Calibri (Body)"/>
      </rPr>
      <t>O</t>
    </r>
    <r>
      <rPr>
        <vertAlign val="subscript"/>
        <sz val="11"/>
        <color rgb="FF000000"/>
        <rFont val="Calibri (Body)"/>
      </rPr>
      <t>3</t>
    </r>
    <r>
      <rPr>
        <sz val="11"/>
        <color indexed="8"/>
        <rFont val="Calibri"/>
        <family val="2"/>
        <scheme val="minor"/>
      </rPr>
      <t xml:space="preserve"> wt%</t>
    </r>
  </si>
  <si>
    <r>
      <t>Na</t>
    </r>
    <r>
      <rPr>
        <vertAlign val="subscript"/>
        <sz val="11"/>
        <color rgb="FF000000"/>
        <rFont val="Calibri (Body)"/>
      </rPr>
      <t>2</t>
    </r>
    <r>
      <rPr>
        <sz val="11"/>
        <color indexed="8"/>
        <rFont val="Calibri"/>
        <family val="2"/>
        <scheme val="minor"/>
      </rPr>
      <t>O wt%</t>
    </r>
  </si>
  <si>
    <r>
      <t>K</t>
    </r>
    <r>
      <rPr>
        <vertAlign val="subscript"/>
        <sz val="11"/>
        <color rgb="FF000000"/>
        <rFont val="Calibri (Body)"/>
      </rPr>
      <t>2</t>
    </r>
    <r>
      <rPr>
        <sz val="11"/>
        <color indexed="8"/>
        <rFont val="Calibri"/>
        <family val="2"/>
        <scheme val="minor"/>
      </rPr>
      <t>O wt%</t>
    </r>
  </si>
  <si>
    <t>Beam Dia (µm)</t>
  </si>
  <si>
    <t>Al-in Amphibole Pressure (Blundy, 1990)</t>
  </si>
  <si>
    <r>
      <rPr>
        <i/>
        <sz val="11"/>
        <color rgb="FF000000"/>
        <rFont val="Calibri"/>
        <family val="2"/>
        <scheme val="minor"/>
      </rPr>
      <t>T</t>
    </r>
    <r>
      <rPr>
        <sz val="11"/>
        <color indexed="8"/>
        <rFont val="Calibri"/>
        <family val="2"/>
        <scheme val="minor"/>
      </rPr>
      <t xml:space="preserve"> (5kbar)</t>
    </r>
  </si>
  <si>
    <r>
      <rPr>
        <i/>
        <sz val="11"/>
        <color rgb="FF000000"/>
        <rFont val="Calibri"/>
        <family val="2"/>
        <scheme val="minor"/>
      </rPr>
      <t>T</t>
    </r>
    <r>
      <rPr>
        <sz val="11"/>
        <color indexed="8"/>
        <rFont val="Calibri"/>
        <family val="2"/>
        <scheme val="minor"/>
      </rPr>
      <t xml:space="preserve"> (6kbar)</t>
    </r>
  </si>
  <si>
    <r>
      <rPr>
        <i/>
        <sz val="11"/>
        <color rgb="FF000000"/>
        <rFont val="Calibri"/>
        <family val="2"/>
        <scheme val="minor"/>
      </rPr>
      <t>T</t>
    </r>
    <r>
      <rPr>
        <sz val="11"/>
        <color indexed="8"/>
        <rFont val="Calibri"/>
        <family val="2"/>
        <scheme val="minor"/>
      </rPr>
      <t xml:space="preserve"> (7kbar)</t>
    </r>
  </si>
  <si>
    <r>
      <rPr>
        <i/>
        <sz val="11"/>
        <color rgb="FF000000"/>
        <rFont val="Calibri"/>
        <family val="2"/>
        <scheme val="minor"/>
      </rPr>
      <t>T</t>
    </r>
    <r>
      <rPr>
        <sz val="11"/>
        <color indexed="8"/>
        <rFont val="Calibri"/>
        <family val="2"/>
        <scheme val="minor"/>
      </rPr>
      <t xml:space="preserve"> (8kbar)</t>
    </r>
  </si>
  <si>
    <r>
      <t>P</t>
    </r>
    <r>
      <rPr>
        <sz val="11"/>
        <color rgb="FF000000"/>
        <rFont val="Calibri"/>
        <family val="2"/>
        <scheme val="minor"/>
      </rPr>
      <t xml:space="preserve"> (kbar)</t>
    </r>
  </si>
  <si>
    <r>
      <rPr>
        <i/>
        <sz val="11"/>
        <color rgb="FF000000"/>
        <rFont val="Calibri"/>
        <family val="2"/>
        <scheme val="minor"/>
      </rPr>
      <t>T</t>
    </r>
    <r>
      <rPr>
        <sz val="11"/>
        <color rgb="FF000000"/>
        <rFont val="Calibri"/>
        <family val="2"/>
        <scheme val="minor"/>
      </rPr>
      <t xml:space="preserve"> ºC calculated by </t>
    </r>
    <r>
      <rPr>
        <i/>
        <sz val="11"/>
        <color rgb="FF000000"/>
        <rFont val="Calibri"/>
        <family val="2"/>
        <scheme val="minor"/>
      </rPr>
      <t>P</t>
    </r>
  </si>
  <si>
    <r>
      <t xml:space="preserve">Modelled </t>
    </r>
    <r>
      <rPr>
        <i/>
        <sz val="11"/>
        <color rgb="FF000000"/>
        <rFont val="Calibri"/>
        <family val="2"/>
        <scheme val="minor"/>
      </rPr>
      <t>T</t>
    </r>
    <r>
      <rPr>
        <sz val="11"/>
        <color indexed="8"/>
        <rFont val="Calibri"/>
        <family val="2"/>
        <scheme val="minor"/>
      </rPr>
      <t xml:space="preserve"> (ºC) at </t>
    </r>
    <r>
      <rPr>
        <i/>
        <sz val="11"/>
        <color rgb="FF000000"/>
        <rFont val="Calibri"/>
        <family val="2"/>
        <scheme val="minor"/>
      </rPr>
      <t>P</t>
    </r>
    <r>
      <rPr>
        <sz val="11"/>
        <color rgb="FF000000"/>
        <rFont val="Calibri"/>
        <family val="2"/>
        <scheme val="minor"/>
      </rPr>
      <t xml:space="preserve">=5–8kbars </t>
    </r>
  </si>
  <si>
    <t>Plagioclase</t>
  </si>
  <si>
    <t>K-feldspar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</si>
</sst>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0.0"/>
    <numFmt numFmtId="166" formatCode="0E+00"/>
  </numFmts>
  <fonts count="19" x14ac:knownFonts="1">
    <font>
      <sz val="11"/>
      <color indexed="8"/>
      <name val="Calibri"/>
      <family val="2"/>
      <scheme val="minor"/>
    </font>
    <font>
      <sz val="10"/>
      <name val="Arial"/>
      <family val="2"/>
    </font>
    <font>
      <sz val="12"/>
      <color indexed="8"/>
      <name val="Times New Roman"/>
      <family val="1"/>
    </font>
    <font>
      <vertAlign val="subscript"/>
      <sz val="12"/>
      <color indexed="8"/>
      <name val="Times New Roman"/>
      <family val="1"/>
    </font>
    <font>
      <sz val="12"/>
      <name val="Times New Roman"/>
      <family val="1"/>
    </font>
    <font>
      <vertAlign val="subscript"/>
      <sz val="12"/>
      <name val="Times New Roman"/>
      <family val="1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vertAlign val="subscript"/>
      <sz val="11"/>
      <color rgb="FF000000"/>
      <name val="Calibri (Body)"/>
    </font>
    <font>
      <sz val="11"/>
      <color rgb="FF000000"/>
      <name val="Calibri (Body)"/>
    </font>
    <font>
      <i/>
      <sz val="11"/>
      <color rgb="FF000000"/>
      <name val="Calibri"/>
      <family val="2"/>
      <scheme val="minor"/>
    </font>
    <font>
      <i/>
      <sz val="11"/>
      <color indexed="8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C7CE"/>
      </patternFill>
    </fill>
    <fill>
      <patternFill patternType="solid">
        <fgColor theme="5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1" fillId="0" borderId="0"/>
    <xf numFmtId="0" fontId="11" fillId="7" borderId="0" applyNumberFormat="0" applyBorder="0" applyAlignment="0" applyProtection="0"/>
    <xf numFmtId="0" fontId="4" fillId="0" borderId="0"/>
  </cellStyleXfs>
  <cellXfs count="42">
    <xf numFmtId="0" fontId="0" fillId="0" borderId="0" xfId="0"/>
    <xf numFmtId="0" fontId="0" fillId="2" borderId="0" xfId="0" applyFill="1"/>
    <xf numFmtId="0" fontId="0" fillId="3" borderId="0" xfId="0" applyFill="1"/>
    <xf numFmtId="2" fontId="2" fillId="4" borderId="1" xfId="1" applyNumberFormat="1" applyFont="1" applyFill="1" applyBorder="1" applyAlignment="1">
      <alignment horizontal="left"/>
    </xf>
    <xf numFmtId="2" fontId="4" fillId="4" borderId="1" xfId="1" applyNumberFormat="1" applyFont="1" applyFill="1" applyBorder="1" applyAlignment="1">
      <alignment horizontal="left"/>
    </xf>
    <xf numFmtId="164" fontId="1" fillId="0" borderId="0" xfId="0" applyNumberFormat="1" applyFont="1"/>
    <xf numFmtId="164" fontId="0" fillId="5" borderId="0" xfId="0" applyNumberFormat="1" applyFill="1"/>
    <xf numFmtId="2" fontId="1" fillId="0" borderId="0" xfId="0" applyNumberFormat="1" applyFont="1"/>
    <xf numFmtId="2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6" fillId="6" borderId="2" xfId="0" applyFont="1" applyFill="1" applyBorder="1"/>
    <xf numFmtId="0" fontId="6" fillId="0" borderId="2" xfId="0" applyFont="1" applyBorder="1" applyAlignment="1">
      <alignment horizontal="left"/>
    </xf>
    <xf numFmtId="1" fontId="0" fillId="0" borderId="0" xfId="0" applyNumberFormat="1"/>
    <xf numFmtId="165" fontId="0" fillId="0" borderId="0" xfId="0" applyNumberFormat="1"/>
    <xf numFmtId="0" fontId="0" fillId="0" borderId="3" xfId="0" applyBorder="1"/>
    <xf numFmtId="0" fontId="8" fillId="0" borderId="0" xfId="0" applyFont="1"/>
    <xf numFmtId="0" fontId="9" fillId="0" borderId="0" xfId="0" applyFont="1"/>
    <xf numFmtId="2" fontId="9" fillId="0" borderId="0" xfId="0" applyNumberFormat="1" applyFont="1"/>
    <xf numFmtId="0" fontId="10" fillId="0" borderId="0" xfId="0" applyFont="1"/>
    <xf numFmtId="0" fontId="12" fillId="0" borderId="0" xfId="2" applyFont="1" applyFill="1"/>
    <xf numFmtId="0" fontId="11" fillId="0" borderId="0" xfId="2" applyFill="1"/>
    <xf numFmtId="0" fontId="11" fillId="7" borderId="0" xfId="2"/>
    <xf numFmtId="0" fontId="6" fillId="0" borderId="1" xfId="0" applyFont="1" applyBorder="1" applyAlignment="1">
      <alignment horizontal="center" vertical="top"/>
    </xf>
    <xf numFmtId="11" fontId="0" fillId="0" borderId="0" xfId="0" applyNumberFormat="1"/>
    <xf numFmtId="0" fontId="0" fillId="0" borderId="0" xfId="0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13" fillId="3" borderId="0" xfId="0" applyFont="1" applyFill="1" applyAlignment="1">
      <alignment horizontal="center" vertical="center"/>
    </xf>
    <xf numFmtId="0" fontId="13" fillId="8" borderId="0" xfId="0" applyFont="1" applyFill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13" fillId="0" borderId="0" xfId="0" applyFont="1"/>
    <xf numFmtId="0" fontId="14" fillId="0" borderId="0" xfId="0" applyFont="1"/>
    <xf numFmtId="11" fontId="14" fillId="0" borderId="0" xfId="0" applyNumberFormat="1" applyFont="1"/>
    <xf numFmtId="166" fontId="0" fillId="0" borderId="0" xfId="0" applyNumberFormat="1"/>
    <xf numFmtId="2" fontId="10" fillId="0" borderId="0" xfId="0" applyNumberFormat="1" applyFont="1"/>
    <xf numFmtId="0" fontId="18" fillId="0" borderId="0" xfId="0" applyFont="1"/>
    <xf numFmtId="164" fontId="0" fillId="0" borderId="0" xfId="0" applyNumberFormat="1"/>
    <xf numFmtId="0" fontId="0" fillId="0" borderId="0" xfId="0" applyAlignment="1">
      <alignment horizontal="center" vertical="center"/>
    </xf>
    <xf numFmtId="0" fontId="13" fillId="0" borderId="0" xfId="0" applyFont="1" applyAlignment="1">
      <alignment horizontal="center" vertical="center"/>
    </xf>
  </cellXfs>
  <cellStyles count="4">
    <cellStyle name="Bad 2" xfId="2" xr:uid="{F471678E-EDD8-6744-9A87-50A2EE82B235}"/>
    <cellStyle name="Normal" xfId="0" builtinId="0"/>
    <cellStyle name="Normal 2" xfId="3" xr:uid="{98890A50-0FD3-4E4A-9749-EEB18807CD70}"/>
    <cellStyle name="Normal_new SS" xfId="1" xr:uid="{6F7F1630-7DFC-3B40-8388-E3D47D806E4C}"/>
  </cellStyles>
  <dxfs count="2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2" formatCode="0.00"/>
    </dxf>
    <dxf>
      <numFmt numFmtId="165" formatCode="0.0"/>
    </dxf>
    <dxf>
      <numFmt numFmtId="165" formatCode="0.0"/>
    </dxf>
    <dxf>
      <numFmt numFmtId="165" formatCode="0.0"/>
    </dxf>
    <dxf>
      <numFmt numFmtId="1" formatCode="0"/>
    </dxf>
    <dxf>
      <numFmt numFmtId="1" formatCode="0"/>
    </dxf>
    <dxf>
      <numFmt numFmtId="1" formatCode="0"/>
    </dxf>
    <dxf>
      <numFmt numFmtId="165" formatCode="0.0"/>
    </dxf>
    <dxf>
      <numFmt numFmtId="165" formatCode="0.0"/>
    </dxf>
    <dxf>
      <numFmt numFmtId="165" formatCode="0.0"/>
    </dxf>
    <dxf>
      <numFmt numFmtId="1" formatCode="0"/>
    </dxf>
    <dxf>
      <numFmt numFmtId="1" formatCode="0"/>
    </dxf>
    <dxf>
      <numFmt numFmtId="1" formatCode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microsoft.com/office/2017/10/relationships/person" Target="persons/perso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Ex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Ex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Ex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Ti vs X_Mg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25F39A67-EC7D-CD4F-967E-BEB60F5F6396}" type="CELLRANGE">
                      <a:rPr lang="en-US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6CF9-914A-A2F1-439E26B5D2F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6F72F92-58C7-9F46-81C8-1B1FAAC977B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6CF9-914A-A2F1-439E26B5D2F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DFB5D14-165C-6E43-AA3D-F5C2D396B85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6CF9-914A-A2F1-439E26B5D2F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56834369-1BD2-1B4E-AC84-E60758C8245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6CF9-914A-A2F1-439E26B5D2F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7E93DE08-5242-4A4B-8A3F-692E9400BBB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6CF9-914A-A2F1-439E26B5D2FD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A7B607D2-A449-EA4B-BC1B-1925CCE8BEF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6CF9-914A-A2F1-439E26B5D2FD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8F6C5FE4-3E4A-F14B-8628-6D1B5899BFC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6CF9-914A-A2F1-439E26B5D2FD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97A82FF6-39BA-664C-86CE-0B070B4834B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6CF9-914A-A2F1-439E26B5D2FD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49DE5D9A-7E7F-244C-B478-154652CEDFC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6CF9-914A-A2F1-439E26B5D2FD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B6FDEC20-8455-A748-85D1-402F2ADEA71A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6CF9-914A-A2F1-439E26B5D2FD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C8D8B702-DD03-DE44-BD4F-C5AA9D30256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6CF9-914A-A2F1-439E26B5D2FD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65A311FA-21D7-DE45-95D4-D96BACFDF39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6CF9-914A-A2F1-439E26B5D2FD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BCD5ACBD-034E-3744-AE93-3767146A06A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6CF9-914A-A2F1-439E26B5D2FD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B084F4EA-C921-794A-9D98-0717CB68F31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6CF9-914A-A2F1-439E26B5D2FD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A1D0A653-2511-F341-ADF9-C744258DBC3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6CF9-914A-A2F1-439E26B5D2FD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D091B105-E8A6-2343-BC1D-26C19706D39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6CF9-914A-A2F1-439E26B5D2FD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4ECD288F-4389-704E-A7BE-BE365ACECC5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6CF9-914A-A2F1-439E26B5D2FD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0BB94399-AA0B-5F4E-9F55-FE4DD561A07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6CF9-914A-A2F1-439E26B5D2FD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B955D5DB-3D43-E743-BB64-42DC6ABA3C3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6CF9-914A-A2F1-439E26B5D2FD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9B7308E9-1671-1845-AB10-954E4365FF8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6CF9-914A-A2F1-439E26B5D2FD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CD6B10B1-D722-0C45-83F6-AACB00DE394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6CF9-914A-A2F1-439E26B5D2FD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A96A26A1-0EF4-A849-AA7F-B5CEE4D4195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6CF9-914A-A2F1-439E26B5D2FD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85BD5DD9-462F-574F-87A8-2A3A192D870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6CF9-914A-A2F1-439E26B5D2FD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51C0D6BD-7244-374F-B5A9-7AE8A32606B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6CF9-914A-A2F1-439E26B5D2FD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10D794F0-CF5A-ED47-AAE5-E00A30A6419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6CF9-914A-A2F1-439E26B5D2FD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B3EBF869-8BA9-8D4F-91BF-BB2D791FE37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6CF9-914A-A2F1-439E26B5D2FD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FD50B423-DDA3-3C43-9852-5580101B6F3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6CF9-914A-A2F1-439E26B5D2FD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194611DF-E3F4-6E40-87A2-4361C3D55B84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6CF9-914A-A2F1-439E26B5D2FD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62BA226C-CFD5-504A-BDD0-DE9E6F8C843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6CF9-914A-A2F1-439E26B5D2FD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5414C0E6-09A3-1049-ADAA-742F7A6B0C4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6CF9-914A-A2F1-439E26B5D2FD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1634FBB4-2C64-EB49-AC0B-128E0DCB5E2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6CF9-914A-A2F1-439E26B5D2FD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11C65CA5-2CE2-5842-88DA-11238785379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6CF9-914A-A2F1-439E26B5D2FD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B4E8EA42-E83F-AB41-8628-5D86A4BB566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6CF9-914A-A2F1-439E26B5D2FD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467D5C5C-1D9D-B540-AC93-350B75F017E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6CF9-914A-A2F1-439E26B5D2FD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E6A62797-18A6-A841-AA05-87E1C74413A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6CF9-914A-A2F1-439E26B5D2FD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9B171073-83DF-C94F-A817-628544AC998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6CF9-914A-A2F1-439E26B5D2FD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79A8031B-1A78-D142-AD7C-EA62FB9BA56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6CF9-914A-A2F1-439E26B5D2FD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390B884B-DC32-B24B-8DFD-DD3E2E48E47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6CF9-914A-A2F1-439E26B5D2FD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443908BF-2B3D-7B48-BACC-6956C045C47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6CF9-914A-A2F1-439E26B5D2FD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C2ABA4E1-7FAA-D544-9CB3-DA65253138D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6CF9-914A-A2F1-439E26B5D2FD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51372087-AD75-1F45-8B51-145E21FC744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6CF9-914A-A2F1-439E26B5D2FD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F2A0D63C-9B7C-2645-A21C-952F6306E11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6CF9-914A-A2F1-439E26B5D2FD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0434C8A4-0CE0-A44A-8740-D3AADE05D6B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6CF9-914A-A2F1-439E26B5D2FD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100AE132-CB2B-8041-9F63-E89D2CCFA62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6CF9-914A-A2F1-439E26B5D2FD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B21BF8DC-0EEF-B048-92F1-59D82357796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6CF9-914A-A2F1-439E26B5D2FD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E428C65A-8F82-0E47-9693-5181B1424ED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6CF9-914A-A2F1-439E26B5D2FD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25885A0C-C42C-674E-A129-A2992897426E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6CF9-914A-A2F1-439E26B5D2FD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39265B8A-D634-8544-904B-A94491AE62D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6CF9-914A-A2F1-439E26B5D2FD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B1FB86DB-933B-BD43-88F1-A711AF6068A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6CF9-914A-A2F1-439E26B5D2FD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FA9F56B7-AF17-544B-A29A-6BF442D3838C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6CF9-914A-A2F1-439E26B5D2FD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CD503C27-D6A2-0B41-AAD6-46D7D75856A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6CF9-914A-A2F1-439E26B5D2FD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85EB7378-0AE4-6746-8D28-2DB4123D96C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6CF9-914A-A2F1-439E26B5D2FD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7F5C4520-77D3-AF4B-A61B-0C62BDD7124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6CF9-914A-A2F1-439E26B5D2FD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31C11827-3DEB-6B40-AA54-CC050F7BDB3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6CF9-914A-A2F1-439E26B5D2FD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268D554F-9363-7D43-9138-C74F296C870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6CF9-914A-A2F1-439E26B5D2FD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3BA1750D-580D-584D-91E1-81A42ED95191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6CF9-914A-A2F1-439E26B5D2FD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49B355B4-3F0D-5F4D-B95D-6BE2438E35A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6CF9-914A-A2F1-439E26B5D2FD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D2D2B7AD-F50F-A343-A5A1-6F71D254D7A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6CF9-914A-A2F1-439E26B5D2FD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9C7B61E5-1EF1-0E49-BB9B-9B144464618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6CF9-914A-A2F1-439E26B5D2FD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2F9A8448-80A1-A448-A457-B844DE058015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6CF9-914A-A2F1-439E26B5D2FD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76E15DC0-DC71-494A-886D-F61AE6EF2D3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6CF9-914A-A2F1-439E26B5D2FD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fld id="{F7461735-E2D0-F546-A8C6-357103749C5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6CF9-914A-A2F1-439E26B5D2FD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fld id="{E2505E06-0345-C240-9A2E-33D9837DC720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6CF9-914A-A2F1-439E26B5D2FD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fld id="{7D60AB9A-D4B1-1B4D-818E-8B6E0549B662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F-6CF9-914A-A2F1-439E26B5D2FD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fld id="{0355F3FF-CF9A-FE4E-A128-2165D9B77D9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6CF9-914A-A2F1-439E26B5D2FD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A93CA86B-08A0-6D40-99A1-EDC7D6CB69E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6CF9-914A-A2F1-439E26B5D2FD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fld id="{4BF7739B-D8BB-BB4C-8E93-202E0682616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6CF9-914A-A2F1-439E26B5D2FD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3E2FC558-0CCA-2542-9A2F-D27F1D6E23B9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6CF9-914A-A2F1-439E26B5D2FD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fld id="{B71A6F37-84D3-514A-81D1-A89646F45527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4-6CF9-914A-A2F1-439E26B5D2FD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fld id="{3F4F0BE7-E7B8-5A44-848C-032D86C8413F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5-6CF9-914A-A2F1-439E26B5D2FD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fld id="{DFEC2F32-5B63-054B-87F9-2AD3B27C361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6-6CF9-914A-A2F1-439E26B5D2FD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fld id="{8556BBC5-53D3-BD4B-839C-01088555ABB6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7-6CF9-914A-A2F1-439E26B5D2FD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fld id="{92AAE198-5C2D-714B-97F2-DDB6048A1D33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8-6CF9-914A-A2F1-439E26B5D2FD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fld id="{93731847-494F-044F-824F-61B96B07AF0B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9-6CF9-914A-A2F1-439E26B5D2FD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fld id="{60E14706-51CA-264D-8DDB-3652381A3108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A-6CF9-914A-A2F1-439E26B5D2FD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fld id="{A2BCE5B0-B5CC-8943-B2D2-847E8ACAF8DD}" type="CELLRANGE">
                      <a:rPr lang="en-GB"/>
                      <a:pPr/>
                      <a:t>[CELLRANGE]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B-6CF9-914A-A2F1-439E26B5D2FD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6CF9-914A-A2F1-439E26B5D2FD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6CF9-914A-A2F1-439E26B5D2FD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E-6CF9-914A-A2F1-439E26B5D2FD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F-6CF9-914A-A2F1-439E26B5D2FD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0-6CF9-914A-A2F1-439E26B5D2FD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1-6CF9-914A-A2F1-439E26B5D2FD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2-6CF9-914A-A2F1-439E26B5D2FD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6CF9-914A-A2F1-439E26B5D2FD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4-6CF9-914A-A2F1-439E26B5D2FD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5-6CF9-914A-A2F1-439E26B5D2FD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6-6CF9-914A-A2F1-439E26B5D2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'2. Biotite'!$AJ$3:$AJ$103</c:f>
              <c:numCache>
                <c:formatCode>0.00</c:formatCode>
                <c:ptCount val="87"/>
                <c:pt idx="0">
                  <c:v>0.25506350791405885</c:v>
                </c:pt>
                <c:pt idx="1">
                  <c:v>0.24500499407293314</c:v>
                </c:pt>
                <c:pt idx="2">
                  <c:v>0.24802188985787035</c:v>
                </c:pt>
                <c:pt idx="3">
                  <c:v>0.24601589006443883</c:v>
                </c:pt>
                <c:pt idx="4">
                  <c:v>0.24433234186327257</c:v>
                </c:pt>
                <c:pt idx="5">
                  <c:v>0.24019539335843576</c:v>
                </c:pt>
                <c:pt idx="6">
                  <c:v>0.25325479401594408</c:v>
                </c:pt>
                <c:pt idx="7">
                  <c:v>0.2525814649695608</c:v>
                </c:pt>
                <c:pt idx="8">
                  <c:v>0.25239725748708114</c:v>
                </c:pt>
                <c:pt idx="9">
                  <c:v>0.25404718176783003</c:v>
                </c:pt>
                <c:pt idx="10">
                  <c:v>0.24250942982726095</c:v>
                </c:pt>
                <c:pt idx="11">
                  <c:v>0.2417054011106772</c:v>
                </c:pt>
                <c:pt idx="12">
                  <c:v>0.24900469879555812</c:v>
                </c:pt>
                <c:pt idx="13">
                  <c:v>0.24321796228679593</c:v>
                </c:pt>
                <c:pt idx="14">
                  <c:v>0.24036539883321772</c:v>
                </c:pt>
                <c:pt idx="15">
                  <c:v>0.24519572805053189</c:v>
                </c:pt>
                <c:pt idx="16">
                  <c:v>0.24812386503566497</c:v>
                </c:pt>
                <c:pt idx="17">
                  <c:v>0.24766712501332067</c:v>
                </c:pt>
                <c:pt idx="18">
                  <c:v>0.24528111809579911</c:v>
                </c:pt>
                <c:pt idx="19">
                  <c:v>0.24585302670440745</c:v>
                </c:pt>
                <c:pt idx="20">
                  <c:v>0.23183084816245617</c:v>
                </c:pt>
                <c:pt idx="21">
                  <c:v>0.23737140393652426</c:v>
                </c:pt>
                <c:pt idx="22">
                  <c:v>0.23718233112800077</c:v>
                </c:pt>
                <c:pt idx="23">
                  <c:v>0.24019490751900752</c:v>
                </c:pt>
                <c:pt idx="24">
                  <c:v>0.24140015460142347</c:v>
                </c:pt>
                <c:pt idx="25">
                  <c:v>0.23744365411551124</c:v>
                </c:pt>
                <c:pt idx="26">
                  <c:v>0.24467730124183365</c:v>
                </c:pt>
                <c:pt idx="27">
                  <c:v>0.2488296841929844</c:v>
                </c:pt>
                <c:pt idx="28">
                  <c:v>0.25688713097868177</c:v>
                </c:pt>
                <c:pt idx="29">
                  <c:v>0.25648060292087416</c:v>
                </c:pt>
                <c:pt idx="30">
                  <c:v>0.23822139603183581</c:v>
                </c:pt>
                <c:pt idx="31">
                  <c:v>0.26514461030665792</c:v>
                </c:pt>
                <c:pt idx="32">
                  <c:v>0.26528626830509938</c:v>
                </c:pt>
                <c:pt idx="33">
                  <c:v>0.47513462532585454</c:v>
                </c:pt>
                <c:pt idx="34">
                  <c:v>0.47601370207619742</c:v>
                </c:pt>
                <c:pt idx="35">
                  <c:v>0.47358423876105765</c:v>
                </c:pt>
                <c:pt idx="36">
                  <c:v>0.49114714507412094</c:v>
                </c:pt>
                <c:pt idx="37">
                  <c:v>0.49061746302902753</c:v>
                </c:pt>
                <c:pt idx="38">
                  <c:v>0.48634451450099231</c:v>
                </c:pt>
                <c:pt idx="39">
                  <c:v>0.50725819101155312</c:v>
                </c:pt>
                <c:pt idx="40">
                  <c:v>0.49135121141929233</c:v>
                </c:pt>
                <c:pt idx="41">
                  <c:v>0.47211036390197242</c:v>
                </c:pt>
                <c:pt idx="42">
                  <c:v>0.4619240935409934</c:v>
                </c:pt>
                <c:pt idx="43">
                  <c:v>0.44790683820077243</c:v>
                </c:pt>
                <c:pt idx="44">
                  <c:v>0.46871424283759022</c:v>
                </c:pt>
                <c:pt idx="45">
                  <c:v>0.47466724619642614</c:v>
                </c:pt>
                <c:pt idx="46">
                  <c:v>0.44236722793221395</c:v>
                </c:pt>
                <c:pt idx="47">
                  <c:v>0.44065074424415324</c:v>
                </c:pt>
                <c:pt idx="48">
                  <c:v>0.47810016153190416</c:v>
                </c:pt>
                <c:pt idx="49">
                  <c:v>0.48107754711189488</c:v>
                </c:pt>
                <c:pt idx="50">
                  <c:v>0.58203666031421841</c:v>
                </c:pt>
                <c:pt idx="51">
                  <c:v>0.56893614116026403</c:v>
                </c:pt>
                <c:pt idx="52">
                  <c:v>0.56367371130140442</c:v>
                </c:pt>
                <c:pt idx="53">
                  <c:v>0.57266468417438909</c:v>
                </c:pt>
                <c:pt idx="54">
                  <c:v>0.5692668595635999</c:v>
                </c:pt>
                <c:pt idx="55">
                  <c:v>0.56852740965122639</c:v>
                </c:pt>
                <c:pt idx="56">
                  <c:v>0.56717199638209759</c:v>
                </c:pt>
                <c:pt idx="57">
                  <c:v>0.57314624346801069</c:v>
                </c:pt>
                <c:pt idx="58">
                  <c:v>0.56125797032769231</c:v>
                </c:pt>
                <c:pt idx="59">
                  <c:v>0.56369324465156889</c:v>
                </c:pt>
                <c:pt idx="60">
                  <c:v>0.5771739559777147</c:v>
                </c:pt>
                <c:pt idx="61">
                  <c:v>0.57190656055975242</c:v>
                </c:pt>
                <c:pt idx="62">
                  <c:v>0.56888735520778178</c:v>
                </c:pt>
                <c:pt idx="63">
                  <c:v>0.56607991007972036</c:v>
                </c:pt>
                <c:pt idx="64">
                  <c:v>0.56006112672709196</c:v>
                </c:pt>
                <c:pt idx="65">
                  <c:v>0.5733061058814285</c:v>
                </c:pt>
                <c:pt idx="66">
                  <c:v>0.56746325633771233</c:v>
                </c:pt>
                <c:pt idx="67">
                  <c:v>0.57019070624116508</c:v>
                </c:pt>
                <c:pt idx="68">
                  <c:v>0.54479005458602303</c:v>
                </c:pt>
                <c:pt idx="69">
                  <c:v>0.54732986203065659</c:v>
                </c:pt>
                <c:pt idx="70">
                  <c:v>0.53738996634962966</c:v>
                </c:pt>
                <c:pt idx="71">
                  <c:v>0.53522209355493999</c:v>
                </c:pt>
                <c:pt idx="72">
                  <c:v>0.54032109342428947</c:v>
                </c:pt>
                <c:pt idx="73">
                  <c:v>0.53517740024580995</c:v>
                </c:pt>
                <c:pt idx="74">
                  <c:v>0.5272956785248003</c:v>
                </c:pt>
                <c:pt idx="75">
                  <c:v>0.52912501832225567</c:v>
                </c:pt>
                <c:pt idx="76">
                  <c:v>0.33807506224079498</c:v>
                </c:pt>
                <c:pt idx="77">
                  <c:v>0.3212287952783181</c:v>
                </c:pt>
                <c:pt idx="78">
                  <c:v>0.31899725783586336</c:v>
                </c:pt>
                <c:pt idx="79">
                  <c:v>0.32531343443901733</c:v>
                </c:pt>
                <c:pt idx="80">
                  <c:v>0.32190405478452833</c:v>
                </c:pt>
                <c:pt idx="81">
                  <c:v>0.32089063358918329</c:v>
                </c:pt>
                <c:pt idx="82">
                  <c:v>0.33191873160460245</c:v>
                </c:pt>
                <c:pt idx="83">
                  <c:v>0.31823824665900741</c:v>
                </c:pt>
                <c:pt idx="84">
                  <c:v>0.31050840705518779</c:v>
                </c:pt>
                <c:pt idx="85">
                  <c:v>0.30779326048543637</c:v>
                </c:pt>
                <c:pt idx="86">
                  <c:v>0.299029424303415</c:v>
                </c:pt>
              </c:numCache>
            </c:numRef>
          </c:xVal>
          <c:yVal>
            <c:numRef>
              <c:f>'2. Biotite'!$AN$3:$AN$103</c:f>
              <c:numCache>
                <c:formatCode>0.00</c:formatCode>
                <c:ptCount val="87"/>
                <c:pt idx="0">
                  <c:v>0.56889998912811279</c:v>
                </c:pt>
                <c:pt idx="1">
                  <c:v>0.5853000283241272</c:v>
                </c:pt>
                <c:pt idx="2">
                  <c:v>0.57440000772476196</c:v>
                </c:pt>
                <c:pt idx="3">
                  <c:v>0.59539997577667236</c:v>
                </c:pt>
                <c:pt idx="4">
                  <c:v>0.57429999113082886</c:v>
                </c:pt>
                <c:pt idx="5">
                  <c:v>0.57999998331069946</c:v>
                </c:pt>
                <c:pt idx="6">
                  <c:v>0.54650002717971802</c:v>
                </c:pt>
                <c:pt idx="7">
                  <c:v>0.55659997463226318</c:v>
                </c:pt>
                <c:pt idx="8">
                  <c:v>0.54689997434616089</c:v>
                </c:pt>
                <c:pt idx="9">
                  <c:v>0.51709997653961182</c:v>
                </c:pt>
                <c:pt idx="10">
                  <c:v>0.57190001010894775</c:v>
                </c:pt>
                <c:pt idx="11">
                  <c:v>0.5461999773979187</c:v>
                </c:pt>
                <c:pt idx="12">
                  <c:v>0.52730000019073486</c:v>
                </c:pt>
                <c:pt idx="13">
                  <c:v>0.54329997301101685</c:v>
                </c:pt>
                <c:pt idx="14">
                  <c:v>0.57649999856948853</c:v>
                </c:pt>
                <c:pt idx="15">
                  <c:v>0.57969999313354492</c:v>
                </c:pt>
                <c:pt idx="16">
                  <c:v>0.51380002498626709</c:v>
                </c:pt>
                <c:pt idx="17">
                  <c:v>0.58310002088546753</c:v>
                </c:pt>
                <c:pt idx="18">
                  <c:v>0.58160001039505005</c:v>
                </c:pt>
                <c:pt idx="19">
                  <c:v>0.57489997148513794</c:v>
                </c:pt>
                <c:pt idx="20">
                  <c:v>0.56590002775192261</c:v>
                </c:pt>
                <c:pt idx="21">
                  <c:v>0.5680999755859375</c:v>
                </c:pt>
                <c:pt idx="22">
                  <c:v>0.57319998741149902</c:v>
                </c:pt>
                <c:pt idx="23">
                  <c:v>0.58579999208450317</c:v>
                </c:pt>
                <c:pt idx="24">
                  <c:v>0.56610000133514404</c:v>
                </c:pt>
                <c:pt idx="25">
                  <c:v>0.55800002813339233</c:v>
                </c:pt>
                <c:pt idx="26">
                  <c:v>0.51080000400543213</c:v>
                </c:pt>
                <c:pt idx="27">
                  <c:v>0.54329997301101685</c:v>
                </c:pt>
                <c:pt idx="28">
                  <c:v>0.53810000419616699</c:v>
                </c:pt>
                <c:pt idx="29">
                  <c:v>0.55199998617172241</c:v>
                </c:pt>
                <c:pt idx="30">
                  <c:v>0.65219998359680176</c:v>
                </c:pt>
                <c:pt idx="31">
                  <c:v>0.52090001106262207</c:v>
                </c:pt>
                <c:pt idx="32">
                  <c:v>0.51980000734329224</c:v>
                </c:pt>
                <c:pt idx="33">
                  <c:v>0.40250000357627869</c:v>
                </c:pt>
                <c:pt idx="34">
                  <c:v>0.40759998559951782</c:v>
                </c:pt>
                <c:pt idx="35">
                  <c:v>0.38249999284744263</c:v>
                </c:pt>
                <c:pt idx="36">
                  <c:v>0.29690000414848328</c:v>
                </c:pt>
                <c:pt idx="37">
                  <c:v>0.30649998784065247</c:v>
                </c:pt>
                <c:pt idx="38">
                  <c:v>0.30809998512268066</c:v>
                </c:pt>
                <c:pt idx="39">
                  <c:v>0.40810000896453857</c:v>
                </c:pt>
                <c:pt idx="40">
                  <c:v>0.3499000072479248</c:v>
                </c:pt>
                <c:pt idx="41">
                  <c:v>0.38240000605583191</c:v>
                </c:pt>
                <c:pt idx="42">
                  <c:v>0.42699998617172241</c:v>
                </c:pt>
                <c:pt idx="43">
                  <c:v>0.44209998846054077</c:v>
                </c:pt>
                <c:pt idx="44">
                  <c:v>0.38319998979568481</c:v>
                </c:pt>
                <c:pt idx="45">
                  <c:v>0.38240000605583191</c:v>
                </c:pt>
                <c:pt idx="46">
                  <c:v>0.48640000820159912</c:v>
                </c:pt>
                <c:pt idx="47">
                  <c:v>0.48390001058578491</c:v>
                </c:pt>
                <c:pt idx="48">
                  <c:v>0.30090001225471497</c:v>
                </c:pt>
                <c:pt idx="49">
                  <c:v>0.31029999256134033</c:v>
                </c:pt>
                <c:pt idx="50">
                  <c:v>0.41780000925064087</c:v>
                </c:pt>
                <c:pt idx="51">
                  <c:v>0.44310000538825989</c:v>
                </c:pt>
                <c:pt idx="52">
                  <c:v>0.45100000500679016</c:v>
                </c:pt>
                <c:pt idx="53">
                  <c:v>0.46869999170303345</c:v>
                </c:pt>
                <c:pt idx="54">
                  <c:v>0.50389999151229858</c:v>
                </c:pt>
                <c:pt idx="55">
                  <c:v>0.49799999594688416</c:v>
                </c:pt>
                <c:pt idx="56">
                  <c:v>0.51200002431869507</c:v>
                </c:pt>
                <c:pt idx="57">
                  <c:v>0.49950000643730164</c:v>
                </c:pt>
                <c:pt idx="58">
                  <c:v>0.49239999055862427</c:v>
                </c:pt>
                <c:pt idx="59">
                  <c:v>0.4779999852180481</c:v>
                </c:pt>
                <c:pt idx="60">
                  <c:v>0.46810001134872437</c:v>
                </c:pt>
                <c:pt idx="61">
                  <c:v>0.47819998860359192</c:v>
                </c:pt>
                <c:pt idx="62">
                  <c:v>0.47949999570846558</c:v>
                </c:pt>
                <c:pt idx="63">
                  <c:v>0.4781000018119812</c:v>
                </c:pt>
                <c:pt idx="64">
                  <c:v>0.49799999594688416</c:v>
                </c:pt>
                <c:pt idx="65">
                  <c:v>0.48480001091957092</c:v>
                </c:pt>
                <c:pt idx="66">
                  <c:v>0.48030000925064087</c:v>
                </c:pt>
                <c:pt idx="67">
                  <c:v>0.48320001363754272</c:v>
                </c:pt>
                <c:pt idx="68">
                  <c:v>0.51819998025894165</c:v>
                </c:pt>
                <c:pt idx="69">
                  <c:v>0.50160002708435059</c:v>
                </c:pt>
                <c:pt idx="70">
                  <c:v>0.47600001096725464</c:v>
                </c:pt>
                <c:pt idx="71">
                  <c:v>0.508899986743927</c:v>
                </c:pt>
                <c:pt idx="72">
                  <c:v>0.51719999313354492</c:v>
                </c:pt>
                <c:pt idx="73">
                  <c:v>0.51230001449584961</c:v>
                </c:pt>
                <c:pt idx="74">
                  <c:v>0.52179998159408569</c:v>
                </c:pt>
                <c:pt idx="75">
                  <c:v>0.48870000243186951</c:v>
                </c:pt>
                <c:pt idx="76">
                  <c:v>0.38339999318122864</c:v>
                </c:pt>
                <c:pt idx="77">
                  <c:v>0.46009999513626099</c:v>
                </c:pt>
                <c:pt idx="78">
                  <c:v>0.45269998908042908</c:v>
                </c:pt>
                <c:pt idx="79">
                  <c:v>0.43930000066757202</c:v>
                </c:pt>
                <c:pt idx="80">
                  <c:v>0.44549998641014099</c:v>
                </c:pt>
                <c:pt idx="81">
                  <c:v>0.45350000262260437</c:v>
                </c:pt>
                <c:pt idx="82">
                  <c:v>0.38470000028610229</c:v>
                </c:pt>
                <c:pt idx="83">
                  <c:v>0.4237000048160553</c:v>
                </c:pt>
                <c:pt idx="84">
                  <c:v>0.43290001153945923</c:v>
                </c:pt>
                <c:pt idx="85">
                  <c:v>0.41170001029968262</c:v>
                </c:pt>
                <c:pt idx="86">
                  <c:v>0.45300000905990601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'2. Biotite'!$A$3:$A$78</c15:f>
                <c15:dlblRangeCache>
                  <c:ptCount val="76"/>
                  <c:pt idx="0">
                    <c:v>22-AF-37_1a_1</c:v>
                  </c:pt>
                  <c:pt idx="1">
                    <c:v>22-AF-37_1a_2</c:v>
                  </c:pt>
                  <c:pt idx="2">
                    <c:v>22-AF-37_1a_3</c:v>
                  </c:pt>
                  <c:pt idx="3">
                    <c:v>22-AF-37_1a_4</c:v>
                  </c:pt>
                  <c:pt idx="4">
                    <c:v>22-AF-37_1a_5</c:v>
                  </c:pt>
                  <c:pt idx="5">
                    <c:v>22-AF-37_1a_6</c:v>
                  </c:pt>
                  <c:pt idx="6">
                    <c:v>22-AF-37_1b_1</c:v>
                  </c:pt>
                  <c:pt idx="7">
                    <c:v>22-AF-37_1b_2</c:v>
                  </c:pt>
                  <c:pt idx="8">
                    <c:v>22-AF-37_1b_3</c:v>
                  </c:pt>
                  <c:pt idx="9">
                    <c:v>22-AF-37_1b_4</c:v>
                  </c:pt>
                  <c:pt idx="10">
                    <c:v>22-AF-37_3a_1</c:v>
                  </c:pt>
                  <c:pt idx="11">
                    <c:v>22-AF-37_3a_2</c:v>
                  </c:pt>
                  <c:pt idx="12">
                    <c:v>22-AF-37_3a_3</c:v>
                  </c:pt>
                  <c:pt idx="13">
                    <c:v>22-AF-37_3a_4</c:v>
                  </c:pt>
                  <c:pt idx="14">
                    <c:v>22-AF-37_3a_5</c:v>
                  </c:pt>
                  <c:pt idx="15">
                    <c:v>22-AF-37_3a_6</c:v>
                  </c:pt>
                  <c:pt idx="16">
                    <c:v>22-AF-37_3b_1</c:v>
                  </c:pt>
                  <c:pt idx="17">
                    <c:v>22-AF-37_3b_2</c:v>
                  </c:pt>
                  <c:pt idx="18">
                    <c:v>22-AF-37_3b_3</c:v>
                  </c:pt>
                  <c:pt idx="19">
                    <c:v>22-AF-37_3b_4</c:v>
                  </c:pt>
                  <c:pt idx="20">
                    <c:v>22-AF-37_10_1</c:v>
                  </c:pt>
                  <c:pt idx="21">
                    <c:v>22-AF-37_10_2</c:v>
                  </c:pt>
                  <c:pt idx="22">
                    <c:v>22-AF-37_10_3</c:v>
                  </c:pt>
                  <c:pt idx="23">
                    <c:v>22-AF-37_10_4</c:v>
                  </c:pt>
                  <c:pt idx="24">
                    <c:v>22-AF-37_10_5</c:v>
                  </c:pt>
                  <c:pt idx="25">
                    <c:v>22-AF-37_10_6</c:v>
                  </c:pt>
                  <c:pt idx="26">
                    <c:v>22-AF-37_10_7</c:v>
                  </c:pt>
                  <c:pt idx="27">
                    <c:v>22-AF-37_8_1</c:v>
                  </c:pt>
                  <c:pt idx="28">
                    <c:v>22-AF-37_8_2</c:v>
                  </c:pt>
                  <c:pt idx="29">
                    <c:v>22-AF-37_8_3</c:v>
                  </c:pt>
                  <c:pt idx="30">
                    <c:v>22-AF-37_9_1</c:v>
                  </c:pt>
                  <c:pt idx="31">
                    <c:v>22-AF-37_9_2</c:v>
                  </c:pt>
                  <c:pt idx="32">
                    <c:v>22-AF-37_9_3</c:v>
                  </c:pt>
                  <c:pt idx="33">
                    <c:v>04-445a_1_1</c:v>
                  </c:pt>
                  <c:pt idx="34">
                    <c:v>04-445a_1_2</c:v>
                  </c:pt>
                  <c:pt idx="35">
                    <c:v>04-445a_1_3</c:v>
                  </c:pt>
                  <c:pt idx="36">
                    <c:v>04-445a_5_1</c:v>
                  </c:pt>
                  <c:pt idx="37">
                    <c:v>04-445a_5_2</c:v>
                  </c:pt>
                  <c:pt idx="38">
                    <c:v>04-445a_5_3</c:v>
                  </c:pt>
                  <c:pt idx="39">
                    <c:v>04-445a_4_1</c:v>
                  </c:pt>
                  <c:pt idx="40">
                    <c:v>04-445a_4_2</c:v>
                  </c:pt>
                  <c:pt idx="41">
                    <c:v>04-445a_4_3</c:v>
                  </c:pt>
                  <c:pt idx="42">
                    <c:v>04-445a_4_4</c:v>
                  </c:pt>
                  <c:pt idx="43">
                    <c:v>04-445a_7_1</c:v>
                  </c:pt>
                  <c:pt idx="44">
                    <c:v>04-445a_7_2</c:v>
                  </c:pt>
                  <c:pt idx="45">
                    <c:v>04-445a_7_3</c:v>
                  </c:pt>
                  <c:pt idx="46">
                    <c:v>04-445a_13_1</c:v>
                  </c:pt>
                  <c:pt idx="47">
                    <c:v>04-445a_13_2</c:v>
                  </c:pt>
                  <c:pt idx="48">
                    <c:v>04-445a_12_1</c:v>
                  </c:pt>
                  <c:pt idx="49">
                    <c:v>04-445a_12_2</c:v>
                  </c:pt>
                  <c:pt idx="50">
                    <c:v>15-PA-187A_bt1_1</c:v>
                  </c:pt>
                  <c:pt idx="51">
                    <c:v>15-PA-187A_bt1_2</c:v>
                  </c:pt>
                  <c:pt idx="52">
                    <c:v>15-PA-187A_bt1_3</c:v>
                  </c:pt>
                  <c:pt idx="53">
                    <c:v>15-PA-187A_bt1_4</c:v>
                  </c:pt>
                  <c:pt idx="54">
                    <c:v>15-PA-187A_bt2_1</c:v>
                  </c:pt>
                  <c:pt idx="55">
                    <c:v>15-PA-187A_bt2_2</c:v>
                  </c:pt>
                  <c:pt idx="56">
                    <c:v>15-PA-187A_bt2_3</c:v>
                  </c:pt>
                  <c:pt idx="57">
                    <c:v>15-PA-187A_bt2_4</c:v>
                  </c:pt>
                  <c:pt idx="58">
                    <c:v>15-PA-187A_bt2_5</c:v>
                  </c:pt>
                  <c:pt idx="59">
                    <c:v>15-PA-187A_bt2_6</c:v>
                  </c:pt>
                  <c:pt idx="60">
                    <c:v>15-PA-187A_bt2_7</c:v>
                  </c:pt>
                  <c:pt idx="61">
                    <c:v>15-PA-187A_bt2_8</c:v>
                  </c:pt>
                  <c:pt idx="62">
                    <c:v>15-PA-187A_bt2_9</c:v>
                  </c:pt>
                  <c:pt idx="63">
                    <c:v>15-PA-187A_bt2_10</c:v>
                  </c:pt>
                  <c:pt idx="64">
                    <c:v>15-PA-187A_bt3_1</c:v>
                  </c:pt>
                  <c:pt idx="65">
                    <c:v>15-PA-187A_bt3_2</c:v>
                  </c:pt>
                  <c:pt idx="66">
                    <c:v>15-PA-187A_bt3_3</c:v>
                  </c:pt>
                  <c:pt idx="67">
                    <c:v>15-PA-187A_bt3_4</c:v>
                  </c:pt>
                  <c:pt idx="68">
                    <c:v>15-PA-187A_bt4_1</c:v>
                  </c:pt>
                  <c:pt idx="69">
                    <c:v>15-PA-187A_bt4_2</c:v>
                  </c:pt>
                  <c:pt idx="70">
                    <c:v>15-PA-187A_bt4_3</c:v>
                  </c:pt>
                  <c:pt idx="71">
                    <c:v>15-PA-187A_bt4_4</c:v>
                  </c:pt>
                  <c:pt idx="72">
                    <c:v>15-PA-187A_bt4_5</c:v>
                  </c:pt>
                  <c:pt idx="73">
                    <c:v>15-PA-187A_bt4_6</c:v>
                  </c:pt>
                  <c:pt idx="74">
                    <c:v>15-PA-187A_bt4_7</c:v>
                  </c:pt>
                  <c:pt idx="75">
                    <c:v>15-PA-187A_bt4_8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57-6CF9-914A-A2F1-439E26B5D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0623727"/>
        <c:axId val="1090625455"/>
      </c:scatterChart>
      <c:valAx>
        <c:axId val="10906237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X_Mg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0625455"/>
        <c:crosses val="autoZero"/>
        <c:crossBetween val="midCat"/>
      </c:valAx>
      <c:valAx>
        <c:axId val="1090625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Ti apfu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062372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Range_Average!$O$3</c:f>
              <c:strCache>
                <c:ptCount val="1"/>
                <c:pt idx="0">
                  <c:v>Average of A*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errBars>
            <c:errDir val="x"/>
            <c:errBarType val="both"/>
            <c:errValType val="cust"/>
            <c:noEndCap val="0"/>
            <c:plus>
              <c:numRef>
                <c:f>Range_Average!$P$4:$P$21</c:f>
                <c:numCache>
                  <c:formatCode>General</c:formatCode>
                  <c:ptCount val="18"/>
                  <c:pt idx="0">
                    <c:v>1.9974984355436355E-2</c:v>
                  </c:pt>
                  <c:pt idx="1">
                    <c:v>1.2919162585277743E-2</c:v>
                  </c:pt>
                  <c:pt idx="2">
                    <c:v>2.6758176320519547E-2</c:v>
                  </c:pt>
                  <c:pt idx="3">
                    <c:v>3.1838132273527234E-2</c:v>
                  </c:pt>
                  <c:pt idx="4">
                    <c:v>1.5206514894548856E-2</c:v>
                  </c:pt>
                  <c:pt idx="5">
                    <c:v>2.7221315177638365E-2</c:v>
                  </c:pt>
                  <c:pt idx="6">
                    <c:v>3.3142118218364602E-2</c:v>
                  </c:pt>
                  <c:pt idx="7">
                    <c:v>3.5162480003546458E-2</c:v>
                  </c:pt>
                  <c:pt idx="8">
                    <c:v>1.5947831618541637E-2</c:v>
                  </c:pt>
                  <c:pt idx="9">
                    <c:v>1.3051181300294673E-2</c:v>
                  </c:pt>
                  <c:pt idx="10">
                    <c:v>2.7061657993059752E-2</c:v>
                  </c:pt>
                  <c:pt idx="11">
                    <c:v>3.3778691508106654E-2</c:v>
                  </c:pt>
                  <c:pt idx="12">
                    <c:v>1.0503967504397299E-2</c:v>
                  </c:pt>
                  <c:pt idx="13">
                    <c:v>1.0214368964037081E-2</c:v>
                  </c:pt>
                  <c:pt idx="14">
                    <c:v>3.9004273270162149E-2</c:v>
                  </c:pt>
                  <c:pt idx="15">
                    <c:v>1.6772000476986633E-2</c:v>
                  </c:pt>
                  <c:pt idx="16">
                    <c:v>3.2603680773802768E-2</c:v>
                  </c:pt>
                  <c:pt idx="17">
                    <c:v>1.2273471197597941E-2</c:v>
                  </c:pt>
                </c:numCache>
              </c:numRef>
            </c:plus>
            <c:minus>
              <c:numRef>
                <c:f>Range_Average!$P$4:$P$21</c:f>
                <c:numCache>
                  <c:formatCode>General</c:formatCode>
                  <c:ptCount val="18"/>
                  <c:pt idx="0">
                    <c:v>1.9974984355436355E-2</c:v>
                  </c:pt>
                  <c:pt idx="1">
                    <c:v>1.2919162585277743E-2</c:v>
                  </c:pt>
                  <c:pt idx="2">
                    <c:v>2.6758176320519547E-2</c:v>
                  </c:pt>
                  <c:pt idx="3">
                    <c:v>3.1838132273527234E-2</c:v>
                  </c:pt>
                  <c:pt idx="4">
                    <c:v>1.5206514894548856E-2</c:v>
                  </c:pt>
                  <c:pt idx="5">
                    <c:v>2.7221315177638365E-2</c:v>
                  </c:pt>
                  <c:pt idx="6">
                    <c:v>3.3142118218364602E-2</c:v>
                  </c:pt>
                  <c:pt idx="7">
                    <c:v>3.5162480003546458E-2</c:v>
                  </c:pt>
                  <c:pt idx="8">
                    <c:v>1.5947831618541637E-2</c:v>
                  </c:pt>
                  <c:pt idx="9">
                    <c:v>1.3051181300294673E-2</c:v>
                  </c:pt>
                  <c:pt idx="10">
                    <c:v>2.7061657993059752E-2</c:v>
                  </c:pt>
                  <c:pt idx="11">
                    <c:v>3.3778691508106654E-2</c:v>
                  </c:pt>
                  <c:pt idx="12">
                    <c:v>1.0503967504397299E-2</c:v>
                  </c:pt>
                  <c:pt idx="13">
                    <c:v>1.0214368964037081E-2</c:v>
                  </c:pt>
                  <c:pt idx="14">
                    <c:v>3.9004273270162149E-2</c:v>
                  </c:pt>
                  <c:pt idx="15">
                    <c:v>1.6772000476986633E-2</c:v>
                  </c:pt>
                  <c:pt idx="16">
                    <c:v>3.2603680773802768E-2</c:v>
                  </c:pt>
                  <c:pt idx="17">
                    <c:v>1.2273471197597941E-2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both"/>
            <c:errValType val="cust"/>
            <c:noEndCap val="0"/>
            <c:plus>
              <c:numRef>
                <c:f>Range_Average!$Q$4:$Q$21</c:f>
                <c:numCache>
                  <c:formatCode>General</c:formatCode>
                  <c:ptCount val="18"/>
                  <c:pt idx="0">
                    <c:v>8.1853527718748469E-3</c:v>
                  </c:pt>
                  <c:pt idx="1">
                    <c:v>3.5538041321271772E-2</c:v>
                  </c:pt>
                  <c:pt idx="2">
                    <c:v>2.7239676943748771E-2</c:v>
                  </c:pt>
                  <c:pt idx="3">
                    <c:v>5.3506230166836581E-2</c:v>
                  </c:pt>
                  <c:pt idx="4">
                    <c:v>1.7067094488697344E-2</c:v>
                  </c:pt>
                  <c:pt idx="5">
                    <c:v>1.2897028081432884E-2</c:v>
                  </c:pt>
                  <c:pt idx="6">
                    <c:v>1.4897107421372813E-2</c:v>
                  </c:pt>
                  <c:pt idx="7">
                    <c:v>1.9811332335029842E-2</c:v>
                  </c:pt>
                  <c:pt idx="8">
                    <c:v>6.6583281184778593E-3</c:v>
                  </c:pt>
                  <c:pt idx="9">
                    <c:v>1.9218047073863192E-2</c:v>
                  </c:pt>
                  <c:pt idx="10">
                    <c:v>1.9553345834748138E-2</c:v>
                  </c:pt>
                  <c:pt idx="11">
                    <c:v>2.6576932353702024E-2</c:v>
                  </c:pt>
                  <c:pt idx="12">
                    <c:v>2.0744477176668261E-2</c:v>
                  </c:pt>
                  <c:pt idx="13">
                    <c:v>3.4674678561358391E-2</c:v>
                  </c:pt>
                  <c:pt idx="14">
                    <c:v>5.1071844820148447E-2</c:v>
                  </c:pt>
                  <c:pt idx="15">
                    <c:v>1.1224972160324965E-2</c:v>
                  </c:pt>
                  <c:pt idx="16">
                    <c:v>2.3459184413219279E-2</c:v>
                  </c:pt>
                  <c:pt idx="17">
                    <c:v>2.3369292020166944E-2</c:v>
                  </c:pt>
                </c:numCache>
              </c:numRef>
            </c:plus>
            <c:minus>
              <c:numRef>
                <c:f>Range_Average!$Q$4:$Q$21</c:f>
                <c:numCache>
                  <c:formatCode>General</c:formatCode>
                  <c:ptCount val="18"/>
                  <c:pt idx="0">
                    <c:v>8.1853527718748469E-3</c:v>
                  </c:pt>
                  <c:pt idx="1">
                    <c:v>3.5538041321271772E-2</c:v>
                  </c:pt>
                  <c:pt idx="2">
                    <c:v>2.7239676943748771E-2</c:v>
                  </c:pt>
                  <c:pt idx="3">
                    <c:v>5.3506230166836581E-2</c:v>
                  </c:pt>
                  <c:pt idx="4">
                    <c:v>1.7067094488697344E-2</c:v>
                  </c:pt>
                  <c:pt idx="5">
                    <c:v>1.2897028081432884E-2</c:v>
                  </c:pt>
                  <c:pt idx="6">
                    <c:v>1.4897107421372813E-2</c:v>
                  </c:pt>
                  <c:pt idx="7">
                    <c:v>1.9811332335029842E-2</c:v>
                  </c:pt>
                  <c:pt idx="8">
                    <c:v>6.6583281184778593E-3</c:v>
                  </c:pt>
                  <c:pt idx="9">
                    <c:v>1.9218047073863192E-2</c:v>
                  </c:pt>
                  <c:pt idx="10">
                    <c:v>1.9553345834748138E-2</c:v>
                  </c:pt>
                  <c:pt idx="11">
                    <c:v>2.6576932353702024E-2</c:v>
                  </c:pt>
                  <c:pt idx="12">
                    <c:v>2.0744477176668261E-2</c:v>
                  </c:pt>
                  <c:pt idx="13">
                    <c:v>3.4674678561358391E-2</c:v>
                  </c:pt>
                  <c:pt idx="14">
                    <c:v>5.1071844820148447E-2</c:v>
                  </c:pt>
                  <c:pt idx="15">
                    <c:v>1.1224972160324965E-2</c:v>
                  </c:pt>
                  <c:pt idx="16">
                    <c:v>2.3459184413219279E-2</c:v>
                  </c:pt>
                  <c:pt idx="17">
                    <c:v>2.3369292020166944E-2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Range_Average!$N$4:$N$26</c:f>
              <c:numCache>
                <c:formatCode>0.00</c:formatCode>
                <c:ptCount val="23"/>
                <c:pt idx="0">
                  <c:v>0.67200000000000004</c:v>
                </c:pt>
                <c:pt idx="1">
                  <c:v>0.63328571428571423</c:v>
                </c:pt>
                <c:pt idx="2">
                  <c:v>0.68699999999999994</c:v>
                </c:pt>
                <c:pt idx="3">
                  <c:v>0.64350000000000007</c:v>
                </c:pt>
                <c:pt idx="4">
                  <c:v>0.70071428571428573</c:v>
                </c:pt>
                <c:pt idx="5">
                  <c:v>0.66899999999999993</c:v>
                </c:pt>
                <c:pt idx="6">
                  <c:v>0.8415999999999999</c:v>
                </c:pt>
                <c:pt idx="7">
                  <c:v>0.85220000000000007</c:v>
                </c:pt>
                <c:pt idx="8">
                  <c:v>0.84533333333333338</c:v>
                </c:pt>
                <c:pt idx="9">
                  <c:v>0.8623333333333334</c:v>
                </c:pt>
                <c:pt idx="10">
                  <c:v>0.83066666666666666</c:v>
                </c:pt>
                <c:pt idx="11">
                  <c:v>0.86900000000000011</c:v>
                </c:pt>
                <c:pt idx="12">
                  <c:v>0.84366666666666656</c:v>
                </c:pt>
                <c:pt idx="13">
                  <c:v>0.84166666666666667</c:v>
                </c:pt>
                <c:pt idx="14">
                  <c:v>0.89233333333333331</c:v>
                </c:pt>
                <c:pt idx="15">
                  <c:v>0.86639999999999995</c:v>
                </c:pt>
                <c:pt idx="16">
                  <c:v>0.879</c:v>
                </c:pt>
                <c:pt idx="17">
                  <c:v>0.87673333333333325</c:v>
                </c:pt>
                <c:pt idx="18">
                  <c:v>0.7589999999999999</c:v>
                </c:pt>
                <c:pt idx="19">
                  <c:v>0.75425000000000009</c:v>
                </c:pt>
                <c:pt idx="20">
                  <c:v>0.79049999999999998</c:v>
                </c:pt>
                <c:pt idx="21">
                  <c:v>0.72825000000000006</c:v>
                </c:pt>
                <c:pt idx="22">
                  <c:v>0.69766666666666666</c:v>
                </c:pt>
              </c:numCache>
            </c:numRef>
          </c:xVal>
          <c:yVal>
            <c:numRef>
              <c:f>Range_Average!$O$4:$O$26</c:f>
              <c:numCache>
                <c:formatCode>0.00</c:formatCode>
                <c:ptCount val="23"/>
                <c:pt idx="0">
                  <c:v>0.90400000000000003</c:v>
                </c:pt>
                <c:pt idx="1">
                  <c:v>0.9275714285714286</c:v>
                </c:pt>
                <c:pt idx="2">
                  <c:v>0.89000000000000012</c:v>
                </c:pt>
                <c:pt idx="3">
                  <c:v>0.92725000000000013</c:v>
                </c:pt>
                <c:pt idx="4">
                  <c:v>0.87242857142857133</c:v>
                </c:pt>
                <c:pt idx="5">
                  <c:v>0.8693333333333334</c:v>
                </c:pt>
                <c:pt idx="6">
                  <c:v>0.8097333333333333</c:v>
                </c:pt>
                <c:pt idx="7">
                  <c:v>0.81340000000000001</c:v>
                </c:pt>
                <c:pt idx="8">
                  <c:v>0.80366666666666664</c:v>
                </c:pt>
                <c:pt idx="9">
                  <c:v>0.80466666666666675</c:v>
                </c:pt>
                <c:pt idx="10">
                  <c:v>0.83033333333333337</c:v>
                </c:pt>
                <c:pt idx="11">
                  <c:v>0.78566666666666674</c:v>
                </c:pt>
                <c:pt idx="12">
                  <c:v>0.78633333333333333</c:v>
                </c:pt>
                <c:pt idx="13">
                  <c:v>0.82333333333333325</c:v>
                </c:pt>
                <c:pt idx="14">
                  <c:v>0.79333333333333333</c:v>
                </c:pt>
                <c:pt idx="15">
                  <c:v>0.80999999999999994</c:v>
                </c:pt>
                <c:pt idx="16">
                  <c:v>0.79333333333333333</c:v>
                </c:pt>
                <c:pt idx="17">
                  <c:v>0.78753333333333331</c:v>
                </c:pt>
                <c:pt idx="18">
                  <c:v>0.69411111111111123</c:v>
                </c:pt>
                <c:pt idx="19">
                  <c:v>0.66974999999999996</c:v>
                </c:pt>
                <c:pt idx="20">
                  <c:v>0.64399999999999991</c:v>
                </c:pt>
                <c:pt idx="21">
                  <c:v>0.66425000000000001</c:v>
                </c:pt>
                <c:pt idx="22">
                  <c:v>0.66100000000000003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13A-0B42-A70C-8B0DA23DC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76588224"/>
        <c:axId val="1076680160"/>
      </c:scatterChart>
      <c:valAx>
        <c:axId val="1076588224"/>
        <c:scaling>
          <c:orientation val="minMax"/>
          <c:max val="1"/>
          <c:min val="0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680160"/>
        <c:crosses val="autoZero"/>
        <c:crossBetween val="midCat"/>
        <c:majorUnit val="0.1"/>
      </c:valAx>
      <c:valAx>
        <c:axId val="1076680160"/>
        <c:scaling>
          <c:orientation val="minMax"/>
          <c:max val="1"/>
          <c:min val="0.7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65882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_xlchart.v1.6</cx:f>
      </cx:strDim>
      <cx:numDim type="val">
        <cx:f>_xlchart.v1.8</cx:f>
      </cx:numDim>
    </cx:data>
  </cx:chartData>
  <cx:chart>
    <cx:title pos="t" align="ctr" overlay="0">
      <cx:tx>
        <cx:txData>
          <cx:v>HfO2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GB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HfO2</a:t>
          </a:r>
        </a:p>
      </cx:txPr>
    </cx:title>
    <cx:plotArea>
      <cx:plotAreaRegion>
        <cx:series layoutId="boxWhisker" uniqueId="{246C984D-2E71-8249-A5C9-E7D677F71261}">
          <cx:tx>
            <cx:txData>
              <cx:f>_xlchart.v1.7</cx:f>
              <cx:v>HfO2 wt%</cx:v>
            </cx:txData>
          </cx:tx>
          <cx:dataId val="0"/>
          <cx:layoutPr>
            <cx:visibility meanLine="0" meanMarker="1" nonoutliers="1" outliers="1"/>
            <cx:statistics quartileMethod="exclusive"/>
          </cx:layoutPr>
        </cx:series>
      </cx:plotAreaRegion>
      <cx:axis id="0">
        <cx:catScaling gapWidth="1"/>
        <cx:tickLabels/>
      </cx:axis>
      <cx:axis id="1">
        <cx:valScaling/>
        <cx:majorGridlines/>
        <cx:tickLabels/>
      </cx:axis>
    </cx:plotArea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_xlchart.v1.0</cx:f>
      </cx:strDim>
      <cx:numDim type="val">
        <cx:f>_xlchart.v1.2</cx:f>
      </cx:numDim>
    </cx:data>
  </cx:chartData>
  <cx:chart>
    <cx:title pos="t" align="ctr" overlay="0">
      <cx:tx>
        <cx:txData>
          <cx:v>P2O5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GB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P2O5</a:t>
          </a:r>
        </a:p>
      </cx:txPr>
    </cx:title>
    <cx:plotArea>
      <cx:plotAreaRegion>
        <cx:series layoutId="boxWhisker" uniqueId="{311C3D5B-A448-9C49-9643-1166FBD9B451}">
          <cx:tx>
            <cx:txData>
              <cx:f>_xlchart.v1.1</cx:f>
              <cx:v>P2O5 wt%</cx:v>
            </cx:txData>
          </cx:tx>
          <cx:dataId val="0"/>
          <cx:layoutPr>
            <cx:statistics quartileMethod="exclusive"/>
          </cx:layoutPr>
        </cx:series>
      </cx:plotAreaRegion>
      <cx:axis id="0">
        <cx:catScaling gapWidth="1"/>
        <cx:tickLabels/>
      </cx:axis>
      <cx:axis id="1">
        <cx:valScaling/>
        <cx:majorGridlines/>
        <cx:tickLabels/>
      </cx:axis>
    </cx:plotArea>
  </cx:chart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_xlchart.v1.5</cx:f>
      </cx:strDim>
      <cx:numDim type="val">
        <cx:f>_xlchart.v1.4</cx:f>
      </cx:numDim>
    </cx:data>
  </cx:chartData>
  <cx:chart>
    <cx:title pos="t" align="ctr" overlay="0">
      <cx:tx>
        <cx:txData>
          <cx:v>HfO2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GB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HfO2</a:t>
          </a:r>
        </a:p>
      </cx:txPr>
    </cx:title>
    <cx:plotArea>
      <cx:plotAreaRegion>
        <cx:series layoutId="boxWhisker" uniqueId="{311C3D5B-A448-9C49-9643-1166FBD9B451}">
          <cx:tx>
            <cx:txData>
              <cx:f>_xlchart.v1.3</cx:f>
              <cx:v>HfO2 wt%</cx:v>
            </cx:txData>
          </cx:tx>
          <cx:dataId val="0"/>
          <cx:layoutPr>
            <cx:statistics quartileMethod="exclusive"/>
          </cx:layoutPr>
        </cx:series>
      </cx:plotAreaRegion>
      <cx:axis id="0">
        <cx:catScaling gapWidth="1"/>
        <cx:tickLabels/>
      </cx:axis>
      <cx:axis id="1">
        <cx:valScaling max="2" min="1"/>
        <cx:majorGridlines/>
        <cx:tickLabels/>
      </cx:axis>
    </cx:plotArea>
  </cx:chart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_xlchart.v1.9</cx:f>
      </cx:strDim>
      <cx:numDim type="val">
        <cx:f>_xlchart.v1.11</cx:f>
      </cx:numDim>
    </cx:data>
    <cx:data id="1">
      <cx:strDim type="cat">
        <cx:f>_xlchart.v1.9</cx:f>
      </cx:strDim>
      <cx:numDim type="val">
        <cx:f>_xlchart.v1.13</cx:f>
      </cx:numDim>
    </cx:data>
    <cx:data id="2">
      <cx:strDim type="cat">
        <cx:f>_xlchart.v1.9</cx:f>
      </cx:strDim>
      <cx:numDim type="val">
        <cx:f>_xlchart.v1.15</cx:f>
      </cx:numDim>
    </cx:data>
    <cx:data id="3">
      <cx:strDim type="cat">
        <cx:f>_xlchart.v1.9</cx:f>
      </cx:strDim>
      <cx:numDim type="val">
        <cx:f>_xlchart.v1.17</cx:f>
      </cx:numDim>
    </cx:data>
  </cx:chartData>
  <cx:chart>
    <cx:title pos="t" align="ctr" overlay="0">
      <cx:tx>
        <cx:txData>
          <cx:v>amp-plag temp (H&amp;B, 1994)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GB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amp-plag temp (H&amp;B, 1994)</a:t>
          </a:r>
        </a:p>
      </cx:txPr>
    </cx:title>
    <cx:plotArea>
      <cx:plotAreaRegion>
        <cx:series layoutId="boxWhisker" uniqueId="{16AA5D50-968C-AA42-AE13-E56DEC2E178D}">
          <cx:tx>
            <cx:txData>
              <cx:f>_xlchart.v1.10</cx:f>
              <cx:v>TB (1kbar)</cx:v>
            </cx:txData>
          </cx:tx>
          <cx:dataId val="0"/>
          <cx:layoutPr>
            <cx:statistics quartileMethod="exclusive"/>
          </cx:layoutPr>
        </cx:series>
        <cx:series layoutId="boxWhisker" uniqueId="{00000006-9E45-7846-A3CE-0A9D98E28016}">
          <cx:tx>
            <cx:txData>
              <cx:f>_xlchart.v1.12</cx:f>
              <cx:v>TB (5kbar)</cx:v>
            </cx:txData>
          </cx:tx>
          <cx:dataId val="1"/>
          <cx:layoutPr>
            <cx:statistics quartileMethod="exclusive"/>
          </cx:layoutPr>
        </cx:series>
        <cx:series layoutId="boxWhisker" uniqueId="{00000007-9E45-7846-A3CE-0A9D98E28016}">
          <cx:tx>
            <cx:txData>
              <cx:f>_xlchart.v1.14</cx:f>
              <cx:v>TB (10kbar)</cx:v>
            </cx:txData>
          </cx:tx>
          <cx:dataId val="2"/>
          <cx:layoutPr>
            <cx:visibility meanLine="0" meanMarker="1" nonoutliers="1"/>
            <cx:statistics quartileMethod="exclusive"/>
          </cx:layoutPr>
        </cx:series>
        <cx:series layoutId="boxWhisker" uniqueId="{00000000-2C68-0E43-A122-652A41A00032}">
          <cx:tx>
            <cx:txData>
              <cx:f>_xlchart.v1.16</cx:f>
              <cx:v>TB (8kbar)</cx:v>
            </cx:txData>
          </cx:tx>
          <cx:dataId val="3"/>
          <cx:layoutPr>
            <cx:statistics quartileMethod="exclusive"/>
          </cx:layoutPr>
        </cx:series>
      </cx:plotAreaRegion>
      <cx:axis id="0">
        <cx:catScaling gapWidth="1"/>
        <cx:tickLabels/>
      </cx:axis>
      <cx:axis id="1">
        <cx:valScaling max="1000" min="750"/>
        <cx:majorGridlines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endParaRPr lang="en-GB" sz="9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endParaRPr>
          </a:p>
        </cx:txPr>
      </cx:axis>
    </cx:plotArea>
    <cx:legend pos="r" align="ctr" overlay="0"/>
  </cx:chart>
</cx:chartSpace>
</file>

<file path=xl/charts/chartEx5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_xlchart.v1.18</cx:f>
      </cx:strDim>
      <cx:numDim type="val">
        <cx:f>_xlchart.v1.20</cx:f>
      </cx:numDim>
    </cx:data>
  </cx:chartData>
  <cx:chart>
    <cx:title pos="t" align="ctr" overlay="0">
      <cx:tx>
        <cx:txData>
          <cx:v>amp only pressure (B, 1990)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GB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amp only pressure (B, 1990)</a:t>
          </a:r>
        </a:p>
      </cx:txPr>
    </cx:title>
    <cx:plotArea>
      <cx:plotAreaRegion>
        <cx:series layoutId="boxWhisker" uniqueId="{00000000-2C68-0E43-A122-652A41A00032}" formatIdx="3">
          <cx:tx>
            <cx:txData>
              <cx:f>_xlchart.v1.19</cx:f>
              <cx:v>P_B1990</cx:v>
            </cx:txData>
          </cx:tx>
          <cx:dataId val="0"/>
          <cx:layoutPr>
            <cx:statistics quartileMethod="exclusive"/>
          </cx:layoutPr>
        </cx:series>
      </cx:plotAreaRegion>
      <cx:axis id="0">
        <cx:catScaling gapWidth="1"/>
        <cx:tickLabels/>
      </cx:axis>
      <cx:axis id="1">
        <cx:valScaling/>
        <cx:majorGridlines/>
        <cx:tickLabels/>
      </cx:axis>
    </cx:plotArea>
    <cx:legend pos="r" align="ctr" overlay="0"/>
  </cx:chart>
</cx:chartSpace>
</file>

<file path=xl/charts/chartEx6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_xlchart.v1.24</cx:f>
      </cx:strDim>
      <cx:numDim type="val">
        <cx:f>_xlchart.v1.26</cx:f>
      </cx:numDim>
    </cx:data>
    <cx:data id="1">
      <cx:strDim type="cat">
        <cx:f>_xlchart.v1.24</cx:f>
      </cx:strDim>
      <cx:numDim type="val">
        <cx:f>_xlchart.v1.28</cx:f>
      </cx:numDim>
    </cx:data>
    <cx:data id="2">
      <cx:strDim type="cat">
        <cx:f>_xlchart.v1.24</cx:f>
      </cx:strDim>
      <cx:numDim type="val">
        <cx:f>_xlchart.v1.30</cx:f>
      </cx:numDim>
    </cx:data>
    <cx:data id="3">
      <cx:strDim type="cat">
        <cx:f>_xlchart.v1.24</cx:f>
      </cx:strDim>
      <cx:numDim type="val">
        <cx:f>_xlchart.v1.32</cx:f>
      </cx:numDim>
    </cx:data>
  </cx:chartData>
  <cx:chart>
    <cx:title pos="t" align="ctr" overlay="0">
      <cx:tx>
        <cx:txData>
          <cx:v>amp-plag temp (H&amp;B, 1994)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GB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amp-plag temp (H&amp;B, 1994)</a:t>
          </a:r>
        </a:p>
      </cx:txPr>
    </cx:title>
    <cx:plotArea>
      <cx:plotAreaRegion>
        <cx:series layoutId="boxWhisker" uniqueId="{16AA5D50-968C-AA42-AE13-E56DEC2E178D}">
          <cx:tx>
            <cx:txData>
              <cx:f>_xlchart.v1.25</cx:f>
              <cx:v>TB_P5kbar</cx:v>
            </cx:txData>
          </cx:tx>
          <cx:dataId val="0"/>
          <cx:layoutPr>
            <cx:statistics quartileMethod="exclusive"/>
          </cx:layoutPr>
        </cx:series>
        <cx:series layoutId="boxWhisker" uniqueId="{00000006-9E45-7846-A3CE-0A9D98E28016}">
          <cx:tx>
            <cx:txData>
              <cx:f>_xlchart.v1.27</cx:f>
              <cx:v>TB_P6kbar</cx:v>
            </cx:txData>
          </cx:tx>
          <cx:dataId val="1"/>
          <cx:layoutPr>
            <cx:statistics quartileMethod="exclusive"/>
          </cx:layoutPr>
        </cx:series>
        <cx:series layoutId="boxWhisker" uniqueId="{00000007-9E45-7846-A3CE-0A9D98E28016}">
          <cx:tx>
            <cx:txData>
              <cx:f>_xlchart.v1.29</cx:f>
              <cx:v>TB_P7kbar</cx:v>
            </cx:txData>
          </cx:tx>
          <cx:dataId val="2"/>
          <cx:layoutPr>
            <cx:visibility meanLine="0" meanMarker="1" nonoutliers="1"/>
            <cx:statistics quartileMethod="exclusive"/>
          </cx:layoutPr>
        </cx:series>
        <cx:series layoutId="boxWhisker" uniqueId="{00000000-2C68-0E43-A122-652A41A00032}">
          <cx:tx>
            <cx:txData>
              <cx:f>_xlchart.v1.31</cx:f>
              <cx:v>TB_P8kbar</cx:v>
            </cx:txData>
          </cx:tx>
          <cx:dataId val="3"/>
          <cx:layoutPr>
            <cx:statistics quartileMethod="exclusive"/>
          </cx:layoutPr>
        </cx:series>
      </cx:plotAreaRegion>
      <cx:axis id="0">
        <cx:catScaling gapWidth="1"/>
        <cx:tickLabels/>
      </cx:axis>
      <cx:axis id="1">
        <cx:valScaling max="1000" min="800"/>
        <cx:majorGridlines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/>
            </a:pPr>
            <a:endParaRPr lang="en-GB" sz="9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endParaRPr>
          </a:p>
        </cx:txPr>
      </cx:axis>
    </cx:plotArea>
    <cx:legend pos="r" align="ctr" overlay="0"/>
  </cx:chart>
</cx:chartSpace>
</file>

<file path=xl/charts/chartEx7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_xlchart.v1.21</cx:f>
      </cx:strDim>
      <cx:numDim type="val">
        <cx:f>_xlchart.v1.23</cx:f>
      </cx:numDim>
    </cx:data>
  </cx:chartData>
  <cx:chart>
    <cx:title pos="t" align="ctr" overlay="0">
      <cx:tx>
        <cx:txData>
          <cx:v>amp only pressure (B, 1990)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GB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alibri" panose="020F0502020204030204"/>
            </a:rPr>
            <a:t>amp only pressure (B, 1990)</a:t>
          </a:r>
        </a:p>
      </cx:txPr>
    </cx:title>
    <cx:plotArea>
      <cx:plotAreaRegion>
        <cx:series layoutId="boxWhisker" uniqueId="{00000000-2C68-0E43-A122-652A41A00032}" formatIdx="3">
          <cx:tx>
            <cx:txData>
              <cx:f>_xlchart.v1.22</cx:f>
              <cx:v>P_B1990</cx:v>
            </cx:txData>
          </cx:tx>
          <cx:dataId val="0"/>
          <cx:layoutPr>
            <cx:statistics quartileMethod="exclusive"/>
          </cx:layoutPr>
        </cx:series>
      </cx:plotAreaRegion>
      <cx:axis id="0">
        <cx:catScaling gapWidth="1"/>
        <cx:tickLabels/>
      </cx:axis>
      <cx:axis id="1">
        <cx:valScaling max="7.5" min="5"/>
        <cx:majorGridlines/>
        <cx:tickLabels/>
      </cx:axis>
    </cx:plotArea>
    <cx:legend pos="r" align="ctr" overlay="0"/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14/relationships/chartEx" Target="../charts/chartEx3.xml"/><Relationship Id="rId2" Type="http://schemas.microsoft.com/office/2014/relationships/chartEx" Target="../charts/chartEx2.xml"/><Relationship Id="rId1" Type="http://schemas.microsoft.com/office/2014/relationships/chartEx" Target="../charts/chartEx1.xml"/></Relationships>
</file>

<file path=xl/drawings/_rels/drawing4.xml.rels><?xml version="1.0" encoding="UTF-8" standalone="yes"?>
<Relationships xmlns="http://schemas.openxmlformats.org/package/2006/relationships"><Relationship Id="rId2" Type="http://schemas.microsoft.com/office/2014/relationships/chartEx" Target="../charts/chartEx5.xml"/><Relationship Id="rId1" Type="http://schemas.microsoft.com/office/2014/relationships/chartEx" Target="../charts/chartEx4.xml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14/relationships/chartEx" Target="../charts/chartEx7.xml"/><Relationship Id="rId1" Type="http://schemas.microsoft.com/office/2014/relationships/chartEx" Target="../charts/chartEx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119</xdr:col>
      <xdr:colOff>0</xdr:colOff>
      <xdr:row>15</xdr:row>
      <xdr:rowOff>88900</xdr:rowOff>
    </xdr:from>
    <xdr:to>
      <xdr:col>125</xdr:col>
      <xdr:colOff>170180</xdr:colOff>
      <xdr:row>29</xdr:row>
      <xdr:rowOff>165100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18670B-E4A0-ECA6-9D4E-CF3B9C973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985560" y="2791460"/>
          <a:ext cx="6591300" cy="27787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95250</xdr:colOff>
      <xdr:row>7</xdr:row>
      <xdr:rowOff>57150</xdr:rowOff>
    </xdr:from>
    <xdr:to>
      <xdr:col>48</xdr:col>
      <xdr:colOff>628650</xdr:colOff>
      <xdr:row>28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C608980-6564-6C40-AC9D-E06B0DAE92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463549</xdr:colOff>
      <xdr:row>13</xdr:row>
      <xdr:rowOff>76200</xdr:rowOff>
    </xdr:from>
    <xdr:to>
      <xdr:col>39</xdr:col>
      <xdr:colOff>48682</xdr:colOff>
      <xdr:row>37</xdr:row>
      <xdr:rowOff>101600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1E790754-7915-104B-9375-D7811EFC2B6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049749" y="2552700"/>
              <a:ext cx="7662333" cy="4597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isn’t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27</xdr:col>
      <xdr:colOff>336549</xdr:colOff>
      <xdr:row>38</xdr:row>
      <xdr:rowOff>63500</xdr:rowOff>
    </xdr:from>
    <xdr:to>
      <xdr:col>38</xdr:col>
      <xdr:colOff>594782</xdr:colOff>
      <xdr:row>62</xdr:row>
      <xdr:rowOff>88900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48A9CB78-7003-1C4F-B98F-A1B0BAC814C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922749" y="7302500"/>
              <a:ext cx="7662333" cy="4597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isn’t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28</xdr:col>
      <xdr:colOff>584200</xdr:colOff>
      <xdr:row>64</xdr:row>
      <xdr:rowOff>152400</xdr:rowOff>
    </xdr:from>
    <xdr:to>
      <xdr:col>47</xdr:col>
      <xdr:colOff>304800</xdr:colOff>
      <xdr:row>88</xdr:row>
      <xdr:rowOff>177800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488387F0-3E24-F948-93CB-D62FB51DE9F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843500" y="12344400"/>
              <a:ext cx="12509500" cy="4597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isn’t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29</xdr:col>
      <xdr:colOff>203200</xdr:colOff>
      <xdr:row>66</xdr:row>
      <xdr:rowOff>88900</xdr:rowOff>
    </xdr:from>
    <xdr:to>
      <xdr:col>33</xdr:col>
      <xdr:colOff>635000</xdr:colOff>
      <xdr:row>87</xdr:row>
      <xdr:rowOff>127000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AF4A5443-5C63-8F41-8C7D-2E76AC0AF0CE}"/>
            </a:ext>
          </a:extLst>
        </xdr:cNvPr>
        <xdr:cNvSpPr/>
      </xdr:nvSpPr>
      <xdr:spPr>
        <a:xfrm>
          <a:off x="26111200" y="12471400"/>
          <a:ext cx="3124200" cy="4038600"/>
        </a:xfrm>
        <a:prstGeom prst="rect">
          <a:avLst/>
        </a:prstGeom>
        <a:noFill/>
        <a:ln w="38100">
          <a:solidFill>
            <a:schemeClr val="accent2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34</xdr:col>
      <xdr:colOff>0</xdr:colOff>
      <xdr:row>66</xdr:row>
      <xdr:rowOff>88900</xdr:rowOff>
    </xdr:from>
    <xdr:to>
      <xdr:col>37</xdr:col>
      <xdr:colOff>139700</xdr:colOff>
      <xdr:row>87</xdr:row>
      <xdr:rowOff>127000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30E62F59-8877-EC43-BA77-76C0429FD397}"/>
            </a:ext>
          </a:extLst>
        </xdr:cNvPr>
        <xdr:cNvSpPr/>
      </xdr:nvSpPr>
      <xdr:spPr>
        <a:xfrm>
          <a:off x="29273500" y="12471400"/>
          <a:ext cx="2159000" cy="4038600"/>
        </a:xfrm>
        <a:prstGeom prst="rect">
          <a:avLst/>
        </a:prstGeom>
        <a:noFill/>
        <a:ln w="38100">
          <a:solidFill>
            <a:schemeClr val="tx1">
              <a:lumMod val="50000"/>
              <a:lumOff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37</xdr:col>
      <xdr:colOff>203200</xdr:colOff>
      <xdr:row>66</xdr:row>
      <xdr:rowOff>88900</xdr:rowOff>
    </xdr:from>
    <xdr:to>
      <xdr:col>40</xdr:col>
      <xdr:colOff>342900</xdr:colOff>
      <xdr:row>87</xdr:row>
      <xdr:rowOff>127000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D12E0C2-F325-BF45-ABE1-2FDF3436146B}"/>
            </a:ext>
          </a:extLst>
        </xdr:cNvPr>
        <xdr:cNvSpPr/>
      </xdr:nvSpPr>
      <xdr:spPr>
        <a:xfrm>
          <a:off x="31496000" y="12471400"/>
          <a:ext cx="2159000" cy="4038600"/>
        </a:xfrm>
        <a:prstGeom prst="rect">
          <a:avLst/>
        </a:prstGeom>
        <a:noFill/>
        <a:ln w="38100">
          <a:solidFill>
            <a:schemeClr val="accent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40</xdr:col>
      <xdr:colOff>457200</xdr:colOff>
      <xdr:row>66</xdr:row>
      <xdr:rowOff>88900</xdr:rowOff>
    </xdr:from>
    <xdr:to>
      <xdr:col>43</xdr:col>
      <xdr:colOff>596900</xdr:colOff>
      <xdr:row>87</xdr:row>
      <xdr:rowOff>127000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BD29B98C-8017-A243-87AD-54D4A7046251}"/>
            </a:ext>
          </a:extLst>
        </xdr:cNvPr>
        <xdr:cNvSpPr/>
      </xdr:nvSpPr>
      <xdr:spPr>
        <a:xfrm>
          <a:off x="33769300" y="12471400"/>
          <a:ext cx="2159000" cy="4038600"/>
        </a:xfrm>
        <a:prstGeom prst="rect">
          <a:avLst/>
        </a:prstGeom>
        <a:noFill/>
        <a:ln w="38100">
          <a:solidFill>
            <a:schemeClr val="accent6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44</xdr:col>
      <xdr:colOff>0</xdr:colOff>
      <xdr:row>66</xdr:row>
      <xdr:rowOff>88900</xdr:rowOff>
    </xdr:from>
    <xdr:to>
      <xdr:col>47</xdr:col>
      <xdr:colOff>139700</xdr:colOff>
      <xdr:row>87</xdr:row>
      <xdr:rowOff>127000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1BC383E4-D3CF-0142-9D82-ECE3E27C94AF}"/>
            </a:ext>
          </a:extLst>
        </xdr:cNvPr>
        <xdr:cNvSpPr/>
      </xdr:nvSpPr>
      <xdr:spPr>
        <a:xfrm>
          <a:off x="36004500" y="12471400"/>
          <a:ext cx="2159000" cy="4038600"/>
        </a:xfrm>
        <a:prstGeom prst="rect">
          <a:avLst/>
        </a:prstGeom>
        <a:noFill/>
        <a:ln w="38100">
          <a:solidFill>
            <a:schemeClr val="accent4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75495</xdr:colOff>
      <xdr:row>33</xdr:row>
      <xdr:rowOff>116417</xdr:rowOff>
    </xdr:from>
    <xdr:to>
      <xdr:col>16</xdr:col>
      <xdr:colOff>285045</xdr:colOff>
      <xdr:row>57</xdr:row>
      <xdr:rowOff>135466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E60CEA55-7828-F52B-8C0E-DCA7A5DBD5A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121695" y="6402917"/>
              <a:ext cx="5861050" cy="45910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isn’t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16</xdr:col>
      <xdr:colOff>1113704</xdr:colOff>
      <xdr:row>33</xdr:row>
      <xdr:rowOff>109242</xdr:rowOff>
    </xdr:from>
    <xdr:to>
      <xdr:col>22</xdr:col>
      <xdr:colOff>180559</xdr:colOff>
      <xdr:row>57</xdr:row>
      <xdr:rowOff>128293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4FE44787-231A-8144-ABDD-2E406F80AF4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811404" y="6395742"/>
              <a:ext cx="5848655" cy="459105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isn’t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495301</xdr:colOff>
      <xdr:row>29</xdr:row>
      <xdr:rowOff>52917</xdr:rowOff>
    </xdr:from>
    <xdr:to>
      <xdr:col>18</xdr:col>
      <xdr:colOff>640645</xdr:colOff>
      <xdr:row>56</xdr:row>
      <xdr:rowOff>12700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DD407949-9FE3-3242-BE2B-8C72B628D9D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7081501" y="5577417"/>
              <a:ext cx="5796844" cy="510328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isn’t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19</xdr:col>
      <xdr:colOff>423531</xdr:colOff>
      <xdr:row>26</xdr:row>
      <xdr:rowOff>45742</xdr:rowOff>
    </xdr:from>
    <xdr:to>
      <xdr:col>22</xdr:col>
      <xdr:colOff>485359</xdr:colOff>
      <xdr:row>53</xdr:row>
      <xdr:rowOff>5527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80B5D076-05E4-9148-B43A-D23F3B32E58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791531" y="4998742"/>
              <a:ext cx="3452728" cy="51032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isn’t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336550</xdr:colOff>
      <xdr:row>6</xdr:row>
      <xdr:rowOff>165100</xdr:rowOff>
    </xdr:from>
    <xdr:to>
      <xdr:col>30</xdr:col>
      <xdr:colOff>292100</xdr:colOff>
      <xdr:row>37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62E5984-0887-A237-A1F7-63AB967D92D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euk Yin YIP (Ivan)" refreshedDate="45160.918774421298" createdVersion="8" refreshedVersion="8" minRefreshableVersion="3" recordCount="121" xr:uid="{0163E195-5C48-854A-BCDD-3F01304266A3}">
  <cacheSource type="worksheet">
    <worksheetSource ref="BO2:BP70" sheet="1. Amphibole"/>
  </cacheSource>
  <cacheFields count="6">
    <cacheField name="Sample" numFmtId="0">
      <sharedItems count="3">
        <s v="AF-37"/>
        <s v="04-445a"/>
        <s v="15-PA-187A"/>
      </sharedItems>
    </cacheField>
    <cacheField name="Grain" numFmtId="0">
      <sharedItems containsMixedTypes="1" containsNumber="1" containsInteger="1" minValue="1" maxValue="8" count="21">
        <s v="9a"/>
        <s v="8a"/>
        <s v="8b"/>
        <s v="6a"/>
        <s v="6b"/>
        <s v="6c"/>
        <s v="6d"/>
        <s v="4a"/>
        <s v="4b"/>
        <s v="4c"/>
        <s v="4d"/>
        <s v="1a"/>
        <n v="3"/>
        <s v="2b"/>
        <s v="2a"/>
        <n v="4"/>
        <n v="7"/>
        <n v="8"/>
        <n v="1"/>
        <n v="2"/>
        <n v="5"/>
      </sharedItems>
    </cacheField>
    <cacheField name="Point" numFmtId="0">
      <sharedItems containsSemiMixedTypes="0" containsString="0" containsNumber="1" containsInteger="1" minValue="1" maxValue="15"/>
    </cacheField>
    <cacheField name="GrainID" numFmtId="0">
      <sharedItems/>
    </cacheField>
    <cacheField name="C*" numFmtId="0">
      <sharedItems containsSemiMixedTypes="0" containsString="0" containsNumber="1" minValue="0.60200000000000009" maxValue="0.93700000000000006"/>
    </cacheField>
    <cacheField name="A*" numFmtId="2">
      <sharedItems containsSemiMixedTypes="0" containsString="0" containsNumber="1" minValue="0.61399999999999999" maxValue="1.00300000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heuk Yin YIP (Ivan)" refreshedDate="45330.916451851852" createdVersion="8" refreshedVersion="8" minRefreshableVersion="3" recordCount="121" xr:uid="{F1CD5C4D-1ECC-7A4C-9054-A27C545E74BF}">
  <cacheSource type="worksheet">
    <worksheetSource ref="DH2:DN70" sheet="1. Amphibole"/>
  </cacheSource>
  <cacheFields count="10">
    <cacheField name="TB (5kbar)" numFmtId="1">
      <sharedItems containsSemiMixedTypes="0" containsString="0" containsNumber="1" minValue="785.51016171654385" maxValue="982.15805322970539"/>
    </cacheField>
    <cacheField name="TB (6kbar)" numFmtId="1">
      <sharedItems containsSemiMixedTypes="0" containsString="0" containsNumber="1" minValue="792.37694615291082" maxValue="985.42212716083498"/>
    </cacheField>
    <cacheField name="TB (7kbar)" numFmtId="1">
      <sharedItems containsSemiMixedTypes="0" containsString="0" containsNumber="1" minValue="799.24373058927802" maxValue="989.44484676244053"/>
    </cacheField>
    <cacheField name="TB (8kbar)" numFmtId="1">
      <sharedItems containsSemiMixedTypes="0" containsString="0" containsNumber="1" minValue="806.11051502564499" maxValue="993.46756636404609"/>
    </cacheField>
    <cacheField name="P_B1990" numFmtId="165">
      <sharedItems containsSemiMixedTypes="0" containsString="0" containsNumber="1" minValue="4.6905289673805246" maxValue="7.186917877197267"/>
    </cacheField>
    <cacheField name="TB (P)" numFmtId="165">
      <sharedItems containsSemiMixedTypes="0" containsString="0" containsNumber="1" minValue="787.81311119388226" maxValue="986.90060141135802"/>
    </cacheField>
    <cacheField name="Sample" numFmtId="0">
      <sharedItems count="3">
        <s v="AF-37"/>
        <s v="04-445a"/>
        <s v="15-PA-187A"/>
      </sharedItems>
    </cacheField>
    <cacheField name="Grain" numFmtId="0">
      <sharedItems containsMixedTypes="1" containsNumber="1" containsInteger="1" minValue="1" maxValue="8" count="21">
        <s v="9a"/>
        <s v="8a"/>
        <s v="8b"/>
        <s v="6a"/>
        <s v="6b"/>
        <s v="6c"/>
        <s v="6d"/>
        <s v="4a"/>
        <s v="4b"/>
        <s v="4c"/>
        <s v="4d"/>
        <s v="1a"/>
        <n v="3"/>
        <s v="2b"/>
        <s v="2a"/>
        <n v="4"/>
        <n v="7"/>
        <n v="8"/>
        <n v="1"/>
        <n v="2"/>
        <n v="5"/>
      </sharedItems>
    </cacheField>
    <cacheField name="Point" numFmtId="0">
      <sharedItems containsSemiMixedTypes="0" containsString="0" containsNumber="1" containsInteger="1" minValue="1" maxValue="15"/>
    </cacheField>
    <cacheField name="Grain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1">
  <r>
    <x v="0"/>
    <x v="0"/>
    <n v="1"/>
    <s v="AF-37_9a"/>
    <n v="0.876"/>
    <n v="0.79"/>
  </r>
  <r>
    <x v="0"/>
    <x v="0"/>
    <n v="2"/>
    <s v="AF-37_9a"/>
    <n v="0.86899999999999999"/>
    <n v="0.82600000000000007"/>
  </r>
  <r>
    <x v="0"/>
    <x v="0"/>
    <n v="3"/>
    <s v="AF-37_9a"/>
    <n v="0.87"/>
    <n v="0.76100000000000001"/>
  </r>
  <r>
    <x v="0"/>
    <x v="0"/>
    <n v="4"/>
    <s v="AF-37_9a"/>
    <n v="0.874"/>
    <n v="0.77800000000000002"/>
  </r>
  <r>
    <x v="0"/>
    <x v="0"/>
    <n v="5"/>
    <s v="AF-37_9a"/>
    <n v="0.874"/>
    <n v="0.79699999999999993"/>
  </r>
  <r>
    <x v="0"/>
    <x v="0"/>
    <n v="6"/>
    <s v="AF-37_9a"/>
    <n v="0.874"/>
    <n v="0.78299999999999992"/>
  </r>
  <r>
    <x v="0"/>
    <x v="0"/>
    <n v="7"/>
    <s v="AF-37_9a"/>
    <n v="0.89100000000000001"/>
    <n v="0.74299999999999999"/>
  </r>
  <r>
    <x v="0"/>
    <x v="0"/>
    <n v="8"/>
    <s v="AF-37_9a"/>
    <n v="0.878"/>
    <n v="0.81099999999999994"/>
  </r>
  <r>
    <x v="0"/>
    <x v="0"/>
    <n v="9"/>
    <s v="AF-37_9a"/>
    <n v="0.85099999999999998"/>
    <n v="0.82200000000000006"/>
  </r>
  <r>
    <x v="0"/>
    <x v="0"/>
    <n v="10"/>
    <s v="AF-37_9a"/>
    <n v="0.89600000000000002"/>
    <n v="0.78699999999999992"/>
  </r>
  <r>
    <x v="0"/>
    <x v="0"/>
    <n v="11"/>
    <s v="AF-37_9a"/>
    <n v="0.86899999999999999"/>
    <n v="0.77300000000000002"/>
  </r>
  <r>
    <x v="0"/>
    <x v="0"/>
    <n v="12"/>
    <s v="AF-37_9a"/>
    <n v="0.86299999999999999"/>
    <n v="0.81200000000000006"/>
  </r>
  <r>
    <x v="0"/>
    <x v="0"/>
    <n v="13"/>
    <s v="AF-37_9a"/>
    <n v="0.88200000000000001"/>
    <n v="0.79099999999999993"/>
  </r>
  <r>
    <x v="0"/>
    <x v="0"/>
    <n v="14"/>
    <s v="AF-37_9a"/>
    <n v="0.89200000000000002"/>
    <n v="0.76400000000000001"/>
  </r>
  <r>
    <x v="0"/>
    <x v="0"/>
    <n v="15"/>
    <s v="AF-37_9a"/>
    <n v="0.89200000000000002"/>
    <n v="0.77499999999999991"/>
  </r>
  <r>
    <x v="0"/>
    <x v="1"/>
    <n v="1"/>
    <s v="AF-37_8a"/>
    <n v="0.874"/>
    <n v="0.8"/>
  </r>
  <r>
    <x v="0"/>
    <x v="1"/>
    <n v="2"/>
    <s v="AF-37_8a"/>
    <n v="0.86599999999999999"/>
    <n v="0.80699999999999994"/>
  </r>
  <r>
    <x v="0"/>
    <x v="1"/>
    <n v="3"/>
    <s v="AF-37_8a"/>
    <n v="0.86899999999999999"/>
    <n v="0.81499999999999995"/>
  </r>
  <r>
    <x v="0"/>
    <x v="1"/>
    <n v="4"/>
    <s v="AF-37_8a"/>
    <n v="0.88400000000000001"/>
    <n v="0.80099999999999993"/>
  </r>
  <r>
    <x v="0"/>
    <x v="1"/>
    <n v="5"/>
    <s v="AF-37_8a"/>
    <n v="0.83899999999999997"/>
    <n v="0.82699999999999996"/>
  </r>
  <r>
    <x v="0"/>
    <x v="2"/>
    <n v="1"/>
    <s v="AF-37_8b"/>
    <n v="0.84799999999999998"/>
    <n v="0.80099999999999993"/>
  </r>
  <r>
    <x v="0"/>
    <x v="2"/>
    <n v="2"/>
    <s v="AF-37_8b"/>
    <n v="0.91300000000000003"/>
    <n v="0.76700000000000002"/>
  </r>
  <r>
    <x v="0"/>
    <x v="2"/>
    <n v="3"/>
    <s v="AF-37_8b"/>
    <n v="0.876"/>
    <n v="0.81200000000000006"/>
  </r>
  <r>
    <x v="0"/>
    <x v="3"/>
    <n v="1"/>
    <s v="AF-37_6a"/>
    <n v="0.86399999999999999"/>
    <n v="0.8"/>
  </r>
  <r>
    <x v="0"/>
    <x v="3"/>
    <n v="2"/>
    <s v="AF-37_6a"/>
    <n v="0.83799999999999997"/>
    <n v="0.80200000000000005"/>
  </r>
  <r>
    <x v="0"/>
    <x v="3"/>
    <n v="3"/>
    <s v="AF-37_6a"/>
    <n v="0.90500000000000003"/>
    <n v="0.755"/>
  </r>
  <r>
    <x v="0"/>
    <x v="4"/>
    <n v="1"/>
    <s v="AF-37_6b"/>
    <n v="0.85399999999999998"/>
    <n v="0.76400000000000001"/>
  </r>
  <r>
    <x v="0"/>
    <x v="4"/>
    <n v="2"/>
    <s v="AF-37_6b"/>
    <n v="0.83299999999999996"/>
    <n v="0.80499999999999994"/>
  </r>
  <r>
    <x v="0"/>
    <x v="4"/>
    <n v="3"/>
    <s v="AF-37_6b"/>
    <n v="0.84400000000000008"/>
    <n v="0.79"/>
  </r>
  <r>
    <x v="0"/>
    <x v="5"/>
    <n v="1"/>
    <s v="AF-37_6c"/>
    <n v="0.84600000000000009"/>
    <n v="0.81299999999999994"/>
  </r>
  <r>
    <x v="0"/>
    <x v="5"/>
    <n v="2"/>
    <s v="AF-37_6c"/>
    <n v="0.84899999999999998"/>
    <n v="0.79499999999999993"/>
  </r>
  <r>
    <x v="0"/>
    <x v="5"/>
    <n v="3"/>
    <s v="AF-37_6c"/>
    <n v="0.83"/>
    <n v="0.8620000000000001"/>
  </r>
  <r>
    <x v="0"/>
    <x v="6"/>
    <n v="1"/>
    <s v="AF-37_6d"/>
    <n v="0.93700000000000006"/>
    <n v="0.73499999999999999"/>
  </r>
  <r>
    <x v="0"/>
    <x v="6"/>
    <n v="2"/>
    <s v="AF-37_6d"/>
    <n v="0.875"/>
    <n v="0.83000000000000007"/>
  </r>
  <r>
    <x v="0"/>
    <x v="6"/>
    <n v="3"/>
    <s v="AF-37_6d"/>
    <n v="0.86499999999999999"/>
    <n v="0.81499999999999995"/>
  </r>
  <r>
    <x v="0"/>
    <x v="7"/>
    <n v="1"/>
    <s v="AF-37_4a"/>
    <n v="0.89"/>
    <n v="0.77499999999999991"/>
  </r>
  <r>
    <x v="0"/>
    <x v="7"/>
    <n v="2"/>
    <s v="AF-37_4a"/>
    <n v="0.85499999999999998"/>
    <n v="0.8"/>
  </r>
  <r>
    <x v="0"/>
    <x v="7"/>
    <n v="3"/>
    <s v="AF-37_4a"/>
    <n v="0.85699999999999998"/>
    <n v="0.81600000000000006"/>
  </r>
  <r>
    <x v="0"/>
    <x v="7"/>
    <n v="4"/>
    <s v="AF-37_4a"/>
    <n v="0.85099999999999998"/>
    <n v="0.83600000000000008"/>
  </r>
  <r>
    <x v="0"/>
    <x v="7"/>
    <n v="5"/>
    <s v="AF-37_4a"/>
    <n v="0.8640000000000001"/>
    <n v="0.81899999999999995"/>
  </r>
  <r>
    <x v="0"/>
    <x v="7"/>
    <n v="6"/>
    <s v="AF-37_4a"/>
    <n v="0.80099999999999993"/>
    <n v="0.82299999999999995"/>
  </r>
  <r>
    <x v="0"/>
    <x v="7"/>
    <n v="7"/>
    <s v="AF-37_4a"/>
    <n v="0.82400000000000007"/>
    <n v="0.82400000000000007"/>
  </r>
  <r>
    <x v="0"/>
    <x v="7"/>
    <n v="8"/>
    <s v="AF-37_4a"/>
    <n v="0.79800000000000004"/>
    <n v="0.84000000000000008"/>
  </r>
  <r>
    <x v="0"/>
    <x v="7"/>
    <n v="9"/>
    <s v="AF-37_4a"/>
    <n v="0.88200000000000001"/>
    <n v="0.80699999999999994"/>
  </r>
  <r>
    <x v="0"/>
    <x v="7"/>
    <n v="10"/>
    <s v="AF-37_4a"/>
    <n v="0.89999999999999991"/>
    <n v="0.79400000000000004"/>
  </r>
  <r>
    <x v="0"/>
    <x v="8"/>
    <n v="1"/>
    <s v="AF-37_4b"/>
    <n v="0.84099999999999997"/>
    <n v="0.79800000000000004"/>
  </r>
  <r>
    <x v="0"/>
    <x v="8"/>
    <n v="2"/>
    <s v="AF-37_4b"/>
    <n v="0.83199999999999996"/>
    <n v="0.80200000000000005"/>
  </r>
  <r>
    <x v="0"/>
    <x v="8"/>
    <n v="3"/>
    <s v="AF-37_4b"/>
    <n v="0.86299999999999999"/>
    <n v="0.81099999999999994"/>
  </r>
  <r>
    <x v="0"/>
    <x v="9"/>
    <n v="1"/>
    <s v="AF-37_4c"/>
    <n v="0.86099999999999999"/>
    <n v="0.80800000000000005"/>
  </r>
  <r>
    <x v="0"/>
    <x v="9"/>
    <n v="2"/>
    <s v="AF-37_4c"/>
    <n v="0.876"/>
    <n v="0.78400000000000003"/>
  </r>
  <r>
    <x v="0"/>
    <x v="9"/>
    <n v="3"/>
    <s v="AF-37_4c"/>
    <n v="0.85"/>
    <n v="0.82200000000000006"/>
  </r>
  <r>
    <x v="0"/>
    <x v="10"/>
    <n v="1"/>
    <s v="AF-37_4d"/>
    <n v="0.86099999999999999"/>
    <n v="0.83200000000000007"/>
  </r>
  <r>
    <x v="0"/>
    <x v="10"/>
    <n v="2"/>
    <s v="AF-37_4d"/>
    <n v="0.82200000000000006"/>
    <n v="0.81"/>
  </r>
  <r>
    <x v="0"/>
    <x v="10"/>
    <n v="3"/>
    <s v="AF-37_4d"/>
    <n v="0.80899999999999994"/>
    <n v="0.84899999999999998"/>
  </r>
  <r>
    <x v="0"/>
    <x v="11"/>
    <n v="1"/>
    <s v="AF-37_1a"/>
    <n v="0.88900000000000001"/>
    <n v="0.79200000000000004"/>
  </r>
  <r>
    <x v="0"/>
    <x v="11"/>
    <n v="2"/>
    <s v="AF-37_1a"/>
    <n v="0.89500000000000002"/>
    <n v="0.79699999999999993"/>
  </r>
  <r>
    <x v="0"/>
    <x v="11"/>
    <n v="3"/>
    <s v="AF-37_1a"/>
    <n v="0.86699999999999999"/>
    <n v="0.78600000000000003"/>
  </r>
  <r>
    <x v="0"/>
    <x v="11"/>
    <n v="4"/>
    <s v="AF-37_1a"/>
    <n v="0.83499999999999996"/>
    <n v="0.81400000000000006"/>
  </r>
  <r>
    <x v="0"/>
    <x v="11"/>
    <n v="5"/>
    <s v="AF-37_1a"/>
    <n v="0.83399999999999996"/>
    <n v="0.81400000000000006"/>
  </r>
  <r>
    <x v="0"/>
    <x v="11"/>
    <n v="6"/>
    <s v="AF-37_1a"/>
    <n v="0.83800000000000008"/>
    <n v="0.82800000000000007"/>
  </r>
  <r>
    <x v="0"/>
    <x v="11"/>
    <n v="7"/>
    <s v="AF-37_1a"/>
    <n v="0.81"/>
    <n v="0.82899999999999996"/>
  </r>
  <r>
    <x v="0"/>
    <x v="11"/>
    <n v="8"/>
    <s v="AF-37_1a"/>
    <n v="0.80400000000000005"/>
    <n v="0.82000000000000006"/>
  </r>
  <r>
    <x v="0"/>
    <x v="11"/>
    <n v="9"/>
    <s v="AF-37_1a"/>
    <n v="0.82099999999999995"/>
    <n v="0.81499999999999995"/>
  </r>
  <r>
    <x v="0"/>
    <x v="11"/>
    <n v="10"/>
    <s v="AF-37_1a"/>
    <n v="0.79800000000000004"/>
    <n v="0.82099999999999995"/>
  </r>
  <r>
    <x v="0"/>
    <x v="11"/>
    <n v="11"/>
    <s v="AF-37_1a"/>
    <n v="0.80699999999999994"/>
    <n v="0.82200000000000006"/>
  </r>
  <r>
    <x v="0"/>
    <x v="11"/>
    <n v="12"/>
    <s v="AF-37_1a"/>
    <n v="0.81400000000000006"/>
    <n v="0.81299999999999994"/>
  </r>
  <r>
    <x v="0"/>
    <x v="11"/>
    <n v="13"/>
    <s v="AF-37_1a"/>
    <n v="0.87"/>
    <n v="0.78299999999999992"/>
  </r>
  <r>
    <x v="0"/>
    <x v="11"/>
    <n v="14"/>
    <s v="AF-37_1a"/>
    <n v="0.85899999999999999"/>
    <n v="0.81499999999999995"/>
  </r>
  <r>
    <x v="0"/>
    <x v="11"/>
    <n v="15"/>
    <s v="AF-37_1a"/>
    <n v="0.88300000000000001"/>
    <n v="0.79699999999999993"/>
  </r>
  <r>
    <x v="1"/>
    <x v="12"/>
    <n v="1"/>
    <s v="04-445a_3"/>
    <n v="0.65500000000000003"/>
    <n v="0.89500000000000002"/>
  </r>
  <r>
    <x v="1"/>
    <x v="12"/>
    <n v="2"/>
    <s v="04-445a_3"/>
    <n v="0.66700000000000004"/>
    <n v="0.91100000000000003"/>
  </r>
  <r>
    <x v="1"/>
    <x v="12"/>
    <n v="3"/>
    <s v="04-445a_3"/>
    <n v="0.69399999999999995"/>
    <n v="0.90600000000000014"/>
  </r>
  <r>
    <x v="1"/>
    <x v="13"/>
    <n v="1"/>
    <s v="04-445a_2b"/>
    <n v="0.68900000000000006"/>
    <n v="0.85499999999999998"/>
  </r>
  <r>
    <x v="1"/>
    <x v="13"/>
    <n v="2"/>
    <s v="04-445a_2b"/>
    <n v="0.63800000000000001"/>
    <n v="0.88000000000000012"/>
  </r>
  <r>
    <x v="1"/>
    <x v="13"/>
    <n v="3"/>
    <s v="04-445a_2b"/>
    <n v="0.67999999999999994"/>
    <n v="0.873"/>
  </r>
  <r>
    <x v="1"/>
    <x v="14"/>
    <n v="1"/>
    <s v="04-445a_2a"/>
    <n v="0.71199999999999997"/>
    <n v="0.87200000000000011"/>
  </r>
  <r>
    <x v="1"/>
    <x v="14"/>
    <n v="2"/>
    <s v="04-445a_2a"/>
    <n v="0.69900000000000007"/>
    <n v="0.877"/>
  </r>
  <r>
    <x v="1"/>
    <x v="14"/>
    <n v="3"/>
    <s v="04-445a_2a"/>
    <n v="0.71700000000000008"/>
    <n v="0.84099999999999997"/>
  </r>
  <r>
    <x v="1"/>
    <x v="14"/>
    <n v="4"/>
    <s v="04-445a_2a"/>
    <n v="0.71"/>
    <n v="0.89500000000000002"/>
  </r>
  <r>
    <x v="1"/>
    <x v="14"/>
    <n v="5"/>
    <s v="04-445a_2a"/>
    <n v="0.68199999999999994"/>
    <n v="0.873"/>
  </r>
  <r>
    <x v="1"/>
    <x v="14"/>
    <n v="6"/>
    <s v="04-445a_2a"/>
    <n v="0.70700000000000007"/>
    <n v="0.88500000000000001"/>
  </r>
  <r>
    <x v="1"/>
    <x v="14"/>
    <n v="7"/>
    <s v="04-445a_2a"/>
    <n v="0.67800000000000005"/>
    <n v="0.8640000000000001"/>
  </r>
  <r>
    <x v="1"/>
    <x v="15"/>
    <n v="1"/>
    <s v="04-445a_4"/>
    <n v="0.63300000000000001"/>
    <n v="0.88900000000000001"/>
  </r>
  <r>
    <x v="1"/>
    <x v="15"/>
    <n v="2"/>
    <s v="04-445a_4"/>
    <n v="0.64400000000000002"/>
    <n v="0.87400000000000011"/>
  </r>
  <r>
    <x v="1"/>
    <x v="15"/>
    <n v="3"/>
    <s v="04-445a_4"/>
    <n v="0.625"/>
    <n v="0.94799999999999995"/>
  </r>
  <r>
    <x v="1"/>
    <x v="15"/>
    <n v="4"/>
    <s v="04-445a_4"/>
    <n v="0.621"/>
    <n v="0.94900000000000007"/>
  </r>
  <r>
    <x v="1"/>
    <x v="15"/>
    <n v="5"/>
    <s v="04-445a_4"/>
    <n v="0.63300000000000001"/>
    <n v="0.93899999999999995"/>
  </r>
  <r>
    <x v="1"/>
    <x v="15"/>
    <n v="6"/>
    <s v="04-445a_4"/>
    <n v="0.621"/>
    <n v="0.97400000000000009"/>
  </r>
  <r>
    <x v="1"/>
    <x v="15"/>
    <n v="7"/>
    <s v="04-445a_4"/>
    <n v="0.65600000000000003"/>
    <n v="0.92000000000000015"/>
  </r>
  <r>
    <x v="1"/>
    <x v="16"/>
    <n v="1"/>
    <s v="04-445a_7"/>
    <n v="0.66399999999999992"/>
    <n v="0.92399999999999993"/>
  </r>
  <r>
    <x v="1"/>
    <x v="16"/>
    <n v="2"/>
    <s v="04-445a_7"/>
    <n v="0.66399999999999992"/>
    <n v="0.89700000000000002"/>
  </r>
  <r>
    <x v="1"/>
    <x v="16"/>
    <n v="3"/>
    <s v="04-445a_7"/>
    <n v="0.70599999999999996"/>
    <n v="0.879"/>
  </r>
  <r>
    <x v="1"/>
    <x v="16"/>
    <n v="4"/>
    <s v="04-445a_7"/>
    <n v="0.71399999999999997"/>
    <n v="0.8600000000000001"/>
  </r>
  <r>
    <x v="1"/>
    <x v="17"/>
    <n v="1"/>
    <s v="04-445a_8"/>
    <n v="0.60200000000000009"/>
    <n v="1.0030000000000001"/>
  </r>
  <r>
    <x v="1"/>
    <x v="17"/>
    <n v="2"/>
    <s v="04-445a_8"/>
    <n v="0.64200000000000002"/>
    <n v="0.89000000000000012"/>
  </r>
  <r>
    <x v="1"/>
    <x v="17"/>
    <n v="3"/>
    <s v="04-445a_8"/>
    <n v="0.65100000000000002"/>
    <n v="0.92700000000000005"/>
  </r>
  <r>
    <x v="1"/>
    <x v="17"/>
    <n v="4"/>
    <s v="04-445a_8"/>
    <n v="0.67900000000000005"/>
    <n v="0.88900000000000001"/>
  </r>
  <r>
    <x v="2"/>
    <x v="18"/>
    <n v="1"/>
    <s v="15-PA-187A_1"/>
    <n v="0.78400000000000003"/>
    <n v="0.66500000000000004"/>
  </r>
  <r>
    <x v="2"/>
    <x v="18"/>
    <n v="2"/>
    <s v="15-PA-187A_1"/>
    <n v="0.79700000000000004"/>
    <n v="0.71700000000000008"/>
  </r>
  <r>
    <x v="2"/>
    <x v="18"/>
    <n v="3"/>
    <s v="15-PA-187A_1"/>
    <n v="0.73"/>
    <n v="0.71700000000000008"/>
  </r>
  <r>
    <x v="2"/>
    <x v="18"/>
    <n v="4"/>
    <s v="15-PA-187A_1"/>
    <n v="0.75600000000000001"/>
    <n v="0.7"/>
  </r>
  <r>
    <x v="2"/>
    <x v="18"/>
    <n v="5"/>
    <s v="15-PA-187A_1"/>
    <n v="0.75900000000000001"/>
    <n v="0.67999999999999994"/>
  </r>
  <r>
    <x v="2"/>
    <x v="18"/>
    <n v="6"/>
    <s v="15-PA-187A_1"/>
    <n v="0.73699999999999999"/>
    <n v="0.70900000000000007"/>
  </r>
  <r>
    <x v="2"/>
    <x v="18"/>
    <n v="7"/>
    <s v="15-PA-187A_1"/>
    <n v="0.76300000000000001"/>
    <n v="0.67300000000000004"/>
  </r>
  <r>
    <x v="2"/>
    <x v="18"/>
    <n v="8"/>
    <s v="15-PA-187A_1"/>
    <n v="0.76800000000000002"/>
    <n v="0.71300000000000008"/>
  </r>
  <r>
    <x v="2"/>
    <x v="18"/>
    <n v="9"/>
    <s v="15-PA-187A_1"/>
    <n v="0.73699999999999999"/>
    <n v="0.67300000000000004"/>
  </r>
  <r>
    <x v="2"/>
    <x v="19"/>
    <n v="1"/>
    <s v="15-PA-187A_2"/>
    <n v="0.73099999999999998"/>
    <n v="0.61799999999999999"/>
  </r>
  <r>
    <x v="2"/>
    <x v="19"/>
    <n v="2"/>
    <s v="15-PA-187A_2"/>
    <n v="0.71900000000000008"/>
    <n v="0.69700000000000006"/>
  </r>
  <r>
    <x v="2"/>
    <x v="19"/>
    <n v="3"/>
    <s v="15-PA-187A_2"/>
    <n v="0.78699999999999992"/>
    <n v="0.68399999999999994"/>
  </r>
  <r>
    <x v="2"/>
    <x v="19"/>
    <n v="4"/>
    <s v="15-PA-187A_2"/>
    <n v="0.78"/>
    <n v="0.67999999999999994"/>
  </r>
  <r>
    <x v="2"/>
    <x v="12"/>
    <n v="1"/>
    <s v="15-PA-187A_3"/>
    <n v="0.83099999999999996"/>
    <n v="0.63700000000000001"/>
  </r>
  <r>
    <x v="2"/>
    <x v="12"/>
    <n v="2"/>
    <s v="15-PA-187A_3"/>
    <n v="0.79299999999999993"/>
    <n v="0.63"/>
  </r>
  <r>
    <x v="2"/>
    <x v="12"/>
    <n v="3"/>
    <s v="15-PA-187A_3"/>
    <n v="0.76899999999999991"/>
    <n v="0.64900000000000002"/>
  </r>
  <r>
    <x v="2"/>
    <x v="12"/>
    <n v="4"/>
    <s v="15-PA-187A_3"/>
    <n v="0.76900000000000002"/>
    <n v="0.65999999999999992"/>
  </r>
  <r>
    <x v="2"/>
    <x v="15"/>
    <n v="1"/>
    <s v="15-PA-187A_4"/>
    <n v="0.70499999999999996"/>
    <n v="0.65799999999999992"/>
  </r>
  <r>
    <x v="2"/>
    <x v="15"/>
    <n v="2"/>
    <s v="15-PA-187A_4"/>
    <n v="0.7589999999999999"/>
    <n v="0.67100000000000004"/>
  </r>
  <r>
    <x v="2"/>
    <x v="15"/>
    <n v="3"/>
    <s v="15-PA-187A_4"/>
    <n v="0.80200000000000005"/>
    <n v="0.66200000000000003"/>
  </r>
  <r>
    <x v="2"/>
    <x v="15"/>
    <n v="4"/>
    <s v="15-PA-187A_4"/>
    <n v="0.64700000000000002"/>
    <n v="0.66599999999999993"/>
  </r>
  <r>
    <x v="2"/>
    <x v="20"/>
    <n v="1"/>
    <s v="15-PA-187A_5"/>
    <n v="0.69300000000000006"/>
    <n v="0.63200000000000001"/>
  </r>
  <r>
    <x v="2"/>
    <x v="20"/>
    <n v="2"/>
    <s v="15-PA-187A_5"/>
    <n v="0.67500000000000004"/>
    <n v="0.7370000000000001"/>
  </r>
  <r>
    <x v="2"/>
    <x v="20"/>
    <n v="3"/>
    <s v="15-PA-187A_5"/>
    <n v="0.72499999999999998"/>
    <n v="0.6139999999999999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1">
  <r>
    <n v="950.71131990846436"/>
    <n v="956.01927337071368"/>
    <n v="961.32722683296345"/>
    <n v="966.63518029521322"/>
    <n v="6.6401566910743721"/>
    <n v="959.41719529548425"/>
    <x v="0"/>
    <x v="0"/>
    <n v="1"/>
    <s v="AF-37_9a"/>
  </r>
  <r>
    <n v="960.212783200741"/>
    <n v="965.42406756074854"/>
    <n v="970.63535192075608"/>
    <n v="975.84663628076316"/>
    <n v="6.7085652494430548"/>
    <n v="969.11660256321591"/>
    <x v="0"/>
    <x v="0"/>
    <n v="2"/>
    <s v="AF-37_9a"/>
  </r>
  <r>
    <n v="947.738645157316"/>
    <n v="953.05036594755995"/>
    <n v="958.36208673780391"/>
    <n v="963.67380752804763"/>
    <n v="6.7628886699676531"/>
    <n v="957.10261755646877"/>
    <x v="0"/>
    <x v="0"/>
    <n v="3"/>
    <s v="AF-37_9a"/>
  </r>
  <r>
    <n v="961.82369340196954"/>
    <n v="966.66306209920651"/>
    <n v="971.50243079644304"/>
    <n v="976.34179949368001"/>
    <n v="6.7251640057563797"/>
    <n v="970.17239808902684"/>
    <x v="0"/>
    <x v="0"/>
    <n v="4"/>
    <s v="AF-37_9a"/>
  </r>
  <r>
    <n v="943.91757028511699"/>
    <n v="949.81717032298513"/>
    <n v="955.71677036085305"/>
    <n v="961.61637039872119"/>
    <n v="6.9047354221344008"/>
    <n v="955.15474745366976"/>
    <x v="0"/>
    <x v="0"/>
    <n v="5"/>
    <s v="AF-37_9a"/>
  </r>
  <r>
    <n v="955.22140387420006"/>
    <n v="960.49974397362655"/>
    <n v="965.77808407305304"/>
    <n v="971.0564241724793"/>
    <n v="6.8388416814804085"/>
    <n v="964.92743565805483"/>
    <x v="0"/>
    <x v="0"/>
    <n v="6"/>
    <s v="AF-37_9a"/>
  </r>
  <r>
    <n v="937.62635610029236"/>
    <n v="943.43019327113495"/>
    <n v="949.23403044197778"/>
    <n v="955.03786761282038"/>
    <n v="6.8448774838447584"/>
    <n v="948.33372461668125"/>
    <x v="0"/>
    <x v="0"/>
    <n v="7"/>
    <s v="AF-37_9a"/>
  </r>
  <r>
    <n v="963.52674162989422"/>
    <n v="968.54359786610701"/>
    <n v="973.56045410232025"/>
    <n v="978.57731033853349"/>
    <n v="6.7402541112899783"/>
    <n v="972.25734632071465"/>
    <x v="0"/>
    <x v="0"/>
    <n v="8"/>
    <s v="AF-37_9a"/>
  </r>
  <r>
    <n v="972.6530097213041"/>
    <n v="977.3200713319585"/>
    <n v="981.98713294261313"/>
    <n v="986.65419455326753"/>
    <n v="6.7809972763061541"/>
    <n v="980.96503373823282"/>
    <x v="0"/>
    <x v="0"/>
    <n v="9"/>
    <s v="AF-37_9a"/>
  </r>
  <r>
    <n v="951.9369057022119"/>
    <n v="957.19675029376992"/>
    <n v="962.45659488532772"/>
    <n v="967.71643947688574"/>
    <n v="6.5717493319511426"/>
    <n v="960.20406292515975"/>
    <x v="0"/>
    <x v="0"/>
    <n v="10"/>
    <s v="AF-37_9a"/>
  </r>
  <r>
    <n v="942.85478764930792"/>
    <n v="948.56827540753"/>
    <n v="954.28176316575161"/>
    <n v="959.99525092397369"/>
    <n v="6.9731427812576303"/>
    <n v="954.1283147752473"/>
    <x v="0"/>
    <x v="0"/>
    <n v="11"/>
    <s v="AF-37_9a"/>
  </r>
  <r>
    <n v="967.83283161309703"/>
    <n v="972.58143211322079"/>
    <n v="977.33003261334477"/>
    <n v="982.07863311346875"/>
    <n v="6.6884455084800738"/>
    <n v="975.85058479909742"/>
    <x v="0"/>
    <x v="0"/>
    <n v="12"/>
    <s v="AF-37_9a"/>
  </r>
  <r>
    <n v="957.98891375512392"/>
    <n v="963.12041812104519"/>
    <n v="968.25192248696646"/>
    <n v="973.38342685288796"/>
    <n v="6.7553442168235787"/>
    <n v="966.9964702674489"/>
    <x v="0"/>
    <x v="0"/>
    <n v="13"/>
    <s v="AF-37_9a"/>
  </r>
  <r>
    <n v="944.21907523179664"/>
    <n v="949.80798245719041"/>
    <n v="955.39688968258417"/>
    <n v="960.98579690797817"/>
    <n v="6.807152819633485"/>
    <n v="954.31908468283711"/>
    <x v="0"/>
    <x v="0"/>
    <n v="14"/>
    <s v="AF-37_9a"/>
  </r>
  <r>
    <n v="941.58397988658828"/>
    <n v="947.37482643174656"/>
    <n v="953.16567297690437"/>
    <n v="958.95651952206242"/>
    <n v="6.785020744800569"/>
    <n v="951.92076109965217"/>
    <x v="0"/>
    <x v="0"/>
    <n v="15"/>
    <s v="AF-37_9a"/>
  </r>
  <r>
    <n v="963.92552483732072"/>
    <n v="968.70961216974013"/>
    <n v="973.49369950215953"/>
    <n v="978.27778683457871"/>
    <n v="6.5491135740280164"/>
    <n v="971.3366194633071"/>
    <x v="0"/>
    <x v="1"/>
    <n v="1"/>
    <s v="AF-37_8a"/>
  </r>
  <r>
    <n v="974.00475675109976"/>
    <n v="978.40608977662771"/>
    <n v="982.80742280215588"/>
    <n v="987.20875582768406"/>
    <n v="6.5174247121810929"/>
    <n v="980.68344825057477"/>
    <x v="0"/>
    <x v="1"/>
    <n v="2"/>
    <s v="AF-37_8a"/>
  </r>
  <r>
    <n v="971.73970504689134"/>
    <n v="976.26008616145748"/>
    <n v="980.78046727602361"/>
    <n v="985.30084839058998"/>
    <n v="6.4998197889328022"/>
    <n v="978.51946209603591"/>
    <x v="0"/>
    <x v="1"/>
    <n v="3"/>
    <s v="AF-37_8a"/>
  </r>
  <r>
    <n v="959.82205431712907"/>
    <n v="964.82370593739722"/>
    <n v="969.82535755766514"/>
    <n v="974.82700917793306"/>
    <n v="6.6084678292274486"/>
    <n v="967.86705004133353"/>
    <x v="0"/>
    <x v="1"/>
    <n v="4"/>
    <s v="AF-37_8a"/>
  </r>
  <r>
    <n v="970.24874419016112"/>
    <n v="974.99028378975561"/>
    <n v="979.7318233893501"/>
    <n v="984.47336298894459"/>
    <n v="6.7246615219116226"/>
    <n v="978.42629509220194"/>
    <x v="0"/>
    <x v="1"/>
    <n v="5"/>
    <s v="AF-37_8a"/>
  </r>
  <r>
    <n v="958.30841350000662"/>
    <n v="963.40505976086899"/>
    <n v="968.50170602173114"/>
    <n v="973.59835228259374"/>
    <n v="6.7352244758605977"/>
    <n v="967.15223883665828"/>
    <x v="0"/>
    <x v="2"/>
    <n v="1"/>
    <s v="AF-37_8b"/>
  </r>
  <r>
    <n v="956.11802333639878"/>
    <n v="961.13234715585861"/>
    <n v="966.14667097531799"/>
    <n v="971.16099479477782"/>
    <n v="6.6225517678260815"/>
    <n v="964.25402331411544"/>
    <x v="0"/>
    <x v="2"/>
    <n v="2"/>
    <s v="AF-37_8b"/>
  </r>
  <r>
    <n v="964.70559832452511"/>
    <n v="969.53137795826353"/>
    <n v="974.35715759200218"/>
    <n v="979.18293722574083"/>
    <n v="6.5189339625835423"/>
    <n v="972.03563890615476"/>
    <x v="0"/>
    <x v="2"/>
    <n v="3"/>
    <s v="AF-37_8b"/>
  </r>
  <r>
    <n v="950.31050043920857"/>
    <n v="955.74177947914302"/>
    <n v="961.17305851907793"/>
    <n v="966.60433755901238"/>
    <n v="6.8700280594825749"/>
    <n v="960.4671446427659"/>
    <x v="0"/>
    <x v="3"/>
    <n v="1"/>
    <s v="AF-37_6a"/>
  </r>
  <r>
    <n v="942.80362805360448"/>
    <n v="948.43230783444949"/>
    <n v="954.06098761529472"/>
    <n v="959.68966739613995"/>
    <n v="6.7935725641250624"/>
    <n v="952.89907368077377"/>
    <x v="0"/>
    <x v="3"/>
    <n v="2"/>
    <s v="AF-37_6a"/>
  </r>
  <r>
    <n v="926.02711185972692"/>
    <n v="932.38524134633701"/>
    <n v="938.74337083294711"/>
    <n v="945.10150031955743"/>
    <n v="6.9137885260581982"/>
    <n v="938.19522711839352"/>
    <x v="0"/>
    <x v="3"/>
    <n v="3"/>
    <s v="AF-37_6a"/>
  </r>
  <r>
    <n v="920.0304450349098"/>
    <n v="926.47623864182708"/>
    <n v="932.92203224874459"/>
    <n v="939.36782585566164"/>
    <n v="6.8649984240531925"/>
    <n v="932.05183995358254"/>
    <x v="0"/>
    <x v="4"/>
    <n v="1"/>
    <s v="AF-37_6b"/>
  </r>
  <r>
    <n v="942.6805749297381"/>
    <n v="948.38905308357005"/>
    <n v="954.09753123740199"/>
    <n v="959.80600939123417"/>
    <n v="6.9022194051742574"/>
    <n v="953.53935284797046"/>
    <x v="0"/>
    <x v="4"/>
    <n v="2"/>
    <s v="AF-37_6b"/>
  </r>
  <r>
    <n v="953.68288162653573"/>
    <n v="958.73507008951094"/>
    <n v="963.78725855248638"/>
    <n v="968.83944701546204"/>
    <n v="6.7231516718864448"/>
    <n v="962.38856862319687"/>
    <x v="0"/>
    <x v="4"/>
    <n v="3"/>
    <s v="AF-37_6b"/>
  </r>
  <r>
    <n v="942.86861320354467"/>
    <n v="948.77874316771488"/>
    <n v="954.68887313188509"/>
    <n v="960.5990030960553"/>
    <n v="7.021431598663332"/>
    <n v="954.81553666532534"/>
    <x v="0"/>
    <x v="5"/>
    <n v="1"/>
    <s v="AF-37_6c"/>
  </r>
  <r>
    <n v="937.75464160234662"/>
    <n v="943.79456912661942"/>
    <n v="949.83449665089222"/>
    <n v="955.87442417516502"/>
    <n v="6.9872267198562632"/>
    <n v="949.7573469645771"/>
    <x v="0"/>
    <x v="5"/>
    <n v="2"/>
    <s v="AF-37_6c"/>
  </r>
  <r>
    <n v="964.15050096216135"/>
    <n v="969.52867677088932"/>
    <n v="974.90685257961729"/>
    <n v="980.28502838834527"/>
    <n v="7.0395390057563798"/>
    <n v="975.11950030387732"/>
    <x v="0"/>
    <x v="5"/>
    <n v="3"/>
    <s v="AF-37_6c"/>
  </r>
  <r>
    <n v="930.32507273312569"/>
    <n v="936.59863163554667"/>
    <n v="942.87219053796787"/>
    <n v="949.1457494403893"/>
    <n v="7.186917877197267"/>
    <n v="944.04483085048071"/>
    <x v="0"/>
    <x v="6"/>
    <n v="1"/>
    <s v="AF-37_6d"/>
  </r>
  <r>
    <n v="968.80746250822597"/>
    <n v="973.83751439975242"/>
    <n v="978.86756629127842"/>
    <n v="983.89761818280465"/>
    <n v="6.9097650575637832"/>
    <n v="978.41367984839542"/>
    <x v="0"/>
    <x v="6"/>
    <n v="2"/>
    <s v="AF-37_6d"/>
  </r>
  <r>
    <n v="961.22908972644507"/>
    <n v="966.33705566298443"/>
    <n v="971.44502159952333"/>
    <n v="976.55298753606246"/>
    <n v="6.9952748560905462"/>
    <n v="971.42088572538876"/>
    <x v="0"/>
    <x v="6"/>
    <n v="3"/>
    <s v="AF-37_6d"/>
  </r>
  <r>
    <n v="947.61802055984106"/>
    <n v="953.1354550188131"/>
    <n v="958.65288947778538"/>
    <n v="964.17032393675743"/>
    <n v="6.8509144854545596"/>
    <n v="957.83031992249869"/>
    <x v="0"/>
    <x v="7"/>
    <n v="1"/>
    <s v="AF-37_4a"/>
  </r>
  <r>
    <n v="967.08366257236173"/>
    <n v="971.84533850870855"/>
    <n v="976.60701444505514"/>
    <n v="981.36869038140196"/>
    <n v="6.7719429731369036"/>
    <n v="975.5210807881266"/>
    <x v="0"/>
    <x v="7"/>
    <n v="2"/>
    <s v="AF-37_4a"/>
  </r>
  <r>
    <n v="955.40497952808971"/>
    <n v="960.75480893628503"/>
    <n v="966.10463834448035"/>
    <n v="971.45446775267567"/>
    <n v="6.7744577908515939"/>
    <n v="964.8980260011889"/>
    <x v="0"/>
    <x v="7"/>
    <n v="3"/>
    <s v="AF-37_4a"/>
  </r>
  <r>
    <n v="971.75900280845701"/>
    <n v="976.55806821270073"/>
    <n v="981.35713361694468"/>
    <n v="986.1561990211884"/>
    <n v="6.7105775833129897"/>
    <n v="979.96817650980927"/>
    <x v="0"/>
    <x v="7"/>
    <n v="4"/>
    <s v="AF-37_4a"/>
  </r>
  <r>
    <n v="956.25361279610536"/>
    <n v="961.52520839756119"/>
    <n v="966.79680399901702"/>
    <n v="972.06839960047262"/>
    <n v="6.6376418733596818"/>
    <n v="964.8865984924679"/>
    <x v="0"/>
    <x v="7"/>
    <n v="5"/>
    <s v="AF-37_4a"/>
  </r>
  <r>
    <n v="957.76348011523658"/>
    <n v="962.7957001396768"/>
    <n v="967.82792016411747"/>
    <n v="972.86014018855769"/>
    <n v="6.621545600891114"/>
    <n v="965.92345435858408"/>
    <x v="0"/>
    <x v="7"/>
    <n v="6"/>
    <s v="AF-37_4a"/>
  </r>
  <r>
    <n v="951.89514073443422"/>
    <n v="957.26661524731674"/>
    <n v="962.63808976019948"/>
    <n v="968.00956427308176"/>
    <n v="6.6170184493064887"/>
    <n v="960.58091412174497"/>
    <x v="0"/>
    <x v="7"/>
    <n v="7"/>
    <s v="AF-37_4a"/>
  </r>
  <r>
    <n v="975.1858489149073"/>
    <n v="979.51953435746725"/>
    <n v="983.85321980002743"/>
    <n v="988.18690524258784"/>
    <n v="6.4988142216205613"/>
    <n v="981.68123828824639"/>
    <x v="0"/>
    <x v="7"/>
    <n v="8"/>
    <s v="AF-37_4a"/>
  </r>
  <r>
    <n v="961.57370790785774"/>
    <n v="966.57444510717812"/>
    <n v="971.5751823064985"/>
    <n v="976.57591950581866"/>
    <n v="6.619534466266634"/>
    <n v="969.67257415889901"/>
    <x v="0"/>
    <x v="7"/>
    <n v="9"/>
    <s v="AF-37_4a"/>
  </r>
  <r>
    <n v="955.33328803436905"/>
    <n v="960.80129029413149"/>
    <n v="966.26929255389371"/>
    <n v="971.73729481365615"/>
    <n v="6.9505082225799573"/>
    <n v="965.99867140312142"/>
    <x v="0"/>
    <x v="7"/>
    <n v="10"/>
    <s v="AF-37_4a"/>
  </r>
  <r>
    <n v="950.61033149257185"/>
    <n v="955.91282050928464"/>
    <n v="961.21530952599721"/>
    <n v="966.51779854270978"/>
    <n v="6.7005171132087717"/>
    <n v="959.6273048080933"/>
    <x v="0"/>
    <x v="8"/>
    <n v="1"/>
    <s v="AF-37_4b"/>
  </r>
  <r>
    <n v="954.99957217714825"/>
    <n v="960.0831762596589"/>
    <n v="965.16678034216932"/>
    <n v="970.25038442468019"/>
    <n v="6.6255702686309821"/>
    <n v="963.26332783116857"/>
    <x v="0"/>
    <x v="8"/>
    <n v="2"/>
    <s v="AF-37_4b"/>
  </r>
  <r>
    <n v="959.67141844875903"/>
    <n v="964.75176714565976"/>
    <n v="969.83211584256048"/>
    <n v="974.91246453946098"/>
    <n v="6.6517258119583147"/>
    <n v="968.06276152517864"/>
    <x v="0"/>
    <x v="8"/>
    <n v="3"/>
    <s v="AF-37_4b"/>
  </r>
  <r>
    <n v="972.00382900764237"/>
    <n v="976.35448776646433"/>
    <n v="980.70514652528607"/>
    <n v="985.05580528410803"/>
    <n v="6.3906692647933969"/>
    <n v="978.05415642514015"/>
    <x v="0"/>
    <x v="9"/>
    <n v="1"/>
    <s v="AF-37_4c"/>
  </r>
  <r>
    <n v="960.54489238209896"/>
    <n v="965.27992485312086"/>
    <n v="970.01495732414321"/>
    <n v="974.74998979516533"/>
    <n v="6.4465019357204447"/>
    <n v="967.3941260171315"/>
    <x v="0"/>
    <x v="9"/>
    <n v="2"/>
    <s v="AF-37_4c"/>
  </r>
  <r>
    <n v="981.39940755922964"/>
    <n v="985.42212716083498"/>
    <n v="989.44484676244053"/>
    <n v="993.46756636404609"/>
    <n v="6.3675310230255135"/>
    <n v="986.90060141135802"/>
    <x v="0"/>
    <x v="9"/>
    <n v="3"/>
    <s v="AF-37_4c"/>
  </r>
  <r>
    <n v="963.98483755256996"/>
    <n v="969.09313497863707"/>
    <n v="974.20143240470372"/>
    <n v="979.30972983077061"/>
    <n v="6.7573565506935136"/>
    <n v="972.96193749715974"/>
    <x v="0"/>
    <x v="10"/>
    <n v="1"/>
    <s v="AF-37_4d"/>
  </r>
  <r>
    <n v="951.861167419455"/>
    <n v="957.24754386298684"/>
    <n v="962.63392030651846"/>
    <n v="968.02029675005053"/>
    <n v="6.8001108503341694"/>
    <n v="961.55724209944094"/>
    <x v="0"/>
    <x v="10"/>
    <n v="2"/>
    <s v="AF-37_4d"/>
  </r>
  <r>
    <n v="961.71848518794116"/>
    <n v="966.89129301120681"/>
    <n v="972.06410083447224"/>
    <n v="977.23690865773813"/>
    <n v="6.686935658454896"/>
    <n v="970.4446791593424"/>
    <x v="0"/>
    <x v="10"/>
    <n v="3"/>
    <s v="AF-37_4d"/>
  </r>
  <r>
    <n v="958.82922248085185"/>
    <n v="963.92255127205328"/>
    <n v="969.01588006325449"/>
    <n v="974.10920885445591"/>
    <n v="6.6844208407402057"/>
    <n v="967.40853164549355"/>
    <x v="0"/>
    <x v="11"/>
    <n v="1"/>
    <s v="AF-37_1a"/>
  </r>
  <r>
    <n v="965.07190917390756"/>
    <n v="970.01927334409436"/>
    <n v="974.96663751428116"/>
    <n v="979.91400168446773"/>
    <n v="6.7362294435501102"/>
    <n v="973.66166851415085"/>
    <x v="0"/>
    <x v="11"/>
    <n v="2"/>
    <s v="AF-37_1a"/>
  </r>
  <r>
    <n v="963.75304704589246"/>
    <n v="968.32054456201024"/>
    <n v="972.88804207812757"/>
    <n v="977.45553959424535"/>
    <n v="6.4097828388214122"/>
    <n v="970.1922266604746"/>
    <x v="0"/>
    <x v="11"/>
    <n v="3"/>
    <s v="AF-37_1a"/>
  </r>
  <r>
    <n v="975.90465689569567"/>
    <n v="979.95843578080746"/>
    <n v="984.01221466591926"/>
    <n v="988.06599355103128"/>
    <n v="6.2201521515846263"/>
    <n v="980.85088392441332"/>
    <x v="0"/>
    <x v="11"/>
    <n v="4"/>
    <s v="AF-37_1a"/>
  </r>
  <r>
    <n v="964.98285133231309"/>
    <n v="969.5005131517604"/>
    <n v="974.01817497120726"/>
    <n v="978.53583679065434"/>
    <n v="6.2548589146137257"/>
    <n v="970.65187953965631"/>
    <x v="0"/>
    <x v="11"/>
    <n v="5"/>
    <s v="AF-37_1a"/>
  </r>
  <r>
    <n v="975.92525351385882"/>
    <n v="980.26155077855253"/>
    <n v="984.59784804324647"/>
    <n v="988.93414530794041"/>
    <n v="6.5088740921020527"/>
    <n v="982.46818011220842"/>
    <x v="0"/>
    <x v="11"/>
    <n v="6"/>
    <s v="AF-37_1a"/>
  </r>
  <r>
    <n v="964.68061703634237"/>
    <n v="969.43522864184513"/>
    <n v="974.18984024734812"/>
    <n v="978.94445185285088"/>
    <n v="6.5098802590370184"/>
    <n v="971.85951123887969"/>
    <x v="0"/>
    <x v="11"/>
    <n v="7"/>
    <s v="AF-37_1a"/>
  </r>
  <r>
    <n v="942.48930700894414"/>
    <n v="948.38670913121985"/>
    <n v="954.28411125349601"/>
    <n v="960.18151337577217"/>
    <n v="6.8182194566726704"/>
    <n v="953.21207829148887"/>
    <x v="0"/>
    <x v="11"/>
    <n v="8"/>
    <s v="AF-37_1a"/>
  </r>
  <r>
    <n v="962.06677166268571"/>
    <n v="966.90994207795518"/>
    <n v="971.75311249322465"/>
    <n v="976.59628290849412"/>
    <n v="6.5073648416996015"/>
    <n v="969.36719646902259"/>
    <x v="0"/>
    <x v="11"/>
    <n v="9"/>
    <s v="AF-37_1a"/>
  </r>
  <r>
    <n v="961.76854586868797"/>
    <n v="966.56655262743254"/>
    <n v="971.36455938617735"/>
    <n v="976.16256614492215"/>
    <n v="6.5154129779338845"/>
    <n v="969.039507579104"/>
    <x v="0"/>
    <x v="11"/>
    <n v="10"/>
    <s v="AF-37_1a"/>
  </r>
  <r>
    <n v="964.34369043026379"/>
    <n v="969.04175126838811"/>
    <n v="973.73981210651266"/>
    <n v="978.43787294463698"/>
    <n v="6.5259759318828596"/>
    <n v="971.51281819576286"/>
    <x v="0"/>
    <x v="11"/>
    <n v="11"/>
    <s v="AF-37_1a"/>
  </r>
  <r>
    <n v="979.66815974637882"/>
    <n v="983.4715759052566"/>
    <n v="987.27499206413415"/>
    <n v="991.07840822301193"/>
    <n v="6.2437928771972668"/>
    <n v="984.3988216738079"/>
    <x v="0"/>
    <x v="11"/>
    <n v="12"/>
    <s v="AF-37_1a"/>
  </r>
  <r>
    <n v="955.76643756892179"/>
    <n v="960.6425997202706"/>
    <n v="965.5187618716194"/>
    <n v="970.39492402296844"/>
    <n v="6.3464051151275651"/>
    <n v="962.33172723168934"/>
    <x v="0"/>
    <x v="11"/>
    <n v="13"/>
    <s v="AF-37_1a"/>
  </r>
  <r>
    <n v="975.17716592817817"/>
    <n v="979.56448705877062"/>
    <n v="983.95180818936308"/>
    <n v="988.33912931995553"/>
    <n v="6.5345271515846264"/>
    <n v="981.90962932579316"/>
    <x v="0"/>
    <x v="11"/>
    <n v="14"/>
    <s v="AF-37_1a"/>
  </r>
  <r>
    <n v="964.08474758705609"/>
    <n v="968.98193704375728"/>
    <n v="973.87912650045848"/>
    <n v="978.77631595715945"/>
    <n v="6.6899541592597966"/>
    <n v="972.36077327809141"/>
    <x v="0"/>
    <x v="11"/>
    <n v="15"/>
    <s v="AF-37_1a"/>
  </r>
  <r>
    <n v="954.03900661992645"/>
    <n v="958.06660389182105"/>
    <n v="962.09420116371541"/>
    <n v="966.12179843560978"/>
    <n v="5.9601011717319494"/>
    <n v="957.90590747993667"/>
    <x v="1"/>
    <x v="12"/>
    <n v="1"/>
    <s v="04-445a_3"/>
  </r>
  <r>
    <n v="960.33818545630481"/>
    <n v="964.47276945015471"/>
    <n v="968.60735344400439"/>
    <n v="972.74193743785406"/>
    <n v="6.0994319069385536"/>
    <n v="964.88387902106081"/>
    <x v="1"/>
    <x v="12"/>
    <n v="2"/>
    <s v="04-445a_3"/>
  </r>
  <r>
    <n v="956.27580081928443"/>
    <n v="960.69987501402318"/>
    <n v="965.1239492087617"/>
    <n v="969.54802340350045"/>
    <n v="6.3182372379302993"/>
    <n v="962.10778016615552"/>
    <x v="1"/>
    <x v="12"/>
    <n v="3"/>
    <s v="04-445a_3"/>
  </r>
  <r>
    <n v="939.94415329103856"/>
    <n v="944.47744157622003"/>
    <n v="949.01072986140127"/>
    <n v="953.54401814658274"/>
    <n v="6.0390720844268806"/>
    <n v="944.65456659883"/>
    <x v="1"/>
    <x v="13"/>
    <n v="1"/>
    <s v="04-445a_2b"/>
  </r>
  <r>
    <n v="937.60631103634034"/>
    <n v="942.31172095520526"/>
    <n v="947.01713087407018"/>
    <n v="951.72254079293509"/>
    <n v="6.0596949088573471"/>
    <n v="942.59260997144827"/>
    <x v="1"/>
    <x v="13"/>
    <n v="2"/>
    <s v="04-445a_2b"/>
  </r>
  <r>
    <n v="947.89514823928459"/>
    <n v="952.28682090295922"/>
    <n v="956.67849356663407"/>
    <n v="961.07016623030916"/>
    <n v="6.0772998321056377"/>
    <n v="952.62629646252424"/>
    <x v="1"/>
    <x v="13"/>
    <n v="3"/>
    <s v="04-445a_2b"/>
  </r>
  <r>
    <n v="959.97154553378721"/>
    <n v="963.99600540895028"/>
    <n v="968.02046528411381"/>
    <n v="972.04492515927689"/>
    <n v="6.117539913654328"/>
    <n v="964.46904007518231"/>
    <x v="1"/>
    <x v="14"/>
    <n v="1"/>
    <s v="04-445a_2a"/>
  </r>
  <r>
    <n v="969.45136522144674"/>
    <n v="973.02642871108731"/>
    <n v="976.60149220072788"/>
    <n v="980.17655569036845"/>
    <n v="5.8549741160869608"/>
    <n v="972.50795196845695"/>
    <x v="1"/>
    <x v="14"/>
    <n v="2"/>
    <s v="04-445a_2a"/>
  </r>
  <r>
    <n v="958.5904649356545"/>
    <n v="962.32265552895967"/>
    <n v="966.05484612226462"/>
    <n v="969.7870367155698"/>
    <n v="5.8413932609558117"/>
    <n v="961.73070494946421"/>
    <x v="1"/>
    <x v="14"/>
    <n v="3"/>
    <s v="04-445a_2a"/>
  </r>
  <r>
    <n v="969.75385886459196"/>
    <n v="973.58392504448955"/>
    <n v="977.41399122438781"/>
    <n v="981.2440574042854"/>
    <n v="6.0159338426589972"/>
    <n v="973.64495271637372"/>
    <x v="1"/>
    <x v="14"/>
    <n v="4"/>
    <s v="04-445a_2a"/>
  </r>
  <r>
    <n v="953.85627380781909"/>
    <n v="957.81508759433711"/>
    <n v="961.77390138085536"/>
    <n v="965.73271516737361"/>
    <n v="5.9460172331333165"/>
    <n v="957.6013798726309"/>
    <x v="1"/>
    <x v="14"/>
    <n v="5"/>
    <s v="04-445a_2a"/>
  </r>
  <r>
    <n v="966.91327552496944"/>
    <n v="970.70603359917834"/>
    <n v="974.49879167338747"/>
    <n v="978.2915497475966"/>
    <n v="6.0657307112216969"/>
    <n v="970.95533428488795"/>
    <x v="1"/>
    <x v="14"/>
    <n v="6"/>
    <s v="04-445a_2a"/>
  </r>
  <r>
    <n v="947.16945448264153"/>
    <n v="951.30030240151757"/>
    <n v="955.43115032039407"/>
    <n v="959.56199823927079"/>
    <n v="5.9364598464965823"/>
    <n v="951.03782769065322"/>
    <x v="1"/>
    <x v="14"/>
    <n v="7"/>
    <s v="04-445a_2a"/>
  </r>
  <r>
    <n v="944.52912807001019"/>
    <n v="948.99142753117565"/>
    <n v="953.45372699234088"/>
    <n v="957.91602645350633"/>
    <n v="5.9832388138771062"/>
    <n v="948.91663409937098"/>
    <x v="1"/>
    <x v="15"/>
    <n v="1"/>
    <s v="04-445a_4"/>
  </r>
  <r>
    <n v="939.41877441171516"/>
    <n v="944.06497100566855"/>
    <n v="948.71116759962194"/>
    <n v="953.35736419357534"/>
    <n v="5.9595980882644657"/>
    <n v="943.87725578097354"/>
    <x v="1"/>
    <x v="15"/>
    <n v="2"/>
    <s v="04-445a_4"/>
  </r>
  <r>
    <n v="982.15805322970539"/>
    <n v="985.28695275232838"/>
    <n v="988.41585227495091"/>
    <n v="991.54475179757389"/>
    <n v="5.8499438810348519"/>
    <n v="984.81744223333146"/>
    <x v="1"/>
    <x v="15"/>
    <n v="3"/>
    <s v="04-445a_4"/>
  </r>
  <r>
    <n v="979.97312691084869"/>
    <n v="983.30574906984577"/>
    <n v="986.63837122884286"/>
    <n v="989.97099338784017"/>
    <n v="5.9243882417678844"/>
    <n v="983.05376364888082"/>
    <x v="1"/>
    <x v="15"/>
    <n v="4"/>
    <s v="04-445a_4"/>
  </r>
  <r>
    <n v="967.6384830631838"/>
    <n v="971.19243004694647"/>
    <n v="974.74637703070914"/>
    <n v="978.30032401447181"/>
    <n v="6.0380659174919131"/>
    <n v="971.3277142996011"/>
    <x v="1"/>
    <x v="15"/>
    <n v="5"/>
    <s v="04-445a_4"/>
  </r>
  <r>
    <n v="962.71231241847943"/>
    <n v="966.9137682918232"/>
    <n v="971.11522416516721"/>
    <n v="975.31668003851144"/>
    <n v="6.3323211765289322"/>
    <n v="968.31000105078749"/>
    <x v="1"/>
    <x v="15"/>
    <n v="6"/>
    <s v="04-445a_4"/>
  </r>
  <r>
    <n v="970.00860359211117"/>
    <n v="973.54503588054592"/>
    <n v="977.08146816898045"/>
    <n v="980.6179004574152"/>
    <n v="6.0083887898921979"/>
    <n v="973.57470226798125"/>
    <x v="1"/>
    <x v="15"/>
    <n v="7"/>
    <s v="04-445a_4"/>
  </r>
  <r>
    <n v="973.0020040613673"/>
    <n v="976.73442301628654"/>
    <n v="980.46684197120601"/>
    <n v="984.19926092612548"/>
    <n v="6.0300177812576301"/>
    <n v="976.8464619520372"/>
    <x v="1"/>
    <x v="16"/>
    <n v="1"/>
    <s v="04-445a_7"/>
  </r>
  <r>
    <n v="963.63879013947746"/>
    <n v="967.34592680282469"/>
    <n v="971.05306346617238"/>
    <n v="974.76020012951983"/>
    <n v="5.933945028781892"/>
    <n v="967.10105199722591"/>
    <x v="1"/>
    <x v="16"/>
    <n v="2"/>
    <s v="04-445a_7"/>
  </r>
  <r>
    <n v="963.43823019643003"/>
    <n v="967.35300101045675"/>
    <n v="971.26777182448325"/>
    <n v="975.18254263850997"/>
    <n v="6.1180429971218118"/>
    <n v="967.81511229038927"/>
    <x v="1"/>
    <x v="16"/>
    <n v="3"/>
    <s v="04-445a_7"/>
  </r>
  <r>
    <n v="950.52771061170768"/>
    <n v="954.84456118622813"/>
    <n v="959.16141176074859"/>
    <n v="963.47826233526951"/>
    <n v="6.0732757639884962"/>
    <n v="955.1608817101004"/>
    <x v="1"/>
    <x v="16"/>
    <n v="4"/>
    <s v="04-445a_7"/>
  </r>
  <r>
    <n v="981.84772605728028"/>
    <n v="985.13536465624895"/>
    <n v="988.42300325521808"/>
    <n v="991.71064185418675"/>
    <n v="6.1904750239849093"/>
    <n v="985.76157769724148"/>
    <x v="1"/>
    <x v="17"/>
    <n v="1"/>
    <s v="04-445a_8"/>
  </r>
  <r>
    <n v="935.65681951711178"/>
    <n v="940.55677748707797"/>
    <n v="945.45673545704437"/>
    <n v="950.35669342701055"/>
    <n v="6.1120071947574619"/>
    <n v="941.10560803372334"/>
    <x v="1"/>
    <x v="17"/>
    <n v="2"/>
    <s v="04-445a_8"/>
  </r>
  <r>
    <n v="962.31029172188357"/>
    <n v="966.36930412732534"/>
    <n v="970.42831653276733"/>
    <n v="974.48732893820954"/>
    <n v="6.0762942647933968"/>
    <n v="966.67898349458585"/>
    <x v="1"/>
    <x v="17"/>
    <n v="3"/>
    <s v="04-445a_8"/>
  </r>
  <r>
    <n v="961.1556909772147"/>
    <n v="965.05212772441666"/>
    <n v="968.94856447161885"/>
    <n v="972.84500121882104"/>
    <n v="6.0093949568271654"/>
    <n v="965.08873457943639"/>
    <x v="1"/>
    <x v="17"/>
    <n v="4"/>
    <s v="04-445a_8"/>
  </r>
  <r>
    <n v="811.5349485998828"/>
    <n v="818.52499710957488"/>
    <n v="825.51504561926743"/>
    <n v="832.50509412895951"/>
    <n v="5.9032617342472093"/>
    <n v="817.8487919392195"/>
    <x v="2"/>
    <x v="18"/>
    <n v="4"/>
    <s v="15-PA-187A_1"/>
  </r>
  <r>
    <n v="838.76252578809374"/>
    <n v="845.17637032057462"/>
    <n v="851.59021485305573"/>
    <n v="858.00405938553706"/>
    <n v="5.9098012197017677"/>
    <n v="844.59784936672247"/>
    <x v="2"/>
    <x v="18"/>
    <n v="4"/>
    <s v="15-PA-187A_1"/>
  </r>
  <r>
    <n v="846.35747174380651"/>
    <n v="852.16660941565044"/>
    <n v="857.97574708749414"/>
    <n v="863.78488475933807"/>
    <n v="5.6567922091484082"/>
    <n v="850.17286810854409"/>
    <x v="2"/>
    <x v="18"/>
    <n v="4"/>
    <s v="15-PA-187A_1"/>
  </r>
  <r>
    <n v="842.6558823843942"/>
    <n v="848.16355013697023"/>
    <n v="853.67121788954626"/>
    <n v="859.17888564212251"/>
    <n v="5.4178671371936815"/>
    <n v="844.95735574077719"/>
    <x v="2"/>
    <x v="18"/>
    <n v="4"/>
    <s v="15-PA-187A_1"/>
  </r>
  <r>
    <n v="846.94881786104895"/>
    <n v="851.81582907926747"/>
    <n v="856.682840297486"/>
    <n v="861.54985151570429"/>
    <n v="5.1397081506252302"/>
    <n v="847.62877899741864"/>
    <x v="2"/>
    <x v="18"/>
    <n v="4"/>
    <s v="15-PA-187A_1"/>
  </r>
  <r>
    <n v="860.38152412806392"/>
    <n v="864.87653972316355"/>
    <n v="869.37155531826318"/>
    <n v="873.86657091336303"/>
    <n v="5.097455735206605"/>
    <n v="860.81958917764939"/>
    <x v="2"/>
    <x v="18"/>
    <n v="4"/>
    <s v="15-PA-187A_1"/>
  </r>
  <r>
    <n v="852.16144645356087"/>
    <n v="856.72757861530965"/>
    <n v="861.29371077705844"/>
    <n v="865.85984293880722"/>
    <n v="5.1130489242076891"/>
    <n v="852.6776427822366"/>
    <x v="2"/>
    <x v="18"/>
    <n v="4"/>
    <s v="15-PA-187A_1"/>
  </r>
  <r>
    <n v="861.73948033198542"/>
    <n v="866.30064477812027"/>
    <n v="870.86180922425513"/>
    <n v="875.42297367039021"/>
    <n v="5.1578161573410046"/>
    <n v="862.45930577787465"/>
    <x v="2"/>
    <x v="18"/>
    <n v="4"/>
    <s v="15-PA-187A_1"/>
  </r>
  <r>
    <n v="854.05737187698867"/>
    <n v="858.30264080769041"/>
    <n v="862.54790973839192"/>
    <n v="866.79317866909389"/>
    <n v="4.926939221620561"/>
    <n v="853.74720922448171"/>
    <x v="2"/>
    <x v="18"/>
    <n v="4"/>
    <s v="15-PA-187A_1"/>
  </r>
  <r>
    <n v="811.34021249478894"/>
    <n v="816.96109126548538"/>
    <n v="822.58197003618159"/>
    <n v="828.2028488068778"/>
    <n v="5.0250237083435074"/>
    <n v="811.48086772578097"/>
    <x v="2"/>
    <x v="19"/>
    <n v="4"/>
    <s v="15-PA-187A_2"/>
  </r>
  <r>
    <n v="841.1148323929732"/>
    <n v="846.39881167450687"/>
    <n v="851.68279095604078"/>
    <n v="856.96677023757468"/>
    <n v="5.2277327668666853"/>
    <n v="842.31816761482321"/>
    <x v="2"/>
    <x v="19"/>
    <n v="4"/>
    <s v="15-PA-187A_2"/>
  </r>
  <r>
    <n v="841.04915978343718"/>
    <n v="846.53183838665598"/>
    <n v="852.01451698987501"/>
    <n v="857.49719559309381"/>
    <n v="5.3992560470104234"/>
    <n v="843.23815236958683"/>
    <x v="2"/>
    <x v="19"/>
    <n v="4"/>
    <s v="15-PA-187A_2"/>
  </r>
  <r>
    <n v="836.24493917135703"/>
    <n v="842.08642545902887"/>
    <n v="847.92791174670117"/>
    <n v="853.76939803437324"/>
    <n v="5.5250059270858767"/>
    <n v="839.3117540953757"/>
    <x v="2"/>
    <x v="19"/>
    <n v="4"/>
    <s v="15-PA-187A_2"/>
  </r>
  <r>
    <n v="814.6149302503535"/>
    <n v="821.06589222188347"/>
    <n v="827.51685419341322"/>
    <n v="833.9678161649432"/>
    <n v="5.7458229923248307"/>
    <n v="819.42620601133342"/>
    <x v="2"/>
    <x v="12"/>
    <n v="4"/>
    <s v="15-PA-187A_3"/>
  </r>
  <r>
    <n v="821.04847613101845"/>
    <n v="826.89278748428558"/>
    <n v="832.73709883755294"/>
    <n v="838.58141019082029"/>
    <n v="5.4515677332878116"/>
    <n v="823.68757856144146"/>
    <x v="2"/>
    <x v="12"/>
    <n v="4"/>
    <s v="15-PA-187A_3"/>
  </r>
  <r>
    <n v="821.45140477687835"/>
    <n v="827.02768439691738"/>
    <n v="832.60396401695664"/>
    <n v="838.1802436369959"/>
    <n v="5.1683791112899797"/>
    <n v="822.39033378360489"/>
    <x v="2"/>
    <x v="12"/>
    <n v="4"/>
    <s v="15-PA-187A_3"/>
  </r>
  <r>
    <n v="833.60544528714638"/>
    <n v="839.28823818366379"/>
    <n v="844.97103108018143"/>
    <n v="850.65382397669885"/>
    <n v="5.4867781794071213"/>
    <n v="836.37170486726075"/>
    <x v="2"/>
    <x v="12"/>
    <n v="4"/>
    <s v="15-PA-187A_3"/>
  </r>
  <r>
    <n v="821.45494757240488"/>
    <n v="826.69956391118183"/>
    <n v="831.944180249959"/>
    <n v="837.18879658873595"/>
    <n v="5.1205939769744884"/>
    <n v="822.08741671440328"/>
    <x v="2"/>
    <x v="15"/>
    <n v="4"/>
    <s v="15-PA-187A_4"/>
  </r>
  <r>
    <n v="814.87681428898838"/>
    <n v="821.2693662415694"/>
    <n v="827.66191819415042"/>
    <n v="834.05447014673143"/>
    <n v="5.7141341304779072"/>
    <n v="819.44195381917973"/>
    <x v="2"/>
    <x v="15"/>
    <n v="4"/>
    <s v="15-PA-187A_4"/>
  </r>
  <r>
    <n v="800.59590962408868"/>
    <n v="808.05170862458465"/>
    <n v="815.50750762508062"/>
    <n v="822.96330662557659"/>
    <n v="6.0878627860546128"/>
    <n v="808.70679589703138"/>
    <x v="2"/>
    <x v="15"/>
    <n v="4"/>
    <s v="15-PA-187A_4"/>
  </r>
  <r>
    <n v="828.55983323390626"/>
    <n v="833.0761223718356"/>
    <n v="837.59241150976493"/>
    <n v="842.10870064769404"/>
    <n v="4.6905289673805246"/>
    <n v="827.16217257078313"/>
    <x v="2"/>
    <x v="15"/>
    <n v="4"/>
    <s v="15-PA-187A_4"/>
  </r>
  <r>
    <n v="796.49066214424613"/>
    <n v="802.23978752503206"/>
    <n v="807.98891290581821"/>
    <n v="813.73803828660436"/>
    <n v="5.0064132177829759"/>
    <n v="796.5275325373749"/>
    <x v="2"/>
    <x v="20"/>
    <n v="4"/>
    <s v="15-PA-187A_5"/>
  </r>
  <r>
    <n v="848.52487627718926"/>
    <n v="853.6104838478708"/>
    <n v="858.69609141855233"/>
    <n v="863.7816989892334"/>
    <n v="5.3368838906288154"/>
    <n v="850.23813554181186"/>
    <x v="2"/>
    <x v="20"/>
    <n v="4"/>
    <s v="15-PA-187A_5"/>
  </r>
  <r>
    <n v="785.51016171654385"/>
    <n v="792.37694615291082"/>
    <n v="799.24373058927802"/>
    <n v="806.11051502564499"/>
    <n v="5.3353752398490908"/>
    <n v="787.81311119388226"/>
    <x v="2"/>
    <x v="20"/>
    <n v="4"/>
    <s v="15-PA-187A_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8857333-6B33-7F40-B85C-B22C5422CDA0}" name="PivotTable1" cacheId="6" applyNumberFormats="0" applyBorderFormats="0" applyFontFormats="0" applyPatternFormats="0" applyAlignmentFormats="0" applyWidthHeightFormats="1" dataCaption="Values" updatedVersion="8" minRefreshableVersion="3" useAutoFormatting="1" rowGrandTotals="0" itemPrintTitles="1" createdVersion="8" indent="0" outline="1" outlineData="1" multipleFieldFilters="0" chartFormat="3">
  <location ref="A3:E29" firstHeaderRow="0" firstDataRow="1" firstDataCol="1"/>
  <pivotFields count="10">
    <pivotField dataField="1" numFmtId="1" showAll="0"/>
    <pivotField numFmtId="1" showAll="0"/>
    <pivotField numFmtId="1" showAll="0"/>
    <pivotField dataField="1" numFmtId="1" showAll="0"/>
    <pivotField dataField="1" numFmtId="165" showAll="0"/>
    <pivotField numFmtId="165" showAll="0"/>
    <pivotField axis="axisRow" showAll="0" defaultSubtotal="0">
      <items count="3">
        <item x="1"/>
        <item x="0"/>
        <item x="2"/>
      </items>
    </pivotField>
    <pivotField axis="axisRow" showAll="0">
      <items count="22">
        <item x="12"/>
        <item x="15"/>
        <item x="16"/>
        <item x="17"/>
        <item x="11"/>
        <item x="14"/>
        <item x="13"/>
        <item x="7"/>
        <item x="8"/>
        <item x="9"/>
        <item x="10"/>
        <item x="3"/>
        <item x="4"/>
        <item x="5"/>
        <item x="6"/>
        <item x="1"/>
        <item x="2"/>
        <item x="0"/>
        <item x="18"/>
        <item x="19"/>
        <item x="20"/>
        <item t="default"/>
      </items>
    </pivotField>
    <pivotField showAll="0"/>
    <pivotField showAll="0"/>
  </pivotFields>
  <rowFields count="2">
    <field x="6"/>
    <field x="7"/>
  </rowFields>
  <rowItems count="26">
    <i>
      <x/>
    </i>
    <i r="1">
      <x/>
    </i>
    <i r="1">
      <x v="1"/>
    </i>
    <i r="1">
      <x v="2"/>
    </i>
    <i r="1">
      <x v="3"/>
    </i>
    <i r="1">
      <x v="5"/>
    </i>
    <i r="1">
      <x v="6"/>
    </i>
    <i>
      <x v="1"/>
    </i>
    <i r="1">
      <x v="4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2"/>
    </i>
    <i r="1">
      <x/>
    </i>
    <i r="1">
      <x v="1"/>
    </i>
    <i r="1">
      <x v="18"/>
    </i>
    <i r="1">
      <x v="19"/>
    </i>
    <i r="1">
      <x v="20"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Average of TB (5kbar)" fld="0" subtotal="average" baseField="0" baseItem="0"/>
    <dataField name="StdDev of TB (5kbar)" fld="0" subtotal="stdDev" baseField="0" baseItem="0"/>
    <dataField name="Average of TB (8kbar)" fld="3" subtotal="average" baseField="0" baseItem="0"/>
    <dataField name="Average of P_B1990" fld="4" subtotal="average" baseField="0" baseItem="0"/>
  </dataFields>
  <formats count="6">
    <format dxfId="21">
      <pivotArea collapsedLevelsAreSubtotals="1" fieldPosition="0">
        <references count="2">
          <reference field="6" count="1" selected="0">
            <x v="0"/>
          </reference>
          <reference field="7" count="6">
            <x v="0"/>
            <x v="1"/>
            <x v="2"/>
            <x v="3"/>
            <x v="5"/>
            <x v="6"/>
          </reference>
        </references>
      </pivotArea>
    </format>
    <format dxfId="20">
      <pivotArea collapsedLevelsAreSubtotals="1" fieldPosition="0">
        <references count="1">
          <reference field="6" count="1">
            <x v="1"/>
          </reference>
        </references>
      </pivotArea>
    </format>
    <format dxfId="19">
      <pivotArea collapsedLevelsAreSubtotals="1" fieldPosition="0">
        <references count="2">
          <reference field="6" count="1" selected="0">
            <x v="1"/>
          </reference>
          <reference field="7" count="12">
            <x v="4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8">
      <pivotArea collapsedLevelsAreSubtotals="1" fieldPosition="0">
        <references count="3">
          <reference field="4294967294" count="1" selected="0">
            <x v="3"/>
          </reference>
          <reference field="6" count="1" selected="0">
            <x v="0"/>
          </reference>
          <reference field="7" count="6">
            <x v="0"/>
            <x v="1"/>
            <x v="2"/>
            <x v="3"/>
            <x v="5"/>
            <x v="6"/>
          </reference>
        </references>
      </pivotArea>
    </format>
    <format dxfId="17">
      <pivotArea collapsedLevelsAreSubtotals="1" fieldPosition="0">
        <references count="2">
          <reference field="4294967294" count="1" selected="0">
            <x v="3"/>
          </reference>
          <reference field="6" count="1">
            <x v="1"/>
          </reference>
        </references>
      </pivotArea>
    </format>
    <format dxfId="16">
      <pivotArea collapsedLevelsAreSubtotals="1" fieldPosition="0">
        <references count="3">
          <reference field="4294967294" count="1" selected="0">
            <x v="3"/>
          </reference>
          <reference field="6" count="1" selected="0">
            <x v="1"/>
          </reference>
          <reference field="7" count="12">
            <x v="4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C94E095-D673-934C-9572-5F6F12BBE9AE}" name="PivotTable1" cacheId="6" applyNumberFormats="0" applyBorderFormats="0" applyFontFormats="0" applyPatternFormats="0" applyAlignmentFormats="0" applyWidthHeightFormats="1" dataCaption="Values" updatedVersion="8" minRefreshableVersion="3" useAutoFormatting="1" rowGrandTotals="0" itemPrintTitles="1" createdVersion="8" indent="0" outline="1" outlineData="1" multipleFieldFilters="0" chartFormat="3">
  <location ref="A3:K29" firstHeaderRow="0" firstDataRow="1" firstDataCol="1"/>
  <pivotFields count="10">
    <pivotField dataField="1" numFmtId="1" showAll="0"/>
    <pivotField dataField="1" numFmtId="1" showAll="0"/>
    <pivotField dataField="1" numFmtId="1" showAll="0"/>
    <pivotField dataField="1" numFmtId="1" showAll="0"/>
    <pivotField dataField="1" numFmtId="165" showAll="0"/>
    <pivotField dataField="1" numFmtId="165" showAll="0"/>
    <pivotField axis="axisRow" showAll="0" defaultSubtotal="0">
      <items count="3">
        <item x="1"/>
        <item x="0"/>
        <item x="2"/>
      </items>
    </pivotField>
    <pivotField axis="axisRow" showAll="0">
      <items count="22">
        <item x="12"/>
        <item x="15"/>
        <item x="16"/>
        <item x="17"/>
        <item x="11"/>
        <item x="14"/>
        <item x="13"/>
        <item x="7"/>
        <item x="8"/>
        <item x="9"/>
        <item x="10"/>
        <item x="3"/>
        <item x="4"/>
        <item x="5"/>
        <item x="6"/>
        <item x="1"/>
        <item x="2"/>
        <item x="0"/>
        <item x="18"/>
        <item x="19"/>
        <item x="20"/>
        <item t="default"/>
      </items>
    </pivotField>
    <pivotField showAll="0"/>
    <pivotField showAll="0"/>
  </pivotFields>
  <rowFields count="2">
    <field x="6"/>
    <field x="7"/>
  </rowFields>
  <rowItems count="26">
    <i>
      <x/>
    </i>
    <i r="1">
      <x/>
    </i>
    <i r="1">
      <x v="1"/>
    </i>
    <i r="1">
      <x v="2"/>
    </i>
    <i r="1">
      <x v="3"/>
    </i>
    <i r="1">
      <x v="5"/>
    </i>
    <i r="1">
      <x v="6"/>
    </i>
    <i>
      <x v="1"/>
    </i>
    <i r="1">
      <x v="4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2"/>
    </i>
    <i r="1">
      <x/>
    </i>
    <i r="1">
      <x v="1"/>
    </i>
    <i r="1">
      <x v="18"/>
    </i>
    <i r="1">
      <x v="19"/>
    </i>
    <i r="1">
      <x v="20"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dataFields count="10">
    <dataField name="Average of TB (5kbar)" fld="0" subtotal="average" baseField="0" baseItem="0"/>
    <dataField name="StdDev of TB (5kbar)" fld="0" subtotal="stdDev" baseField="0" baseItem="0"/>
    <dataField name="Average of TB (6kbar)" fld="1" subtotal="average" baseField="0" baseItem="0"/>
    <dataField name="StdDev of TB (6kbar)" fld="1" subtotal="stdDev" baseField="0" baseItem="0"/>
    <dataField name="Average of TB (7kbar)" fld="2" subtotal="average" baseField="0" baseItem="0"/>
    <dataField name="StdDev of TB (7kbar)" fld="2" subtotal="stdDev" baseField="0" baseItem="0"/>
    <dataField name="Average of TB (8kbar)" fld="3" subtotal="average" baseField="0" baseItem="0"/>
    <dataField name="StdDev of TB (8kbar)" fld="3" subtotal="stdDev" baseField="0" baseItem="0"/>
    <dataField name="Average of P_B1990" fld="4" subtotal="average" baseField="0" baseItem="0"/>
    <dataField name="Average of TB (P)" fld="5" subtotal="average" baseField="0" baseItem="0"/>
  </dataFields>
  <formats count="6">
    <format dxfId="15">
      <pivotArea collapsedLevelsAreSubtotals="1" fieldPosition="0">
        <references count="2">
          <reference field="6" count="1" selected="0">
            <x v="0"/>
          </reference>
          <reference field="7" count="6">
            <x v="0"/>
            <x v="1"/>
            <x v="2"/>
            <x v="3"/>
            <x v="5"/>
            <x v="6"/>
          </reference>
        </references>
      </pivotArea>
    </format>
    <format dxfId="14">
      <pivotArea collapsedLevelsAreSubtotals="1" fieldPosition="0">
        <references count="1">
          <reference field="6" count="1">
            <x v="1"/>
          </reference>
        </references>
      </pivotArea>
    </format>
    <format dxfId="13">
      <pivotArea collapsedLevelsAreSubtotals="1" fieldPosition="0">
        <references count="2">
          <reference field="6" count="1" selected="0">
            <x v="1"/>
          </reference>
          <reference field="7" count="12">
            <x v="4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2">
      <pivotArea collapsedLevelsAreSubtotals="1" fieldPosition="0">
        <references count="3">
          <reference field="4294967294" count="1" selected="0">
            <x v="8"/>
          </reference>
          <reference field="6" count="1" selected="0">
            <x v="0"/>
          </reference>
          <reference field="7" count="6">
            <x v="0"/>
            <x v="1"/>
            <x v="2"/>
            <x v="3"/>
            <x v="5"/>
            <x v="6"/>
          </reference>
        </references>
      </pivotArea>
    </format>
    <format dxfId="11">
      <pivotArea collapsedLevelsAreSubtotals="1" fieldPosition="0">
        <references count="2">
          <reference field="4294967294" count="1" selected="0">
            <x v="8"/>
          </reference>
          <reference field="6" count="1">
            <x v="1"/>
          </reference>
        </references>
      </pivotArea>
    </format>
    <format dxfId="10">
      <pivotArea collapsedLevelsAreSubtotals="1" fieldPosition="0">
        <references count="3">
          <reference field="4294967294" count="1" selected="0">
            <x v="8"/>
          </reference>
          <reference field="6" count="1" selected="0">
            <x v="1"/>
          </reference>
          <reference field="7" count="12">
            <x v="4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94DDCDF-342B-6D45-94DA-CB6A77C73860}" name="PivotTable6" cacheId="5" applyNumberFormats="0" applyBorderFormats="0" applyFontFormats="0" applyPatternFormats="0" applyAlignmentFormats="0" applyWidthHeightFormats="1" dataCaption="Values" updatedVersion="8" minRefreshableVersion="3" useAutoFormatting="1" rowGrandTotals="0" itemPrintTitles="1" createdVersion="8" indent="0" outline="1" outlineData="1" multipleFieldFilters="0">
  <location ref="A3:I29" firstHeaderRow="0" firstDataRow="1" firstDataCol="1"/>
  <pivotFields count="6">
    <pivotField axis="axisRow" showAll="0" defaultSubtotal="0">
      <items count="3">
        <item x="1"/>
        <item x="0"/>
        <item x="2"/>
      </items>
    </pivotField>
    <pivotField axis="axisRow" showAll="0" sortType="ascending">
      <items count="22">
        <item x="18"/>
        <item x="19"/>
        <item x="12"/>
        <item x="15"/>
        <item x="20"/>
        <item x="16"/>
        <item x="17"/>
        <item x="11"/>
        <item x="14"/>
        <item x="13"/>
        <item x="7"/>
        <item x="8"/>
        <item x="9"/>
        <item x="10"/>
        <item x="3"/>
        <item x="4"/>
        <item x="5"/>
        <item x="6"/>
        <item x="1"/>
        <item x="2"/>
        <item x="0"/>
        <item t="default"/>
      </items>
    </pivotField>
    <pivotField showAll="0"/>
    <pivotField showAll="0"/>
    <pivotField dataField="1" showAll="0"/>
    <pivotField dataField="1" numFmtId="2" showAll="0"/>
  </pivotFields>
  <rowFields count="2">
    <field x="0"/>
    <field x="1"/>
  </rowFields>
  <rowItems count="26">
    <i>
      <x/>
    </i>
    <i r="1">
      <x v="2"/>
    </i>
    <i r="1">
      <x v="3"/>
    </i>
    <i r="1">
      <x v="5"/>
    </i>
    <i r="1">
      <x v="6"/>
    </i>
    <i r="1">
      <x v="8"/>
    </i>
    <i r="1">
      <x v="9"/>
    </i>
    <i>
      <x v="1"/>
    </i>
    <i r="1">
      <x v="7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>
      <x v="2"/>
    </i>
    <i r="1">
      <x/>
    </i>
    <i r="1">
      <x v="1"/>
    </i>
    <i r="1">
      <x v="2"/>
    </i>
    <i r="1">
      <x v="3"/>
    </i>
    <i r="1">
      <x v="4"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Min. of C*" fld="4" subtotal="min" baseField="0" baseItem="0"/>
    <dataField name="Min. of A*" fld="5" subtotal="min" baseField="0" baseItem="0"/>
    <dataField name="Max. of C*" fld="4" subtotal="max" baseField="0" baseItem="0"/>
    <dataField name="Max. of A*" fld="5" subtotal="max" baseField="0" baseItem="0"/>
    <dataField name="Average of C*" fld="4" subtotal="average" baseField="0" baseItem="0"/>
    <dataField name="Average of A*" fld="5" subtotal="average" baseField="0" baseItem="0"/>
    <dataField name="StdDev of C*" fld="4" subtotal="stdDev" baseField="0" baseItem="0"/>
    <dataField name="StdDev of A*" fld="5" subtotal="stdDev" baseField="0" baseItem="0"/>
  </dataFields>
  <formats count="1">
    <format dxfId="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4409"/>
  <sheetViews>
    <sheetView workbookViewId="0"/>
  </sheetViews>
  <sheetFormatPr baseColWidth="10" defaultColWidth="8.83203125" defaultRowHeight="15" x14ac:dyDescent="0.2"/>
  <sheetData>
    <row r="1" spans="1:9" x14ac:dyDescent="0.2">
      <c r="A1" t="s">
        <v>0</v>
      </c>
    </row>
    <row r="2" spans="1:9" x14ac:dyDescent="0.2">
      <c r="A2" t="s">
        <v>1</v>
      </c>
      <c r="B2" t="s">
        <v>2</v>
      </c>
      <c r="C2" t="s">
        <v>3</v>
      </c>
      <c r="D2" t="s">
        <v>4</v>
      </c>
    </row>
    <row r="3" spans="1:9" x14ac:dyDescent="0.2">
      <c r="A3" t="s">
        <v>5</v>
      </c>
      <c r="B3">
        <v>1</v>
      </c>
      <c r="C3" t="s">
        <v>6</v>
      </c>
      <c r="D3" t="s">
        <v>7</v>
      </c>
    </row>
    <row r="4" spans="1:9" x14ac:dyDescent="0.2">
      <c r="A4" t="s">
        <v>8</v>
      </c>
      <c r="B4" t="s">
        <v>9</v>
      </c>
      <c r="C4">
        <v>29.252399444580078</v>
      </c>
      <c r="D4" t="s">
        <v>10</v>
      </c>
      <c r="E4">
        <v>-35.338901519775391</v>
      </c>
      <c r="F4" t="s">
        <v>11</v>
      </c>
      <c r="G4">
        <v>10.189999580383301</v>
      </c>
    </row>
    <row r="5" spans="1:9" x14ac:dyDescent="0.2">
      <c r="A5" t="s">
        <v>12</v>
      </c>
      <c r="B5">
        <v>15</v>
      </c>
      <c r="C5" t="s">
        <v>13</v>
      </c>
      <c r="D5">
        <v>1</v>
      </c>
      <c r="E5" t="s">
        <v>14</v>
      </c>
      <c r="F5" t="s">
        <v>15</v>
      </c>
    </row>
    <row r="6" spans="1:9" x14ac:dyDescent="0.2">
      <c r="A6" t="s">
        <v>16</v>
      </c>
      <c r="B6" t="s">
        <v>17</v>
      </c>
    </row>
    <row r="7" spans="1:9" x14ac:dyDescent="0.2">
      <c r="A7" t="s">
        <v>18</v>
      </c>
    </row>
    <row r="8" spans="1:9" x14ac:dyDescent="0.2">
      <c r="A8" t="s">
        <v>19</v>
      </c>
    </row>
    <row r="9" spans="1:9" x14ac:dyDescent="0.2">
      <c r="A9" t="s">
        <v>20</v>
      </c>
      <c r="B9">
        <v>1.4970000350444934E-8</v>
      </c>
    </row>
    <row r="10" spans="1:9" x14ac:dyDescent="0.2">
      <c r="A10" t="s">
        <v>21</v>
      </c>
      <c r="B10" t="s">
        <v>22</v>
      </c>
      <c r="C10" t="s">
        <v>23</v>
      </c>
      <c r="D10" t="s">
        <v>24</v>
      </c>
      <c r="E10" t="s">
        <v>25</v>
      </c>
      <c r="F10" t="s">
        <v>26</v>
      </c>
      <c r="G10" t="s">
        <v>27</v>
      </c>
      <c r="H10" t="s">
        <v>28</v>
      </c>
      <c r="I10" t="s">
        <v>29</v>
      </c>
    </row>
    <row r="11" spans="1:9" x14ac:dyDescent="0.2">
      <c r="A11">
        <v>1</v>
      </c>
      <c r="B11" t="s">
        <v>30</v>
      </c>
      <c r="C11">
        <v>84.9219970703125</v>
      </c>
      <c r="D11">
        <v>-70.199996948242188</v>
      </c>
      <c r="E11">
        <v>166.80000305175781</v>
      </c>
      <c r="F11">
        <v>168.80000305175781</v>
      </c>
      <c r="G11">
        <v>100</v>
      </c>
      <c r="H11">
        <v>563</v>
      </c>
      <c r="I11">
        <v>-18.094999313354492</v>
      </c>
    </row>
    <row r="12" spans="1:9" x14ac:dyDescent="0.2">
      <c r="A12">
        <v>2</v>
      </c>
      <c r="B12" t="s">
        <v>31</v>
      </c>
      <c r="C12">
        <v>151.11799621582031</v>
      </c>
      <c r="D12">
        <v>9.8000001907348633</v>
      </c>
      <c r="E12">
        <v>9</v>
      </c>
      <c r="F12">
        <v>6.9000000953674316</v>
      </c>
      <c r="G12">
        <v>11.609999656677246</v>
      </c>
      <c r="H12">
        <v>41</v>
      </c>
      <c r="I12">
        <v>0.59200000762939453</v>
      </c>
    </row>
    <row r="13" spans="1:9" x14ac:dyDescent="0.2">
      <c r="A13">
        <v>3</v>
      </c>
      <c r="B13" t="s">
        <v>32</v>
      </c>
      <c r="C13">
        <v>119.47699737548828</v>
      </c>
      <c r="D13">
        <v>291.89999389648438</v>
      </c>
      <c r="E13">
        <v>23.600000381469727</v>
      </c>
      <c r="F13">
        <v>19</v>
      </c>
      <c r="G13">
        <v>1.4099999666213989</v>
      </c>
      <c r="H13">
        <v>53</v>
      </c>
      <c r="I13">
        <v>6.8689999580383301</v>
      </c>
    </row>
    <row r="14" spans="1:9" x14ac:dyDescent="0.2">
      <c r="A14">
        <v>4</v>
      </c>
      <c r="B14" t="s">
        <v>33</v>
      </c>
      <c r="C14">
        <v>107.23200225830078</v>
      </c>
      <c r="D14">
        <v>3161</v>
      </c>
      <c r="E14">
        <v>37.200000762939453</v>
      </c>
      <c r="F14">
        <v>33.599998474121094</v>
      </c>
      <c r="G14">
        <v>0.40000000596046448</v>
      </c>
      <c r="H14">
        <v>67</v>
      </c>
      <c r="I14">
        <v>45.224998474121094</v>
      </c>
    </row>
    <row r="15" spans="1:9" x14ac:dyDescent="0.2">
      <c r="A15">
        <v>5</v>
      </c>
      <c r="B15" t="s">
        <v>34</v>
      </c>
      <c r="C15">
        <v>129.42999267578125</v>
      </c>
      <c r="D15">
        <v>129.30000305175781</v>
      </c>
      <c r="E15">
        <v>5.8000001907348633</v>
      </c>
      <c r="F15">
        <v>6.4000000953674316</v>
      </c>
      <c r="G15">
        <v>2.9100000858306885</v>
      </c>
      <c r="H15">
        <v>181</v>
      </c>
      <c r="I15">
        <v>18.249000549316406</v>
      </c>
    </row>
    <row r="16" spans="1:9" x14ac:dyDescent="0.2">
      <c r="A16">
        <v>6</v>
      </c>
      <c r="B16" t="s">
        <v>35</v>
      </c>
      <c r="C16">
        <v>90.683998107910156</v>
      </c>
      <c r="D16">
        <v>1561.300048828125</v>
      </c>
      <c r="E16">
        <v>28.299999237060547</v>
      </c>
      <c r="F16">
        <v>15.699999809265137</v>
      </c>
      <c r="G16">
        <v>0.56999999284744263</v>
      </c>
      <c r="H16">
        <v>124</v>
      </c>
      <c r="I16">
        <v>60.006000518798828</v>
      </c>
    </row>
    <row r="17" spans="1:9" x14ac:dyDescent="0.2">
      <c r="A17">
        <v>7</v>
      </c>
      <c r="B17" t="s">
        <v>36</v>
      </c>
      <c r="C17">
        <v>77.48699951171875</v>
      </c>
      <c r="D17">
        <v>5341</v>
      </c>
      <c r="E17">
        <v>74.699996948242188</v>
      </c>
      <c r="F17">
        <v>32.599998474121094</v>
      </c>
      <c r="G17">
        <v>0.31000000238418579</v>
      </c>
      <c r="H17">
        <v>166</v>
      </c>
      <c r="I17">
        <v>67.650001525878906</v>
      </c>
    </row>
    <row r="18" spans="1:9" x14ac:dyDescent="0.2">
      <c r="A18">
        <v>8</v>
      </c>
      <c r="B18" t="s">
        <v>37</v>
      </c>
      <c r="C18">
        <v>107.50800323486328</v>
      </c>
      <c r="D18">
        <v>1280.699951171875</v>
      </c>
      <c r="E18">
        <v>13.699999809265137</v>
      </c>
      <c r="F18">
        <v>11</v>
      </c>
      <c r="G18">
        <v>0.62999999523162842</v>
      </c>
      <c r="H18">
        <v>108</v>
      </c>
      <c r="I18">
        <v>62.38800048828125</v>
      </c>
    </row>
    <row r="19" spans="1:9" x14ac:dyDescent="0.2">
      <c r="A19">
        <v>9</v>
      </c>
      <c r="B19" t="s">
        <v>38</v>
      </c>
      <c r="C19">
        <v>134.91999816894531</v>
      </c>
      <c r="D19">
        <v>752.5999755859375</v>
      </c>
      <c r="E19">
        <v>17.399999618530273</v>
      </c>
      <c r="F19">
        <v>14.800000190734863</v>
      </c>
      <c r="G19">
        <v>0.82999998331069946</v>
      </c>
      <c r="H19">
        <v>181</v>
      </c>
      <c r="I19">
        <v>44.981998443603516</v>
      </c>
    </row>
    <row r="20" spans="1:9" x14ac:dyDescent="0.2">
      <c r="A20">
        <v>10</v>
      </c>
      <c r="B20" t="s">
        <v>39</v>
      </c>
      <c r="C20">
        <v>146.4429931640625</v>
      </c>
      <c r="D20">
        <v>11.600000381469727</v>
      </c>
      <c r="E20">
        <v>12.5</v>
      </c>
      <c r="F20">
        <v>9.1000003814697266</v>
      </c>
      <c r="G20">
        <v>9.8199996948242188</v>
      </c>
      <c r="H20">
        <v>132</v>
      </c>
      <c r="I20">
        <v>0.40900000929832458</v>
      </c>
    </row>
    <row r="21" spans="1:9" x14ac:dyDescent="0.2">
      <c r="A21">
        <v>11</v>
      </c>
      <c r="B21" t="s">
        <v>40</v>
      </c>
      <c r="C21">
        <v>191.32099914550781</v>
      </c>
      <c r="D21">
        <v>168.5</v>
      </c>
      <c r="E21">
        <v>5.5</v>
      </c>
      <c r="F21">
        <v>4.6999998092651367</v>
      </c>
      <c r="G21">
        <v>1.4500000476837158</v>
      </c>
      <c r="H21">
        <v>160</v>
      </c>
      <c r="I21">
        <v>4.5960001945495605</v>
      </c>
    </row>
    <row r="23" spans="1:9" x14ac:dyDescent="0.2">
      <c r="A23" t="s">
        <v>41</v>
      </c>
      <c r="B23" t="s">
        <v>42</v>
      </c>
    </row>
    <row r="24" spans="1:9" x14ac:dyDescent="0.2">
      <c r="A24" t="s">
        <v>22</v>
      </c>
      <c r="B24" t="s">
        <v>43</v>
      </c>
      <c r="C24" t="s">
        <v>44</v>
      </c>
      <c r="D24" t="s">
        <v>45</v>
      </c>
      <c r="E24" t="s">
        <v>29</v>
      </c>
      <c r="F24" t="s">
        <v>41</v>
      </c>
      <c r="G24" t="s">
        <v>46</v>
      </c>
      <c r="H24" t="s">
        <v>47</v>
      </c>
      <c r="I24" t="s">
        <v>30</v>
      </c>
    </row>
    <row r="25" spans="1:9" x14ac:dyDescent="0.2">
      <c r="A25" t="s">
        <v>30</v>
      </c>
      <c r="B25">
        <v>-0.53700000047683716</v>
      </c>
      <c r="C25">
        <v>-0.2565000057220459</v>
      </c>
      <c r="D25">
        <v>-0.68199998140335083</v>
      </c>
      <c r="E25">
        <v>-18.094999313354492</v>
      </c>
      <c r="F25">
        <v>0.78829997777938843</v>
      </c>
      <c r="G25">
        <v>1.0034999847412109</v>
      </c>
      <c r="H25">
        <v>0.78549998998641968</v>
      </c>
      <c r="I25">
        <v>1</v>
      </c>
    </row>
    <row r="26" spans="1:9" x14ac:dyDescent="0.2">
      <c r="A26" t="s">
        <v>48</v>
      </c>
      <c r="B26" t="s">
        <v>49</v>
      </c>
      <c r="C26">
        <v>0.22599999606609344</v>
      </c>
    </row>
    <row r="27" spans="1:9" x14ac:dyDescent="0.2">
      <c r="A27" t="s">
        <v>31</v>
      </c>
      <c r="B27">
        <v>4.3999999761581421E-2</v>
      </c>
      <c r="C27">
        <v>1.1300000362098217E-2</v>
      </c>
      <c r="D27">
        <v>4.5000001788139343E-2</v>
      </c>
      <c r="E27">
        <v>0.59200000762939453</v>
      </c>
      <c r="F27">
        <v>0.9868999719619751</v>
      </c>
      <c r="G27">
        <v>0.99379998445510864</v>
      </c>
      <c r="H27">
        <v>0.99709999561309814</v>
      </c>
      <c r="I27">
        <v>0.99589997529983521</v>
      </c>
    </row>
    <row r="28" spans="1:9" x14ac:dyDescent="0.2">
      <c r="A28" t="s">
        <v>48</v>
      </c>
      <c r="B28" t="s">
        <v>49</v>
      </c>
      <c r="C28">
        <v>-9.9999997764825821E-3</v>
      </c>
    </row>
    <row r="29" spans="1:9" x14ac:dyDescent="0.2">
      <c r="A29" t="s">
        <v>50</v>
      </c>
      <c r="B29">
        <v>1.0169999599456787</v>
      </c>
      <c r="C29">
        <v>0.19380000233650208</v>
      </c>
      <c r="D29">
        <v>1.0479999780654907</v>
      </c>
      <c r="E29">
        <v>6.8689999580383301</v>
      </c>
      <c r="F29">
        <v>0.97119998931884766</v>
      </c>
      <c r="G29">
        <v>0.99150002002716064</v>
      </c>
      <c r="H29">
        <v>0.99419999122619629</v>
      </c>
      <c r="I29">
        <v>0.98530000448226929</v>
      </c>
    </row>
    <row r="30" spans="1:9" x14ac:dyDescent="0.2">
      <c r="A30" t="s">
        <v>51</v>
      </c>
      <c r="B30">
        <v>11.057000160217285</v>
      </c>
      <c r="C30">
        <v>1.7694000005722046</v>
      </c>
      <c r="D30">
        <v>11.213000297546387</v>
      </c>
      <c r="E30">
        <v>45.224998474121094</v>
      </c>
      <c r="F30">
        <v>0.98610001802444458</v>
      </c>
      <c r="G30">
        <v>0.98760002851486206</v>
      </c>
      <c r="H30">
        <v>1.0037000179290771</v>
      </c>
      <c r="I30">
        <v>0.99479997158050537</v>
      </c>
    </row>
    <row r="31" spans="1:9" x14ac:dyDescent="0.2">
      <c r="A31" t="s">
        <v>52</v>
      </c>
      <c r="B31">
        <v>2.4330000877380371</v>
      </c>
      <c r="C31">
        <v>0.70450001955032349</v>
      </c>
      <c r="D31">
        <v>2.1159999370574951</v>
      </c>
      <c r="E31">
        <v>18.249000549316406</v>
      </c>
      <c r="F31">
        <v>1.1499999761581421</v>
      </c>
      <c r="G31">
        <v>0.98519998788833618</v>
      </c>
      <c r="H31">
        <v>1.1675000190734863</v>
      </c>
      <c r="I31">
        <v>0.99970000982284546</v>
      </c>
    </row>
    <row r="32" spans="1:9" x14ac:dyDescent="0.2">
      <c r="A32" t="s">
        <v>53</v>
      </c>
      <c r="B32">
        <v>12.868000030517578</v>
      </c>
      <c r="C32">
        <v>2.2651998996734619</v>
      </c>
      <c r="D32">
        <v>12.949000358581543</v>
      </c>
      <c r="E32">
        <v>60.006000518798828</v>
      </c>
      <c r="F32">
        <v>0.99370002746582031</v>
      </c>
      <c r="G32">
        <v>0.99470001459121704</v>
      </c>
      <c r="H32">
        <v>0.99940001964569092</v>
      </c>
      <c r="I32">
        <v>0.99959999322891235</v>
      </c>
    </row>
    <row r="33" spans="1:9" x14ac:dyDescent="0.2">
      <c r="A33" t="s">
        <v>54</v>
      </c>
      <c r="B33">
        <v>39.797000885009766</v>
      </c>
      <c r="C33">
        <v>5.9436001777648926</v>
      </c>
      <c r="D33">
        <v>37.437999725341797</v>
      </c>
      <c r="E33">
        <v>67.650001525878906</v>
      </c>
      <c r="F33">
        <v>1.062999963760376</v>
      </c>
      <c r="G33">
        <v>0.98799997568130493</v>
      </c>
      <c r="H33">
        <v>1.0755000114440918</v>
      </c>
      <c r="I33">
        <v>1.0003999471664429</v>
      </c>
    </row>
    <row r="34" spans="1:9" x14ac:dyDescent="0.2">
      <c r="A34" t="s">
        <v>55</v>
      </c>
      <c r="B34">
        <v>13.442000389099121</v>
      </c>
      <c r="C34">
        <v>2.9925999641418457</v>
      </c>
      <c r="D34">
        <v>12.696000099182129</v>
      </c>
      <c r="E34">
        <v>62.38800048828125</v>
      </c>
      <c r="F34">
        <v>1.0587999820709229</v>
      </c>
      <c r="G34">
        <v>0.99470001459121704</v>
      </c>
      <c r="H34">
        <v>1.0628999471664429</v>
      </c>
      <c r="I34">
        <v>1.0013999938964844</v>
      </c>
    </row>
    <row r="35" spans="1:9" x14ac:dyDescent="0.2">
      <c r="A35" t="s">
        <v>56</v>
      </c>
      <c r="B35">
        <v>10.883999824523926</v>
      </c>
      <c r="C35">
        <v>1.3594000339508057</v>
      </c>
      <c r="D35">
        <v>10.741000175476074</v>
      </c>
      <c r="E35">
        <v>44.981998443603516</v>
      </c>
      <c r="F35">
        <v>1.0132999420166016</v>
      </c>
      <c r="G35">
        <v>1.0075000524520874</v>
      </c>
      <c r="H35">
        <v>1.0058000087738037</v>
      </c>
      <c r="I35">
        <v>1</v>
      </c>
    </row>
    <row r="36" spans="1:9" x14ac:dyDescent="0.2">
      <c r="A36" t="s">
        <v>57</v>
      </c>
      <c r="B36">
        <v>0.1809999942779541</v>
      </c>
      <c r="C36">
        <v>2.2800000384449959E-2</v>
      </c>
      <c r="D36">
        <v>0.17299999296665192</v>
      </c>
      <c r="E36">
        <v>0.40900000929832458</v>
      </c>
      <c r="F36">
        <v>1.0427000522613525</v>
      </c>
      <c r="G36">
        <v>1.0339000225067139</v>
      </c>
      <c r="H36">
        <v>1.0083999633789062</v>
      </c>
      <c r="I36">
        <v>1</v>
      </c>
    </row>
    <row r="37" spans="1:9" x14ac:dyDescent="0.2">
      <c r="A37" t="s">
        <v>58</v>
      </c>
      <c r="B37">
        <v>4.9930000305175781</v>
      </c>
      <c r="C37">
        <v>0.56080001592636108</v>
      </c>
      <c r="D37">
        <v>4.5949997901916504</v>
      </c>
      <c r="E37">
        <v>4.5960001945495605</v>
      </c>
      <c r="F37">
        <v>1.0865999460220337</v>
      </c>
      <c r="G37">
        <v>1.0535999536514282</v>
      </c>
      <c r="H37">
        <v>1.038100004196167</v>
      </c>
      <c r="I37">
        <v>0.993399977684021</v>
      </c>
    </row>
    <row r="38" spans="1:9" x14ac:dyDescent="0.2">
      <c r="A38" t="s">
        <v>59</v>
      </c>
    </row>
    <row r="39" spans="1:9" x14ac:dyDescent="0.2">
      <c r="A39" t="s">
        <v>60</v>
      </c>
      <c r="B39">
        <v>96.394996643066406</v>
      </c>
      <c r="C39">
        <v>15.567000389099121</v>
      </c>
      <c r="D39">
        <v>92.331001281738281</v>
      </c>
      <c r="E39">
        <v>292.87100219726562</v>
      </c>
      <c r="F39" t="s">
        <v>61</v>
      </c>
    </row>
    <row r="41" spans="1:9" x14ac:dyDescent="0.2">
      <c r="A41" t="s">
        <v>62</v>
      </c>
    </row>
    <row r="43" spans="1:9" x14ac:dyDescent="0.2">
      <c r="A43" t="s">
        <v>63</v>
      </c>
    </row>
    <row r="44" spans="1:9" x14ac:dyDescent="0.2">
      <c r="A44" t="s">
        <v>1</v>
      </c>
      <c r="B44" t="s">
        <v>2</v>
      </c>
      <c r="C44" t="s">
        <v>3</v>
      </c>
      <c r="D44" t="s">
        <v>4</v>
      </c>
    </row>
    <row r="45" spans="1:9" x14ac:dyDescent="0.2">
      <c r="A45" t="s">
        <v>5</v>
      </c>
      <c r="B45">
        <v>2</v>
      </c>
      <c r="C45" t="s">
        <v>6</v>
      </c>
      <c r="D45" t="s">
        <v>7</v>
      </c>
    </row>
    <row r="46" spans="1:9" x14ac:dyDescent="0.2">
      <c r="A46" t="s">
        <v>8</v>
      </c>
      <c r="B46" t="s">
        <v>9</v>
      </c>
      <c r="C46">
        <v>29.162300109863281</v>
      </c>
      <c r="D46" t="s">
        <v>10</v>
      </c>
      <c r="E46">
        <v>-35.416801452636719</v>
      </c>
      <c r="F46" t="s">
        <v>11</v>
      </c>
      <c r="G46">
        <v>10.190999984741211</v>
      </c>
    </row>
    <row r="47" spans="1:9" x14ac:dyDescent="0.2">
      <c r="A47" t="s">
        <v>12</v>
      </c>
      <c r="B47">
        <v>15</v>
      </c>
      <c r="C47" t="s">
        <v>13</v>
      </c>
      <c r="D47">
        <v>1</v>
      </c>
      <c r="E47" t="s">
        <v>14</v>
      </c>
      <c r="F47" t="s">
        <v>15</v>
      </c>
    </row>
    <row r="48" spans="1:9" x14ac:dyDescent="0.2">
      <c r="A48" t="s">
        <v>16</v>
      </c>
      <c r="B48" t="s">
        <v>64</v>
      </c>
    </row>
    <row r="49" spans="1:9" x14ac:dyDescent="0.2">
      <c r="A49" t="s">
        <v>18</v>
      </c>
    </row>
    <row r="50" spans="1:9" x14ac:dyDescent="0.2">
      <c r="A50" t="s">
        <v>19</v>
      </c>
    </row>
    <row r="51" spans="1:9" x14ac:dyDescent="0.2">
      <c r="A51" t="s">
        <v>20</v>
      </c>
      <c r="B51">
        <v>1.4979999463093918E-8</v>
      </c>
    </row>
    <row r="52" spans="1:9" x14ac:dyDescent="0.2">
      <c r="A52" t="s">
        <v>21</v>
      </c>
      <c r="B52" t="s">
        <v>22</v>
      </c>
      <c r="C52" t="s">
        <v>23</v>
      </c>
      <c r="D52" t="s">
        <v>24</v>
      </c>
      <c r="E52" t="s">
        <v>25</v>
      </c>
      <c r="F52" t="s">
        <v>26</v>
      </c>
      <c r="G52" t="s">
        <v>27</v>
      </c>
      <c r="H52" t="s">
        <v>28</v>
      </c>
      <c r="I52" t="s">
        <v>29</v>
      </c>
    </row>
    <row r="53" spans="1:9" x14ac:dyDescent="0.2">
      <c r="A53">
        <v>1</v>
      </c>
      <c r="B53" t="s">
        <v>30</v>
      </c>
      <c r="C53">
        <v>84.9219970703125</v>
      </c>
      <c r="D53">
        <v>-56</v>
      </c>
      <c r="E53">
        <v>159.60000610351562</v>
      </c>
      <c r="F53">
        <v>168.80000305175781</v>
      </c>
      <c r="G53">
        <v>100</v>
      </c>
      <c r="H53">
        <v>557</v>
      </c>
      <c r="I53">
        <v>-14.430999755859375</v>
      </c>
    </row>
    <row r="54" spans="1:9" x14ac:dyDescent="0.2">
      <c r="A54">
        <v>2</v>
      </c>
      <c r="B54" t="s">
        <v>31</v>
      </c>
      <c r="C54">
        <v>151.11799621582031</v>
      </c>
      <c r="D54">
        <v>9.3000001907348633</v>
      </c>
      <c r="E54">
        <v>10.899999618530273</v>
      </c>
      <c r="F54">
        <v>9.3999996185302734</v>
      </c>
      <c r="G54">
        <v>13.079999923706055</v>
      </c>
      <c r="H54">
        <v>46</v>
      </c>
      <c r="I54">
        <v>0.56400001049041748</v>
      </c>
    </row>
    <row r="55" spans="1:9" x14ac:dyDescent="0.2">
      <c r="A55">
        <v>3</v>
      </c>
      <c r="B55" t="s">
        <v>32</v>
      </c>
      <c r="C55">
        <v>119.47699737548828</v>
      </c>
      <c r="D55">
        <v>311.39999389648438</v>
      </c>
      <c r="E55">
        <v>24.5</v>
      </c>
      <c r="F55">
        <v>16</v>
      </c>
      <c r="G55">
        <v>1.3600000143051147</v>
      </c>
      <c r="H55">
        <v>53</v>
      </c>
      <c r="I55">
        <v>7.3229999542236328</v>
      </c>
    </row>
    <row r="56" spans="1:9" x14ac:dyDescent="0.2">
      <c r="A56">
        <v>4</v>
      </c>
      <c r="B56" t="s">
        <v>33</v>
      </c>
      <c r="C56">
        <v>107.24199676513672</v>
      </c>
      <c r="D56">
        <v>3152.39990234375</v>
      </c>
      <c r="E56">
        <v>39</v>
      </c>
      <c r="F56">
        <v>32.200000762939453</v>
      </c>
      <c r="G56">
        <v>0.40000000596046448</v>
      </c>
      <c r="H56">
        <v>67</v>
      </c>
      <c r="I56">
        <v>45.070999145507812</v>
      </c>
    </row>
    <row r="57" spans="1:9" x14ac:dyDescent="0.2">
      <c r="A57">
        <v>5</v>
      </c>
      <c r="B57" t="s">
        <v>34</v>
      </c>
      <c r="C57">
        <v>129.45700073242188</v>
      </c>
      <c r="D57">
        <v>133.80000305175781</v>
      </c>
      <c r="E57">
        <v>9</v>
      </c>
      <c r="F57">
        <v>3.7999999523162842</v>
      </c>
      <c r="G57">
        <v>2.8599998950958252</v>
      </c>
      <c r="H57">
        <v>182</v>
      </c>
      <c r="I57">
        <v>18.875</v>
      </c>
    </row>
    <row r="58" spans="1:9" x14ac:dyDescent="0.2">
      <c r="A58">
        <v>6</v>
      </c>
      <c r="B58" t="s">
        <v>35</v>
      </c>
      <c r="C58">
        <v>90.679000854492188</v>
      </c>
      <c r="D58">
        <v>1585.800048828125</v>
      </c>
      <c r="E58">
        <v>31.600000381469727</v>
      </c>
      <c r="F58">
        <v>14.100000381469727</v>
      </c>
      <c r="G58">
        <v>0.56999999284744263</v>
      </c>
      <c r="H58">
        <v>126</v>
      </c>
      <c r="I58">
        <v>60.907001495361328</v>
      </c>
    </row>
    <row r="59" spans="1:9" x14ac:dyDescent="0.2">
      <c r="A59">
        <v>7</v>
      </c>
      <c r="B59" t="s">
        <v>36</v>
      </c>
      <c r="C59">
        <v>77.48699951171875</v>
      </c>
      <c r="D59">
        <v>5353.60009765625</v>
      </c>
      <c r="E59">
        <v>77.699996948242188</v>
      </c>
      <c r="F59">
        <v>35</v>
      </c>
      <c r="G59">
        <v>0.31000000238418579</v>
      </c>
      <c r="H59">
        <v>170</v>
      </c>
      <c r="I59">
        <v>67.763999938964844</v>
      </c>
    </row>
    <row r="60" spans="1:9" x14ac:dyDescent="0.2">
      <c r="A60">
        <v>8</v>
      </c>
      <c r="B60" t="s">
        <v>37</v>
      </c>
      <c r="C60">
        <v>107.50299835205078</v>
      </c>
      <c r="D60">
        <v>1268.300048828125</v>
      </c>
      <c r="E60">
        <v>14</v>
      </c>
      <c r="F60">
        <v>9.3000001907348633</v>
      </c>
      <c r="G60">
        <v>0.62999999523162842</v>
      </c>
      <c r="H60">
        <v>102</v>
      </c>
      <c r="I60">
        <v>61.743999481201172</v>
      </c>
    </row>
    <row r="61" spans="1:9" x14ac:dyDescent="0.2">
      <c r="A61">
        <v>9</v>
      </c>
      <c r="B61" t="s">
        <v>38</v>
      </c>
      <c r="C61">
        <v>134.90199279785156</v>
      </c>
      <c r="D61">
        <v>780</v>
      </c>
      <c r="E61">
        <v>14.399999618530273</v>
      </c>
      <c r="F61">
        <v>15</v>
      </c>
      <c r="G61">
        <v>0.81999999284744263</v>
      </c>
      <c r="H61">
        <v>173</v>
      </c>
      <c r="I61">
        <v>46.590000152587891</v>
      </c>
    </row>
    <row r="62" spans="1:9" x14ac:dyDescent="0.2">
      <c r="A62">
        <v>10</v>
      </c>
      <c r="B62" t="s">
        <v>39</v>
      </c>
      <c r="C62">
        <v>146.4429931640625</v>
      </c>
      <c r="D62">
        <v>14.100000381469727</v>
      </c>
      <c r="E62">
        <v>12.199999809265137</v>
      </c>
      <c r="F62">
        <v>10.899999618530273</v>
      </c>
      <c r="G62">
        <v>8.3400001525878906</v>
      </c>
      <c r="H62">
        <v>133</v>
      </c>
      <c r="I62">
        <v>0.49700000882148743</v>
      </c>
    </row>
    <row r="63" spans="1:9" x14ac:dyDescent="0.2">
      <c r="A63">
        <v>11</v>
      </c>
      <c r="B63" t="s">
        <v>40</v>
      </c>
      <c r="C63">
        <v>191.32099914550781</v>
      </c>
      <c r="D63">
        <v>166.89999389648438</v>
      </c>
      <c r="E63">
        <v>5.5</v>
      </c>
      <c r="F63">
        <v>4</v>
      </c>
      <c r="G63">
        <v>1.4500000476837158</v>
      </c>
      <c r="H63">
        <v>155</v>
      </c>
      <c r="I63">
        <v>4.5489997863769531</v>
      </c>
    </row>
    <row r="65" spans="1:9" x14ac:dyDescent="0.2">
      <c r="A65" t="s">
        <v>41</v>
      </c>
      <c r="B65" t="s">
        <v>42</v>
      </c>
    </row>
    <row r="66" spans="1:9" x14ac:dyDescent="0.2">
      <c r="A66" t="s">
        <v>22</v>
      </c>
      <c r="B66" t="s">
        <v>43</v>
      </c>
      <c r="C66" t="s">
        <v>44</v>
      </c>
      <c r="D66" t="s">
        <v>45</v>
      </c>
      <c r="E66" t="s">
        <v>29</v>
      </c>
      <c r="F66" t="s">
        <v>41</v>
      </c>
      <c r="G66" t="s">
        <v>46</v>
      </c>
      <c r="H66" t="s">
        <v>47</v>
      </c>
      <c r="I66" t="s">
        <v>30</v>
      </c>
    </row>
    <row r="67" spans="1:9" x14ac:dyDescent="0.2">
      <c r="A67" t="s">
        <v>30</v>
      </c>
      <c r="B67">
        <v>-0.42699998617172241</v>
      </c>
      <c r="C67">
        <v>-0.20229999721050262</v>
      </c>
      <c r="D67">
        <v>-0.54400002956390381</v>
      </c>
      <c r="E67">
        <v>-14.430999755859375</v>
      </c>
      <c r="F67">
        <v>0.78509998321533203</v>
      </c>
      <c r="G67">
        <v>1.0032000541687012</v>
      </c>
      <c r="H67">
        <v>0.78259998559951782</v>
      </c>
      <c r="I67">
        <v>1</v>
      </c>
    </row>
    <row r="68" spans="1:9" x14ac:dyDescent="0.2">
      <c r="A68" t="s">
        <v>48</v>
      </c>
      <c r="B68" t="s">
        <v>49</v>
      </c>
      <c r="C68">
        <v>0.18000000715255737</v>
      </c>
    </row>
    <row r="69" spans="1:9" x14ac:dyDescent="0.2">
      <c r="A69" t="s">
        <v>31</v>
      </c>
      <c r="B69">
        <v>4.1999999433755875E-2</v>
      </c>
      <c r="C69">
        <v>1.0700000450015068E-2</v>
      </c>
      <c r="D69">
        <v>4.3000001460313797E-2</v>
      </c>
      <c r="E69">
        <v>0.56400001049041748</v>
      </c>
      <c r="F69">
        <v>0.98650002479553223</v>
      </c>
      <c r="G69">
        <v>0.9934999942779541</v>
      </c>
      <c r="H69">
        <v>0.99699997901916504</v>
      </c>
      <c r="I69">
        <v>0.99589997529983521</v>
      </c>
    </row>
    <row r="70" spans="1:9" x14ac:dyDescent="0.2">
      <c r="A70" t="s">
        <v>48</v>
      </c>
      <c r="B70" t="s">
        <v>49</v>
      </c>
      <c r="C70">
        <v>-8.999999612569809E-3</v>
      </c>
    </row>
    <row r="71" spans="1:9" x14ac:dyDescent="0.2">
      <c r="A71" t="s">
        <v>50</v>
      </c>
      <c r="B71">
        <v>1.0839999914169312</v>
      </c>
      <c r="C71">
        <v>0.20559999346733093</v>
      </c>
      <c r="D71">
        <v>1.1169999837875366</v>
      </c>
      <c r="E71">
        <v>7.3229999542236328</v>
      </c>
      <c r="F71">
        <v>0.97100001573562622</v>
      </c>
      <c r="G71">
        <v>0.991100013256073</v>
      </c>
      <c r="H71">
        <v>0.99419999122619629</v>
      </c>
      <c r="I71">
        <v>0.98540002107620239</v>
      </c>
    </row>
    <row r="72" spans="1:9" x14ac:dyDescent="0.2">
      <c r="A72" t="s">
        <v>51</v>
      </c>
      <c r="B72">
        <v>11.017000198364258</v>
      </c>
      <c r="C72">
        <v>1.7547999620437622</v>
      </c>
      <c r="D72">
        <v>11.175000190734863</v>
      </c>
      <c r="E72">
        <v>45.070999145507812</v>
      </c>
      <c r="F72">
        <v>0.98589998483657837</v>
      </c>
      <c r="G72">
        <v>0.98720002174377441</v>
      </c>
      <c r="H72">
        <v>1.0038000345230103</v>
      </c>
      <c r="I72">
        <v>0.99479997158050537</v>
      </c>
    </row>
    <row r="73" spans="1:9" x14ac:dyDescent="0.2">
      <c r="A73" t="s">
        <v>52</v>
      </c>
      <c r="B73">
        <v>2.5220000743865967</v>
      </c>
      <c r="C73">
        <v>0.72699999809265137</v>
      </c>
      <c r="D73">
        <v>2.187999963760376</v>
      </c>
      <c r="E73">
        <v>18.875</v>
      </c>
      <c r="F73">
        <v>1.1526999473571777</v>
      </c>
      <c r="G73">
        <v>0.98489999771118164</v>
      </c>
      <c r="H73">
        <v>1.1706000566482544</v>
      </c>
      <c r="I73">
        <v>0.99980002641677856</v>
      </c>
    </row>
    <row r="74" spans="1:9" x14ac:dyDescent="0.2">
      <c r="A74" t="s">
        <v>53</v>
      </c>
      <c r="B74">
        <v>13.064000129699707</v>
      </c>
      <c r="C74">
        <v>2.2890999317169189</v>
      </c>
      <c r="D74">
        <v>13.144000053405762</v>
      </c>
      <c r="E74">
        <v>60.907001495361328</v>
      </c>
      <c r="F74">
        <v>0.99390000104904175</v>
      </c>
      <c r="G74">
        <v>0.9944000244140625</v>
      </c>
      <c r="H74">
        <v>0.99989998340606689</v>
      </c>
      <c r="I74">
        <v>0.99959999322891235</v>
      </c>
    </row>
    <row r="75" spans="1:9" x14ac:dyDescent="0.2">
      <c r="A75" t="s">
        <v>54</v>
      </c>
      <c r="B75">
        <v>39.884998321533203</v>
      </c>
      <c r="C75">
        <v>5.9288997650146484</v>
      </c>
      <c r="D75">
        <v>37.500999450683594</v>
      </c>
      <c r="E75">
        <v>67.763999938964844</v>
      </c>
      <c r="F75">
        <v>1.0635999441146851</v>
      </c>
      <c r="G75">
        <v>0.98760002851486206</v>
      </c>
      <c r="H75">
        <v>1.0765000581741333</v>
      </c>
      <c r="I75">
        <v>1.0003999471664429</v>
      </c>
    </row>
    <row r="76" spans="1:9" x14ac:dyDescent="0.2">
      <c r="A76" t="s">
        <v>55</v>
      </c>
      <c r="B76">
        <v>13.335000038146973</v>
      </c>
      <c r="C76">
        <v>2.9549999237060547</v>
      </c>
      <c r="D76">
        <v>12.564999580383301</v>
      </c>
      <c r="E76">
        <v>61.743999481201172</v>
      </c>
      <c r="F76">
        <v>1.0613000392913818</v>
      </c>
      <c r="G76">
        <v>0.9944000244140625</v>
      </c>
      <c r="H76">
        <v>1.0657999515533447</v>
      </c>
      <c r="I76">
        <v>1.0013999938964844</v>
      </c>
    </row>
    <row r="77" spans="1:9" x14ac:dyDescent="0.2">
      <c r="A77" t="s">
        <v>56</v>
      </c>
      <c r="B77">
        <v>11.267000198364258</v>
      </c>
      <c r="C77">
        <v>1.4007999897003174</v>
      </c>
      <c r="D77">
        <v>11.12399959564209</v>
      </c>
      <c r="E77">
        <v>46.590000152587891</v>
      </c>
      <c r="F77">
        <v>1.0127999782562256</v>
      </c>
      <c r="G77">
        <v>1.007099986076355</v>
      </c>
      <c r="H77">
        <v>1.0056999921798706</v>
      </c>
      <c r="I77">
        <v>1</v>
      </c>
    </row>
    <row r="78" spans="1:9" x14ac:dyDescent="0.2">
      <c r="A78" t="s">
        <v>57</v>
      </c>
      <c r="B78">
        <v>0.21899999678134918</v>
      </c>
      <c r="C78">
        <v>2.759999968111515E-2</v>
      </c>
      <c r="D78">
        <v>0.20999999344348907</v>
      </c>
      <c r="E78">
        <v>0.49700000882148743</v>
      </c>
      <c r="F78">
        <v>1.042199969291687</v>
      </c>
      <c r="G78">
        <v>1.0334999561309814</v>
      </c>
      <c r="H78">
        <v>1.0082999467849731</v>
      </c>
      <c r="I78">
        <v>1</v>
      </c>
    </row>
    <row r="79" spans="1:9" x14ac:dyDescent="0.2">
      <c r="A79" t="s">
        <v>58</v>
      </c>
      <c r="B79">
        <v>4.9380002021789551</v>
      </c>
      <c r="C79">
        <v>0.55210000276565552</v>
      </c>
      <c r="D79">
        <v>4.5479998588562012</v>
      </c>
      <c r="E79">
        <v>4.5489997863769531</v>
      </c>
      <c r="F79">
        <v>1.0858000516891479</v>
      </c>
      <c r="G79">
        <v>1.0532000064849854</v>
      </c>
      <c r="H79">
        <v>1.0379999876022339</v>
      </c>
      <c r="I79">
        <v>0.99320000410079956</v>
      </c>
    </row>
    <row r="80" spans="1:9" x14ac:dyDescent="0.2">
      <c r="A80" t="s">
        <v>59</v>
      </c>
    </row>
    <row r="81" spans="1:9" x14ac:dyDescent="0.2">
      <c r="A81" t="s">
        <v>60</v>
      </c>
      <c r="B81">
        <v>97.115997314453125</v>
      </c>
      <c r="C81">
        <v>15.649200439453125</v>
      </c>
      <c r="D81">
        <v>93.070999145507812</v>
      </c>
      <c r="E81">
        <v>299.4530029296875</v>
      </c>
      <c r="F81" t="s">
        <v>61</v>
      </c>
    </row>
    <row r="83" spans="1:9" x14ac:dyDescent="0.2">
      <c r="A83" t="s">
        <v>62</v>
      </c>
    </row>
    <row r="85" spans="1:9" x14ac:dyDescent="0.2">
      <c r="A85" t="s">
        <v>65</v>
      </c>
    </row>
    <row r="86" spans="1:9" x14ac:dyDescent="0.2">
      <c r="A86" t="s">
        <v>1</v>
      </c>
      <c r="B86" t="s">
        <v>2</v>
      </c>
      <c r="C86" t="s">
        <v>3</v>
      </c>
      <c r="D86" t="s">
        <v>4</v>
      </c>
    </row>
    <row r="87" spans="1:9" x14ac:dyDescent="0.2">
      <c r="A87" t="s">
        <v>5</v>
      </c>
      <c r="B87">
        <v>3</v>
      </c>
      <c r="C87" t="s">
        <v>6</v>
      </c>
      <c r="D87" t="s">
        <v>7</v>
      </c>
    </row>
    <row r="88" spans="1:9" x14ac:dyDescent="0.2">
      <c r="A88" t="s">
        <v>8</v>
      </c>
      <c r="B88" t="s">
        <v>9</v>
      </c>
      <c r="C88">
        <v>29.365999221801758</v>
      </c>
      <c r="D88" t="s">
        <v>10</v>
      </c>
      <c r="E88">
        <v>-35.619598388671875</v>
      </c>
      <c r="F88" t="s">
        <v>11</v>
      </c>
      <c r="G88">
        <v>10.193499565124512</v>
      </c>
    </row>
    <row r="89" spans="1:9" x14ac:dyDescent="0.2">
      <c r="A89" t="s">
        <v>12</v>
      </c>
      <c r="B89">
        <v>15</v>
      </c>
      <c r="C89" t="s">
        <v>13</v>
      </c>
      <c r="D89">
        <v>1</v>
      </c>
      <c r="E89" t="s">
        <v>14</v>
      </c>
      <c r="F89" t="s">
        <v>15</v>
      </c>
    </row>
    <row r="90" spans="1:9" x14ac:dyDescent="0.2">
      <c r="A90" t="s">
        <v>16</v>
      </c>
      <c r="B90" t="s">
        <v>66</v>
      </c>
    </row>
    <row r="91" spans="1:9" x14ac:dyDescent="0.2">
      <c r="A91" t="s">
        <v>18</v>
      </c>
    </row>
    <row r="92" spans="1:9" x14ac:dyDescent="0.2">
      <c r="A92" t="s">
        <v>19</v>
      </c>
    </row>
    <row r="93" spans="1:9" x14ac:dyDescent="0.2">
      <c r="A93" t="s">
        <v>20</v>
      </c>
      <c r="B93">
        <v>1.4970000350444934E-8</v>
      </c>
    </row>
    <row r="94" spans="1:9" x14ac:dyDescent="0.2">
      <c r="A94" t="s">
        <v>21</v>
      </c>
      <c r="B94" t="s">
        <v>22</v>
      </c>
      <c r="C94" t="s">
        <v>23</v>
      </c>
      <c r="D94" t="s">
        <v>24</v>
      </c>
      <c r="E94" t="s">
        <v>25</v>
      </c>
      <c r="F94" t="s">
        <v>26</v>
      </c>
      <c r="G94" t="s">
        <v>27</v>
      </c>
      <c r="H94" t="s">
        <v>28</v>
      </c>
      <c r="I94" t="s">
        <v>29</v>
      </c>
    </row>
    <row r="95" spans="1:9" x14ac:dyDescent="0.2">
      <c r="A95">
        <v>1</v>
      </c>
      <c r="B95" t="s">
        <v>30</v>
      </c>
      <c r="C95">
        <v>83.447998046875</v>
      </c>
      <c r="D95">
        <v>18.100000381469727</v>
      </c>
      <c r="E95">
        <v>134.39999389648438</v>
      </c>
      <c r="F95">
        <v>64.599998474121094</v>
      </c>
      <c r="G95">
        <v>25.25</v>
      </c>
      <c r="H95">
        <v>426</v>
      </c>
      <c r="I95">
        <v>4.6579999923706055</v>
      </c>
    </row>
    <row r="96" spans="1:9" x14ac:dyDescent="0.2">
      <c r="A96">
        <v>2</v>
      </c>
      <c r="B96" t="s">
        <v>31</v>
      </c>
      <c r="C96">
        <v>151.11799621582031</v>
      </c>
      <c r="D96">
        <v>7.5</v>
      </c>
      <c r="E96">
        <v>10.399999618530273</v>
      </c>
      <c r="F96">
        <v>7.4000000953674316</v>
      </c>
      <c r="G96">
        <v>15</v>
      </c>
      <c r="H96">
        <v>43</v>
      </c>
      <c r="I96">
        <v>0.45500001311302185</v>
      </c>
    </row>
    <row r="97" spans="1:9" x14ac:dyDescent="0.2">
      <c r="A97">
        <v>3</v>
      </c>
      <c r="B97" t="s">
        <v>32</v>
      </c>
      <c r="C97">
        <v>119.47699737548828</v>
      </c>
      <c r="D97">
        <v>307.79998779296875</v>
      </c>
      <c r="E97">
        <v>25</v>
      </c>
      <c r="F97">
        <v>18.100000381469727</v>
      </c>
      <c r="G97">
        <v>1.3799999952316284</v>
      </c>
      <c r="H97">
        <v>54</v>
      </c>
      <c r="I97">
        <v>7.2430000305175781</v>
      </c>
    </row>
    <row r="98" spans="1:9" x14ac:dyDescent="0.2">
      <c r="A98">
        <v>4</v>
      </c>
      <c r="B98" t="s">
        <v>33</v>
      </c>
      <c r="C98">
        <v>107.21199798583984</v>
      </c>
      <c r="D98">
        <v>3112.39990234375</v>
      </c>
      <c r="E98">
        <v>34.299999237060547</v>
      </c>
      <c r="F98">
        <v>36</v>
      </c>
      <c r="G98">
        <v>0.40999999642372131</v>
      </c>
      <c r="H98">
        <v>66</v>
      </c>
      <c r="I98">
        <v>44.527999877929688</v>
      </c>
    </row>
    <row r="99" spans="1:9" x14ac:dyDescent="0.2">
      <c r="A99">
        <v>5</v>
      </c>
      <c r="B99" t="s">
        <v>34</v>
      </c>
      <c r="C99">
        <v>129.45700073242188</v>
      </c>
      <c r="D99">
        <v>132.19999694824219</v>
      </c>
      <c r="E99">
        <v>6.1999998092651367</v>
      </c>
      <c r="F99">
        <v>4.1999998092651367</v>
      </c>
      <c r="G99">
        <v>2.8499999046325684</v>
      </c>
      <c r="H99">
        <v>166</v>
      </c>
      <c r="I99">
        <v>18.658000946044922</v>
      </c>
    </row>
    <row r="100" spans="1:9" x14ac:dyDescent="0.2">
      <c r="A100">
        <v>6</v>
      </c>
      <c r="B100" t="s">
        <v>35</v>
      </c>
      <c r="C100">
        <v>90.683998107910156</v>
      </c>
      <c r="D100">
        <v>1572.199951171875</v>
      </c>
      <c r="E100">
        <v>27.5</v>
      </c>
      <c r="F100">
        <v>16.100000381469727</v>
      </c>
      <c r="G100">
        <v>0.56999999284744263</v>
      </c>
      <c r="H100">
        <v>123</v>
      </c>
      <c r="I100">
        <v>60.426998138427734</v>
      </c>
    </row>
    <row r="101" spans="1:9" x14ac:dyDescent="0.2">
      <c r="A101">
        <v>7</v>
      </c>
      <c r="B101" t="s">
        <v>36</v>
      </c>
      <c r="C101">
        <v>77.48699951171875</v>
      </c>
      <c r="D101">
        <v>5379.10009765625</v>
      </c>
      <c r="E101">
        <v>77</v>
      </c>
      <c r="F101">
        <v>32.200000762939453</v>
      </c>
      <c r="G101">
        <v>0.31000000238418579</v>
      </c>
      <c r="H101">
        <v>167</v>
      </c>
      <c r="I101">
        <v>68.133003234863281</v>
      </c>
    </row>
    <row r="102" spans="1:9" x14ac:dyDescent="0.2">
      <c r="A102">
        <v>8</v>
      </c>
      <c r="B102" t="s">
        <v>37</v>
      </c>
      <c r="C102">
        <v>107.49800109863281</v>
      </c>
      <c r="D102">
        <v>1263.800048828125</v>
      </c>
      <c r="E102">
        <v>15.399999618530273</v>
      </c>
      <c r="F102">
        <v>12.800000190734863</v>
      </c>
      <c r="G102">
        <v>0.63999998569488525</v>
      </c>
      <c r="H102">
        <v>115</v>
      </c>
      <c r="I102">
        <v>61.563999176025391</v>
      </c>
    </row>
    <row r="103" spans="1:9" x14ac:dyDescent="0.2">
      <c r="A103">
        <v>9</v>
      </c>
      <c r="B103" t="s">
        <v>38</v>
      </c>
      <c r="C103">
        <v>134.875</v>
      </c>
      <c r="D103">
        <v>756</v>
      </c>
      <c r="E103">
        <v>15.600000381469727</v>
      </c>
      <c r="F103">
        <v>13.399999618530273</v>
      </c>
      <c r="G103">
        <v>0.82999998331069946</v>
      </c>
      <c r="H103">
        <v>172</v>
      </c>
      <c r="I103">
        <v>45.186000823974609</v>
      </c>
    </row>
    <row r="104" spans="1:9" x14ac:dyDescent="0.2">
      <c r="A104">
        <v>10</v>
      </c>
      <c r="B104" t="s">
        <v>39</v>
      </c>
      <c r="C104">
        <v>146.4429931640625</v>
      </c>
      <c r="D104">
        <v>9.5</v>
      </c>
      <c r="E104">
        <v>13.300000190734863</v>
      </c>
      <c r="F104">
        <v>12.399999618530273</v>
      </c>
      <c r="G104">
        <v>12.039999961853027</v>
      </c>
      <c r="H104">
        <v>139</v>
      </c>
      <c r="I104">
        <v>0.335999995470047</v>
      </c>
    </row>
    <row r="105" spans="1:9" x14ac:dyDescent="0.2">
      <c r="A105">
        <v>11</v>
      </c>
      <c r="B105" t="s">
        <v>40</v>
      </c>
      <c r="C105">
        <v>191.343994140625</v>
      </c>
      <c r="D105">
        <v>167.19999694824219</v>
      </c>
      <c r="E105">
        <v>6.6999998092651367</v>
      </c>
      <c r="F105">
        <v>4.1999998092651367</v>
      </c>
      <c r="G105">
        <v>1.4600000381469727</v>
      </c>
      <c r="H105">
        <v>167</v>
      </c>
      <c r="I105">
        <v>4.559999942779541</v>
      </c>
    </row>
    <row r="107" spans="1:9" x14ac:dyDescent="0.2">
      <c r="A107" t="s">
        <v>41</v>
      </c>
      <c r="B107" t="s">
        <v>42</v>
      </c>
    </row>
    <row r="108" spans="1:9" x14ac:dyDescent="0.2">
      <c r="A108" t="s">
        <v>22</v>
      </c>
      <c r="B108" t="s">
        <v>43</v>
      </c>
      <c r="C108" t="s">
        <v>44</v>
      </c>
      <c r="D108" t="s">
        <v>45</v>
      </c>
      <c r="E108" t="s">
        <v>29</v>
      </c>
      <c r="F108" t="s">
        <v>41</v>
      </c>
      <c r="G108" t="s">
        <v>46</v>
      </c>
      <c r="H108" t="s">
        <v>47</v>
      </c>
      <c r="I108" t="s">
        <v>30</v>
      </c>
    </row>
    <row r="109" spans="1:9" x14ac:dyDescent="0.2">
      <c r="A109" t="s">
        <v>30</v>
      </c>
      <c r="B109">
        <v>0.13699999451637268</v>
      </c>
      <c r="C109">
        <v>6.4400002360343933E-2</v>
      </c>
      <c r="D109">
        <v>0.17499999701976776</v>
      </c>
      <c r="E109">
        <v>4.6579999923706055</v>
      </c>
      <c r="F109">
        <v>0.78119999170303345</v>
      </c>
      <c r="G109">
        <v>1.0032999515533447</v>
      </c>
      <c r="H109">
        <v>0.77859997749328613</v>
      </c>
      <c r="I109">
        <v>1</v>
      </c>
    </row>
    <row r="110" spans="1:9" x14ac:dyDescent="0.2">
      <c r="A110" t="s">
        <v>48</v>
      </c>
      <c r="B110" t="s">
        <v>49</v>
      </c>
      <c r="C110">
        <v>-5.7999998331069946E-2</v>
      </c>
    </row>
    <row r="111" spans="1:9" x14ac:dyDescent="0.2">
      <c r="A111" t="s">
        <v>31</v>
      </c>
      <c r="B111">
        <v>3.4000001847743988E-2</v>
      </c>
      <c r="C111">
        <v>8.6000002920627594E-3</v>
      </c>
      <c r="D111">
        <v>3.4000001847743988E-2</v>
      </c>
      <c r="E111">
        <v>0.45500001311302185</v>
      </c>
      <c r="F111">
        <v>0.98680001497268677</v>
      </c>
      <c r="G111">
        <v>0.99360001087188721</v>
      </c>
      <c r="H111">
        <v>0.99709999561309814</v>
      </c>
      <c r="I111">
        <v>0.99599999189376831</v>
      </c>
    </row>
    <row r="112" spans="1:9" x14ac:dyDescent="0.2">
      <c r="A112" t="s">
        <v>48</v>
      </c>
      <c r="B112" t="s">
        <v>49</v>
      </c>
      <c r="C112">
        <v>-8.0000003799796104E-3</v>
      </c>
    </row>
    <row r="113" spans="1:9" x14ac:dyDescent="0.2">
      <c r="A113" t="s">
        <v>50</v>
      </c>
      <c r="B113">
        <v>1.0729999542236328</v>
      </c>
      <c r="C113">
        <v>0.20399999618530273</v>
      </c>
      <c r="D113">
        <v>1.1050000190734863</v>
      </c>
      <c r="E113">
        <v>7.2430000305175781</v>
      </c>
      <c r="F113">
        <v>0.97130000591278076</v>
      </c>
      <c r="G113">
        <v>0.99129998683929443</v>
      </c>
      <c r="H113">
        <v>0.99419999122619629</v>
      </c>
      <c r="I113">
        <v>0.98549997806549072</v>
      </c>
    </row>
    <row r="114" spans="1:9" x14ac:dyDescent="0.2">
      <c r="A114" t="s">
        <v>51</v>
      </c>
      <c r="B114">
        <v>10.88599967956543</v>
      </c>
      <c r="C114">
        <v>1.7386000156402588</v>
      </c>
      <c r="D114">
        <v>11.039999961853027</v>
      </c>
      <c r="E114">
        <v>44.527999877929688</v>
      </c>
      <c r="F114">
        <v>0.98610001802444458</v>
      </c>
      <c r="G114">
        <v>0.98739999532699585</v>
      </c>
      <c r="H114">
        <v>1.0038000345230103</v>
      </c>
      <c r="I114">
        <v>0.99479997158050537</v>
      </c>
    </row>
    <row r="115" spans="1:9" x14ac:dyDescent="0.2">
      <c r="A115" t="s">
        <v>52</v>
      </c>
      <c r="B115">
        <v>2.4909999370574951</v>
      </c>
      <c r="C115">
        <v>0.71990001201629639</v>
      </c>
      <c r="D115">
        <v>2.1630001068115234</v>
      </c>
      <c r="E115">
        <v>18.658000946044922</v>
      </c>
      <c r="F115">
        <v>1.1516000032424927</v>
      </c>
      <c r="G115">
        <v>0.98500001430511475</v>
      </c>
      <c r="H115">
        <v>1.1693999767303467</v>
      </c>
      <c r="I115">
        <v>0.99970000982284546</v>
      </c>
    </row>
    <row r="116" spans="1:9" x14ac:dyDescent="0.2">
      <c r="A116" t="s">
        <v>53</v>
      </c>
      <c r="B116">
        <v>12.951000213623047</v>
      </c>
      <c r="C116">
        <v>2.2751998901367188</v>
      </c>
      <c r="D116">
        <v>13.039999961853027</v>
      </c>
      <c r="E116">
        <v>60.426998138427734</v>
      </c>
      <c r="F116">
        <v>0.99309998750686646</v>
      </c>
      <c r="G116">
        <v>0.99449998140335083</v>
      </c>
      <c r="H116">
        <v>0.99900001287460327</v>
      </c>
      <c r="I116">
        <v>0.99959999322891235</v>
      </c>
    </row>
    <row r="117" spans="1:9" x14ac:dyDescent="0.2">
      <c r="A117" t="s">
        <v>54</v>
      </c>
      <c r="B117">
        <v>40.068000793457031</v>
      </c>
      <c r="C117">
        <v>5.972099781036377</v>
      </c>
      <c r="D117">
        <v>37.706001281738281</v>
      </c>
      <c r="E117">
        <v>68.133003234863281</v>
      </c>
      <c r="F117">
        <v>1.0627000331878662</v>
      </c>
      <c r="G117">
        <v>0.98769998550415039</v>
      </c>
      <c r="H117">
        <v>1.0753999948501587</v>
      </c>
      <c r="I117">
        <v>1.0003999471664429</v>
      </c>
    </row>
    <row r="118" spans="1:9" x14ac:dyDescent="0.2">
      <c r="A118" t="s">
        <v>55</v>
      </c>
      <c r="B118">
        <v>13.282999992370605</v>
      </c>
      <c r="C118">
        <v>2.9512999057769775</v>
      </c>
      <c r="D118">
        <v>12.527999877929688</v>
      </c>
      <c r="E118">
        <v>61.563999176025391</v>
      </c>
      <c r="F118">
        <v>1.0601999759674072</v>
      </c>
      <c r="G118">
        <v>0.99449998140335083</v>
      </c>
      <c r="H118">
        <v>1.0645999908447266</v>
      </c>
      <c r="I118">
        <v>1.0013999938964844</v>
      </c>
    </row>
    <row r="119" spans="1:9" x14ac:dyDescent="0.2">
      <c r="A119" t="s">
        <v>56</v>
      </c>
      <c r="B119">
        <v>10.930000305175781</v>
      </c>
      <c r="C119">
        <v>1.3624000549316406</v>
      </c>
      <c r="D119">
        <v>10.788999557495117</v>
      </c>
      <c r="E119">
        <v>45.186000823974609</v>
      </c>
      <c r="F119">
        <v>1.0130000114440918</v>
      </c>
      <c r="G119">
        <v>1.0073000192642212</v>
      </c>
      <c r="H119">
        <v>1.0056999921798706</v>
      </c>
      <c r="I119">
        <v>1</v>
      </c>
    </row>
    <row r="120" spans="1:9" x14ac:dyDescent="0.2">
      <c r="A120" t="s">
        <v>57</v>
      </c>
      <c r="B120">
        <v>0.14800000190734863</v>
      </c>
      <c r="C120">
        <v>1.8699999898672104E-2</v>
      </c>
      <c r="D120">
        <v>0.14200000464916229</v>
      </c>
      <c r="E120">
        <v>0.335999995470047</v>
      </c>
      <c r="F120">
        <v>1.0422999858856201</v>
      </c>
      <c r="G120">
        <v>1.0338000059127808</v>
      </c>
      <c r="H120">
        <v>1.0082999467849731</v>
      </c>
      <c r="I120">
        <v>1</v>
      </c>
    </row>
    <row r="121" spans="1:9" x14ac:dyDescent="0.2">
      <c r="A121" t="s">
        <v>58</v>
      </c>
      <c r="B121">
        <v>4.9520001411437988</v>
      </c>
      <c r="C121">
        <v>0.55500000715255737</v>
      </c>
      <c r="D121">
        <v>4.5590000152587891</v>
      </c>
      <c r="E121">
        <v>4.559999942779541</v>
      </c>
      <c r="F121">
        <v>1.0860999822616577</v>
      </c>
      <c r="G121">
        <v>1.0534000396728516</v>
      </c>
      <c r="H121">
        <v>1.0378999710083008</v>
      </c>
      <c r="I121">
        <v>0.993399977684021</v>
      </c>
    </row>
    <row r="122" spans="1:9" x14ac:dyDescent="0.2">
      <c r="A122" t="s">
        <v>59</v>
      </c>
    </row>
    <row r="123" spans="1:9" x14ac:dyDescent="0.2">
      <c r="A123" t="s">
        <v>60</v>
      </c>
      <c r="B123">
        <v>96.88800048828125</v>
      </c>
      <c r="C123">
        <v>15.870200157165527</v>
      </c>
      <c r="D123">
        <v>93.281997680664062</v>
      </c>
      <c r="E123">
        <v>315.75</v>
      </c>
      <c r="F123" t="s">
        <v>61</v>
      </c>
    </row>
    <row r="125" spans="1:9" x14ac:dyDescent="0.2">
      <c r="A125" t="s">
        <v>62</v>
      </c>
    </row>
    <row r="127" spans="1:9" x14ac:dyDescent="0.2">
      <c r="A127" t="s">
        <v>67</v>
      </c>
    </row>
    <row r="128" spans="1:9" x14ac:dyDescent="0.2">
      <c r="A128" t="s">
        <v>1</v>
      </c>
      <c r="B128" t="s">
        <v>2</v>
      </c>
      <c r="C128" t="s">
        <v>3</v>
      </c>
      <c r="D128" t="s">
        <v>4</v>
      </c>
    </row>
    <row r="129" spans="1:9" x14ac:dyDescent="0.2">
      <c r="A129" t="s">
        <v>5</v>
      </c>
      <c r="B129">
        <v>4</v>
      </c>
      <c r="C129" t="s">
        <v>6</v>
      </c>
      <c r="D129" t="s">
        <v>68</v>
      </c>
    </row>
    <row r="130" spans="1:9" x14ac:dyDescent="0.2">
      <c r="A130" t="s">
        <v>8</v>
      </c>
      <c r="B130" t="s">
        <v>9</v>
      </c>
      <c r="C130">
        <v>-3.3631000518798828</v>
      </c>
      <c r="D130" t="s">
        <v>10</v>
      </c>
      <c r="E130">
        <v>30.652900695800781</v>
      </c>
      <c r="F130" t="s">
        <v>11</v>
      </c>
      <c r="G130">
        <v>10.392499923706055</v>
      </c>
    </row>
    <row r="131" spans="1:9" x14ac:dyDescent="0.2">
      <c r="A131" t="s">
        <v>12</v>
      </c>
      <c r="B131">
        <v>15</v>
      </c>
      <c r="C131" t="s">
        <v>13</v>
      </c>
      <c r="D131">
        <v>1</v>
      </c>
      <c r="E131" t="s">
        <v>14</v>
      </c>
      <c r="F131" t="s">
        <v>15</v>
      </c>
    </row>
    <row r="132" spans="1:9" x14ac:dyDescent="0.2">
      <c r="A132" t="s">
        <v>16</v>
      </c>
      <c r="B132" t="s">
        <v>69</v>
      </c>
    </row>
    <row r="133" spans="1:9" x14ac:dyDescent="0.2">
      <c r="A133" t="s">
        <v>18</v>
      </c>
    </row>
    <row r="134" spans="1:9" x14ac:dyDescent="0.2">
      <c r="A134" t="s">
        <v>19</v>
      </c>
    </row>
    <row r="135" spans="1:9" x14ac:dyDescent="0.2">
      <c r="A135" t="s">
        <v>20</v>
      </c>
      <c r="B135">
        <v>1.4970000350444934E-8</v>
      </c>
    </row>
    <row r="136" spans="1:9" x14ac:dyDescent="0.2">
      <c r="A136" t="s">
        <v>21</v>
      </c>
      <c r="B136" t="s">
        <v>22</v>
      </c>
      <c r="C136" t="s">
        <v>23</v>
      </c>
      <c r="D136" t="s">
        <v>24</v>
      </c>
      <c r="E136" t="s">
        <v>25</v>
      </c>
      <c r="F136" t="s">
        <v>26</v>
      </c>
      <c r="G136" t="s">
        <v>27</v>
      </c>
      <c r="H136" t="s">
        <v>28</v>
      </c>
      <c r="I136" t="s">
        <v>29</v>
      </c>
    </row>
    <row r="137" spans="1:9" x14ac:dyDescent="0.2">
      <c r="A137">
        <v>1</v>
      </c>
      <c r="B137" t="s">
        <v>30</v>
      </c>
      <c r="C137">
        <v>84.9219970703125</v>
      </c>
      <c r="D137">
        <v>-24.100000381469727</v>
      </c>
      <c r="E137">
        <v>254.10000610351562</v>
      </c>
      <c r="F137">
        <v>113.40000152587891</v>
      </c>
      <c r="G137">
        <v>100</v>
      </c>
      <c r="H137">
        <v>578</v>
      </c>
      <c r="I137">
        <v>-6.2179999351501465</v>
      </c>
    </row>
    <row r="138" spans="1:9" x14ac:dyDescent="0.2">
      <c r="A138">
        <v>2</v>
      </c>
      <c r="B138" t="s">
        <v>31</v>
      </c>
      <c r="C138">
        <v>151.11799621582031</v>
      </c>
      <c r="D138">
        <v>21.899999618530273</v>
      </c>
      <c r="E138">
        <v>12.899999618530273</v>
      </c>
      <c r="F138">
        <v>9.6000003814697266</v>
      </c>
      <c r="G138">
        <v>6.809999942779541</v>
      </c>
      <c r="H138">
        <v>49</v>
      </c>
      <c r="I138">
        <v>1.3270000219345093</v>
      </c>
    </row>
    <row r="139" spans="1:9" x14ac:dyDescent="0.2">
      <c r="A139">
        <v>3</v>
      </c>
      <c r="B139" t="s">
        <v>32</v>
      </c>
      <c r="C139">
        <v>119.47699737548828</v>
      </c>
      <c r="D139">
        <v>432.60000610351562</v>
      </c>
      <c r="E139">
        <v>30.700000762939453</v>
      </c>
      <c r="F139">
        <v>21.700000762939453</v>
      </c>
      <c r="G139">
        <v>1.1499999761581421</v>
      </c>
      <c r="H139">
        <v>60</v>
      </c>
      <c r="I139">
        <v>10.180000305175781</v>
      </c>
    </row>
    <row r="140" spans="1:9" x14ac:dyDescent="0.2">
      <c r="A140">
        <v>4</v>
      </c>
      <c r="B140" t="s">
        <v>33</v>
      </c>
      <c r="C140">
        <v>107.21199798583984</v>
      </c>
      <c r="D140">
        <v>2911.89990234375</v>
      </c>
      <c r="E140">
        <v>38.599998474121094</v>
      </c>
      <c r="F140">
        <v>33.799999237060547</v>
      </c>
      <c r="G140">
        <v>0.41999998688697815</v>
      </c>
      <c r="H140">
        <v>68</v>
      </c>
      <c r="I140">
        <v>41.659999847412109</v>
      </c>
    </row>
    <row r="141" spans="1:9" x14ac:dyDescent="0.2">
      <c r="A141">
        <v>5</v>
      </c>
      <c r="B141" t="s">
        <v>34</v>
      </c>
      <c r="C141">
        <v>129.48800659179688</v>
      </c>
      <c r="D141">
        <v>82.699996948242188</v>
      </c>
      <c r="E141">
        <v>5.4000000953674316</v>
      </c>
      <c r="F141">
        <v>4.5999999046325684</v>
      </c>
      <c r="G141">
        <v>3.6800000667572021</v>
      </c>
      <c r="H141">
        <v>163</v>
      </c>
      <c r="I141">
        <v>11.678000450134277</v>
      </c>
    </row>
    <row r="142" spans="1:9" x14ac:dyDescent="0.2">
      <c r="A142">
        <v>6</v>
      </c>
      <c r="B142" t="s">
        <v>35</v>
      </c>
      <c r="C142">
        <v>90.683998107910156</v>
      </c>
      <c r="D142">
        <v>1301.699951171875</v>
      </c>
      <c r="E142">
        <v>29.5</v>
      </c>
      <c r="F142">
        <v>16.799999237060547</v>
      </c>
      <c r="G142">
        <v>0.62999999523162842</v>
      </c>
      <c r="H142">
        <v>127</v>
      </c>
      <c r="I142">
        <v>50.029998779296875</v>
      </c>
    </row>
    <row r="143" spans="1:9" x14ac:dyDescent="0.2">
      <c r="A143">
        <v>7</v>
      </c>
      <c r="B143" t="s">
        <v>36</v>
      </c>
      <c r="C143">
        <v>77.48699951171875</v>
      </c>
      <c r="D143">
        <v>5420.2001953125</v>
      </c>
      <c r="E143">
        <v>80.5</v>
      </c>
      <c r="F143">
        <v>36.5</v>
      </c>
      <c r="G143">
        <v>0.31000000238418579</v>
      </c>
      <c r="H143">
        <v>173</v>
      </c>
      <c r="I143">
        <v>68.652999877929688</v>
      </c>
    </row>
    <row r="144" spans="1:9" x14ac:dyDescent="0.2">
      <c r="A144">
        <v>8</v>
      </c>
      <c r="B144" t="s">
        <v>37</v>
      </c>
      <c r="C144">
        <v>107.50800323486328</v>
      </c>
      <c r="D144">
        <v>373.5</v>
      </c>
      <c r="E144">
        <v>14.199999809265137</v>
      </c>
      <c r="F144">
        <v>10</v>
      </c>
      <c r="G144">
        <v>1.190000057220459</v>
      </c>
      <c r="H144">
        <v>105</v>
      </c>
      <c r="I144">
        <v>18.195999145507812</v>
      </c>
    </row>
    <row r="145" spans="1:9" x14ac:dyDescent="0.2">
      <c r="A145">
        <v>9</v>
      </c>
      <c r="B145" t="s">
        <v>38</v>
      </c>
      <c r="C145">
        <v>134.93800354003906</v>
      </c>
      <c r="D145">
        <v>1824.800048828125</v>
      </c>
      <c r="E145">
        <v>19.799999237060547</v>
      </c>
      <c r="F145">
        <v>14.399999618530273</v>
      </c>
      <c r="G145">
        <v>0.52999997138977051</v>
      </c>
      <c r="H145">
        <v>187</v>
      </c>
      <c r="I145">
        <v>109.06700134277344</v>
      </c>
    </row>
    <row r="146" spans="1:9" x14ac:dyDescent="0.2">
      <c r="A146">
        <v>10</v>
      </c>
      <c r="B146" t="s">
        <v>39</v>
      </c>
      <c r="C146">
        <v>146.4429931640625</v>
      </c>
      <c r="D146">
        <v>35.099998474121094</v>
      </c>
      <c r="E146">
        <v>14.5</v>
      </c>
      <c r="F146">
        <v>13.699999809265137</v>
      </c>
      <c r="G146">
        <v>4.2899999618530273</v>
      </c>
      <c r="H146">
        <v>146</v>
      </c>
      <c r="I146">
        <v>1.2369999885559082</v>
      </c>
    </row>
    <row r="147" spans="1:9" x14ac:dyDescent="0.2">
      <c r="A147">
        <v>11</v>
      </c>
      <c r="B147" t="s">
        <v>40</v>
      </c>
      <c r="C147">
        <v>191.36199951171875</v>
      </c>
      <c r="D147">
        <v>66.599998474121094</v>
      </c>
      <c r="E147">
        <v>5.3000001907348633</v>
      </c>
      <c r="F147">
        <v>4.1999998092651367</v>
      </c>
      <c r="G147">
        <v>2.4000000953674316</v>
      </c>
      <c r="H147">
        <v>154</v>
      </c>
      <c r="I147">
        <v>1.815000057220459</v>
      </c>
    </row>
    <row r="149" spans="1:9" x14ac:dyDescent="0.2">
      <c r="A149" t="s">
        <v>41</v>
      </c>
      <c r="B149" t="s">
        <v>42</v>
      </c>
    </row>
    <row r="150" spans="1:9" x14ac:dyDescent="0.2">
      <c r="A150" t="s">
        <v>22</v>
      </c>
      <c r="B150" t="s">
        <v>43</v>
      </c>
      <c r="C150" t="s">
        <v>44</v>
      </c>
      <c r="D150" t="s">
        <v>45</v>
      </c>
      <c r="E150" t="s">
        <v>29</v>
      </c>
      <c r="F150" t="s">
        <v>41</v>
      </c>
      <c r="G150" t="s">
        <v>46</v>
      </c>
      <c r="H150" t="s">
        <v>47</v>
      </c>
      <c r="I150" t="s">
        <v>30</v>
      </c>
    </row>
    <row r="151" spans="1:9" x14ac:dyDescent="0.2">
      <c r="A151" t="s">
        <v>30</v>
      </c>
      <c r="B151">
        <v>-0.16699999570846558</v>
      </c>
      <c r="C151">
        <v>-8.5100002586841583E-2</v>
      </c>
      <c r="D151">
        <v>-0.23399999737739563</v>
      </c>
      <c r="E151">
        <v>-6.2179999351501465</v>
      </c>
      <c r="F151">
        <v>0.71450001001358032</v>
      </c>
      <c r="G151">
        <v>0.99129998683929443</v>
      </c>
      <c r="H151">
        <v>0.72079998254776001</v>
      </c>
      <c r="I151">
        <v>1</v>
      </c>
    </row>
    <row r="152" spans="1:9" x14ac:dyDescent="0.2">
      <c r="A152" t="s">
        <v>48</v>
      </c>
      <c r="B152" t="s">
        <v>49</v>
      </c>
      <c r="C152">
        <v>7.0000000298023224E-2</v>
      </c>
    </row>
    <row r="153" spans="1:9" x14ac:dyDescent="0.2">
      <c r="A153" t="s">
        <v>31</v>
      </c>
      <c r="B153">
        <v>9.7999997437000275E-2</v>
      </c>
      <c r="C153">
        <v>2.669999934732914E-2</v>
      </c>
      <c r="D153">
        <v>0.10100000351667404</v>
      </c>
      <c r="E153">
        <v>1.3270000219345093</v>
      </c>
      <c r="F153">
        <v>0.97460001707077026</v>
      </c>
      <c r="G153">
        <v>0.98159998655319214</v>
      </c>
      <c r="H153">
        <v>0.99690002202987671</v>
      </c>
      <c r="I153">
        <v>0.99589997529983521</v>
      </c>
    </row>
    <row r="154" spans="1:9" x14ac:dyDescent="0.2">
      <c r="A154" t="s">
        <v>48</v>
      </c>
      <c r="B154" t="s">
        <v>49</v>
      </c>
      <c r="C154">
        <v>-2.199999988079071E-2</v>
      </c>
    </row>
    <row r="155" spans="1:9" x14ac:dyDescent="0.2">
      <c r="A155" t="s">
        <v>50</v>
      </c>
      <c r="B155">
        <v>1.4910000562667847</v>
      </c>
      <c r="C155">
        <v>0.30500000715255737</v>
      </c>
      <c r="D155">
        <v>1.5520000457763672</v>
      </c>
      <c r="E155">
        <v>10.180000305175781</v>
      </c>
      <c r="F155">
        <v>0.96020001173019409</v>
      </c>
      <c r="G155">
        <v>0.97899997234344482</v>
      </c>
      <c r="H155">
        <v>0.99470001459121704</v>
      </c>
      <c r="I155">
        <v>0.98610001802444458</v>
      </c>
    </row>
    <row r="156" spans="1:9" x14ac:dyDescent="0.2">
      <c r="A156" t="s">
        <v>51</v>
      </c>
      <c r="B156">
        <v>10.060999870300293</v>
      </c>
      <c r="C156">
        <v>1.7288000583648682</v>
      </c>
      <c r="D156">
        <v>10.329000473022461</v>
      </c>
      <c r="E156">
        <v>41.659999847412109</v>
      </c>
      <c r="F156">
        <v>0.97409999370574951</v>
      </c>
      <c r="G156">
        <v>0.97500002384185791</v>
      </c>
      <c r="H156">
        <v>1.0053000450134277</v>
      </c>
      <c r="I156">
        <v>0.99379998445510864</v>
      </c>
    </row>
    <row r="157" spans="1:9" x14ac:dyDescent="0.2">
      <c r="A157" t="s">
        <v>52</v>
      </c>
      <c r="B157">
        <v>1.7460000514984131</v>
      </c>
      <c r="C157">
        <v>0.54280000925064087</v>
      </c>
      <c r="D157">
        <v>1.3539999723434448</v>
      </c>
      <c r="E157">
        <v>11.678000450134277</v>
      </c>
      <c r="F157">
        <v>1.2896000146865845</v>
      </c>
      <c r="G157">
        <v>0.97339999675750732</v>
      </c>
      <c r="H157">
        <v>1.3229999542236328</v>
      </c>
      <c r="I157">
        <v>1.0015000104904175</v>
      </c>
    </row>
    <row r="158" spans="1:9" x14ac:dyDescent="0.2">
      <c r="A158" t="s">
        <v>53</v>
      </c>
      <c r="B158">
        <v>10.696999549865723</v>
      </c>
      <c r="C158">
        <v>2.021899938583374</v>
      </c>
      <c r="D158">
        <v>10.795999526977539</v>
      </c>
      <c r="E158">
        <v>50.029998779296875</v>
      </c>
      <c r="F158">
        <v>0.99080002307891846</v>
      </c>
      <c r="G158">
        <v>0.98280000686645508</v>
      </c>
      <c r="H158">
        <v>1.0084999799728394</v>
      </c>
      <c r="I158">
        <v>0.99970000982284546</v>
      </c>
    </row>
    <row r="159" spans="1:9" x14ac:dyDescent="0.2">
      <c r="A159" t="s">
        <v>54</v>
      </c>
      <c r="B159">
        <v>39.852001190185547</v>
      </c>
      <c r="C159">
        <v>6.3905000686645508</v>
      </c>
      <c r="D159">
        <v>37.993000030517578</v>
      </c>
      <c r="E159">
        <v>68.652999877929688</v>
      </c>
      <c r="F159">
        <v>1.0489000082015991</v>
      </c>
      <c r="G159">
        <v>0.97610002756118774</v>
      </c>
      <c r="H159">
        <v>1.0742000341415405</v>
      </c>
      <c r="I159">
        <v>1.0003999471664429</v>
      </c>
    </row>
    <row r="160" spans="1:9" x14ac:dyDescent="0.2">
      <c r="A160" t="s">
        <v>55</v>
      </c>
      <c r="B160">
        <v>4.2430000305175781</v>
      </c>
      <c r="C160">
        <v>1.01419997215271</v>
      </c>
      <c r="D160">
        <v>3.7030000686645508</v>
      </c>
      <c r="E160">
        <v>18.195999145507812</v>
      </c>
      <c r="F160">
        <v>1.145799994468689</v>
      </c>
      <c r="G160">
        <v>0.98280000686645508</v>
      </c>
      <c r="H160">
        <v>1.1634999513626099</v>
      </c>
      <c r="I160">
        <v>1.0019999742507935</v>
      </c>
    </row>
    <row r="161" spans="1:9" x14ac:dyDescent="0.2">
      <c r="A161" t="s">
        <v>56</v>
      </c>
      <c r="B161">
        <v>25.961999893188477</v>
      </c>
      <c r="C161">
        <v>3.4818000793457031</v>
      </c>
      <c r="D161">
        <v>26.041999816894531</v>
      </c>
      <c r="E161">
        <v>109.06700134277344</v>
      </c>
      <c r="F161">
        <v>0.99690002202987671</v>
      </c>
      <c r="G161">
        <v>0.99279999732971191</v>
      </c>
      <c r="H161">
        <v>1.00409996509552</v>
      </c>
      <c r="I161">
        <v>1</v>
      </c>
    </row>
    <row r="162" spans="1:9" x14ac:dyDescent="0.2">
      <c r="A162" t="s">
        <v>57</v>
      </c>
      <c r="B162">
        <v>0.53600001335144043</v>
      </c>
      <c r="C162">
        <v>7.2899997234344482E-2</v>
      </c>
      <c r="D162">
        <v>0.52300000190734863</v>
      </c>
      <c r="E162">
        <v>1.2369999885559082</v>
      </c>
      <c r="F162">
        <v>1.0255999565124512</v>
      </c>
      <c r="G162">
        <v>1.0192999839782715</v>
      </c>
      <c r="H162">
        <v>1.0061999559402466</v>
      </c>
      <c r="I162">
        <v>1</v>
      </c>
    </row>
    <row r="163" spans="1:9" x14ac:dyDescent="0.2">
      <c r="A163" t="s">
        <v>58</v>
      </c>
      <c r="B163">
        <v>1.9259999990463257</v>
      </c>
      <c r="C163">
        <v>0.23229999840259552</v>
      </c>
      <c r="D163">
        <v>1.815000057220459</v>
      </c>
      <c r="E163">
        <v>1.815000057220459</v>
      </c>
      <c r="F163">
        <v>1.0611000061035156</v>
      </c>
      <c r="G163">
        <v>1.0397000312805176</v>
      </c>
      <c r="H163">
        <v>1.0374000072479248</v>
      </c>
      <c r="I163">
        <v>0.98379999399185181</v>
      </c>
    </row>
    <row r="164" spans="1:9" x14ac:dyDescent="0.2">
      <c r="A164" t="s">
        <v>59</v>
      </c>
    </row>
    <row r="165" spans="1:9" x14ac:dyDescent="0.2">
      <c r="A165" t="s">
        <v>60</v>
      </c>
      <c r="B165">
        <v>96.492996215820312</v>
      </c>
      <c r="C165">
        <v>15.73169994354248</v>
      </c>
      <c r="D165">
        <v>93.9739990234375</v>
      </c>
      <c r="E165">
        <v>307.625</v>
      </c>
      <c r="F165" t="s">
        <v>61</v>
      </c>
    </row>
    <row r="167" spans="1:9" x14ac:dyDescent="0.2">
      <c r="A167" t="s">
        <v>62</v>
      </c>
    </row>
    <row r="169" spans="1:9" x14ac:dyDescent="0.2">
      <c r="A169" t="s">
        <v>70</v>
      </c>
    </row>
    <row r="170" spans="1:9" x14ac:dyDescent="0.2">
      <c r="A170" t="s">
        <v>1</v>
      </c>
      <c r="B170" t="s">
        <v>2</v>
      </c>
      <c r="C170" t="s">
        <v>3</v>
      </c>
      <c r="D170" t="s">
        <v>4</v>
      </c>
    </row>
    <row r="171" spans="1:9" x14ac:dyDescent="0.2">
      <c r="A171" t="s">
        <v>5</v>
      </c>
      <c r="B171">
        <v>5</v>
      </c>
      <c r="C171" t="s">
        <v>6</v>
      </c>
      <c r="D171" t="s">
        <v>71</v>
      </c>
    </row>
    <row r="172" spans="1:9" x14ac:dyDescent="0.2">
      <c r="A172" t="s">
        <v>8</v>
      </c>
      <c r="B172" t="s">
        <v>9</v>
      </c>
      <c r="C172">
        <v>-3.359299898147583</v>
      </c>
      <c r="D172" t="s">
        <v>10</v>
      </c>
      <c r="E172">
        <v>30.53230094909668</v>
      </c>
      <c r="F172" t="s">
        <v>11</v>
      </c>
      <c r="G172">
        <v>10.391500473022461</v>
      </c>
    </row>
    <row r="173" spans="1:9" x14ac:dyDescent="0.2">
      <c r="A173" t="s">
        <v>12</v>
      </c>
      <c r="B173">
        <v>15</v>
      </c>
      <c r="C173" t="s">
        <v>13</v>
      </c>
      <c r="D173">
        <v>1</v>
      </c>
      <c r="E173" t="s">
        <v>14</v>
      </c>
      <c r="F173" t="s">
        <v>15</v>
      </c>
    </row>
    <row r="174" spans="1:9" x14ac:dyDescent="0.2">
      <c r="A174" t="s">
        <v>16</v>
      </c>
      <c r="B174" t="s">
        <v>72</v>
      </c>
    </row>
    <row r="175" spans="1:9" x14ac:dyDescent="0.2">
      <c r="A175" t="s">
        <v>18</v>
      </c>
    </row>
    <row r="176" spans="1:9" x14ac:dyDescent="0.2">
      <c r="A176" t="s">
        <v>19</v>
      </c>
    </row>
    <row r="177" spans="1:9" x14ac:dyDescent="0.2">
      <c r="A177" t="s">
        <v>20</v>
      </c>
      <c r="B177">
        <v>1.4979999463093918E-8</v>
      </c>
    </row>
    <row r="178" spans="1:9" x14ac:dyDescent="0.2">
      <c r="A178" t="s">
        <v>21</v>
      </c>
      <c r="B178" t="s">
        <v>22</v>
      </c>
      <c r="C178" t="s">
        <v>23</v>
      </c>
      <c r="D178" t="s">
        <v>24</v>
      </c>
      <c r="E178" t="s">
        <v>25</v>
      </c>
      <c r="F178" t="s">
        <v>26</v>
      </c>
      <c r="G178" t="s">
        <v>27</v>
      </c>
      <c r="H178" t="s">
        <v>28</v>
      </c>
      <c r="I178" t="s">
        <v>29</v>
      </c>
    </row>
    <row r="179" spans="1:9" x14ac:dyDescent="0.2">
      <c r="A179">
        <v>1</v>
      </c>
      <c r="B179" t="s">
        <v>30</v>
      </c>
      <c r="C179">
        <v>84.9219970703125</v>
      </c>
      <c r="D179">
        <v>-36.700000762939453</v>
      </c>
      <c r="E179">
        <v>262.5</v>
      </c>
      <c r="F179">
        <v>115.40000152587891</v>
      </c>
      <c r="G179">
        <v>100</v>
      </c>
      <c r="H179">
        <v>586</v>
      </c>
      <c r="I179">
        <v>-9.4619998931884766</v>
      </c>
    </row>
    <row r="180" spans="1:9" x14ac:dyDescent="0.2">
      <c r="A180">
        <v>2</v>
      </c>
      <c r="B180" t="s">
        <v>31</v>
      </c>
      <c r="C180">
        <v>151.11799621582031</v>
      </c>
      <c r="D180">
        <v>21.600000381469727</v>
      </c>
      <c r="E180">
        <v>11</v>
      </c>
      <c r="F180">
        <v>9.3000001907348633</v>
      </c>
      <c r="G180">
        <v>6.7100000381469727</v>
      </c>
      <c r="H180">
        <v>46</v>
      </c>
      <c r="I180">
        <v>1.3079999685287476</v>
      </c>
    </row>
    <row r="181" spans="1:9" x14ac:dyDescent="0.2">
      <c r="A181">
        <v>3</v>
      </c>
      <c r="B181" t="s">
        <v>32</v>
      </c>
      <c r="C181">
        <v>119.47699737548828</v>
      </c>
      <c r="D181">
        <v>430.5</v>
      </c>
      <c r="E181">
        <v>24.799999237060547</v>
      </c>
      <c r="F181">
        <v>20.600000381469727</v>
      </c>
      <c r="G181">
        <v>1.1399999856948853</v>
      </c>
      <c r="H181">
        <v>55</v>
      </c>
      <c r="I181">
        <v>10.12399959564209</v>
      </c>
    </row>
    <row r="182" spans="1:9" x14ac:dyDescent="0.2">
      <c r="A182">
        <v>4</v>
      </c>
      <c r="B182" t="s">
        <v>33</v>
      </c>
      <c r="C182">
        <v>107.21700286865234</v>
      </c>
      <c r="D182">
        <v>2910.199951171875</v>
      </c>
      <c r="E182">
        <v>40.799999237060547</v>
      </c>
      <c r="F182">
        <v>35.200000762939453</v>
      </c>
      <c r="G182">
        <v>0.41999998688697815</v>
      </c>
      <c r="H182">
        <v>69</v>
      </c>
      <c r="I182">
        <v>41.608001708984375</v>
      </c>
    </row>
    <row r="183" spans="1:9" x14ac:dyDescent="0.2">
      <c r="A183">
        <v>5</v>
      </c>
      <c r="B183" t="s">
        <v>34</v>
      </c>
      <c r="C183">
        <v>129.48800659179688</v>
      </c>
      <c r="D183">
        <v>89.900001525878906</v>
      </c>
      <c r="E183">
        <v>6.8000001907348633</v>
      </c>
      <c r="F183">
        <v>4.1999998092651367</v>
      </c>
      <c r="G183">
        <v>3.5299999713897705</v>
      </c>
      <c r="H183">
        <v>170</v>
      </c>
      <c r="I183">
        <v>12.680999755859375</v>
      </c>
    </row>
    <row r="184" spans="1:9" x14ac:dyDescent="0.2">
      <c r="A184">
        <v>6</v>
      </c>
      <c r="B184" t="s">
        <v>35</v>
      </c>
      <c r="C184">
        <v>90.683998107910156</v>
      </c>
      <c r="D184">
        <v>1313.800048828125</v>
      </c>
      <c r="E184">
        <v>26.799999237060547</v>
      </c>
      <c r="F184">
        <v>16.899999618530273</v>
      </c>
      <c r="G184">
        <v>0.62999999523162842</v>
      </c>
      <c r="H184">
        <v>123</v>
      </c>
      <c r="I184">
        <v>50.463001251220703</v>
      </c>
    </row>
    <row r="185" spans="1:9" x14ac:dyDescent="0.2">
      <c r="A185">
        <v>7</v>
      </c>
      <c r="B185" t="s">
        <v>36</v>
      </c>
      <c r="C185">
        <v>77.48699951171875</v>
      </c>
      <c r="D185">
        <v>5416.7001953125</v>
      </c>
      <c r="E185">
        <v>79.300003051757812</v>
      </c>
      <c r="F185">
        <v>30.899999618530273</v>
      </c>
      <c r="G185">
        <v>0.31000000238418579</v>
      </c>
      <c r="H185">
        <v>168</v>
      </c>
      <c r="I185">
        <v>68.561996459960938</v>
      </c>
    </row>
    <row r="186" spans="1:9" x14ac:dyDescent="0.2">
      <c r="A186">
        <v>8</v>
      </c>
      <c r="B186" t="s">
        <v>37</v>
      </c>
      <c r="C186">
        <v>107.50800323486328</v>
      </c>
      <c r="D186">
        <v>385.5</v>
      </c>
      <c r="E186">
        <v>12.800000190734863</v>
      </c>
      <c r="F186">
        <v>9</v>
      </c>
      <c r="G186">
        <v>1.1699999570846558</v>
      </c>
      <c r="H186">
        <v>99</v>
      </c>
      <c r="I186">
        <v>18.767000198364258</v>
      </c>
    </row>
    <row r="187" spans="1:9" x14ac:dyDescent="0.2">
      <c r="A187">
        <v>9</v>
      </c>
      <c r="B187" t="s">
        <v>38</v>
      </c>
      <c r="C187">
        <v>134.89799499511719</v>
      </c>
      <c r="D187">
        <v>1821.199951171875</v>
      </c>
      <c r="E187">
        <v>19.100000381469727</v>
      </c>
      <c r="F187">
        <v>20.5</v>
      </c>
      <c r="G187">
        <v>0.52999997138977051</v>
      </c>
      <c r="H187">
        <v>201</v>
      </c>
      <c r="I187">
        <v>108.78199768066406</v>
      </c>
    </row>
    <row r="188" spans="1:9" x14ac:dyDescent="0.2">
      <c r="A188">
        <v>10</v>
      </c>
      <c r="B188" t="s">
        <v>39</v>
      </c>
      <c r="C188">
        <v>146.4429931640625</v>
      </c>
      <c r="D188">
        <v>32.799999237060547</v>
      </c>
      <c r="E188">
        <v>13.399999618530273</v>
      </c>
      <c r="F188">
        <v>12.899999618530273</v>
      </c>
      <c r="G188">
        <v>4.429999828338623</v>
      </c>
      <c r="H188">
        <v>140</v>
      </c>
      <c r="I188">
        <v>1.156000018119812</v>
      </c>
    </row>
    <row r="189" spans="1:9" x14ac:dyDescent="0.2">
      <c r="A189">
        <v>11</v>
      </c>
      <c r="B189" t="s">
        <v>40</v>
      </c>
      <c r="C189">
        <v>191.36199951171875</v>
      </c>
      <c r="D189">
        <v>66.300003051757812</v>
      </c>
      <c r="E189">
        <v>5.6999998092651367</v>
      </c>
      <c r="F189">
        <v>4.9000000953674316</v>
      </c>
      <c r="G189">
        <v>2.4200000762939453</v>
      </c>
      <c r="H189">
        <v>162</v>
      </c>
      <c r="I189">
        <v>1.8070000410079956</v>
      </c>
    </row>
    <row r="191" spans="1:9" x14ac:dyDescent="0.2">
      <c r="A191" t="s">
        <v>41</v>
      </c>
      <c r="B191" t="s">
        <v>42</v>
      </c>
    </row>
    <row r="192" spans="1:9" x14ac:dyDescent="0.2">
      <c r="A192" t="s">
        <v>22</v>
      </c>
      <c r="B192" t="s">
        <v>43</v>
      </c>
      <c r="C192" t="s">
        <v>44</v>
      </c>
      <c r="D192" t="s">
        <v>45</v>
      </c>
      <c r="E192" t="s">
        <v>29</v>
      </c>
      <c r="F192" t="s">
        <v>41</v>
      </c>
      <c r="G192" t="s">
        <v>46</v>
      </c>
      <c r="H192" t="s">
        <v>47</v>
      </c>
      <c r="I192" t="s">
        <v>30</v>
      </c>
    </row>
    <row r="193" spans="1:9" x14ac:dyDescent="0.2">
      <c r="A193" t="s">
        <v>30</v>
      </c>
      <c r="B193">
        <v>-0.25499999523162842</v>
      </c>
      <c r="C193">
        <v>-0.12939999997615814</v>
      </c>
      <c r="D193">
        <v>-0.35600000619888306</v>
      </c>
      <c r="E193">
        <v>-9.4619998931884766</v>
      </c>
      <c r="F193">
        <v>0.71460002660751343</v>
      </c>
      <c r="G193">
        <v>0.99140000343322754</v>
      </c>
      <c r="H193">
        <v>0.72079998254776001</v>
      </c>
      <c r="I193">
        <v>1</v>
      </c>
    </row>
    <row r="194" spans="1:9" x14ac:dyDescent="0.2">
      <c r="A194" t="s">
        <v>48</v>
      </c>
      <c r="B194" t="s">
        <v>49</v>
      </c>
      <c r="C194">
        <v>0.10700000077486038</v>
      </c>
    </row>
    <row r="195" spans="1:9" x14ac:dyDescent="0.2">
      <c r="A195" t="s">
        <v>31</v>
      </c>
      <c r="B195">
        <v>9.7000002861022949E-2</v>
      </c>
      <c r="C195">
        <v>2.630000002682209E-2</v>
      </c>
      <c r="D195">
        <v>9.8999999463558197E-2</v>
      </c>
      <c r="E195">
        <v>1.3079999685287476</v>
      </c>
      <c r="F195">
        <v>0.9747999906539917</v>
      </c>
      <c r="G195">
        <v>0.98180001974105835</v>
      </c>
      <c r="H195">
        <v>0.99699997901916504</v>
      </c>
      <c r="I195">
        <v>0.99599999189376831</v>
      </c>
    </row>
    <row r="196" spans="1:9" x14ac:dyDescent="0.2">
      <c r="A196" t="s">
        <v>48</v>
      </c>
      <c r="B196" t="s">
        <v>49</v>
      </c>
      <c r="C196">
        <v>-2.199999988079071E-2</v>
      </c>
    </row>
    <row r="197" spans="1:9" x14ac:dyDescent="0.2">
      <c r="A197" t="s">
        <v>50</v>
      </c>
      <c r="B197">
        <v>1.4830000400543213</v>
      </c>
      <c r="C197">
        <v>0.30259999632835388</v>
      </c>
      <c r="D197">
        <v>1.5440000295639038</v>
      </c>
      <c r="E197">
        <v>10.12399959564209</v>
      </c>
      <c r="F197">
        <v>0.96039998531341553</v>
      </c>
      <c r="G197">
        <v>0.97920000553131104</v>
      </c>
      <c r="H197">
        <v>0.99470001459121704</v>
      </c>
      <c r="I197">
        <v>0.98610001802444458</v>
      </c>
    </row>
    <row r="198" spans="1:9" x14ac:dyDescent="0.2">
      <c r="A198" t="s">
        <v>51</v>
      </c>
      <c r="B198">
        <v>10.050999641418457</v>
      </c>
      <c r="C198">
        <v>1.7226999998092651</v>
      </c>
      <c r="D198">
        <v>10.315999984741211</v>
      </c>
      <c r="E198">
        <v>41.608001708984375</v>
      </c>
      <c r="F198">
        <v>0.97430002689361572</v>
      </c>
      <c r="G198">
        <v>0.97509998083114624</v>
      </c>
      <c r="H198">
        <v>1.0053000450134277</v>
      </c>
      <c r="I198">
        <v>0.99390000104904175</v>
      </c>
    </row>
    <row r="199" spans="1:9" x14ac:dyDescent="0.2">
      <c r="A199" t="s">
        <v>52</v>
      </c>
      <c r="B199">
        <v>1.8919999599456787</v>
      </c>
      <c r="C199">
        <v>0.58689999580383301</v>
      </c>
      <c r="D199">
        <v>1.4700000286102295</v>
      </c>
      <c r="E199">
        <v>12.680999755859375</v>
      </c>
      <c r="F199">
        <v>1.2872999906539917</v>
      </c>
      <c r="G199">
        <v>0.97350001335144043</v>
      </c>
      <c r="H199">
        <v>1.3203999996185303</v>
      </c>
      <c r="I199">
        <v>1.0013999938964844</v>
      </c>
    </row>
    <row r="200" spans="1:9" x14ac:dyDescent="0.2">
      <c r="A200" t="s">
        <v>53</v>
      </c>
      <c r="B200">
        <v>10.795999526977539</v>
      </c>
      <c r="C200">
        <v>2.0355000495910645</v>
      </c>
      <c r="D200">
        <v>10.890000343322754</v>
      </c>
      <c r="E200">
        <v>50.463001251220703</v>
      </c>
      <c r="F200">
        <v>0.99140000343322754</v>
      </c>
      <c r="G200">
        <v>0.98290002346038818</v>
      </c>
      <c r="H200">
        <v>1.0089000463485718</v>
      </c>
      <c r="I200">
        <v>0.99970000982284546</v>
      </c>
    </row>
    <row r="201" spans="1:9" x14ac:dyDescent="0.2">
      <c r="A201" t="s">
        <v>54</v>
      </c>
      <c r="B201">
        <v>39.830001831054688</v>
      </c>
      <c r="C201">
        <v>6.3710999488830566</v>
      </c>
      <c r="D201">
        <v>37.943000793457031</v>
      </c>
      <c r="E201">
        <v>68.561996459960938</v>
      </c>
      <c r="F201">
        <v>1.0497000217437744</v>
      </c>
      <c r="G201">
        <v>0.97619998455047607</v>
      </c>
      <c r="H201">
        <v>1.0748000144958496</v>
      </c>
      <c r="I201">
        <v>1.0003999471664429</v>
      </c>
    </row>
    <row r="202" spans="1:9" x14ac:dyDescent="0.2">
      <c r="A202" t="s">
        <v>55</v>
      </c>
      <c r="B202">
        <v>4.375</v>
      </c>
      <c r="C202">
        <v>1.0433000326156616</v>
      </c>
      <c r="D202">
        <v>3.8190000057220459</v>
      </c>
      <c r="E202">
        <v>18.767000198364258</v>
      </c>
      <c r="F202">
        <v>1.1456999778747559</v>
      </c>
      <c r="G202">
        <v>0.98290002346038818</v>
      </c>
      <c r="H202">
        <v>1.1632000207901001</v>
      </c>
      <c r="I202">
        <v>1.0019999742507935</v>
      </c>
    </row>
    <row r="203" spans="1:9" x14ac:dyDescent="0.2">
      <c r="A203" t="s">
        <v>56</v>
      </c>
      <c r="B203">
        <v>25.898000717163086</v>
      </c>
      <c r="C203">
        <v>3.4644999504089355</v>
      </c>
      <c r="D203">
        <v>25.974000930786133</v>
      </c>
      <c r="E203">
        <v>108.78199768066406</v>
      </c>
      <c r="F203">
        <v>0.99709999561309814</v>
      </c>
      <c r="G203">
        <v>0.99299997091293335</v>
      </c>
      <c r="H203">
        <v>1.00409996509552</v>
      </c>
      <c r="I203">
        <v>1</v>
      </c>
    </row>
    <row r="204" spans="1:9" x14ac:dyDescent="0.2">
      <c r="A204" t="s">
        <v>57</v>
      </c>
      <c r="B204">
        <v>0.50199997425079346</v>
      </c>
      <c r="C204">
        <v>6.8000003695487976E-2</v>
      </c>
      <c r="D204">
        <v>0.48899999260902405</v>
      </c>
      <c r="E204">
        <v>1.156000018119812</v>
      </c>
      <c r="F204">
        <v>1.0257999897003174</v>
      </c>
      <c r="G204">
        <v>1.0195000171661377</v>
      </c>
      <c r="H204">
        <v>1.0061999559402466</v>
      </c>
      <c r="I204">
        <v>1</v>
      </c>
    </row>
    <row r="205" spans="1:9" x14ac:dyDescent="0.2">
      <c r="A205" t="s">
        <v>58</v>
      </c>
      <c r="B205">
        <v>1.9170000553131104</v>
      </c>
      <c r="C205">
        <v>0.23059999942779541</v>
      </c>
      <c r="D205">
        <v>1.8059999942779541</v>
      </c>
      <c r="E205">
        <v>1.8070000410079956</v>
      </c>
      <c r="F205">
        <v>1.0614000558853149</v>
      </c>
      <c r="G205">
        <v>1.0398000478744507</v>
      </c>
      <c r="H205">
        <v>1.0374000072479248</v>
      </c>
      <c r="I205">
        <v>0.98390001058578491</v>
      </c>
    </row>
    <row r="206" spans="1:9" x14ac:dyDescent="0.2">
      <c r="A206" t="s">
        <v>59</v>
      </c>
    </row>
    <row r="207" spans="1:9" x14ac:dyDescent="0.2">
      <c r="A207" t="s">
        <v>60</v>
      </c>
      <c r="B207">
        <v>96.670997619628906</v>
      </c>
      <c r="C207">
        <v>15.722100257873535</v>
      </c>
      <c r="D207">
        <v>93.994003295898438</v>
      </c>
      <c r="E207">
        <v>305.79501342773438</v>
      </c>
      <c r="F207" t="s">
        <v>61</v>
      </c>
    </row>
    <row r="209" spans="1:9" x14ac:dyDescent="0.2">
      <c r="A209" t="s">
        <v>62</v>
      </c>
    </row>
    <row r="211" spans="1:9" x14ac:dyDescent="0.2">
      <c r="A211" t="s">
        <v>73</v>
      </c>
    </row>
    <row r="212" spans="1:9" x14ac:dyDescent="0.2">
      <c r="A212" t="s">
        <v>1</v>
      </c>
      <c r="B212" t="s">
        <v>2</v>
      </c>
      <c r="C212" t="s">
        <v>3</v>
      </c>
      <c r="D212" t="s">
        <v>4</v>
      </c>
    </row>
    <row r="213" spans="1:9" x14ac:dyDescent="0.2">
      <c r="A213" t="s">
        <v>5</v>
      </c>
      <c r="B213">
        <v>6</v>
      </c>
      <c r="C213" t="s">
        <v>6</v>
      </c>
      <c r="D213" t="s">
        <v>74</v>
      </c>
    </row>
    <row r="214" spans="1:9" x14ac:dyDescent="0.2">
      <c r="A214" t="s">
        <v>8</v>
      </c>
      <c r="B214" t="s">
        <v>9</v>
      </c>
      <c r="C214">
        <v>-3.2279999256134033</v>
      </c>
      <c r="D214" t="s">
        <v>10</v>
      </c>
      <c r="E214">
        <v>30.281099319458008</v>
      </c>
      <c r="F214" t="s">
        <v>11</v>
      </c>
      <c r="G214">
        <v>10.390500068664551</v>
      </c>
    </row>
    <row r="215" spans="1:9" x14ac:dyDescent="0.2">
      <c r="A215" t="s">
        <v>12</v>
      </c>
      <c r="B215">
        <v>15</v>
      </c>
      <c r="C215" t="s">
        <v>13</v>
      </c>
      <c r="D215">
        <v>1</v>
      </c>
      <c r="E215" t="s">
        <v>14</v>
      </c>
      <c r="F215" t="s">
        <v>15</v>
      </c>
    </row>
    <row r="216" spans="1:9" x14ac:dyDescent="0.2">
      <c r="A216" t="s">
        <v>16</v>
      </c>
      <c r="B216" t="s">
        <v>75</v>
      </c>
    </row>
    <row r="217" spans="1:9" x14ac:dyDescent="0.2">
      <c r="A217" t="s">
        <v>18</v>
      </c>
    </row>
    <row r="218" spans="1:9" x14ac:dyDescent="0.2">
      <c r="A218" t="s">
        <v>19</v>
      </c>
    </row>
    <row r="219" spans="1:9" x14ac:dyDescent="0.2">
      <c r="A219" t="s">
        <v>20</v>
      </c>
      <c r="B219">
        <v>1.4970000350444934E-8</v>
      </c>
    </row>
    <row r="220" spans="1:9" x14ac:dyDescent="0.2">
      <c r="A220" t="s">
        <v>21</v>
      </c>
      <c r="B220" t="s">
        <v>22</v>
      </c>
      <c r="C220" t="s">
        <v>23</v>
      </c>
      <c r="D220" t="s">
        <v>24</v>
      </c>
      <c r="E220" t="s">
        <v>25</v>
      </c>
      <c r="F220" t="s">
        <v>26</v>
      </c>
      <c r="G220" t="s">
        <v>27</v>
      </c>
      <c r="H220" t="s">
        <v>28</v>
      </c>
      <c r="I220" t="s">
        <v>29</v>
      </c>
    </row>
    <row r="221" spans="1:9" x14ac:dyDescent="0.2">
      <c r="A221">
        <v>1</v>
      </c>
      <c r="B221" t="s">
        <v>30</v>
      </c>
      <c r="C221">
        <v>83.360000610351562</v>
      </c>
      <c r="D221">
        <v>79.5</v>
      </c>
      <c r="E221">
        <v>156.80000305175781</v>
      </c>
      <c r="F221">
        <v>85.400001525878906</v>
      </c>
      <c r="G221">
        <v>7.0399999618530273</v>
      </c>
      <c r="H221">
        <v>471</v>
      </c>
      <c r="I221">
        <v>20.481000900268555</v>
      </c>
    </row>
    <row r="222" spans="1:9" x14ac:dyDescent="0.2">
      <c r="A222">
        <v>2</v>
      </c>
      <c r="B222" t="s">
        <v>31</v>
      </c>
      <c r="C222">
        <v>151.11799621582031</v>
      </c>
      <c r="D222">
        <v>22.799999237060547</v>
      </c>
      <c r="E222">
        <v>10.699999809265137</v>
      </c>
      <c r="F222">
        <v>8.1000003814697266</v>
      </c>
      <c r="G222">
        <v>6.3299999237060547</v>
      </c>
      <c r="H222">
        <v>45</v>
      </c>
      <c r="I222">
        <v>1.3849999904632568</v>
      </c>
    </row>
    <row r="223" spans="1:9" x14ac:dyDescent="0.2">
      <c r="A223">
        <v>3</v>
      </c>
      <c r="B223" t="s">
        <v>32</v>
      </c>
      <c r="C223">
        <v>119.47699737548828</v>
      </c>
      <c r="D223">
        <v>417</v>
      </c>
      <c r="E223">
        <v>26.899999618530273</v>
      </c>
      <c r="F223">
        <v>20.100000381469727</v>
      </c>
      <c r="G223">
        <v>1.1599999666213989</v>
      </c>
      <c r="H223">
        <v>57</v>
      </c>
      <c r="I223">
        <v>9.814000129699707</v>
      </c>
    </row>
    <row r="224" spans="1:9" x14ac:dyDescent="0.2">
      <c r="A224">
        <v>4</v>
      </c>
      <c r="B224" t="s">
        <v>33</v>
      </c>
      <c r="C224">
        <v>107.22699737548828</v>
      </c>
      <c r="D224">
        <v>2965.199951171875</v>
      </c>
      <c r="E224">
        <v>37.299999237060547</v>
      </c>
      <c r="F224">
        <v>34.900001525878906</v>
      </c>
      <c r="G224">
        <v>0.41999998688697815</v>
      </c>
      <c r="H224">
        <v>68</v>
      </c>
      <c r="I224">
        <v>42.422000885009766</v>
      </c>
    </row>
    <row r="225" spans="1:9" x14ac:dyDescent="0.2">
      <c r="A225">
        <v>5</v>
      </c>
      <c r="B225" t="s">
        <v>34</v>
      </c>
      <c r="C225">
        <v>129.48800659179688</v>
      </c>
      <c r="D225">
        <v>72.599998474121094</v>
      </c>
      <c r="E225">
        <v>5.8000001907348633</v>
      </c>
      <c r="F225">
        <v>5.1999998092651367</v>
      </c>
      <c r="G225">
        <v>3.9800000190734863</v>
      </c>
      <c r="H225">
        <v>171</v>
      </c>
      <c r="I225">
        <v>10.25100040435791</v>
      </c>
    </row>
    <row r="226" spans="1:9" x14ac:dyDescent="0.2">
      <c r="A226">
        <v>6</v>
      </c>
      <c r="B226" t="s">
        <v>35</v>
      </c>
      <c r="C226">
        <v>90.679000854492188</v>
      </c>
      <c r="D226">
        <v>1320.300048828125</v>
      </c>
      <c r="E226">
        <v>30.100000381469727</v>
      </c>
      <c r="F226">
        <v>14.699999809265137</v>
      </c>
      <c r="G226">
        <v>0.62999999523162842</v>
      </c>
      <c r="H226">
        <v>125</v>
      </c>
      <c r="I226">
        <v>50.743000030517578</v>
      </c>
    </row>
    <row r="227" spans="1:9" x14ac:dyDescent="0.2">
      <c r="A227">
        <v>7</v>
      </c>
      <c r="B227" t="s">
        <v>36</v>
      </c>
      <c r="C227">
        <v>77.48699951171875</v>
      </c>
      <c r="D227">
        <v>5418.2001953125</v>
      </c>
      <c r="E227">
        <v>80.300003051757812</v>
      </c>
      <c r="F227">
        <v>36.599998474121094</v>
      </c>
      <c r="G227">
        <v>0.31000000238418579</v>
      </c>
      <c r="H227">
        <v>173</v>
      </c>
      <c r="I227">
        <v>68.626998901367188</v>
      </c>
    </row>
    <row r="228" spans="1:9" x14ac:dyDescent="0.2">
      <c r="A228">
        <v>8</v>
      </c>
      <c r="B228" t="s">
        <v>37</v>
      </c>
      <c r="C228">
        <v>107.50299835205078</v>
      </c>
      <c r="D228">
        <v>387</v>
      </c>
      <c r="E228">
        <v>13.600000381469727</v>
      </c>
      <c r="F228">
        <v>10.300000190734863</v>
      </c>
      <c r="G228">
        <v>1.1699999570846558</v>
      </c>
      <c r="H228">
        <v>105</v>
      </c>
      <c r="I228">
        <v>18.854999542236328</v>
      </c>
    </row>
    <row r="229" spans="1:9" x14ac:dyDescent="0.2">
      <c r="A229">
        <v>9</v>
      </c>
      <c r="B229" t="s">
        <v>38</v>
      </c>
      <c r="C229">
        <v>134.90199279785156</v>
      </c>
      <c r="D229">
        <v>1826.800048828125</v>
      </c>
      <c r="E229">
        <v>21.5</v>
      </c>
      <c r="F229">
        <v>18.299999237060547</v>
      </c>
      <c r="G229">
        <v>0.52999997138977051</v>
      </c>
      <c r="H229">
        <v>201</v>
      </c>
      <c r="I229">
        <v>109.18900299072266</v>
      </c>
    </row>
    <row r="230" spans="1:9" x14ac:dyDescent="0.2">
      <c r="A230">
        <v>10</v>
      </c>
      <c r="B230" t="s">
        <v>39</v>
      </c>
      <c r="C230">
        <v>146.4429931640625</v>
      </c>
      <c r="D230">
        <v>32</v>
      </c>
      <c r="E230">
        <v>15</v>
      </c>
      <c r="F230">
        <v>12.100000381469727</v>
      </c>
      <c r="G230">
        <v>4.6100001335144043</v>
      </c>
      <c r="H230">
        <v>146</v>
      </c>
      <c r="I230">
        <v>1.1289999485015869</v>
      </c>
    </row>
    <row r="231" spans="1:9" x14ac:dyDescent="0.2">
      <c r="A231">
        <v>11</v>
      </c>
      <c r="B231" t="s">
        <v>40</v>
      </c>
      <c r="C231">
        <v>191.36199951171875</v>
      </c>
      <c r="D231">
        <v>64.199996948242188</v>
      </c>
      <c r="E231">
        <v>5.9000000953674316</v>
      </c>
      <c r="F231">
        <v>5.0999999046325684</v>
      </c>
      <c r="G231">
        <v>2.4700000286102295</v>
      </c>
      <c r="H231">
        <v>166</v>
      </c>
      <c r="I231">
        <v>1.7519999742507935</v>
      </c>
    </row>
    <row r="233" spans="1:9" x14ac:dyDescent="0.2">
      <c r="A233" t="s">
        <v>41</v>
      </c>
      <c r="B233" t="s">
        <v>42</v>
      </c>
    </row>
    <row r="234" spans="1:9" x14ac:dyDescent="0.2">
      <c r="A234" t="s">
        <v>22</v>
      </c>
      <c r="B234" t="s">
        <v>43</v>
      </c>
      <c r="C234" t="s">
        <v>44</v>
      </c>
      <c r="D234" t="s">
        <v>45</v>
      </c>
      <c r="E234" t="s">
        <v>29</v>
      </c>
      <c r="F234" t="s">
        <v>41</v>
      </c>
      <c r="G234" t="s">
        <v>46</v>
      </c>
      <c r="H234" t="s">
        <v>47</v>
      </c>
      <c r="I234" t="s">
        <v>30</v>
      </c>
    </row>
    <row r="235" spans="1:9" x14ac:dyDescent="0.2">
      <c r="A235" t="s">
        <v>30</v>
      </c>
      <c r="B235">
        <v>0.54699999094009399</v>
      </c>
      <c r="C235">
        <v>0.27320000529289246</v>
      </c>
      <c r="D235">
        <v>0.7720000147819519</v>
      </c>
      <c r="E235">
        <v>20.481000900268555</v>
      </c>
      <c r="F235">
        <v>0.70899999141693115</v>
      </c>
      <c r="G235">
        <v>0.991100013256073</v>
      </c>
      <c r="H235">
        <v>0.71539998054504395</v>
      </c>
      <c r="I235">
        <v>1</v>
      </c>
    </row>
    <row r="236" spans="1:9" x14ac:dyDescent="0.2">
      <c r="A236" t="s">
        <v>48</v>
      </c>
      <c r="B236" t="s">
        <v>49</v>
      </c>
      <c r="C236">
        <v>-0.23000000417232513</v>
      </c>
    </row>
    <row r="237" spans="1:9" x14ac:dyDescent="0.2">
      <c r="A237" t="s">
        <v>31</v>
      </c>
      <c r="B237">
        <v>0.10199999809265137</v>
      </c>
      <c r="C237">
        <v>2.7300000190734863E-2</v>
      </c>
      <c r="D237">
        <v>0.10499999672174454</v>
      </c>
      <c r="E237">
        <v>1.3849999904632568</v>
      </c>
      <c r="F237">
        <v>0.97430002689361572</v>
      </c>
      <c r="G237">
        <v>0.98150002956390381</v>
      </c>
      <c r="H237">
        <v>0.9966999888420105</v>
      </c>
      <c r="I237">
        <v>0.99589997529983521</v>
      </c>
    </row>
    <row r="238" spans="1:9" x14ac:dyDescent="0.2">
      <c r="A238" t="s">
        <v>48</v>
      </c>
      <c r="B238" t="s">
        <v>49</v>
      </c>
      <c r="C238">
        <v>-2.3000000044703484E-2</v>
      </c>
    </row>
    <row r="239" spans="1:9" x14ac:dyDescent="0.2">
      <c r="A239" t="s">
        <v>50</v>
      </c>
      <c r="B239">
        <v>1.437000036239624</v>
      </c>
      <c r="C239">
        <v>0.29319998621940613</v>
      </c>
      <c r="D239">
        <v>1.496999979019165</v>
      </c>
      <c r="E239">
        <v>9.814000129699707</v>
      </c>
      <c r="F239">
        <v>0.95990002155303955</v>
      </c>
      <c r="G239">
        <v>0.97890001535415649</v>
      </c>
      <c r="H239">
        <v>0.99449998140335083</v>
      </c>
      <c r="I239">
        <v>0.98600000143051147</v>
      </c>
    </row>
    <row r="240" spans="1:9" x14ac:dyDescent="0.2">
      <c r="A240" t="s">
        <v>51</v>
      </c>
      <c r="B240">
        <v>10.243000030517578</v>
      </c>
      <c r="C240">
        <v>1.7558000087738037</v>
      </c>
      <c r="D240">
        <v>10.517999649047852</v>
      </c>
      <c r="E240">
        <v>42.422000885009766</v>
      </c>
      <c r="F240">
        <v>0.97380000352859497</v>
      </c>
      <c r="G240">
        <v>0.9749000072479248</v>
      </c>
      <c r="H240">
        <v>1.0049999952316284</v>
      </c>
      <c r="I240">
        <v>0.99390000104904175</v>
      </c>
    </row>
    <row r="241" spans="1:9" x14ac:dyDescent="0.2">
      <c r="A241" t="s">
        <v>52</v>
      </c>
      <c r="B241">
        <v>1.534000039100647</v>
      </c>
      <c r="C241">
        <v>0.47600001096725464</v>
      </c>
      <c r="D241">
        <v>1.187999963760376</v>
      </c>
      <c r="E241">
        <v>10.25100040435791</v>
      </c>
      <c r="F241">
        <v>1.2913000583648682</v>
      </c>
      <c r="G241">
        <v>0.97329998016357422</v>
      </c>
      <c r="H241">
        <v>1.3248000144958496</v>
      </c>
      <c r="I241">
        <v>1.0013999938964844</v>
      </c>
    </row>
    <row r="242" spans="1:9" x14ac:dyDescent="0.2">
      <c r="A242" t="s">
        <v>53</v>
      </c>
      <c r="B242">
        <v>10.85200023651123</v>
      </c>
      <c r="C242">
        <v>2.046299934387207</v>
      </c>
      <c r="D242">
        <v>10.949999809265137</v>
      </c>
      <c r="E242">
        <v>50.743000030517578</v>
      </c>
      <c r="F242">
        <v>0.99099999666213989</v>
      </c>
      <c r="G242">
        <v>0.98269999027252197</v>
      </c>
      <c r="H242">
        <v>1.0088000297546387</v>
      </c>
      <c r="I242">
        <v>0.99970000982284546</v>
      </c>
    </row>
    <row r="243" spans="1:9" x14ac:dyDescent="0.2">
      <c r="A243" t="s">
        <v>54</v>
      </c>
      <c r="B243">
        <v>39.854000091552734</v>
      </c>
      <c r="C243">
        <v>6.3758997917175293</v>
      </c>
      <c r="D243">
        <v>37.979000091552734</v>
      </c>
      <c r="E243">
        <v>68.626998901367188</v>
      </c>
      <c r="F243">
        <v>1.0493999719619751</v>
      </c>
      <c r="G243">
        <v>0.97589999437332153</v>
      </c>
      <c r="H243">
        <v>1.0748000144958496</v>
      </c>
      <c r="I243">
        <v>1.0003999471664429</v>
      </c>
    </row>
    <row r="244" spans="1:9" x14ac:dyDescent="0.2">
      <c r="A244" t="s">
        <v>55</v>
      </c>
      <c r="B244">
        <v>4.3920001983642578</v>
      </c>
      <c r="C244">
        <v>1.0473999977111816</v>
      </c>
      <c r="D244">
        <v>3.8369998931884766</v>
      </c>
      <c r="E244">
        <v>18.854999542236328</v>
      </c>
      <c r="F244">
        <v>1.1446000337600708</v>
      </c>
      <c r="G244">
        <v>0.98269999027252197</v>
      </c>
      <c r="H244">
        <v>1.1625000238418579</v>
      </c>
      <c r="I244">
        <v>1.0019999742507935</v>
      </c>
    </row>
    <row r="245" spans="1:9" x14ac:dyDescent="0.2">
      <c r="A245" t="s">
        <v>56</v>
      </c>
      <c r="B245">
        <v>25.988000869750977</v>
      </c>
      <c r="C245">
        <v>3.4770998954772949</v>
      </c>
      <c r="D245">
        <v>26.070999145507812</v>
      </c>
      <c r="E245">
        <v>109.18900299072266</v>
      </c>
      <c r="F245">
        <v>0.9968000054359436</v>
      </c>
      <c r="G245">
        <v>0.99279999732971191</v>
      </c>
      <c r="H245">
        <v>1.00409996509552</v>
      </c>
      <c r="I245">
        <v>1</v>
      </c>
    </row>
    <row r="246" spans="1:9" x14ac:dyDescent="0.2">
      <c r="A246" t="s">
        <v>57</v>
      </c>
      <c r="B246">
        <v>0.49000000953674316</v>
      </c>
      <c r="C246">
        <v>6.6399998962879181E-2</v>
      </c>
      <c r="D246">
        <v>0.4779999852180481</v>
      </c>
      <c r="E246">
        <v>1.1289999485015869</v>
      </c>
      <c r="F246">
        <v>1.0255000591278076</v>
      </c>
      <c r="G246">
        <v>1.0191999673843384</v>
      </c>
      <c r="H246">
        <v>1.0061999559402466</v>
      </c>
      <c r="I246">
        <v>1</v>
      </c>
    </row>
    <row r="247" spans="1:9" x14ac:dyDescent="0.2">
      <c r="A247" t="s">
        <v>58</v>
      </c>
      <c r="B247">
        <v>1.8589999675750732</v>
      </c>
      <c r="C247">
        <v>0.22370000183582306</v>
      </c>
      <c r="D247">
        <v>1.7519999742507935</v>
      </c>
      <c r="E247">
        <v>1.7519999742507935</v>
      </c>
      <c r="F247">
        <v>1.0612000226974487</v>
      </c>
      <c r="G247">
        <v>1.0396000146865845</v>
      </c>
      <c r="H247">
        <v>1.0375000238418579</v>
      </c>
      <c r="I247">
        <v>0.98390001058578491</v>
      </c>
    </row>
    <row r="248" spans="1:9" x14ac:dyDescent="0.2">
      <c r="A248" t="s">
        <v>59</v>
      </c>
    </row>
    <row r="249" spans="1:9" x14ac:dyDescent="0.2">
      <c r="A249" t="s">
        <v>60</v>
      </c>
      <c r="B249">
        <v>97.044998168945312</v>
      </c>
      <c r="C249">
        <v>16.062400817871094</v>
      </c>
      <c r="D249">
        <v>95.147003173828125</v>
      </c>
      <c r="E249">
        <v>334.64898681640625</v>
      </c>
      <c r="F249" t="s">
        <v>61</v>
      </c>
    </row>
    <row r="251" spans="1:9" x14ac:dyDescent="0.2">
      <c r="A251" t="s">
        <v>62</v>
      </c>
    </row>
    <row r="253" spans="1:9" x14ac:dyDescent="0.2">
      <c r="A253" t="s">
        <v>76</v>
      </c>
    </row>
    <row r="254" spans="1:9" x14ac:dyDescent="0.2">
      <c r="A254" t="s">
        <v>1</v>
      </c>
      <c r="B254" t="s">
        <v>2</v>
      </c>
      <c r="C254" t="s">
        <v>3</v>
      </c>
      <c r="D254" t="s">
        <v>4</v>
      </c>
    </row>
    <row r="255" spans="1:9" x14ac:dyDescent="0.2">
      <c r="A255" t="s">
        <v>5</v>
      </c>
      <c r="B255">
        <v>7</v>
      </c>
      <c r="C255" t="s">
        <v>6</v>
      </c>
      <c r="D255" t="s">
        <v>77</v>
      </c>
    </row>
    <row r="256" spans="1:9" x14ac:dyDescent="0.2">
      <c r="A256" t="s">
        <v>8</v>
      </c>
      <c r="B256" t="s">
        <v>9</v>
      </c>
      <c r="C256">
        <v>-2.9667000770568848</v>
      </c>
      <c r="D256" t="s">
        <v>10</v>
      </c>
      <c r="E256">
        <v>29.77869987487793</v>
      </c>
      <c r="F256" t="s">
        <v>11</v>
      </c>
      <c r="G256">
        <v>10.390000343322754</v>
      </c>
    </row>
    <row r="257" spans="1:9" x14ac:dyDescent="0.2">
      <c r="A257" t="s">
        <v>12</v>
      </c>
      <c r="B257">
        <v>15</v>
      </c>
      <c r="C257" t="s">
        <v>13</v>
      </c>
      <c r="D257">
        <v>1</v>
      </c>
      <c r="E257" t="s">
        <v>14</v>
      </c>
      <c r="F257" t="s">
        <v>15</v>
      </c>
    </row>
    <row r="258" spans="1:9" x14ac:dyDescent="0.2">
      <c r="A258" t="s">
        <v>16</v>
      </c>
      <c r="B258" t="s">
        <v>78</v>
      </c>
    </row>
    <row r="259" spans="1:9" x14ac:dyDescent="0.2">
      <c r="A259" t="s">
        <v>18</v>
      </c>
    </row>
    <row r="260" spans="1:9" x14ac:dyDescent="0.2">
      <c r="A260" t="s">
        <v>19</v>
      </c>
    </row>
    <row r="261" spans="1:9" x14ac:dyDescent="0.2">
      <c r="A261" t="s">
        <v>20</v>
      </c>
      <c r="B261">
        <v>1.4970000350444934E-8</v>
      </c>
    </row>
    <row r="262" spans="1:9" x14ac:dyDescent="0.2">
      <c r="A262" t="s">
        <v>21</v>
      </c>
      <c r="B262" t="s">
        <v>22</v>
      </c>
      <c r="C262" t="s">
        <v>23</v>
      </c>
      <c r="D262" t="s">
        <v>24</v>
      </c>
      <c r="E262" t="s">
        <v>25</v>
      </c>
      <c r="F262" t="s">
        <v>26</v>
      </c>
      <c r="G262" t="s">
        <v>27</v>
      </c>
      <c r="H262" t="s">
        <v>28</v>
      </c>
      <c r="I262" t="s">
        <v>29</v>
      </c>
    </row>
    <row r="263" spans="1:9" x14ac:dyDescent="0.2">
      <c r="A263">
        <v>1</v>
      </c>
      <c r="B263" t="s">
        <v>30</v>
      </c>
      <c r="C263">
        <v>83.394996643066406</v>
      </c>
      <c r="D263">
        <v>67.5</v>
      </c>
      <c r="E263">
        <v>167.39999389648438</v>
      </c>
      <c r="F263">
        <v>83</v>
      </c>
      <c r="G263">
        <v>8.2200002670288086</v>
      </c>
      <c r="H263">
        <v>478</v>
      </c>
      <c r="I263">
        <v>17.385000228881836</v>
      </c>
    </row>
    <row r="264" spans="1:9" x14ac:dyDescent="0.2">
      <c r="A264">
        <v>2</v>
      </c>
      <c r="B264" t="s">
        <v>31</v>
      </c>
      <c r="C264">
        <v>151.11799621582031</v>
      </c>
      <c r="D264">
        <v>20.200000762939453</v>
      </c>
      <c r="E264">
        <v>11.199999809265137</v>
      </c>
      <c r="F264">
        <v>10.5</v>
      </c>
      <c r="G264">
        <v>7.179999828338623</v>
      </c>
      <c r="H264">
        <v>48</v>
      </c>
      <c r="I264">
        <v>1.2239999771118164</v>
      </c>
    </row>
    <row r="265" spans="1:9" x14ac:dyDescent="0.2">
      <c r="A265">
        <v>3</v>
      </c>
      <c r="B265" t="s">
        <v>32</v>
      </c>
      <c r="C265">
        <v>119.47699737548828</v>
      </c>
      <c r="D265">
        <v>415.29998779296875</v>
      </c>
      <c r="E265">
        <v>28.600000381469727</v>
      </c>
      <c r="F265">
        <v>20.299999237060547</v>
      </c>
      <c r="G265">
        <v>1.1699999570846558</v>
      </c>
      <c r="H265">
        <v>58</v>
      </c>
      <c r="I265">
        <v>9.7740001678466797</v>
      </c>
    </row>
    <row r="266" spans="1:9" x14ac:dyDescent="0.2">
      <c r="A266">
        <v>4</v>
      </c>
      <c r="B266" t="s">
        <v>33</v>
      </c>
      <c r="C266">
        <v>107.23200225830078</v>
      </c>
      <c r="D266">
        <v>2911.10009765625</v>
      </c>
      <c r="E266">
        <v>38.900001525878906</v>
      </c>
      <c r="F266">
        <v>36.599998474121094</v>
      </c>
      <c r="G266">
        <v>0.41999998688697815</v>
      </c>
      <c r="H266">
        <v>69</v>
      </c>
      <c r="I266">
        <v>41.648998260498047</v>
      </c>
    </row>
    <row r="267" spans="1:9" x14ac:dyDescent="0.2">
      <c r="A267">
        <v>5</v>
      </c>
      <c r="B267" t="s">
        <v>34</v>
      </c>
      <c r="C267">
        <v>129.48800659179688</v>
      </c>
      <c r="D267">
        <v>75.099998474121094</v>
      </c>
      <c r="E267">
        <v>6</v>
      </c>
      <c r="F267">
        <v>6.4000000953674316</v>
      </c>
      <c r="G267">
        <v>3.940000057220459</v>
      </c>
      <c r="H267">
        <v>182</v>
      </c>
      <c r="I267">
        <v>10.597999572753906</v>
      </c>
    </row>
    <row r="268" spans="1:9" x14ac:dyDescent="0.2">
      <c r="A268">
        <v>6</v>
      </c>
      <c r="B268" t="s">
        <v>35</v>
      </c>
      <c r="C268">
        <v>90.679000854492188</v>
      </c>
      <c r="D268">
        <v>1307.300048828125</v>
      </c>
      <c r="E268">
        <v>29.799999237060547</v>
      </c>
      <c r="F268">
        <v>15.600000381469727</v>
      </c>
      <c r="G268">
        <v>0.62999999523162842</v>
      </c>
      <c r="H268">
        <v>126</v>
      </c>
      <c r="I268">
        <v>50.244998931884766</v>
      </c>
    </row>
    <row r="269" spans="1:9" x14ac:dyDescent="0.2">
      <c r="A269">
        <v>7</v>
      </c>
      <c r="B269" t="s">
        <v>36</v>
      </c>
      <c r="C269">
        <v>77.48699951171875</v>
      </c>
      <c r="D269">
        <v>5374.7001953125</v>
      </c>
      <c r="E269">
        <v>76.5</v>
      </c>
      <c r="F269">
        <v>34</v>
      </c>
      <c r="G269">
        <v>0.31000000238418579</v>
      </c>
      <c r="H269">
        <v>168</v>
      </c>
      <c r="I269">
        <v>68.077003479003906</v>
      </c>
    </row>
    <row r="270" spans="1:9" x14ac:dyDescent="0.2">
      <c r="A270">
        <v>8</v>
      </c>
      <c r="B270" t="s">
        <v>37</v>
      </c>
      <c r="C270">
        <v>107.49800109863281</v>
      </c>
      <c r="D270">
        <v>385.60000610351562</v>
      </c>
      <c r="E270">
        <v>16</v>
      </c>
      <c r="F270">
        <v>9</v>
      </c>
      <c r="G270">
        <v>1.1699999570846558</v>
      </c>
      <c r="H270">
        <v>104</v>
      </c>
      <c r="I270">
        <v>18.785999298095703</v>
      </c>
    </row>
    <row r="271" spans="1:9" x14ac:dyDescent="0.2">
      <c r="A271">
        <v>9</v>
      </c>
      <c r="B271" t="s">
        <v>38</v>
      </c>
      <c r="C271">
        <v>134.92399597167969</v>
      </c>
      <c r="D271">
        <v>1829.9000244140625</v>
      </c>
      <c r="E271">
        <v>18.5</v>
      </c>
      <c r="F271">
        <v>16.399999618530273</v>
      </c>
      <c r="G271">
        <v>0.52999997138977051</v>
      </c>
      <c r="H271">
        <v>189</v>
      </c>
      <c r="I271">
        <v>109.37400054931641</v>
      </c>
    </row>
    <row r="272" spans="1:9" x14ac:dyDescent="0.2">
      <c r="A272">
        <v>10</v>
      </c>
      <c r="B272" t="s">
        <v>39</v>
      </c>
      <c r="C272">
        <v>146.4429931640625</v>
      </c>
      <c r="D272">
        <v>32.900001525878906</v>
      </c>
      <c r="E272">
        <v>15.300000190734863</v>
      </c>
      <c r="F272">
        <v>12.300000190734863</v>
      </c>
      <c r="G272">
        <v>4.5399999618530273</v>
      </c>
      <c r="H272">
        <v>147</v>
      </c>
      <c r="I272">
        <v>1.159000039100647</v>
      </c>
    </row>
    <row r="273" spans="1:9" x14ac:dyDescent="0.2">
      <c r="A273">
        <v>11</v>
      </c>
      <c r="B273" t="s">
        <v>40</v>
      </c>
      <c r="C273">
        <v>191.36199951171875</v>
      </c>
      <c r="D273">
        <v>67.599998474121094</v>
      </c>
      <c r="E273">
        <v>5.0999999046325684</v>
      </c>
      <c r="F273">
        <v>6.0999999046325684</v>
      </c>
      <c r="G273">
        <v>2.4000000953674316</v>
      </c>
      <c r="H273">
        <v>166</v>
      </c>
      <c r="I273">
        <v>1.8450000286102295</v>
      </c>
    </row>
    <row r="275" spans="1:9" x14ac:dyDescent="0.2">
      <c r="A275" t="s">
        <v>41</v>
      </c>
      <c r="B275" t="s">
        <v>42</v>
      </c>
    </row>
    <row r="276" spans="1:9" x14ac:dyDescent="0.2">
      <c r="A276" t="s">
        <v>22</v>
      </c>
      <c r="B276" t="s">
        <v>43</v>
      </c>
      <c r="C276" t="s">
        <v>44</v>
      </c>
      <c r="D276" t="s">
        <v>45</v>
      </c>
      <c r="E276" t="s">
        <v>29</v>
      </c>
      <c r="F276" t="s">
        <v>41</v>
      </c>
      <c r="G276" t="s">
        <v>46</v>
      </c>
      <c r="H276" t="s">
        <v>47</v>
      </c>
      <c r="I276" t="s">
        <v>30</v>
      </c>
    </row>
    <row r="277" spans="1:9" x14ac:dyDescent="0.2">
      <c r="A277" t="s">
        <v>30</v>
      </c>
      <c r="B277">
        <v>0.46399998664855957</v>
      </c>
      <c r="C277">
        <v>0.23350000381469727</v>
      </c>
      <c r="D277">
        <v>0.65499997138977051</v>
      </c>
      <c r="E277">
        <v>17.385000228881836</v>
      </c>
      <c r="F277">
        <v>0.70880001783370972</v>
      </c>
      <c r="G277">
        <v>0.99099999666213989</v>
      </c>
      <c r="H277">
        <v>0.71530002355575562</v>
      </c>
      <c r="I277">
        <v>1</v>
      </c>
    </row>
    <row r="278" spans="1:9" x14ac:dyDescent="0.2">
      <c r="A278" t="s">
        <v>48</v>
      </c>
      <c r="B278" t="s">
        <v>49</v>
      </c>
      <c r="C278">
        <v>-0.19499999284744263</v>
      </c>
    </row>
    <row r="279" spans="1:9" x14ac:dyDescent="0.2">
      <c r="A279" t="s">
        <v>31</v>
      </c>
      <c r="B279">
        <v>9.0000003576278687E-2</v>
      </c>
      <c r="C279">
        <v>2.4299999698996544E-2</v>
      </c>
      <c r="D279">
        <v>9.3000002205371857E-2</v>
      </c>
      <c r="E279">
        <v>1.2239999771118164</v>
      </c>
      <c r="F279">
        <v>0.97409999370574951</v>
      </c>
      <c r="G279">
        <v>0.9812999963760376</v>
      </c>
      <c r="H279">
        <v>0.9966999888420105</v>
      </c>
      <c r="I279">
        <v>0.99599999189376831</v>
      </c>
    </row>
    <row r="280" spans="1:9" x14ac:dyDescent="0.2">
      <c r="A280" t="s">
        <v>48</v>
      </c>
      <c r="B280" t="s">
        <v>49</v>
      </c>
      <c r="C280">
        <v>-1.9999999552965164E-2</v>
      </c>
    </row>
    <row r="281" spans="1:9" x14ac:dyDescent="0.2">
      <c r="A281" t="s">
        <v>50</v>
      </c>
      <c r="B281">
        <v>1.4309999942779541</v>
      </c>
      <c r="C281">
        <v>0.29359999299049377</v>
      </c>
      <c r="D281">
        <v>1.4910000562667847</v>
      </c>
      <c r="E281">
        <v>9.7740001678466797</v>
      </c>
      <c r="F281">
        <v>0.95980000495910645</v>
      </c>
      <c r="G281">
        <v>0.97869998216629028</v>
      </c>
      <c r="H281">
        <v>0.99449998140335083</v>
      </c>
      <c r="I281">
        <v>0.98600000143051147</v>
      </c>
    </row>
    <row r="282" spans="1:9" x14ac:dyDescent="0.2">
      <c r="A282" t="s">
        <v>51</v>
      </c>
      <c r="B282">
        <v>10.053000450134277</v>
      </c>
      <c r="C282">
        <v>1.7324999570846558</v>
      </c>
      <c r="D282">
        <v>10.326000213623047</v>
      </c>
      <c r="E282">
        <v>41.648998260498047</v>
      </c>
      <c r="F282">
        <v>0.97350001335144043</v>
      </c>
      <c r="G282">
        <v>0.97469997406005859</v>
      </c>
      <c r="H282">
        <v>1.0049999952316284</v>
      </c>
      <c r="I282">
        <v>0.99379998445510864</v>
      </c>
    </row>
    <row r="283" spans="1:9" x14ac:dyDescent="0.2">
      <c r="A283" t="s">
        <v>52</v>
      </c>
      <c r="B283">
        <v>1.5880000591278076</v>
      </c>
      <c r="C283">
        <v>0.49520000815391541</v>
      </c>
      <c r="D283">
        <v>1.2289999723434448</v>
      </c>
      <c r="E283">
        <v>10.597999572753906</v>
      </c>
      <c r="F283">
        <v>1.2922999858856201</v>
      </c>
      <c r="G283">
        <v>0.97310000658035278</v>
      </c>
      <c r="H283">
        <v>1.3260999917984009</v>
      </c>
      <c r="I283">
        <v>1.0013999938964844</v>
      </c>
    </row>
    <row r="284" spans="1:9" x14ac:dyDescent="0.2">
      <c r="A284" t="s">
        <v>53</v>
      </c>
      <c r="B284">
        <v>10.753999710083008</v>
      </c>
      <c r="C284">
        <v>2.0388000011444092</v>
      </c>
      <c r="D284">
        <v>10.843000411987305</v>
      </c>
      <c r="E284">
        <v>50.244998931884766</v>
      </c>
      <c r="F284">
        <v>0.99180001020431519</v>
      </c>
      <c r="G284">
        <v>0.98250001668930054</v>
      </c>
      <c r="H284">
        <v>1.0096999406814575</v>
      </c>
      <c r="I284">
        <v>0.99970000982284546</v>
      </c>
    </row>
    <row r="285" spans="1:9" x14ac:dyDescent="0.2">
      <c r="A285" t="s">
        <v>54</v>
      </c>
      <c r="B285">
        <v>39.548000335693359</v>
      </c>
      <c r="C285">
        <v>6.3608999252319336</v>
      </c>
      <c r="D285">
        <v>37.674999237060547</v>
      </c>
      <c r="E285">
        <v>68.077003479003906</v>
      </c>
      <c r="F285">
        <v>1.0497000217437744</v>
      </c>
      <c r="G285">
        <v>0.97579997777938843</v>
      </c>
      <c r="H285">
        <v>1.0752999782562256</v>
      </c>
      <c r="I285">
        <v>1.0003999471664429</v>
      </c>
    </row>
    <row r="286" spans="1:9" x14ac:dyDescent="0.2">
      <c r="A286" t="s">
        <v>55</v>
      </c>
      <c r="B286">
        <v>4.3810000419616699</v>
      </c>
      <c r="C286">
        <v>1.0504000186920166</v>
      </c>
      <c r="D286">
        <v>3.8229999542236328</v>
      </c>
      <c r="E286">
        <v>18.785999298095703</v>
      </c>
      <c r="F286">
        <v>1.1459000110626221</v>
      </c>
      <c r="G286">
        <v>0.98250001668930054</v>
      </c>
      <c r="H286">
        <v>1.1640000343322754</v>
      </c>
      <c r="I286">
        <v>1.0019999742507935</v>
      </c>
    </row>
    <row r="287" spans="1:9" x14ac:dyDescent="0.2">
      <c r="A287" t="s">
        <v>56</v>
      </c>
      <c r="B287">
        <v>26.027000427246094</v>
      </c>
      <c r="C287">
        <v>3.500999927520752</v>
      </c>
      <c r="D287">
        <v>26.114999771118164</v>
      </c>
      <c r="E287">
        <v>109.37400054931641</v>
      </c>
      <c r="F287">
        <v>0.99659997224807739</v>
      </c>
      <c r="G287">
        <v>0.99260002374649048</v>
      </c>
      <c r="H287">
        <v>1.00409996509552</v>
      </c>
      <c r="I287">
        <v>1</v>
      </c>
    </row>
    <row r="288" spans="1:9" x14ac:dyDescent="0.2">
      <c r="A288" t="s">
        <v>57</v>
      </c>
      <c r="B288">
        <v>0.50300002098083496</v>
      </c>
      <c r="C288">
        <v>6.849999725818634E-2</v>
      </c>
      <c r="D288">
        <v>0.49000000953674316</v>
      </c>
      <c r="E288">
        <v>1.159000039100647</v>
      </c>
      <c r="F288">
        <v>1.0253000259399414</v>
      </c>
      <c r="G288">
        <v>1.0190000534057617</v>
      </c>
      <c r="H288">
        <v>1.006100058555603</v>
      </c>
      <c r="I288">
        <v>1</v>
      </c>
    </row>
    <row r="289" spans="1:9" x14ac:dyDescent="0.2">
      <c r="A289" t="s">
        <v>58</v>
      </c>
      <c r="B289">
        <v>1.9559999704360962</v>
      </c>
      <c r="C289">
        <v>0.23659999668598175</v>
      </c>
      <c r="D289">
        <v>1.843999981880188</v>
      </c>
      <c r="E289">
        <v>1.8450000286102295</v>
      </c>
      <c r="F289">
        <v>1.0606000423431396</v>
      </c>
      <c r="G289">
        <v>1.0393999814987183</v>
      </c>
      <c r="H289">
        <v>1.0372999906539917</v>
      </c>
      <c r="I289">
        <v>0.98379999399185181</v>
      </c>
    </row>
    <row r="290" spans="1:9" x14ac:dyDescent="0.2">
      <c r="A290" t="s">
        <v>59</v>
      </c>
    </row>
    <row r="291" spans="1:9" x14ac:dyDescent="0.2">
      <c r="A291" t="s">
        <v>60</v>
      </c>
      <c r="B291">
        <v>96.579002380371094</v>
      </c>
      <c r="C291">
        <v>16.035299301147461</v>
      </c>
      <c r="D291">
        <v>94.583999633789062</v>
      </c>
      <c r="E291">
        <v>330.11599731445312</v>
      </c>
      <c r="F291" t="s">
        <v>61</v>
      </c>
    </row>
    <row r="293" spans="1:9" x14ac:dyDescent="0.2">
      <c r="A293" t="s">
        <v>62</v>
      </c>
    </row>
    <row r="295" spans="1:9" x14ac:dyDescent="0.2">
      <c r="A295" t="s">
        <v>79</v>
      </c>
    </row>
    <row r="296" spans="1:9" x14ac:dyDescent="0.2">
      <c r="A296" t="s">
        <v>1</v>
      </c>
      <c r="B296" t="s">
        <v>2</v>
      </c>
      <c r="C296" t="s">
        <v>3</v>
      </c>
      <c r="D296" t="s">
        <v>4</v>
      </c>
    </row>
    <row r="297" spans="1:9" x14ac:dyDescent="0.2">
      <c r="A297" t="s">
        <v>5</v>
      </c>
      <c r="B297">
        <v>8</v>
      </c>
      <c r="C297" t="s">
        <v>6</v>
      </c>
      <c r="D297" t="s">
        <v>80</v>
      </c>
    </row>
    <row r="298" spans="1:9" x14ac:dyDescent="0.2">
      <c r="A298" t="s">
        <v>8</v>
      </c>
      <c r="B298" t="s">
        <v>9</v>
      </c>
      <c r="C298">
        <v>-2.9261999130249023</v>
      </c>
      <c r="D298" t="s">
        <v>10</v>
      </c>
      <c r="E298">
        <v>29.548500061035156</v>
      </c>
      <c r="F298" t="s">
        <v>11</v>
      </c>
      <c r="G298">
        <v>10.388500213623047</v>
      </c>
    </row>
    <row r="299" spans="1:9" x14ac:dyDescent="0.2">
      <c r="A299" t="s">
        <v>12</v>
      </c>
      <c r="B299">
        <v>15</v>
      </c>
      <c r="C299" t="s">
        <v>13</v>
      </c>
      <c r="D299">
        <v>1</v>
      </c>
      <c r="E299" t="s">
        <v>14</v>
      </c>
      <c r="F299" t="s">
        <v>15</v>
      </c>
    </row>
    <row r="300" spans="1:9" x14ac:dyDescent="0.2">
      <c r="A300" t="s">
        <v>16</v>
      </c>
      <c r="B300" t="s">
        <v>81</v>
      </c>
    </row>
    <row r="301" spans="1:9" x14ac:dyDescent="0.2">
      <c r="A301" t="s">
        <v>18</v>
      </c>
    </row>
    <row r="302" spans="1:9" x14ac:dyDescent="0.2">
      <c r="A302" t="s">
        <v>19</v>
      </c>
    </row>
    <row r="303" spans="1:9" x14ac:dyDescent="0.2">
      <c r="A303" t="s">
        <v>20</v>
      </c>
      <c r="B303">
        <v>1.4970000350444934E-8</v>
      </c>
    </row>
    <row r="304" spans="1:9" x14ac:dyDescent="0.2">
      <c r="A304" t="s">
        <v>21</v>
      </c>
      <c r="B304" t="s">
        <v>22</v>
      </c>
      <c r="C304" t="s">
        <v>23</v>
      </c>
      <c r="D304" t="s">
        <v>24</v>
      </c>
      <c r="E304" t="s">
        <v>25</v>
      </c>
      <c r="F304" t="s">
        <v>26</v>
      </c>
      <c r="G304" t="s">
        <v>27</v>
      </c>
      <c r="H304" t="s">
        <v>28</v>
      </c>
      <c r="I304" t="s">
        <v>29</v>
      </c>
    </row>
    <row r="305" spans="1:9" x14ac:dyDescent="0.2">
      <c r="A305">
        <v>1</v>
      </c>
      <c r="B305" t="s">
        <v>30</v>
      </c>
      <c r="C305">
        <v>83.553001403808594</v>
      </c>
      <c r="D305">
        <v>67.599998474121094</v>
      </c>
      <c r="E305">
        <v>153.19999694824219</v>
      </c>
      <c r="F305">
        <v>82.800003051757812</v>
      </c>
      <c r="G305">
        <v>8.0299997329711914</v>
      </c>
      <c r="H305">
        <v>465</v>
      </c>
      <c r="I305">
        <v>17.427000045776367</v>
      </c>
    </row>
    <row r="306" spans="1:9" x14ac:dyDescent="0.2">
      <c r="A306">
        <v>2</v>
      </c>
      <c r="B306" t="s">
        <v>31</v>
      </c>
      <c r="C306">
        <v>151.11799621582031</v>
      </c>
      <c r="D306">
        <v>20.700000762939453</v>
      </c>
      <c r="E306">
        <v>12.600000381469727</v>
      </c>
      <c r="F306">
        <v>10.100000381469727</v>
      </c>
      <c r="G306">
        <v>7.130000114440918</v>
      </c>
      <c r="H306">
        <v>49</v>
      </c>
      <c r="I306">
        <v>1.2539999485015869</v>
      </c>
    </row>
    <row r="307" spans="1:9" x14ac:dyDescent="0.2">
      <c r="A307">
        <v>3</v>
      </c>
      <c r="B307" t="s">
        <v>32</v>
      </c>
      <c r="C307">
        <v>119.47699737548828</v>
      </c>
      <c r="D307">
        <v>417.70001220703125</v>
      </c>
      <c r="E307">
        <v>28.700000762939453</v>
      </c>
      <c r="F307">
        <v>21.399999618530273</v>
      </c>
      <c r="G307">
        <v>1.1699999570846558</v>
      </c>
      <c r="H307">
        <v>58</v>
      </c>
      <c r="I307">
        <v>9.8310003280639648</v>
      </c>
    </row>
    <row r="308" spans="1:9" x14ac:dyDescent="0.2">
      <c r="A308">
        <v>4</v>
      </c>
      <c r="B308" t="s">
        <v>33</v>
      </c>
      <c r="C308">
        <v>107.22200012207031</v>
      </c>
      <c r="D308">
        <v>2967.89990234375</v>
      </c>
      <c r="E308">
        <v>37.599998474121094</v>
      </c>
      <c r="F308">
        <v>37.200000762939453</v>
      </c>
      <c r="G308">
        <v>0.41999998688697815</v>
      </c>
      <c r="H308">
        <v>69</v>
      </c>
      <c r="I308">
        <v>42.46099853515625</v>
      </c>
    </row>
    <row r="309" spans="1:9" x14ac:dyDescent="0.2">
      <c r="A309">
        <v>5</v>
      </c>
      <c r="B309" t="s">
        <v>34</v>
      </c>
      <c r="C309">
        <v>129.48800659179688</v>
      </c>
      <c r="D309">
        <v>84.599998474121094</v>
      </c>
      <c r="E309">
        <v>5.5999999046325684</v>
      </c>
      <c r="F309">
        <v>3.7999999523162842</v>
      </c>
      <c r="G309">
        <v>3.619999885559082</v>
      </c>
      <c r="H309">
        <v>157</v>
      </c>
      <c r="I309">
        <v>11.937000274658203</v>
      </c>
    </row>
    <row r="310" spans="1:9" x14ac:dyDescent="0.2">
      <c r="A310">
        <v>6</v>
      </c>
      <c r="B310" t="s">
        <v>35</v>
      </c>
      <c r="C310">
        <v>90.683998107910156</v>
      </c>
      <c r="D310">
        <v>1346</v>
      </c>
      <c r="E310">
        <v>27.899999618530273</v>
      </c>
      <c r="F310">
        <v>17.5</v>
      </c>
      <c r="G310">
        <v>0.62000000476837158</v>
      </c>
      <c r="H310">
        <v>125</v>
      </c>
      <c r="I310">
        <v>51.731998443603516</v>
      </c>
    </row>
    <row r="311" spans="1:9" x14ac:dyDescent="0.2">
      <c r="A311">
        <v>7</v>
      </c>
      <c r="B311" t="s">
        <v>36</v>
      </c>
      <c r="C311">
        <v>77.48699951171875</v>
      </c>
      <c r="D311">
        <v>5441.7998046875</v>
      </c>
      <c r="E311">
        <v>85</v>
      </c>
      <c r="F311">
        <v>34.599998474121094</v>
      </c>
      <c r="G311">
        <v>0.31000000238418579</v>
      </c>
      <c r="H311">
        <v>175</v>
      </c>
      <c r="I311">
        <v>68.927001953125</v>
      </c>
    </row>
    <row r="312" spans="1:9" x14ac:dyDescent="0.2">
      <c r="A312">
        <v>8</v>
      </c>
      <c r="B312" t="s">
        <v>37</v>
      </c>
      <c r="C312">
        <v>107.51300048828125</v>
      </c>
      <c r="D312">
        <v>383.5</v>
      </c>
      <c r="E312">
        <v>15.300000190734863</v>
      </c>
      <c r="F312">
        <v>10.699999809265137</v>
      </c>
      <c r="G312">
        <v>1.1799999475479126</v>
      </c>
      <c r="H312">
        <v>109</v>
      </c>
      <c r="I312">
        <v>18.683000564575195</v>
      </c>
    </row>
    <row r="313" spans="1:9" x14ac:dyDescent="0.2">
      <c r="A313">
        <v>9</v>
      </c>
      <c r="B313" t="s">
        <v>38</v>
      </c>
      <c r="C313">
        <v>134.927001953125</v>
      </c>
      <c r="D313">
        <v>1818.800048828125</v>
      </c>
      <c r="E313">
        <v>20.899999618530273</v>
      </c>
      <c r="F313">
        <v>17.700000762939453</v>
      </c>
      <c r="G313">
        <v>0.52999997138977051</v>
      </c>
      <c r="H313">
        <v>198</v>
      </c>
      <c r="I313">
        <v>108.71099853515625</v>
      </c>
    </row>
    <row r="314" spans="1:9" x14ac:dyDescent="0.2">
      <c r="A314">
        <v>10</v>
      </c>
      <c r="B314" t="s">
        <v>39</v>
      </c>
      <c r="C314">
        <v>146.4429931640625</v>
      </c>
      <c r="D314">
        <v>33.5</v>
      </c>
      <c r="E314">
        <v>13.800000190734863</v>
      </c>
      <c r="F314">
        <v>13.300000190734863</v>
      </c>
      <c r="G314">
        <v>4.3899998664855957</v>
      </c>
      <c r="H314">
        <v>142</v>
      </c>
      <c r="I314">
        <v>1.1799999475479126</v>
      </c>
    </row>
    <row r="315" spans="1:9" x14ac:dyDescent="0.2">
      <c r="A315">
        <v>11</v>
      </c>
      <c r="B315" t="s">
        <v>40</v>
      </c>
      <c r="C315">
        <v>191.36199951171875</v>
      </c>
      <c r="D315">
        <v>61.400001525878906</v>
      </c>
      <c r="E315">
        <v>6.6999998092651367</v>
      </c>
      <c r="F315">
        <v>5.0999999046325684</v>
      </c>
      <c r="G315">
        <v>2.5499999523162842</v>
      </c>
      <c r="H315">
        <v>173</v>
      </c>
      <c r="I315">
        <v>1.6749999523162842</v>
      </c>
    </row>
    <row r="317" spans="1:9" x14ac:dyDescent="0.2">
      <c r="A317" t="s">
        <v>41</v>
      </c>
      <c r="B317" t="s">
        <v>42</v>
      </c>
    </row>
    <row r="318" spans="1:9" x14ac:dyDescent="0.2">
      <c r="A318" t="s">
        <v>22</v>
      </c>
      <c r="B318" t="s">
        <v>43</v>
      </c>
      <c r="C318" t="s">
        <v>44</v>
      </c>
      <c r="D318" t="s">
        <v>45</v>
      </c>
      <c r="E318" t="s">
        <v>29</v>
      </c>
      <c r="F318" t="s">
        <v>41</v>
      </c>
      <c r="G318" t="s">
        <v>46</v>
      </c>
      <c r="H318" t="s">
        <v>47</v>
      </c>
      <c r="I318" t="s">
        <v>30</v>
      </c>
    </row>
    <row r="319" spans="1:9" x14ac:dyDescent="0.2">
      <c r="A319" t="s">
        <v>30</v>
      </c>
      <c r="B319">
        <v>0.46599999070167542</v>
      </c>
      <c r="C319">
        <v>0.23190000653266907</v>
      </c>
      <c r="D319">
        <v>0.65700000524520874</v>
      </c>
      <c r="E319">
        <v>17.427000045776367</v>
      </c>
      <c r="F319">
        <v>0.70959997177124023</v>
      </c>
      <c r="G319">
        <v>0.99140000343322754</v>
      </c>
      <c r="H319">
        <v>0.71579998731613159</v>
      </c>
      <c r="I319">
        <v>1</v>
      </c>
    </row>
    <row r="320" spans="1:9" x14ac:dyDescent="0.2">
      <c r="A320" t="s">
        <v>48</v>
      </c>
      <c r="B320" t="s">
        <v>49</v>
      </c>
      <c r="C320">
        <v>-0.19599999487400055</v>
      </c>
    </row>
    <row r="321" spans="1:9" x14ac:dyDescent="0.2">
      <c r="A321" t="s">
        <v>31</v>
      </c>
      <c r="B321">
        <v>9.3000002205371857E-2</v>
      </c>
      <c r="C321">
        <v>2.4700000882148743E-2</v>
      </c>
      <c r="D321">
        <v>9.4999998807907104E-2</v>
      </c>
      <c r="E321">
        <v>1.2539999485015869</v>
      </c>
      <c r="F321">
        <v>0.97469997406005859</v>
      </c>
      <c r="G321">
        <v>0.98170000314712524</v>
      </c>
      <c r="H321">
        <v>0.99690002202987671</v>
      </c>
      <c r="I321">
        <v>0.99599999189376831</v>
      </c>
    </row>
    <row r="322" spans="1:9" x14ac:dyDescent="0.2">
      <c r="A322" t="s">
        <v>48</v>
      </c>
      <c r="B322" t="s">
        <v>49</v>
      </c>
      <c r="C322">
        <v>-2.0999999716877937E-2</v>
      </c>
    </row>
    <row r="323" spans="1:9" x14ac:dyDescent="0.2">
      <c r="A323" t="s">
        <v>50</v>
      </c>
      <c r="B323">
        <v>1.440000057220459</v>
      </c>
      <c r="C323">
        <v>0.29229998588562012</v>
      </c>
      <c r="D323">
        <v>1.4989999532699585</v>
      </c>
      <c r="E323">
        <v>9.8310003280639648</v>
      </c>
      <c r="F323">
        <v>0.96020001173019409</v>
      </c>
      <c r="G323">
        <v>0.97909998893737793</v>
      </c>
      <c r="H323">
        <v>0.99459999799728394</v>
      </c>
      <c r="I323">
        <v>0.98600000143051147</v>
      </c>
    </row>
    <row r="324" spans="1:9" x14ac:dyDescent="0.2">
      <c r="A324" t="s">
        <v>51</v>
      </c>
      <c r="B324">
        <v>10.255999565124512</v>
      </c>
      <c r="C324">
        <v>1.7487000226974487</v>
      </c>
      <c r="D324">
        <v>10.527999877929688</v>
      </c>
      <c r="E324">
        <v>42.46099853515625</v>
      </c>
      <c r="F324">
        <v>0.97420001029968262</v>
      </c>
      <c r="G324">
        <v>0.97509998083114624</v>
      </c>
      <c r="H324">
        <v>1.0051000118255615</v>
      </c>
      <c r="I324">
        <v>0.99400001764297485</v>
      </c>
    </row>
    <row r="325" spans="1:9" x14ac:dyDescent="0.2">
      <c r="A325" t="s">
        <v>52</v>
      </c>
      <c r="B325">
        <v>1.7829999923706055</v>
      </c>
      <c r="C325">
        <v>0.55000001192092896</v>
      </c>
      <c r="D325">
        <v>1.3839999437332153</v>
      </c>
      <c r="E325">
        <v>11.937000274658203</v>
      </c>
      <c r="F325">
        <v>1.288100004196167</v>
      </c>
      <c r="G325">
        <v>0.97350001335144043</v>
      </c>
      <c r="H325">
        <v>1.3213000297546387</v>
      </c>
      <c r="I325">
        <v>1.0013999938964844</v>
      </c>
    </row>
    <row r="326" spans="1:9" x14ac:dyDescent="0.2">
      <c r="A326" t="s">
        <v>53</v>
      </c>
      <c r="B326">
        <v>11.060000419616699</v>
      </c>
      <c r="C326">
        <v>2.0745000839233398</v>
      </c>
      <c r="D326">
        <v>11.163999557495117</v>
      </c>
      <c r="E326">
        <v>51.731998443603516</v>
      </c>
      <c r="F326">
        <v>0.99070000648498535</v>
      </c>
      <c r="G326">
        <v>0.98290002346038818</v>
      </c>
      <c r="H326">
        <v>1.0082000494003296</v>
      </c>
      <c r="I326">
        <v>0.99970000982284546</v>
      </c>
    </row>
    <row r="327" spans="1:9" x14ac:dyDescent="0.2">
      <c r="A327" t="s">
        <v>54</v>
      </c>
      <c r="B327">
        <v>40.050998687744141</v>
      </c>
      <c r="C327">
        <v>6.3734002113342285</v>
      </c>
      <c r="D327">
        <v>38.145000457763672</v>
      </c>
      <c r="E327">
        <v>68.927001953125</v>
      </c>
      <c r="F327">
        <v>1.0499999523162842</v>
      </c>
      <c r="G327">
        <v>0.97619998455047607</v>
      </c>
      <c r="H327">
        <v>1.0750999450683594</v>
      </c>
      <c r="I327">
        <v>1.0003999471664429</v>
      </c>
    </row>
    <row r="328" spans="1:9" x14ac:dyDescent="0.2">
      <c r="A328" t="s">
        <v>55</v>
      </c>
      <c r="B328">
        <v>4.3530001640319824</v>
      </c>
      <c r="C328">
        <v>1.0326000452041626</v>
      </c>
      <c r="D328">
        <v>3.8020000457763672</v>
      </c>
      <c r="E328">
        <v>18.683000564575195</v>
      </c>
      <c r="F328">
        <v>1.1448999643325806</v>
      </c>
      <c r="G328">
        <v>0.98290002346038818</v>
      </c>
      <c r="H328">
        <v>1.162600040435791</v>
      </c>
      <c r="I328">
        <v>1.0018999576568604</v>
      </c>
    </row>
    <row r="329" spans="1:9" x14ac:dyDescent="0.2">
      <c r="A329" t="s">
        <v>56</v>
      </c>
      <c r="B329">
        <v>25.879999160766602</v>
      </c>
      <c r="C329">
        <v>3.4442999362945557</v>
      </c>
      <c r="D329">
        <v>25.957000732421875</v>
      </c>
      <c r="E329">
        <v>108.71099853515625</v>
      </c>
      <c r="F329">
        <v>0.99699997901916504</v>
      </c>
      <c r="G329">
        <v>0.99299997091293335</v>
      </c>
      <c r="H329">
        <v>1.0039999485015869</v>
      </c>
      <c r="I329">
        <v>1</v>
      </c>
    </row>
    <row r="330" spans="1:9" x14ac:dyDescent="0.2">
      <c r="A330" t="s">
        <v>57</v>
      </c>
      <c r="B330">
        <v>0.51200002431869507</v>
      </c>
      <c r="C330">
        <v>6.8999998271465302E-2</v>
      </c>
      <c r="D330">
        <v>0.49900001287460327</v>
      </c>
      <c r="E330">
        <v>1.1799999475479126</v>
      </c>
      <c r="F330">
        <v>1.0256999731063843</v>
      </c>
      <c r="G330">
        <v>1.0195000171661377</v>
      </c>
      <c r="H330">
        <v>1.006100058555603</v>
      </c>
      <c r="I330">
        <v>1</v>
      </c>
    </row>
    <row r="331" spans="1:9" x14ac:dyDescent="0.2">
      <c r="A331" t="s">
        <v>58</v>
      </c>
      <c r="B331">
        <v>1.7779999971389771</v>
      </c>
      <c r="C331">
        <v>0.21279999613761902</v>
      </c>
      <c r="D331">
        <v>1.6749999523162842</v>
      </c>
      <c r="E331">
        <v>1.6749999523162842</v>
      </c>
      <c r="F331">
        <v>1.0614999532699585</v>
      </c>
      <c r="G331">
        <v>1.0398000478744507</v>
      </c>
      <c r="H331">
        <v>1.0375000238418579</v>
      </c>
      <c r="I331">
        <v>0.98400002717971802</v>
      </c>
    </row>
    <row r="332" spans="1:9" x14ac:dyDescent="0.2">
      <c r="A332" t="s">
        <v>59</v>
      </c>
    </row>
    <row r="333" spans="1:9" x14ac:dyDescent="0.2">
      <c r="A333" t="s">
        <v>60</v>
      </c>
      <c r="B333">
        <v>97.455001831054688</v>
      </c>
      <c r="C333">
        <v>16.054300308227539</v>
      </c>
      <c r="D333">
        <v>95.403999328613281</v>
      </c>
      <c r="E333">
        <v>333.81900024414062</v>
      </c>
      <c r="F333" t="s">
        <v>61</v>
      </c>
    </row>
    <row r="335" spans="1:9" x14ac:dyDescent="0.2">
      <c r="A335" t="s">
        <v>62</v>
      </c>
    </row>
    <row r="337" spans="1:9" x14ac:dyDescent="0.2">
      <c r="A337" t="s">
        <v>82</v>
      </c>
    </row>
    <row r="338" spans="1:9" x14ac:dyDescent="0.2">
      <c r="A338" t="s">
        <v>1</v>
      </c>
      <c r="B338" t="s">
        <v>2</v>
      </c>
      <c r="C338" t="s">
        <v>3</v>
      </c>
      <c r="D338" t="s">
        <v>4</v>
      </c>
    </row>
    <row r="339" spans="1:9" x14ac:dyDescent="0.2">
      <c r="A339" t="s">
        <v>5</v>
      </c>
      <c r="B339">
        <v>9</v>
      </c>
      <c r="C339" t="s">
        <v>6</v>
      </c>
      <c r="D339" t="s">
        <v>83</v>
      </c>
    </row>
    <row r="340" spans="1:9" x14ac:dyDescent="0.2">
      <c r="A340" t="s">
        <v>8</v>
      </c>
      <c r="B340" t="s">
        <v>9</v>
      </c>
      <c r="C340">
        <v>-2.8029000759124756</v>
      </c>
      <c r="D340" t="s">
        <v>10</v>
      </c>
      <c r="E340">
        <v>29.342100143432617</v>
      </c>
      <c r="F340" t="s">
        <v>11</v>
      </c>
      <c r="G340">
        <v>10.387999534606934</v>
      </c>
    </row>
    <row r="341" spans="1:9" x14ac:dyDescent="0.2">
      <c r="A341" t="s">
        <v>12</v>
      </c>
      <c r="B341">
        <v>15</v>
      </c>
      <c r="C341" t="s">
        <v>13</v>
      </c>
      <c r="D341">
        <v>1</v>
      </c>
      <c r="E341" t="s">
        <v>14</v>
      </c>
      <c r="F341" t="s">
        <v>15</v>
      </c>
    </row>
    <row r="342" spans="1:9" x14ac:dyDescent="0.2">
      <c r="A342" t="s">
        <v>16</v>
      </c>
      <c r="B342" t="s">
        <v>84</v>
      </c>
    </row>
    <row r="343" spans="1:9" x14ac:dyDescent="0.2">
      <c r="A343" t="s">
        <v>18</v>
      </c>
    </row>
    <row r="344" spans="1:9" x14ac:dyDescent="0.2">
      <c r="A344" t="s">
        <v>19</v>
      </c>
    </row>
    <row r="345" spans="1:9" x14ac:dyDescent="0.2">
      <c r="A345" t="s">
        <v>20</v>
      </c>
      <c r="B345">
        <v>1.4970000350444934E-8</v>
      </c>
    </row>
    <row r="346" spans="1:9" x14ac:dyDescent="0.2">
      <c r="A346" t="s">
        <v>21</v>
      </c>
      <c r="B346" t="s">
        <v>22</v>
      </c>
      <c r="C346" t="s">
        <v>23</v>
      </c>
      <c r="D346" t="s">
        <v>24</v>
      </c>
      <c r="E346" t="s">
        <v>25</v>
      </c>
      <c r="F346" t="s">
        <v>26</v>
      </c>
      <c r="G346" t="s">
        <v>27</v>
      </c>
      <c r="H346" t="s">
        <v>28</v>
      </c>
      <c r="I346" t="s">
        <v>29</v>
      </c>
    </row>
    <row r="347" spans="1:9" x14ac:dyDescent="0.2">
      <c r="A347">
        <v>1</v>
      </c>
      <c r="B347" t="s">
        <v>30</v>
      </c>
      <c r="C347">
        <v>84.9219970703125</v>
      </c>
      <c r="D347">
        <v>-23.700000762939453</v>
      </c>
      <c r="E347">
        <v>253.30000305175781</v>
      </c>
      <c r="F347">
        <v>114</v>
      </c>
      <c r="G347">
        <v>100</v>
      </c>
      <c r="H347">
        <v>578</v>
      </c>
      <c r="I347">
        <v>-6.1050000190734863</v>
      </c>
    </row>
    <row r="348" spans="1:9" x14ac:dyDescent="0.2">
      <c r="A348">
        <v>2</v>
      </c>
      <c r="B348" t="s">
        <v>31</v>
      </c>
      <c r="C348">
        <v>151.11799621582031</v>
      </c>
      <c r="D348">
        <v>23.200000762939453</v>
      </c>
      <c r="E348">
        <v>10</v>
      </c>
      <c r="F348">
        <v>9.6000003814697266</v>
      </c>
      <c r="G348">
        <v>6.309999942779541</v>
      </c>
      <c r="H348">
        <v>46</v>
      </c>
      <c r="I348">
        <v>1.409000039100647</v>
      </c>
    </row>
    <row r="349" spans="1:9" x14ac:dyDescent="0.2">
      <c r="A349">
        <v>3</v>
      </c>
      <c r="B349" t="s">
        <v>32</v>
      </c>
      <c r="C349">
        <v>119.47699737548828</v>
      </c>
      <c r="D349">
        <v>417.29998779296875</v>
      </c>
      <c r="E349">
        <v>27.200000762939453</v>
      </c>
      <c r="F349">
        <v>22.200000762939453</v>
      </c>
      <c r="G349">
        <v>1.1699999570846558</v>
      </c>
      <c r="H349">
        <v>58</v>
      </c>
      <c r="I349">
        <v>9.8199996948242188</v>
      </c>
    </row>
    <row r="350" spans="1:9" x14ac:dyDescent="0.2">
      <c r="A350">
        <v>4</v>
      </c>
      <c r="B350" t="s">
        <v>33</v>
      </c>
      <c r="C350">
        <v>107.19200134277344</v>
      </c>
      <c r="D350">
        <v>2871.5</v>
      </c>
      <c r="E350">
        <v>35.799999237060547</v>
      </c>
      <c r="F350">
        <v>39.200000762939453</v>
      </c>
      <c r="G350">
        <v>0.41999998688697815</v>
      </c>
      <c r="H350">
        <v>69</v>
      </c>
      <c r="I350">
        <v>41.082000732421875</v>
      </c>
    </row>
    <row r="351" spans="1:9" x14ac:dyDescent="0.2">
      <c r="A351">
        <v>5</v>
      </c>
      <c r="B351" t="s">
        <v>34</v>
      </c>
      <c r="C351">
        <v>129.48800659179688</v>
      </c>
      <c r="D351">
        <v>78.400001525878906</v>
      </c>
      <c r="E351">
        <v>7.5999999046325684</v>
      </c>
      <c r="F351">
        <v>6</v>
      </c>
      <c r="G351">
        <v>3.869999885559082</v>
      </c>
      <c r="H351">
        <v>190</v>
      </c>
      <c r="I351">
        <v>11.060999870300293</v>
      </c>
    </row>
    <row r="352" spans="1:9" x14ac:dyDescent="0.2">
      <c r="A352">
        <v>6</v>
      </c>
      <c r="B352" t="s">
        <v>35</v>
      </c>
      <c r="C352">
        <v>90.679000854492188</v>
      </c>
      <c r="D352">
        <v>1326.199951171875</v>
      </c>
      <c r="E352">
        <v>30.899999618530273</v>
      </c>
      <c r="F352">
        <v>14.5</v>
      </c>
      <c r="G352">
        <v>0.62000000476837158</v>
      </c>
      <c r="H352">
        <v>126</v>
      </c>
      <c r="I352">
        <v>50.972000122070312</v>
      </c>
    </row>
    <row r="353" spans="1:9" x14ac:dyDescent="0.2">
      <c r="A353">
        <v>7</v>
      </c>
      <c r="B353" t="s">
        <v>36</v>
      </c>
      <c r="C353">
        <v>77.498001098632812</v>
      </c>
      <c r="D353">
        <v>5392.7998046875</v>
      </c>
      <c r="E353">
        <v>87.099998474121094</v>
      </c>
      <c r="F353">
        <v>34.5</v>
      </c>
      <c r="G353">
        <v>0.31000000238418579</v>
      </c>
      <c r="H353">
        <v>177</v>
      </c>
      <c r="I353">
        <v>68.306999206542969</v>
      </c>
    </row>
    <row r="354" spans="1:9" x14ac:dyDescent="0.2">
      <c r="A354">
        <v>8</v>
      </c>
      <c r="B354" t="s">
        <v>37</v>
      </c>
      <c r="C354">
        <v>107.49199676513672</v>
      </c>
      <c r="D354">
        <v>384</v>
      </c>
      <c r="E354">
        <v>15.699999809265137</v>
      </c>
      <c r="F354">
        <v>9.1999998092651367</v>
      </c>
      <c r="G354">
        <v>1.1699999570846558</v>
      </c>
      <c r="H354">
        <v>104</v>
      </c>
      <c r="I354">
        <v>18.708000183105469</v>
      </c>
    </row>
    <row r="355" spans="1:9" x14ac:dyDescent="0.2">
      <c r="A355">
        <v>9</v>
      </c>
      <c r="B355" t="s">
        <v>38</v>
      </c>
      <c r="C355">
        <v>134.91099548339844</v>
      </c>
      <c r="D355">
        <v>1839.0999755859375</v>
      </c>
      <c r="E355">
        <v>20.100000381469727</v>
      </c>
      <c r="F355">
        <v>18.600000381469727</v>
      </c>
      <c r="G355">
        <v>0.52999997138977051</v>
      </c>
      <c r="H355">
        <v>199</v>
      </c>
      <c r="I355">
        <v>109.92099761962891</v>
      </c>
    </row>
    <row r="356" spans="1:9" x14ac:dyDescent="0.2">
      <c r="A356">
        <v>10</v>
      </c>
      <c r="B356" t="s">
        <v>39</v>
      </c>
      <c r="C356">
        <v>146.4429931640625</v>
      </c>
      <c r="D356">
        <v>32</v>
      </c>
      <c r="E356">
        <v>16</v>
      </c>
      <c r="F356">
        <v>14.199999809265137</v>
      </c>
      <c r="G356">
        <v>4.6999998092651367</v>
      </c>
      <c r="H356">
        <v>152</v>
      </c>
      <c r="I356">
        <v>1.1289999485015869</v>
      </c>
    </row>
    <row r="357" spans="1:9" x14ac:dyDescent="0.2">
      <c r="A357">
        <v>11</v>
      </c>
      <c r="B357" t="s">
        <v>40</v>
      </c>
      <c r="C357">
        <v>191.36199951171875</v>
      </c>
      <c r="D357">
        <v>64</v>
      </c>
      <c r="E357">
        <v>5.0999999046325684</v>
      </c>
      <c r="F357">
        <v>5.6999998092651367</v>
      </c>
      <c r="G357">
        <v>2.4700000286102295</v>
      </c>
      <c r="H357">
        <v>163</v>
      </c>
      <c r="I357">
        <v>1.7460000514984131</v>
      </c>
    </row>
    <row r="359" spans="1:9" x14ac:dyDescent="0.2">
      <c r="A359" t="s">
        <v>41</v>
      </c>
      <c r="B359" t="s">
        <v>42</v>
      </c>
    </row>
    <row r="360" spans="1:9" x14ac:dyDescent="0.2">
      <c r="A360" t="s">
        <v>22</v>
      </c>
      <c r="B360" t="s">
        <v>43</v>
      </c>
      <c r="C360" t="s">
        <v>44</v>
      </c>
      <c r="D360" t="s">
        <v>45</v>
      </c>
      <c r="E360" t="s">
        <v>29</v>
      </c>
      <c r="F360" t="s">
        <v>41</v>
      </c>
      <c r="G360" t="s">
        <v>46</v>
      </c>
      <c r="H360" t="s">
        <v>47</v>
      </c>
      <c r="I360" t="s">
        <v>30</v>
      </c>
    </row>
    <row r="361" spans="1:9" x14ac:dyDescent="0.2">
      <c r="A361" t="s">
        <v>30</v>
      </c>
      <c r="B361">
        <v>-0.164000004529953</v>
      </c>
      <c r="C361">
        <v>-8.3300001919269562E-2</v>
      </c>
      <c r="D361">
        <v>-0.23000000417232513</v>
      </c>
      <c r="E361">
        <v>-6.1050000190734863</v>
      </c>
      <c r="F361">
        <v>0.71219998598098755</v>
      </c>
      <c r="G361">
        <v>0.99119997024536133</v>
      </c>
      <c r="H361">
        <v>0.71850001811981201</v>
      </c>
      <c r="I361">
        <v>1</v>
      </c>
    </row>
    <row r="362" spans="1:9" x14ac:dyDescent="0.2">
      <c r="A362" t="s">
        <v>48</v>
      </c>
      <c r="B362" t="s">
        <v>49</v>
      </c>
      <c r="C362">
        <v>6.8999998271465302E-2</v>
      </c>
    </row>
    <row r="363" spans="1:9" x14ac:dyDescent="0.2">
      <c r="A363" t="s">
        <v>31</v>
      </c>
      <c r="B363">
        <v>0.10400000214576721</v>
      </c>
      <c r="C363">
        <v>2.8300000354647636E-2</v>
      </c>
      <c r="D363">
        <v>0.10700000077486038</v>
      </c>
      <c r="E363">
        <v>1.409000039100647</v>
      </c>
      <c r="F363">
        <v>0.9749000072479248</v>
      </c>
      <c r="G363">
        <v>0.98159998655319214</v>
      </c>
      <c r="H363">
        <v>0.99720001220703125</v>
      </c>
      <c r="I363">
        <v>0.99599999189376831</v>
      </c>
    </row>
    <row r="364" spans="1:9" x14ac:dyDescent="0.2">
      <c r="A364" t="s">
        <v>48</v>
      </c>
      <c r="B364" t="s">
        <v>49</v>
      </c>
      <c r="C364">
        <v>-2.3000000044703484E-2</v>
      </c>
    </row>
    <row r="365" spans="1:9" x14ac:dyDescent="0.2">
      <c r="A365" t="s">
        <v>50</v>
      </c>
      <c r="B365">
        <v>1.437999963760376</v>
      </c>
      <c r="C365">
        <v>0.29429998993873596</v>
      </c>
      <c r="D365">
        <v>1.4980000257492065</v>
      </c>
      <c r="E365">
        <v>9.8199996948242188</v>
      </c>
      <c r="F365">
        <v>0.96039998531341553</v>
      </c>
      <c r="G365">
        <v>0.97899997234344482</v>
      </c>
      <c r="H365">
        <v>0.99479997158050537</v>
      </c>
      <c r="I365">
        <v>0.98619997501373291</v>
      </c>
    </row>
    <row r="366" spans="1:9" x14ac:dyDescent="0.2">
      <c r="A366" t="s">
        <v>51</v>
      </c>
      <c r="B366">
        <v>9.9209995269775391</v>
      </c>
      <c r="C366">
        <v>1.7049000263214111</v>
      </c>
      <c r="D366">
        <v>10.185999870300293</v>
      </c>
      <c r="E366">
        <v>41.082000732421875</v>
      </c>
      <c r="F366">
        <v>0.97399997711181641</v>
      </c>
      <c r="G366">
        <v>0.9749000072479248</v>
      </c>
      <c r="H366">
        <v>1.0053000450134277</v>
      </c>
      <c r="I366">
        <v>0.99379998445510864</v>
      </c>
    </row>
    <row r="367" spans="1:9" x14ac:dyDescent="0.2">
      <c r="A367" t="s">
        <v>52</v>
      </c>
      <c r="B367">
        <v>1.6549999713897705</v>
      </c>
      <c r="C367">
        <v>0.51450002193450928</v>
      </c>
      <c r="D367">
        <v>1.281999945640564</v>
      </c>
      <c r="E367">
        <v>11.060999870300293</v>
      </c>
      <c r="F367">
        <v>1.2903000116348267</v>
      </c>
      <c r="G367">
        <v>0.97329998016357422</v>
      </c>
      <c r="H367">
        <v>1.3237999677658081</v>
      </c>
      <c r="I367">
        <v>1.0013999938964844</v>
      </c>
    </row>
    <row r="368" spans="1:9" x14ac:dyDescent="0.2">
      <c r="A368" t="s">
        <v>53</v>
      </c>
      <c r="B368">
        <v>10.904999732971191</v>
      </c>
      <c r="C368">
        <v>2.0613999366760254</v>
      </c>
      <c r="D368">
        <v>11</v>
      </c>
      <c r="E368">
        <v>50.972000122070312</v>
      </c>
      <c r="F368">
        <v>0.99140000343322754</v>
      </c>
      <c r="G368">
        <v>0.98269999027252197</v>
      </c>
      <c r="H368">
        <v>1.0090999603271484</v>
      </c>
      <c r="I368">
        <v>0.99970000982284546</v>
      </c>
    </row>
    <row r="369" spans="1:9" x14ac:dyDescent="0.2">
      <c r="A369" t="s">
        <v>54</v>
      </c>
      <c r="B369">
        <v>39.701999664306641</v>
      </c>
      <c r="C369">
        <v>6.3670997619628906</v>
      </c>
      <c r="D369">
        <v>37.801998138427734</v>
      </c>
      <c r="E369">
        <v>68.306999206542969</v>
      </c>
      <c r="F369">
        <v>1.0503000020980835</v>
      </c>
      <c r="G369">
        <v>0.97600001096725464</v>
      </c>
      <c r="H369">
        <v>1.0756000280380249</v>
      </c>
      <c r="I369">
        <v>1.0003999471664429</v>
      </c>
    </row>
    <row r="370" spans="1:9" x14ac:dyDescent="0.2">
      <c r="A370" t="s">
        <v>55</v>
      </c>
      <c r="B370">
        <v>4.3600001335144043</v>
      </c>
      <c r="C370">
        <v>1.0424000024795532</v>
      </c>
      <c r="D370">
        <v>3.8069999217987061</v>
      </c>
      <c r="E370">
        <v>18.708000183105469</v>
      </c>
      <c r="F370">
        <v>1.145300030708313</v>
      </c>
      <c r="G370">
        <v>0.98269999027252197</v>
      </c>
      <c r="H370">
        <v>1.1632000207901001</v>
      </c>
      <c r="I370">
        <v>1.0019999742507935</v>
      </c>
    </row>
    <row r="371" spans="1:9" x14ac:dyDescent="0.2">
      <c r="A371" t="s">
        <v>56</v>
      </c>
      <c r="B371">
        <v>26.160999298095703</v>
      </c>
      <c r="C371">
        <v>3.5088000297546387</v>
      </c>
      <c r="D371">
        <v>26.246000289916992</v>
      </c>
      <c r="E371">
        <v>109.92099761962891</v>
      </c>
      <c r="F371">
        <v>0.9968000054359436</v>
      </c>
      <c r="G371">
        <v>0.99279999732971191</v>
      </c>
      <c r="H371">
        <v>1.0039999485015869</v>
      </c>
      <c r="I371">
        <v>1</v>
      </c>
    </row>
    <row r="372" spans="1:9" x14ac:dyDescent="0.2">
      <c r="A372" t="s">
        <v>57</v>
      </c>
      <c r="B372">
        <v>0.49000000953674316</v>
      </c>
      <c r="C372">
        <v>6.6500000655651093E-2</v>
      </c>
      <c r="D372">
        <v>0.4779999852180481</v>
      </c>
      <c r="E372">
        <v>1.1289999485015869</v>
      </c>
      <c r="F372">
        <v>1.0254000425338745</v>
      </c>
      <c r="G372">
        <v>1.0192999839782715</v>
      </c>
      <c r="H372">
        <v>1.0060000419616699</v>
      </c>
      <c r="I372">
        <v>1</v>
      </c>
    </row>
    <row r="373" spans="1:9" x14ac:dyDescent="0.2">
      <c r="A373" t="s">
        <v>58</v>
      </c>
      <c r="B373">
        <v>1.8509999513626099</v>
      </c>
      <c r="C373">
        <v>0.22329999506473541</v>
      </c>
      <c r="D373">
        <v>1.7450000047683716</v>
      </c>
      <c r="E373">
        <v>1.7460000514984131</v>
      </c>
      <c r="F373">
        <v>1.0607000589370728</v>
      </c>
      <c r="G373">
        <v>1.0396000146865845</v>
      </c>
      <c r="H373">
        <v>1.0371999740600586</v>
      </c>
      <c r="I373">
        <v>0.9836999773979187</v>
      </c>
    </row>
    <row r="374" spans="1:9" x14ac:dyDescent="0.2">
      <c r="A374" t="s">
        <v>59</v>
      </c>
    </row>
    <row r="375" spans="1:9" x14ac:dyDescent="0.2">
      <c r="A375" t="s">
        <v>60</v>
      </c>
      <c r="B375">
        <v>96.469001770019531</v>
      </c>
      <c r="C375">
        <v>15.728400230407715</v>
      </c>
      <c r="D375">
        <v>93.919998168945312</v>
      </c>
      <c r="E375">
        <v>308.04901123046875</v>
      </c>
      <c r="F375" t="s">
        <v>61</v>
      </c>
    </row>
    <row r="377" spans="1:9" x14ac:dyDescent="0.2">
      <c r="A377" t="s">
        <v>62</v>
      </c>
    </row>
    <row r="379" spans="1:9" x14ac:dyDescent="0.2">
      <c r="A379" t="s">
        <v>85</v>
      </c>
    </row>
    <row r="380" spans="1:9" x14ac:dyDescent="0.2">
      <c r="A380" t="s">
        <v>1</v>
      </c>
      <c r="B380" t="s">
        <v>2</v>
      </c>
      <c r="C380" t="s">
        <v>3</v>
      </c>
      <c r="D380" t="s">
        <v>4</v>
      </c>
    </row>
    <row r="381" spans="1:9" x14ac:dyDescent="0.2">
      <c r="A381" t="s">
        <v>5</v>
      </c>
      <c r="B381">
        <v>10</v>
      </c>
      <c r="C381" t="s">
        <v>6</v>
      </c>
      <c r="D381" t="s">
        <v>86</v>
      </c>
    </row>
    <row r="382" spans="1:9" x14ac:dyDescent="0.2">
      <c r="A382" t="s">
        <v>8</v>
      </c>
      <c r="B382" t="s">
        <v>9</v>
      </c>
      <c r="C382">
        <v>-2.7204000949859619</v>
      </c>
      <c r="D382" t="s">
        <v>10</v>
      </c>
      <c r="E382">
        <v>29.194299697875977</v>
      </c>
      <c r="F382" t="s">
        <v>11</v>
      </c>
      <c r="G382">
        <v>10.388500213623047</v>
      </c>
    </row>
    <row r="383" spans="1:9" x14ac:dyDescent="0.2">
      <c r="A383" t="s">
        <v>12</v>
      </c>
      <c r="B383">
        <v>15</v>
      </c>
      <c r="C383" t="s">
        <v>13</v>
      </c>
      <c r="D383">
        <v>1</v>
      </c>
      <c r="E383" t="s">
        <v>14</v>
      </c>
      <c r="F383" t="s">
        <v>15</v>
      </c>
    </row>
    <row r="384" spans="1:9" x14ac:dyDescent="0.2">
      <c r="A384" t="s">
        <v>16</v>
      </c>
      <c r="B384" t="s">
        <v>87</v>
      </c>
    </row>
    <row r="385" spans="1:9" x14ac:dyDescent="0.2">
      <c r="A385" t="s">
        <v>18</v>
      </c>
    </row>
    <row r="386" spans="1:9" x14ac:dyDescent="0.2">
      <c r="A386" t="s">
        <v>19</v>
      </c>
    </row>
    <row r="387" spans="1:9" x14ac:dyDescent="0.2">
      <c r="A387" t="s">
        <v>20</v>
      </c>
      <c r="B387">
        <v>1.4979999463093918E-8</v>
      </c>
    </row>
    <row r="388" spans="1:9" x14ac:dyDescent="0.2">
      <c r="A388" t="s">
        <v>21</v>
      </c>
      <c r="B388" t="s">
        <v>22</v>
      </c>
      <c r="C388" t="s">
        <v>23</v>
      </c>
      <c r="D388" t="s">
        <v>24</v>
      </c>
      <c r="E388" t="s">
        <v>25</v>
      </c>
      <c r="F388" t="s">
        <v>26</v>
      </c>
      <c r="G388" t="s">
        <v>27</v>
      </c>
      <c r="H388" t="s">
        <v>28</v>
      </c>
      <c r="I388" t="s">
        <v>29</v>
      </c>
    </row>
    <row r="389" spans="1:9" x14ac:dyDescent="0.2">
      <c r="A389">
        <v>1</v>
      </c>
      <c r="B389" t="s">
        <v>30</v>
      </c>
      <c r="C389">
        <v>84.9219970703125</v>
      </c>
      <c r="D389">
        <v>-25.100000381469727</v>
      </c>
      <c r="E389">
        <v>255.10000610351562</v>
      </c>
      <c r="F389">
        <v>116.59999847412109</v>
      </c>
      <c r="G389">
        <v>100</v>
      </c>
      <c r="H389">
        <v>581</v>
      </c>
      <c r="I389">
        <v>-6.4710001945495605</v>
      </c>
    </row>
    <row r="390" spans="1:9" x14ac:dyDescent="0.2">
      <c r="A390">
        <v>2</v>
      </c>
      <c r="B390" t="s">
        <v>31</v>
      </c>
      <c r="C390">
        <v>151.11799621582031</v>
      </c>
      <c r="D390">
        <v>23.399999618530273</v>
      </c>
      <c r="E390">
        <v>10.100000381469727</v>
      </c>
      <c r="F390">
        <v>10.399999618530273</v>
      </c>
      <c r="G390">
        <v>6.3299999237060547</v>
      </c>
      <c r="H390">
        <v>47</v>
      </c>
      <c r="I390">
        <v>1.4199999570846558</v>
      </c>
    </row>
    <row r="391" spans="1:9" x14ac:dyDescent="0.2">
      <c r="A391">
        <v>3</v>
      </c>
      <c r="B391" t="s">
        <v>32</v>
      </c>
      <c r="C391">
        <v>119.47699737548828</v>
      </c>
      <c r="D391">
        <v>406.79998779296875</v>
      </c>
      <c r="E391">
        <v>28.200000762939453</v>
      </c>
      <c r="F391">
        <v>20.600000381469727</v>
      </c>
      <c r="G391">
        <v>1.1799999475479126</v>
      </c>
      <c r="H391">
        <v>58</v>
      </c>
      <c r="I391">
        <v>9.5659999847412109</v>
      </c>
    </row>
    <row r="392" spans="1:9" x14ac:dyDescent="0.2">
      <c r="A392">
        <v>4</v>
      </c>
      <c r="B392" t="s">
        <v>33</v>
      </c>
      <c r="C392">
        <v>107.23200225830078</v>
      </c>
      <c r="D392">
        <v>2931.699951171875</v>
      </c>
      <c r="E392">
        <v>46.700000762939453</v>
      </c>
      <c r="F392">
        <v>36.5</v>
      </c>
      <c r="G392">
        <v>0.41999998688697815</v>
      </c>
      <c r="H392">
        <v>73</v>
      </c>
      <c r="I392">
        <v>41.916000366210938</v>
      </c>
    </row>
    <row r="393" spans="1:9" x14ac:dyDescent="0.2">
      <c r="A393">
        <v>5</v>
      </c>
      <c r="B393" t="s">
        <v>34</v>
      </c>
      <c r="C393">
        <v>129.48800659179688</v>
      </c>
      <c r="D393">
        <v>74.300003051757812</v>
      </c>
      <c r="E393">
        <v>7.8000001907348633</v>
      </c>
      <c r="F393">
        <v>5.1999998092651367</v>
      </c>
      <c r="G393">
        <v>3.9700000286102295</v>
      </c>
      <c r="H393">
        <v>185</v>
      </c>
      <c r="I393">
        <v>10.480999946594238</v>
      </c>
    </row>
    <row r="394" spans="1:9" x14ac:dyDescent="0.2">
      <c r="A394">
        <v>6</v>
      </c>
      <c r="B394" t="s">
        <v>35</v>
      </c>
      <c r="C394">
        <v>90.679000854492188</v>
      </c>
      <c r="D394">
        <v>1338.9000244140625</v>
      </c>
      <c r="E394">
        <v>31.899999618530273</v>
      </c>
      <c r="F394">
        <v>18.399999618530273</v>
      </c>
      <c r="G394">
        <v>0.62000000476837158</v>
      </c>
      <c r="H394">
        <v>132</v>
      </c>
      <c r="I394">
        <v>51.425998687744141</v>
      </c>
    </row>
    <row r="395" spans="1:9" x14ac:dyDescent="0.2">
      <c r="A395">
        <v>7</v>
      </c>
      <c r="B395" t="s">
        <v>36</v>
      </c>
      <c r="C395">
        <v>77.492996215820312</v>
      </c>
      <c r="D395">
        <v>5458.7001953125</v>
      </c>
      <c r="E395">
        <v>80.5</v>
      </c>
      <c r="F395">
        <v>37</v>
      </c>
      <c r="G395">
        <v>0.31000000238418579</v>
      </c>
      <c r="H395">
        <v>173</v>
      </c>
      <c r="I395">
        <v>69.094001770019531</v>
      </c>
    </row>
    <row r="396" spans="1:9" x14ac:dyDescent="0.2">
      <c r="A396">
        <v>8</v>
      </c>
      <c r="B396" t="s">
        <v>37</v>
      </c>
      <c r="C396">
        <v>107.51300048828125</v>
      </c>
      <c r="D396">
        <v>382.70001220703125</v>
      </c>
      <c r="E396">
        <v>15</v>
      </c>
      <c r="F396">
        <v>9.8999996185302734</v>
      </c>
      <c r="G396">
        <v>1.1799999475479126</v>
      </c>
      <c r="H396">
        <v>106</v>
      </c>
      <c r="I396">
        <v>18.631999969482422</v>
      </c>
    </row>
    <row r="397" spans="1:9" x14ac:dyDescent="0.2">
      <c r="A397">
        <v>9</v>
      </c>
      <c r="B397" t="s">
        <v>38</v>
      </c>
      <c r="C397">
        <v>134.93800354003906</v>
      </c>
      <c r="D397">
        <v>1835.5999755859375</v>
      </c>
      <c r="E397">
        <v>19.5</v>
      </c>
      <c r="F397">
        <v>18.399999618530273</v>
      </c>
      <c r="G397">
        <v>0.52999997138977051</v>
      </c>
      <c r="H397">
        <v>196</v>
      </c>
      <c r="I397">
        <v>109.64099884033203</v>
      </c>
    </row>
    <row r="398" spans="1:9" x14ac:dyDescent="0.2">
      <c r="A398">
        <v>10</v>
      </c>
      <c r="B398" t="s">
        <v>39</v>
      </c>
      <c r="C398">
        <v>146.4429931640625</v>
      </c>
      <c r="D398">
        <v>33.299999237060547</v>
      </c>
      <c r="E398">
        <v>14</v>
      </c>
      <c r="F398">
        <v>12.699999809265137</v>
      </c>
      <c r="G398">
        <v>4.4200000762939453</v>
      </c>
      <c r="H398">
        <v>142</v>
      </c>
      <c r="I398">
        <v>1.1729999780654907</v>
      </c>
    </row>
    <row r="399" spans="1:9" x14ac:dyDescent="0.2">
      <c r="A399">
        <v>11</v>
      </c>
      <c r="B399" t="s">
        <v>40</v>
      </c>
      <c r="C399">
        <v>191.36199951171875</v>
      </c>
      <c r="D399">
        <v>63.299999237060547</v>
      </c>
      <c r="E399">
        <v>5.9000000953674316</v>
      </c>
      <c r="F399">
        <v>5.5</v>
      </c>
      <c r="G399">
        <v>2.4900000095367432</v>
      </c>
      <c r="H399">
        <v>168</v>
      </c>
      <c r="I399">
        <v>1.7259999513626099</v>
      </c>
    </row>
    <row r="401" spans="1:9" x14ac:dyDescent="0.2">
      <c r="A401" t="s">
        <v>41</v>
      </c>
      <c r="B401" t="s">
        <v>42</v>
      </c>
    </row>
    <row r="402" spans="1:9" x14ac:dyDescent="0.2">
      <c r="A402" t="s">
        <v>22</v>
      </c>
      <c r="B402" t="s">
        <v>43</v>
      </c>
      <c r="C402" t="s">
        <v>44</v>
      </c>
      <c r="D402" t="s">
        <v>45</v>
      </c>
      <c r="E402" t="s">
        <v>29</v>
      </c>
      <c r="F402" t="s">
        <v>41</v>
      </c>
      <c r="G402" t="s">
        <v>46</v>
      </c>
      <c r="H402" t="s">
        <v>47</v>
      </c>
      <c r="I402" t="s">
        <v>30</v>
      </c>
    </row>
    <row r="403" spans="1:9" x14ac:dyDescent="0.2">
      <c r="A403" t="s">
        <v>30</v>
      </c>
      <c r="B403">
        <v>-0.17399999499320984</v>
      </c>
      <c r="C403">
        <v>-8.789999783039093E-2</v>
      </c>
      <c r="D403">
        <v>-0.24400000274181366</v>
      </c>
      <c r="E403">
        <v>-6.4710001945495605</v>
      </c>
      <c r="F403">
        <v>0.71410000324249268</v>
      </c>
      <c r="G403">
        <v>0.99140000343322754</v>
      </c>
      <c r="H403">
        <v>0.72030001878738403</v>
      </c>
      <c r="I403">
        <v>1</v>
      </c>
    </row>
    <row r="404" spans="1:9" x14ac:dyDescent="0.2">
      <c r="A404" t="s">
        <v>48</v>
      </c>
      <c r="B404" t="s">
        <v>49</v>
      </c>
      <c r="C404">
        <v>7.2999998927116394E-2</v>
      </c>
    </row>
    <row r="405" spans="1:9" x14ac:dyDescent="0.2">
      <c r="A405" t="s">
        <v>31</v>
      </c>
      <c r="B405">
        <v>0.10499999672174454</v>
      </c>
      <c r="C405">
        <v>2.8400000184774399E-2</v>
      </c>
      <c r="D405">
        <v>0.1080000028014183</v>
      </c>
      <c r="E405">
        <v>1.4199999570846558</v>
      </c>
      <c r="F405">
        <v>0.97509998083114624</v>
      </c>
      <c r="G405">
        <v>0.98180001974105835</v>
      </c>
      <c r="H405">
        <v>0.99720001220703125</v>
      </c>
      <c r="I405">
        <v>0.99599999189376831</v>
      </c>
    </row>
    <row r="406" spans="1:9" x14ac:dyDescent="0.2">
      <c r="A406" t="s">
        <v>48</v>
      </c>
      <c r="B406" t="s">
        <v>49</v>
      </c>
      <c r="C406">
        <v>-2.4000000208616257E-2</v>
      </c>
    </row>
    <row r="407" spans="1:9" x14ac:dyDescent="0.2">
      <c r="A407" t="s">
        <v>50</v>
      </c>
      <c r="B407">
        <v>1.4010000228881836</v>
      </c>
      <c r="C407">
        <v>0.28470000624656677</v>
      </c>
      <c r="D407">
        <v>1.4589999914169312</v>
      </c>
      <c r="E407">
        <v>9.5659999847412109</v>
      </c>
      <c r="F407">
        <v>0.96060001850128174</v>
      </c>
      <c r="G407">
        <v>0.97920000553131104</v>
      </c>
      <c r="H407">
        <v>0.99479997158050537</v>
      </c>
      <c r="I407">
        <v>0.98610001802444458</v>
      </c>
    </row>
    <row r="408" spans="1:9" x14ac:dyDescent="0.2">
      <c r="A408" t="s">
        <v>51</v>
      </c>
      <c r="B408">
        <v>10.12399959564209</v>
      </c>
      <c r="C408">
        <v>1.7274999618530273</v>
      </c>
      <c r="D408">
        <v>10.392000198364258</v>
      </c>
      <c r="E408">
        <v>41.916000366210938</v>
      </c>
      <c r="F408">
        <v>0.97420001029968262</v>
      </c>
      <c r="G408">
        <v>0.97509998083114624</v>
      </c>
      <c r="H408">
        <v>1.0052000284194946</v>
      </c>
      <c r="I408">
        <v>0.99390000104904175</v>
      </c>
    </row>
    <row r="409" spans="1:9" x14ac:dyDescent="0.2">
      <c r="A409" t="s">
        <v>52</v>
      </c>
      <c r="B409">
        <v>1.5670000314712524</v>
      </c>
      <c r="C409">
        <v>0.48370000720024109</v>
      </c>
      <c r="D409">
        <v>1.2150000333786011</v>
      </c>
      <c r="E409">
        <v>10.480999946594238</v>
      </c>
      <c r="F409">
        <v>1.2893999814987183</v>
      </c>
      <c r="G409">
        <v>0.97350001335144043</v>
      </c>
      <c r="H409">
        <v>1.3224999904632568</v>
      </c>
      <c r="I409">
        <v>1.0013999938964844</v>
      </c>
    </row>
    <row r="410" spans="1:9" x14ac:dyDescent="0.2">
      <c r="A410" t="s">
        <v>53</v>
      </c>
      <c r="B410">
        <v>10.98900032043457</v>
      </c>
      <c r="C410">
        <v>2.0625998973846436</v>
      </c>
      <c r="D410">
        <v>11.097999572753906</v>
      </c>
      <c r="E410">
        <v>51.425998687744141</v>
      </c>
      <c r="F410">
        <v>0.9901999831199646</v>
      </c>
      <c r="G410">
        <v>0.98299998044967651</v>
      </c>
      <c r="H410">
        <v>1.0076999664306641</v>
      </c>
      <c r="I410">
        <v>0.99970000982284546</v>
      </c>
    </row>
    <row r="411" spans="1:9" x14ac:dyDescent="0.2">
      <c r="A411" t="s">
        <v>54</v>
      </c>
      <c r="B411">
        <v>40.132999420166016</v>
      </c>
      <c r="C411">
        <v>6.3909001350402832</v>
      </c>
      <c r="D411">
        <v>38.23699951171875</v>
      </c>
      <c r="E411">
        <v>69.094001770019531</v>
      </c>
      <c r="F411">
        <v>1.0496000051498413</v>
      </c>
      <c r="G411">
        <v>0.97619998455047607</v>
      </c>
      <c r="H411">
        <v>1.0746999979019165</v>
      </c>
      <c r="I411">
        <v>1.0003999471664429</v>
      </c>
    </row>
    <row r="412" spans="1:9" x14ac:dyDescent="0.2">
      <c r="A412" t="s">
        <v>55</v>
      </c>
      <c r="B412">
        <v>4.3369998931884766</v>
      </c>
      <c r="C412">
        <v>1.0293999910354614</v>
      </c>
      <c r="D412">
        <v>3.7920000553131104</v>
      </c>
      <c r="E412">
        <v>18.631999969482422</v>
      </c>
      <c r="F412">
        <v>1.1437000036239624</v>
      </c>
      <c r="G412">
        <v>0.98299998044967651</v>
      </c>
      <c r="H412">
        <v>1.1612999439239502</v>
      </c>
      <c r="I412">
        <v>1.0018999576568604</v>
      </c>
    </row>
    <row r="413" spans="1:9" x14ac:dyDescent="0.2">
      <c r="A413" t="s">
        <v>56</v>
      </c>
      <c r="B413">
        <v>26.10099983215332</v>
      </c>
      <c r="C413">
        <v>3.476099967956543</v>
      </c>
      <c r="D413">
        <v>26.179000854492188</v>
      </c>
      <c r="E413">
        <v>109.64099884033203</v>
      </c>
      <c r="F413">
        <v>0.99699997901916504</v>
      </c>
      <c r="G413">
        <v>0.99299997091293335</v>
      </c>
      <c r="H413">
        <v>1.0039999485015869</v>
      </c>
      <c r="I413">
        <v>1</v>
      </c>
    </row>
    <row r="414" spans="1:9" x14ac:dyDescent="0.2">
      <c r="A414" t="s">
        <v>57</v>
      </c>
      <c r="B414">
        <v>0.50900000333786011</v>
      </c>
      <c r="C414">
        <v>6.8700000643730164E-2</v>
      </c>
      <c r="D414">
        <v>0.49599999189376831</v>
      </c>
      <c r="E414">
        <v>1.1729999780654907</v>
      </c>
      <c r="F414">
        <v>1.0256999731063843</v>
      </c>
      <c r="G414">
        <v>1.0195000171661377</v>
      </c>
      <c r="H414">
        <v>1.006100058555603</v>
      </c>
      <c r="I414">
        <v>1</v>
      </c>
    </row>
    <row r="415" spans="1:9" x14ac:dyDescent="0.2">
      <c r="A415" t="s">
        <v>58</v>
      </c>
      <c r="B415">
        <v>1.8309999704360962</v>
      </c>
      <c r="C415">
        <v>0.21930000185966492</v>
      </c>
      <c r="D415">
        <v>1.7250000238418579</v>
      </c>
      <c r="E415">
        <v>1.7259999513626099</v>
      </c>
      <c r="F415">
        <v>1.0613000392913818</v>
      </c>
      <c r="G415">
        <v>1.0398000478744507</v>
      </c>
      <c r="H415">
        <v>1.0374000072479248</v>
      </c>
      <c r="I415">
        <v>0.98379999399185181</v>
      </c>
    </row>
    <row r="416" spans="1:9" x14ac:dyDescent="0.2">
      <c r="A416" t="s">
        <v>59</v>
      </c>
    </row>
    <row r="417" spans="1:9" x14ac:dyDescent="0.2">
      <c r="A417" t="s">
        <v>60</v>
      </c>
      <c r="B417">
        <v>96.972999572753906</v>
      </c>
      <c r="C417">
        <v>15.683300018310547</v>
      </c>
      <c r="D417">
        <v>94.457000732421875</v>
      </c>
      <c r="E417">
        <v>308.60299682617188</v>
      </c>
      <c r="F417" t="s">
        <v>61</v>
      </c>
    </row>
    <row r="419" spans="1:9" x14ac:dyDescent="0.2">
      <c r="A419" t="s">
        <v>62</v>
      </c>
    </row>
    <row r="421" spans="1:9" x14ac:dyDescent="0.2">
      <c r="A421" t="s">
        <v>88</v>
      </c>
    </row>
    <row r="422" spans="1:9" x14ac:dyDescent="0.2">
      <c r="A422" t="s">
        <v>1</v>
      </c>
      <c r="B422" t="s">
        <v>2</v>
      </c>
      <c r="C422" t="s">
        <v>3</v>
      </c>
      <c r="D422" t="s">
        <v>4</v>
      </c>
    </row>
    <row r="423" spans="1:9" x14ac:dyDescent="0.2">
      <c r="A423" t="s">
        <v>5</v>
      </c>
      <c r="B423">
        <v>11</v>
      </c>
      <c r="C423" t="s">
        <v>6</v>
      </c>
      <c r="D423" t="s">
        <v>89</v>
      </c>
    </row>
    <row r="424" spans="1:9" x14ac:dyDescent="0.2">
      <c r="A424" t="s">
        <v>8</v>
      </c>
      <c r="B424" t="s">
        <v>9</v>
      </c>
      <c r="C424">
        <v>-2.3306999206542969</v>
      </c>
      <c r="D424" t="s">
        <v>10</v>
      </c>
      <c r="E424">
        <v>28.572000503540039</v>
      </c>
      <c r="F424" t="s">
        <v>11</v>
      </c>
      <c r="G424">
        <v>10.386500358581543</v>
      </c>
    </row>
    <row r="425" spans="1:9" x14ac:dyDescent="0.2">
      <c r="A425" t="s">
        <v>12</v>
      </c>
      <c r="B425">
        <v>15</v>
      </c>
      <c r="C425" t="s">
        <v>13</v>
      </c>
      <c r="D425">
        <v>1</v>
      </c>
      <c r="E425" t="s">
        <v>14</v>
      </c>
      <c r="F425" t="s">
        <v>15</v>
      </c>
    </row>
    <row r="426" spans="1:9" x14ac:dyDescent="0.2">
      <c r="A426" t="s">
        <v>16</v>
      </c>
      <c r="B426" t="s">
        <v>90</v>
      </c>
    </row>
    <row r="427" spans="1:9" x14ac:dyDescent="0.2">
      <c r="A427" t="s">
        <v>18</v>
      </c>
    </row>
    <row r="428" spans="1:9" x14ac:dyDescent="0.2">
      <c r="A428" t="s">
        <v>19</v>
      </c>
    </row>
    <row r="429" spans="1:9" x14ac:dyDescent="0.2">
      <c r="A429" t="s">
        <v>20</v>
      </c>
      <c r="B429">
        <v>1.4970000350444934E-8</v>
      </c>
    </row>
    <row r="430" spans="1:9" x14ac:dyDescent="0.2">
      <c r="A430" t="s">
        <v>21</v>
      </c>
      <c r="B430" t="s">
        <v>22</v>
      </c>
      <c r="C430" t="s">
        <v>23</v>
      </c>
      <c r="D430" t="s">
        <v>24</v>
      </c>
      <c r="E430" t="s">
        <v>25</v>
      </c>
      <c r="F430" t="s">
        <v>26</v>
      </c>
      <c r="G430" t="s">
        <v>27</v>
      </c>
      <c r="H430" t="s">
        <v>28</v>
      </c>
      <c r="I430" t="s">
        <v>29</v>
      </c>
    </row>
    <row r="431" spans="1:9" x14ac:dyDescent="0.2">
      <c r="A431">
        <v>1</v>
      </c>
      <c r="B431" t="s">
        <v>30</v>
      </c>
      <c r="C431">
        <v>84.9219970703125</v>
      </c>
      <c r="D431">
        <v>-21.799999237060547</v>
      </c>
      <c r="E431">
        <v>257.10000610351562</v>
      </c>
      <c r="F431">
        <v>115.80000305175781</v>
      </c>
      <c r="G431">
        <v>100</v>
      </c>
      <c r="H431">
        <v>583</v>
      </c>
      <c r="I431">
        <v>-5.6180000305175781</v>
      </c>
    </row>
    <row r="432" spans="1:9" x14ac:dyDescent="0.2">
      <c r="A432">
        <v>2</v>
      </c>
      <c r="B432" t="s">
        <v>31</v>
      </c>
      <c r="C432">
        <v>151.11799621582031</v>
      </c>
      <c r="D432">
        <v>21.899999618530273</v>
      </c>
      <c r="E432">
        <v>9.6000003814697266</v>
      </c>
      <c r="F432">
        <v>9.3999996185302734</v>
      </c>
      <c r="G432">
        <v>6.5399999618530273</v>
      </c>
      <c r="H432">
        <v>45</v>
      </c>
      <c r="I432">
        <v>1.3270000219345093</v>
      </c>
    </row>
    <row r="433" spans="1:9" x14ac:dyDescent="0.2">
      <c r="A433">
        <v>3</v>
      </c>
      <c r="B433" t="s">
        <v>32</v>
      </c>
      <c r="C433">
        <v>119.47699737548828</v>
      </c>
      <c r="D433">
        <v>430.5</v>
      </c>
      <c r="E433">
        <v>27.600000381469727</v>
      </c>
      <c r="F433">
        <v>22.899999618530273</v>
      </c>
      <c r="G433">
        <v>1.1499999761581421</v>
      </c>
      <c r="H433">
        <v>58</v>
      </c>
      <c r="I433">
        <v>10.130999565124512</v>
      </c>
    </row>
    <row r="434" spans="1:9" x14ac:dyDescent="0.2">
      <c r="A434">
        <v>4</v>
      </c>
      <c r="B434" t="s">
        <v>33</v>
      </c>
      <c r="C434">
        <v>107.20700073242188</v>
      </c>
      <c r="D434">
        <v>2868.39990234375</v>
      </c>
      <c r="E434">
        <v>43.200000762939453</v>
      </c>
      <c r="F434">
        <v>40.200000762939453</v>
      </c>
      <c r="G434">
        <v>0.41999998688697815</v>
      </c>
      <c r="H434">
        <v>73</v>
      </c>
      <c r="I434">
        <v>41.037998199462891</v>
      </c>
    </row>
    <row r="435" spans="1:9" x14ac:dyDescent="0.2">
      <c r="A435">
        <v>5</v>
      </c>
      <c r="B435" t="s">
        <v>34</v>
      </c>
      <c r="C435">
        <v>129.48800659179688</v>
      </c>
      <c r="D435">
        <v>84.300003051757812</v>
      </c>
      <c r="E435">
        <v>6.1999998092651367</v>
      </c>
      <c r="F435">
        <v>4.5999999046325684</v>
      </c>
      <c r="G435">
        <v>3.6600000858306885</v>
      </c>
      <c r="H435">
        <v>169</v>
      </c>
      <c r="I435">
        <v>11.894000053405762</v>
      </c>
    </row>
    <row r="436" spans="1:9" x14ac:dyDescent="0.2">
      <c r="A436">
        <v>6</v>
      </c>
      <c r="B436" t="s">
        <v>35</v>
      </c>
      <c r="C436">
        <v>90.683998107910156</v>
      </c>
      <c r="D436">
        <v>1305.5</v>
      </c>
      <c r="E436">
        <v>27.200000762939453</v>
      </c>
      <c r="F436">
        <v>16.200000762939453</v>
      </c>
      <c r="G436">
        <v>0.62999999523162842</v>
      </c>
      <c r="H436">
        <v>123</v>
      </c>
      <c r="I436">
        <v>50.175998687744141</v>
      </c>
    </row>
    <row r="437" spans="1:9" x14ac:dyDescent="0.2">
      <c r="A437">
        <v>7</v>
      </c>
      <c r="B437" t="s">
        <v>36</v>
      </c>
      <c r="C437">
        <v>77.48699951171875</v>
      </c>
      <c r="D437">
        <v>5356.7998046875</v>
      </c>
      <c r="E437">
        <v>81.599998474121094</v>
      </c>
      <c r="F437">
        <v>36.200000762939453</v>
      </c>
      <c r="G437">
        <v>0.31000000238418579</v>
      </c>
      <c r="H437">
        <v>174</v>
      </c>
      <c r="I437">
        <v>67.850997924804688</v>
      </c>
    </row>
    <row r="438" spans="1:9" x14ac:dyDescent="0.2">
      <c r="A438">
        <v>8</v>
      </c>
      <c r="B438" t="s">
        <v>37</v>
      </c>
      <c r="C438">
        <v>107.50800323486328</v>
      </c>
      <c r="D438">
        <v>378.60000610351562</v>
      </c>
      <c r="E438">
        <v>14.600000381469727</v>
      </c>
      <c r="F438">
        <v>9.3000001907348633</v>
      </c>
      <c r="G438">
        <v>1.1799999475479126</v>
      </c>
      <c r="H438">
        <v>103</v>
      </c>
      <c r="I438">
        <v>18.441999435424805</v>
      </c>
    </row>
    <row r="439" spans="1:9" x14ac:dyDescent="0.2">
      <c r="A439">
        <v>9</v>
      </c>
      <c r="B439" t="s">
        <v>38</v>
      </c>
      <c r="C439">
        <v>134.9429931640625</v>
      </c>
      <c r="D439">
        <v>1818.199951171875</v>
      </c>
      <c r="E439">
        <v>21</v>
      </c>
      <c r="F439">
        <v>15.699999809265137</v>
      </c>
      <c r="G439">
        <v>0.52999997138977051</v>
      </c>
      <c r="H439">
        <v>194</v>
      </c>
      <c r="I439">
        <v>108.67400360107422</v>
      </c>
    </row>
    <row r="440" spans="1:9" x14ac:dyDescent="0.2">
      <c r="A440">
        <v>10</v>
      </c>
      <c r="B440" t="s">
        <v>39</v>
      </c>
      <c r="C440">
        <v>146.4429931640625</v>
      </c>
      <c r="D440">
        <v>34.299999237060547</v>
      </c>
      <c r="E440">
        <v>15.100000381469727</v>
      </c>
      <c r="F440">
        <v>12.5</v>
      </c>
      <c r="G440">
        <v>4.3899998664855957</v>
      </c>
      <c r="H440">
        <v>147</v>
      </c>
      <c r="I440">
        <v>1.2100000381469727</v>
      </c>
    </row>
    <row r="441" spans="1:9" x14ac:dyDescent="0.2">
      <c r="A441">
        <v>11</v>
      </c>
      <c r="B441" t="s">
        <v>40</v>
      </c>
      <c r="C441">
        <v>191.36199951171875</v>
      </c>
      <c r="D441">
        <v>67.800003051757812</v>
      </c>
      <c r="E441">
        <v>5.0999999046325684</v>
      </c>
      <c r="F441">
        <v>5</v>
      </c>
      <c r="G441">
        <v>2.380000114440918</v>
      </c>
      <c r="H441">
        <v>158</v>
      </c>
      <c r="I441">
        <v>1.8480000495910645</v>
      </c>
    </row>
    <row r="443" spans="1:9" x14ac:dyDescent="0.2">
      <c r="A443" t="s">
        <v>41</v>
      </c>
      <c r="B443" t="s">
        <v>42</v>
      </c>
    </row>
    <row r="444" spans="1:9" x14ac:dyDescent="0.2">
      <c r="A444" t="s">
        <v>22</v>
      </c>
      <c r="B444" t="s">
        <v>43</v>
      </c>
      <c r="C444" t="s">
        <v>44</v>
      </c>
      <c r="D444" t="s">
        <v>45</v>
      </c>
      <c r="E444" t="s">
        <v>29</v>
      </c>
      <c r="F444" t="s">
        <v>41</v>
      </c>
      <c r="G444" t="s">
        <v>46</v>
      </c>
      <c r="H444" t="s">
        <v>47</v>
      </c>
      <c r="I444" t="s">
        <v>30</v>
      </c>
    </row>
    <row r="445" spans="1:9" x14ac:dyDescent="0.2">
      <c r="A445" t="s">
        <v>30</v>
      </c>
      <c r="B445">
        <v>-0.15099999308586121</v>
      </c>
      <c r="C445">
        <v>-7.720000296831131E-2</v>
      </c>
      <c r="D445">
        <v>-0.21199999749660492</v>
      </c>
      <c r="E445">
        <v>-5.6180000305175781</v>
      </c>
      <c r="F445">
        <v>0.71350002288818359</v>
      </c>
      <c r="G445">
        <v>0.99119997024536133</v>
      </c>
      <c r="H445">
        <v>0.71990001201629639</v>
      </c>
      <c r="I445">
        <v>1</v>
      </c>
    </row>
    <row r="446" spans="1:9" x14ac:dyDescent="0.2">
      <c r="A446" t="s">
        <v>48</v>
      </c>
      <c r="B446" t="s">
        <v>49</v>
      </c>
      <c r="C446">
        <v>6.4000003039836884E-2</v>
      </c>
    </row>
    <row r="447" spans="1:9" x14ac:dyDescent="0.2">
      <c r="A447" t="s">
        <v>31</v>
      </c>
      <c r="B447">
        <v>9.7999997437000275E-2</v>
      </c>
      <c r="C447">
        <v>2.6799999177455902E-2</v>
      </c>
      <c r="D447">
        <v>0.10000000149011612</v>
      </c>
      <c r="E447">
        <v>1.3270000219345093</v>
      </c>
      <c r="F447">
        <v>0.97450000047683716</v>
      </c>
      <c r="G447">
        <v>0.98150002956390381</v>
      </c>
      <c r="H447">
        <v>0.99690002202987671</v>
      </c>
      <c r="I447">
        <v>0.99599999189376831</v>
      </c>
    </row>
    <row r="448" spans="1:9" x14ac:dyDescent="0.2">
      <c r="A448" t="s">
        <v>48</v>
      </c>
      <c r="B448" t="s">
        <v>49</v>
      </c>
      <c r="C448">
        <v>-2.199999988079071E-2</v>
      </c>
    </row>
    <row r="449" spans="1:9" x14ac:dyDescent="0.2">
      <c r="A449" t="s">
        <v>50</v>
      </c>
      <c r="B449">
        <v>1.4830000400543213</v>
      </c>
      <c r="C449">
        <v>0.30540001392364502</v>
      </c>
      <c r="D449">
        <v>1.5449999570846558</v>
      </c>
      <c r="E449">
        <v>10.130999565124512</v>
      </c>
      <c r="F449">
        <v>0.96020001173019409</v>
      </c>
      <c r="G449">
        <v>0.97890001535415649</v>
      </c>
      <c r="H449">
        <v>0.99459999799728394</v>
      </c>
      <c r="I449">
        <v>0.98610001802444458</v>
      </c>
    </row>
    <row r="450" spans="1:9" x14ac:dyDescent="0.2">
      <c r="A450" t="s">
        <v>51</v>
      </c>
      <c r="B450">
        <v>9.9099998474121094</v>
      </c>
      <c r="C450">
        <v>1.7132999897003174</v>
      </c>
      <c r="D450">
        <v>10.175000190734863</v>
      </c>
      <c r="E450">
        <v>41.037998199462891</v>
      </c>
      <c r="F450">
        <v>0.97399997711181641</v>
      </c>
      <c r="G450">
        <v>0.9749000072479248</v>
      </c>
      <c r="H450">
        <v>1.0053000450134277</v>
      </c>
      <c r="I450">
        <v>0.99379998445510864</v>
      </c>
    </row>
    <row r="451" spans="1:9" x14ac:dyDescent="0.2">
      <c r="A451" t="s">
        <v>52</v>
      </c>
      <c r="B451">
        <v>1.7779999971389771</v>
      </c>
      <c r="C451">
        <v>0.55629998445510864</v>
      </c>
      <c r="D451">
        <v>1.3789999485015869</v>
      </c>
      <c r="E451">
        <v>11.894000053405762</v>
      </c>
      <c r="F451">
        <v>1.2894999980926514</v>
      </c>
      <c r="G451">
        <v>0.97329998016357422</v>
      </c>
      <c r="H451">
        <v>1.3229999542236328</v>
      </c>
      <c r="I451">
        <v>1.0013999938964844</v>
      </c>
    </row>
    <row r="452" spans="1:9" x14ac:dyDescent="0.2">
      <c r="A452" t="s">
        <v>53</v>
      </c>
      <c r="B452">
        <v>10.736000061035156</v>
      </c>
      <c r="C452">
        <v>2.0418000221252441</v>
      </c>
      <c r="D452">
        <v>10.828000068664551</v>
      </c>
      <c r="E452">
        <v>50.175998687744141</v>
      </c>
      <c r="F452">
        <v>0.99150002002716064</v>
      </c>
      <c r="G452">
        <v>0.98269999027252197</v>
      </c>
      <c r="H452">
        <v>1.0092999935150146</v>
      </c>
      <c r="I452">
        <v>0.99970000982284546</v>
      </c>
    </row>
    <row r="453" spans="1:9" x14ac:dyDescent="0.2">
      <c r="A453" t="s">
        <v>54</v>
      </c>
      <c r="B453">
        <v>39.419998168945312</v>
      </c>
      <c r="C453">
        <v>6.3604001998901367</v>
      </c>
      <c r="D453">
        <v>37.548999786376953</v>
      </c>
      <c r="E453">
        <v>67.850997924804688</v>
      </c>
      <c r="F453">
        <v>1.0498000383377075</v>
      </c>
      <c r="G453">
        <v>0.97600001096725464</v>
      </c>
      <c r="H453">
        <v>1.0751999616622925</v>
      </c>
      <c r="I453">
        <v>1.0003999471664429</v>
      </c>
    </row>
    <row r="454" spans="1:9" x14ac:dyDescent="0.2">
      <c r="A454" t="s">
        <v>55</v>
      </c>
      <c r="B454">
        <v>4.3010001182556152</v>
      </c>
      <c r="C454">
        <v>1.0346000194549561</v>
      </c>
      <c r="D454">
        <v>3.753000020980835</v>
      </c>
      <c r="E454">
        <v>18.441999435424805</v>
      </c>
      <c r="F454">
        <v>1.1461000442504883</v>
      </c>
      <c r="G454">
        <v>0.98269999027252197</v>
      </c>
      <c r="H454">
        <v>1.1640000343322754</v>
      </c>
      <c r="I454">
        <v>1.0019999742507935</v>
      </c>
    </row>
    <row r="455" spans="1:9" x14ac:dyDescent="0.2">
      <c r="A455" t="s">
        <v>56</v>
      </c>
      <c r="B455">
        <v>25.864999771118164</v>
      </c>
      <c r="C455">
        <v>3.4902999401092529</v>
      </c>
      <c r="D455">
        <v>25.947999954223633</v>
      </c>
      <c r="E455">
        <v>108.67400360107422</v>
      </c>
      <c r="F455">
        <v>0.9968000054359436</v>
      </c>
      <c r="G455">
        <v>0.99279999732971191</v>
      </c>
      <c r="H455">
        <v>1.00409996509552</v>
      </c>
      <c r="I455">
        <v>1</v>
      </c>
    </row>
    <row r="456" spans="1:9" x14ac:dyDescent="0.2">
      <c r="A456" t="s">
        <v>57</v>
      </c>
      <c r="B456">
        <v>0.52499997615814209</v>
      </c>
      <c r="C456">
        <v>7.1699999272823334E-2</v>
      </c>
      <c r="D456">
        <v>0.51200002431869507</v>
      </c>
      <c r="E456">
        <v>1.2100000381469727</v>
      </c>
      <c r="F456">
        <v>1.0255000591278076</v>
      </c>
      <c r="G456">
        <v>1.0191999673843384</v>
      </c>
      <c r="H456">
        <v>1.0061999559402466</v>
      </c>
      <c r="I456">
        <v>1</v>
      </c>
    </row>
    <row r="457" spans="1:9" x14ac:dyDescent="0.2">
      <c r="A457" t="s">
        <v>58</v>
      </c>
      <c r="B457">
        <v>1.9600000381469727</v>
      </c>
      <c r="C457">
        <v>0.23790000379085541</v>
      </c>
      <c r="D457">
        <v>1.8480000495910645</v>
      </c>
      <c r="E457">
        <v>1.8480000495910645</v>
      </c>
      <c r="F457">
        <v>1.0607999563217163</v>
      </c>
      <c r="G457">
        <v>1.0396000146865845</v>
      </c>
      <c r="H457">
        <v>1.0372999906539917</v>
      </c>
      <c r="I457">
        <v>0.98379999399185181</v>
      </c>
    </row>
    <row r="458" spans="1:9" x14ac:dyDescent="0.2">
      <c r="A458" t="s">
        <v>59</v>
      </c>
    </row>
    <row r="459" spans="1:9" x14ac:dyDescent="0.2">
      <c r="A459" t="s">
        <v>60</v>
      </c>
      <c r="B459">
        <v>95.96600341796875</v>
      </c>
      <c r="C459">
        <v>15.761199951171875</v>
      </c>
      <c r="D459">
        <v>93.425003051757812</v>
      </c>
      <c r="E459">
        <v>306.97198486328125</v>
      </c>
      <c r="F459" t="s">
        <v>61</v>
      </c>
    </row>
    <row r="461" spans="1:9" x14ac:dyDescent="0.2">
      <c r="A461" t="s">
        <v>62</v>
      </c>
    </row>
    <row r="463" spans="1:9" x14ac:dyDescent="0.2">
      <c r="A463" t="s">
        <v>91</v>
      </c>
    </row>
    <row r="464" spans="1:9" x14ac:dyDescent="0.2">
      <c r="A464" t="s">
        <v>1</v>
      </c>
      <c r="B464" t="s">
        <v>2</v>
      </c>
      <c r="C464" t="s">
        <v>3</v>
      </c>
      <c r="D464" t="s">
        <v>4</v>
      </c>
    </row>
    <row r="465" spans="1:9" x14ac:dyDescent="0.2">
      <c r="A465" t="s">
        <v>5</v>
      </c>
      <c r="B465">
        <v>12</v>
      </c>
      <c r="C465" t="s">
        <v>6</v>
      </c>
      <c r="D465" t="s">
        <v>92</v>
      </c>
    </row>
    <row r="466" spans="1:9" x14ac:dyDescent="0.2">
      <c r="A466" t="s">
        <v>8</v>
      </c>
      <c r="B466" t="s">
        <v>9</v>
      </c>
      <c r="C466">
        <v>-2.0436999797821045</v>
      </c>
      <c r="D466" t="s">
        <v>10</v>
      </c>
      <c r="E466">
        <v>28.026399612426758</v>
      </c>
      <c r="F466" t="s">
        <v>11</v>
      </c>
      <c r="G466">
        <v>10.385000228881836</v>
      </c>
    </row>
    <row r="467" spans="1:9" x14ac:dyDescent="0.2">
      <c r="A467" t="s">
        <v>12</v>
      </c>
      <c r="B467">
        <v>15</v>
      </c>
      <c r="C467" t="s">
        <v>13</v>
      </c>
      <c r="D467">
        <v>1</v>
      </c>
      <c r="E467" t="s">
        <v>14</v>
      </c>
      <c r="F467" t="s">
        <v>15</v>
      </c>
    </row>
    <row r="468" spans="1:9" x14ac:dyDescent="0.2">
      <c r="A468" t="s">
        <v>16</v>
      </c>
      <c r="B468" t="s">
        <v>93</v>
      </c>
    </row>
    <row r="469" spans="1:9" x14ac:dyDescent="0.2">
      <c r="A469" t="s">
        <v>18</v>
      </c>
    </row>
    <row r="470" spans="1:9" x14ac:dyDescent="0.2">
      <c r="A470" t="s">
        <v>19</v>
      </c>
    </row>
    <row r="471" spans="1:9" x14ac:dyDescent="0.2">
      <c r="A471" t="s">
        <v>20</v>
      </c>
      <c r="B471">
        <v>1.4970000350444934E-8</v>
      </c>
    </row>
    <row r="472" spans="1:9" x14ac:dyDescent="0.2">
      <c r="A472" t="s">
        <v>21</v>
      </c>
      <c r="B472" t="s">
        <v>22</v>
      </c>
      <c r="C472" t="s">
        <v>23</v>
      </c>
      <c r="D472" t="s">
        <v>24</v>
      </c>
      <c r="E472" t="s">
        <v>25</v>
      </c>
      <c r="F472" t="s">
        <v>26</v>
      </c>
      <c r="G472" t="s">
        <v>27</v>
      </c>
      <c r="H472" t="s">
        <v>28</v>
      </c>
      <c r="I472" t="s">
        <v>29</v>
      </c>
    </row>
    <row r="473" spans="1:9" x14ac:dyDescent="0.2">
      <c r="A473">
        <v>1</v>
      </c>
      <c r="B473" t="s">
        <v>30</v>
      </c>
      <c r="C473">
        <v>84.9219970703125</v>
      </c>
      <c r="D473">
        <v>-35.200000762939453</v>
      </c>
      <c r="E473">
        <v>270.89999389648438</v>
      </c>
      <c r="F473">
        <v>115.19999694824219</v>
      </c>
      <c r="G473">
        <v>100</v>
      </c>
      <c r="H473">
        <v>592</v>
      </c>
      <c r="I473">
        <v>-9.0590000152587891</v>
      </c>
    </row>
    <row r="474" spans="1:9" x14ac:dyDescent="0.2">
      <c r="A474">
        <v>2</v>
      </c>
      <c r="B474" t="s">
        <v>31</v>
      </c>
      <c r="C474">
        <v>151.11799621582031</v>
      </c>
      <c r="D474">
        <v>24.600000381469727</v>
      </c>
      <c r="E474">
        <v>10.5</v>
      </c>
      <c r="F474">
        <v>10.399999618530273</v>
      </c>
      <c r="G474">
        <v>6.1399998664855957</v>
      </c>
      <c r="H474">
        <v>47</v>
      </c>
      <c r="I474">
        <v>1.4910000562667847</v>
      </c>
    </row>
    <row r="475" spans="1:9" x14ac:dyDescent="0.2">
      <c r="A475">
        <v>3</v>
      </c>
      <c r="B475" t="s">
        <v>32</v>
      </c>
      <c r="C475">
        <v>119.47699737548828</v>
      </c>
      <c r="D475">
        <v>416.29998779296875</v>
      </c>
      <c r="E475">
        <v>29.899999618530273</v>
      </c>
      <c r="F475">
        <v>22.899999618530273</v>
      </c>
      <c r="G475">
        <v>1.1699999570846558</v>
      </c>
      <c r="H475">
        <v>60</v>
      </c>
      <c r="I475">
        <v>9.7969999313354492</v>
      </c>
    </row>
    <row r="476" spans="1:9" x14ac:dyDescent="0.2">
      <c r="A476">
        <v>4</v>
      </c>
      <c r="B476" t="s">
        <v>33</v>
      </c>
      <c r="C476">
        <v>107.21700286865234</v>
      </c>
      <c r="D476">
        <v>2916.10009765625</v>
      </c>
      <c r="E476">
        <v>37</v>
      </c>
      <c r="F476">
        <v>37.299999237060547</v>
      </c>
      <c r="G476">
        <v>0.41999998688697815</v>
      </c>
      <c r="H476">
        <v>68</v>
      </c>
      <c r="I476">
        <v>41.720001220703125</v>
      </c>
    </row>
    <row r="477" spans="1:9" x14ac:dyDescent="0.2">
      <c r="A477">
        <v>5</v>
      </c>
      <c r="B477" t="s">
        <v>34</v>
      </c>
      <c r="C477">
        <v>129.48800659179688</v>
      </c>
      <c r="D477">
        <v>80.599998474121094</v>
      </c>
      <c r="E477">
        <v>5.8000001907348633</v>
      </c>
      <c r="F477">
        <v>2.5999999046325684</v>
      </c>
      <c r="G477">
        <v>3.690000057220459</v>
      </c>
      <c r="H477">
        <v>148</v>
      </c>
      <c r="I477">
        <v>11.380000114440918</v>
      </c>
    </row>
    <row r="478" spans="1:9" x14ac:dyDescent="0.2">
      <c r="A478">
        <v>6</v>
      </c>
      <c r="B478" t="s">
        <v>35</v>
      </c>
      <c r="C478">
        <v>90.674003601074219</v>
      </c>
      <c r="D478">
        <v>1304.4000244140625</v>
      </c>
      <c r="E478">
        <v>28.700000762939453</v>
      </c>
      <c r="F478">
        <v>16.399999618530273</v>
      </c>
      <c r="G478">
        <v>0.62999999523162842</v>
      </c>
      <c r="H478">
        <v>125</v>
      </c>
      <c r="I478">
        <v>50.131999969482422</v>
      </c>
    </row>
    <row r="479" spans="1:9" x14ac:dyDescent="0.2">
      <c r="A479">
        <v>7</v>
      </c>
      <c r="B479" t="s">
        <v>36</v>
      </c>
      <c r="C479">
        <v>77.48699951171875</v>
      </c>
      <c r="D479">
        <v>5310.2998046875</v>
      </c>
      <c r="E479">
        <v>77.5</v>
      </c>
      <c r="F479">
        <v>36.200000762939453</v>
      </c>
      <c r="G479">
        <v>0.31000000238418579</v>
      </c>
      <c r="H479">
        <v>170</v>
      </c>
      <c r="I479">
        <v>67.261001586914062</v>
      </c>
    </row>
    <row r="480" spans="1:9" x14ac:dyDescent="0.2">
      <c r="A480">
        <v>8</v>
      </c>
      <c r="B480" t="s">
        <v>37</v>
      </c>
      <c r="C480">
        <v>107.50299835205078</v>
      </c>
      <c r="D480">
        <v>380.70001220703125</v>
      </c>
      <c r="E480">
        <v>15.800000190734863</v>
      </c>
      <c r="F480">
        <v>10.199999809265137</v>
      </c>
      <c r="G480">
        <v>1.1799999475479126</v>
      </c>
      <c r="H480">
        <v>108</v>
      </c>
      <c r="I480">
        <v>18.547000885009766</v>
      </c>
    </row>
    <row r="481" spans="1:9" x14ac:dyDescent="0.2">
      <c r="A481">
        <v>9</v>
      </c>
      <c r="B481" t="s">
        <v>38</v>
      </c>
      <c r="C481">
        <v>134.906005859375</v>
      </c>
      <c r="D481">
        <v>1821.9000244140625</v>
      </c>
      <c r="E481">
        <v>20.700000762939453</v>
      </c>
      <c r="F481">
        <v>18.100000381469727</v>
      </c>
      <c r="G481">
        <v>0.52999997138977051</v>
      </c>
      <c r="H481">
        <v>199</v>
      </c>
      <c r="I481">
        <v>108.89199829101562</v>
      </c>
    </row>
    <row r="482" spans="1:9" x14ac:dyDescent="0.2">
      <c r="A482">
        <v>10</v>
      </c>
      <c r="B482" t="s">
        <v>39</v>
      </c>
      <c r="C482">
        <v>146.4429931640625</v>
      </c>
      <c r="D482">
        <v>30.799999237060547</v>
      </c>
      <c r="E482">
        <v>17.5</v>
      </c>
      <c r="F482">
        <v>15.300000190734863</v>
      </c>
      <c r="G482">
        <v>4.9600000381469727</v>
      </c>
      <c r="H482">
        <v>159</v>
      </c>
      <c r="I482">
        <v>1.0859999656677246</v>
      </c>
    </row>
    <row r="483" spans="1:9" x14ac:dyDescent="0.2">
      <c r="A483">
        <v>11</v>
      </c>
      <c r="B483" t="s">
        <v>40</v>
      </c>
      <c r="C483">
        <v>191.36199951171875</v>
      </c>
      <c r="D483">
        <v>66.099998474121094</v>
      </c>
      <c r="E483">
        <v>4.9000000953674316</v>
      </c>
      <c r="F483">
        <v>4.6999998092651367</v>
      </c>
      <c r="G483">
        <v>2.4100000858306885</v>
      </c>
      <c r="H483">
        <v>155</v>
      </c>
      <c r="I483">
        <v>1.8029999732971191</v>
      </c>
    </row>
    <row r="485" spans="1:9" x14ac:dyDescent="0.2">
      <c r="A485" t="s">
        <v>41</v>
      </c>
      <c r="B485" t="s">
        <v>42</v>
      </c>
    </row>
    <row r="486" spans="1:9" x14ac:dyDescent="0.2">
      <c r="A486" t="s">
        <v>22</v>
      </c>
      <c r="B486" t="s">
        <v>43</v>
      </c>
      <c r="C486" t="s">
        <v>44</v>
      </c>
      <c r="D486" t="s">
        <v>45</v>
      </c>
      <c r="E486" t="s">
        <v>29</v>
      </c>
      <c r="F486" t="s">
        <v>41</v>
      </c>
      <c r="G486" t="s">
        <v>46</v>
      </c>
      <c r="H486" t="s">
        <v>47</v>
      </c>
      <c r="I486" t="s">
        <v>30</v>
      </c>
    </row>
    <row r="487" spans="1:9" x14ac:dyDescent="0.2">
      <c r="A487" t="s">
        <v>30</v>
      </c>
      <c r="B487">
        <v>-0.24400000274181366</v>
      </c>
      <c r="C487">
        <v>-0.12540000677108765</v>
      </c>
      <c r="D487">
        <v>-0.34099999070167542</v>
      </c>
      <c r="E487">
        <v>-9.0590000152587891</v>
      </c>
      <c r="F487">
        <v>0.71369999647140503</v>
      </c>
      <c r="G487">
        <v>0.991100013256073</v>
      </c>
      <c r="H487">
        <v>0.72009998559951782</v>
      </c>
      <c r="I487">
        <v>1</v>
      </c>
    </row>
    <row r="488" spans="1:9" x14ac:dyDescent="0.2">
      <c r="A488" t="s">
        <v>48</v>
      </c>
      <c r="B488" t="s">
        <v>49</v>
      </c>
      <c r="C488">
        <v>0.10300000011920929</v>
      </c>
    </row>
    <row r="489" spans="1:9" x14ac:dyDescent="0.2">
      <c r="A489" t="s">
        <v>31</v>
      </c>
      <c r="B489">
        <v>0.10999999940395355</v>
      </c>
      <c r="C489">
        <v>3.0300000682473183E-2</v>
      </c>
      <c r="D489">
        <v>0.11299999803304672</v>
      </c>
      <c r="E489">
        <v>1.4910000562667847</v>
      </c>
      <c r="F489">
        <v>0.97430002689361572</v>
      </c>
      <c r="G489">
        <v>0.98150002956390381</v>
      </c>
      <c r="H489">
        <v>0.9966999888420105</v>
      </c>
      <c r="I489">
        <v>0.99589997529983521</v>
      </c>
    </row>
    <row r="490" spans="1:9" x14ac:dyDescent="0.2">
      <c r="A490" t="s">
        <v>48</v>
      </c>
      <c r="B490" t="s">
        <v>49</v>
      </c>
      <c r="C490">
        <v>-2.500000037252903E-2</v>
      </c>
    </row>
    <row r="491" spans="1:9" x14ac:dyDescent="0.2">
      <c r="A491" t="s">
        <v>50</v>
      </c>
      <c r="B491">
        <v>1.4340000152587891</v>
      </c>
      <c r="C491">
        <v>0.29649999737739563</v>
      </c>
      <c r="D491">
        <v>1.4939999580383301</v>
      </c>
      <c r="E491">
        <v>9.7969999313354492</v>
      </c>
      <c r="F491">
        <v>0.95990002155303955</v>
      </c>
      <c r="G491">
        <v>0.97890001535415649</v>
      </c>
      <c r="H491">
        <v>0.99459999799728394</v>
      </c>
      <c r="I491">
        <v>0.98589998483657837</v>
      </c>
    </row>
    <row r="492" spans="1:9" x14ac:dyDescent="0.2">
      <c r="A492" t="s">
        <v>51</v>
      </c>
      <c r="B492">
        <v>10.072999954223633</v>
      </c>
      <c r="C492">
        <v>1.7491999864578247</v>
      </c>
      <c r="D492">
        <v>10.343999862670898</v>
      </c>
      <c r="E492">
        <v>41.720001220703125</v>
      </c>
      <c r="F492">
        <v>0.97380000352859497</v>
      </c>
      <c r="G492">
        <v>0.9747999906539917</v>
      </c>
      <c r="H492">
        <v>1.0051000118255615</v>
      </c>
      <c r="I492">
        <v>0.99379998445510864</v>
      </c>
    </row>
    <row r="493" spans="1:9" x14ac:dyDescent="0.2">
      <c r="A493" t="s">
        <v>52</v>
      </c>
      <c r="B493">
        <v>1.7029999494552612</v>
      </c>
      <c r="C493">
        <v>0.5350000262260437</v>
      </c>
      <c r="D493">
        <v>1.3190000057220459</v>
      </c>
      <c r="E493">
        <v>11.380000114440918</v>
      </c>
      <c r="F493">
        <v>1.2905000448226929</v>
      </c>
      <c r="G493">
        <v>0.97329998016357422</v>
      </c>
      <c r="H493">
        <v>1.3241000175476074</v>
      </c>
      <c r="I493">
        <v>1.0013999938964844</v>
      </c>
    </row>
    <row r="494" spans="1:9" x14ac:dyDescent="0.2">
      <c r="A494" t="s">
        <v>53</v>
      </c>
      <c r="B494">
        <v>10.729999542236328</v>
      </c>
      <c r="C494">
        <v>2.0499000549316406</v>
      </c>
      <c r="D494">
        <v>10.819000244140625</v>
      </c>
      <c r="E494">
        <v>50.131999969482422</v>
      </c>
      <c r="F494">
        <v>0.99190002679824829</v>
      </c>
      <c r="G494">
        <v>0.98269999027252197</v>
      </c>
      <c r="H494">
        <v>1.009600043296814</v>
      </c>
      <c r="I494">
        <v>0.99980002641677856</v>
      </c>
    </row>
    <row r="495" spans="1:9" x14ac:dyDescent="0.2">
      <c r="A495" t="s">
        <v>54</v>
      </c>
      <c r="B495">
        <v>39.090999603271484</v>
      </c>
      <c r="C495">
        <v>6.3355998992919922</v>
      </c>
      <c r="D495">
        <v>37.222999572753906</v>
      </c>
      <c r="E495">
        <v>67.261001586914062</v>
      </c>
      <c r="F495">
        <v>1.0501999855041504</v>
      </c>
      <c r="G495">
        <v>0.97589999437332153</v>
      </c>
      <c r="H495">
        <v>1.0756000280380249</v>
      </c>
      <c r="I495">
        <v>1.0003999471664429</v>
      </c>
    </row>
    <row r="496" spans="1:9" x14ac:dyDescent="0.2">
      <c r="A496" t="s">
        <v>55</v>
      </c>
      <c r="B496">
        <v>4.3260002136230469</v>
      </c>
      <c r="C496">
        <v>1.0450999736785889</v>
      </c>
      <c r="D496">
        <v>3.7739999294281006</v>
      </c>
      <c r="E496">
        <v>18.547000885009766</v>
      </c>
      <c r="F496">
        <v>1.1461000442504883</v>
      </c>
      <c r="G496">
        <v>0.98269999027252197</v>
      </c>
      <c r="H496">
        <v>1.1640000343322754</v>
      </c>
      <c r="I496">
        <v>1.0019999742507935</v>
      </c>
    </row>
    <row r="497" spans="1:9" x14ac:dyDescent="0.2">
      <c r="A497" t="s">
        <v>56</v>
      </c>
      <c r="B497">
        <v>25.916000366210938</v>
      </c>
      <c r="C497">
        <v>3.5129001140594482</v>
      </c>
      <c r="D497">
        <v>26</v>
      </c>
      <c r="E497">
        <v>108.89199829101562</v>
      </c>
      <c r="F497">
        <v>0.9968000054359436</v>
      </c>
      <c r="G497">
        <v>0.99269998073577881</v>
      </c>
      <c r="H497">
        <v>1.00409996509552</v>
      </c>
      <c r="I497">
        <v>1</v>
      </c>
    </row>
    <row r="498" spans="1:9" x14ac:dyDescent="0.2">
      <c r="A498" t="s">
        <v>57</v>
      </c>
      <c r="B498">
        <v>0.47099998593330383</v>
      </c>
      <c r="C498">
        <v>6.4699999988079071E-2</v>
      </c>
      <c r="D498">
        <v>0.45899999141693115</v>
      </c>
      <c r="E498">
        <v>1.0859999656677246</v>
      </c>
      <c r="F498">
        <v>1.0255000591278076</v>
      </c>
      <c r="G498">
        <v>1.0191999673843384</v>
      </c>
      <c r="H498">
        <v>1.0061999559402466</v>
      </c>
      <c r="I498">
        <v>1</v>
      </c>
    </row>
    <row r="499" spans="1:9" x14ac:dyDescent="0.2">
      <c r="A499" t="s">
        <v>58</v>
      </c>
      <c r="B499">
        <v>1.9129999876022339</v>
      </c>
      <c r="C499">
        <v>0.23319999873638153</v>
      </c>
      <c r="D499">
        <v>1.8029999732971191</v>
      </c>
      <c r="E499">
        <v>1.8029999732971191</v>
      </c>
      <c r="F499">
        <v>1.0609999895095825</v>
      </c>
      <c r="G499">
        <v>1.0394999980926514</v>
      </c>
      <c r="H499">
        <v>1.0375000238418579</v>
      </c>
      <c r="I499">
        <v>0.98379999399185181</v>
      </c>
    </row>
    <row r="500" spans="1:9" x14ac:dyDescent="0.2">
      <c r="A500" t="s">
        <v>59</v>
      </c>
    </row>
    <row r="501" spans="1:9" x14ac:dyDescent="0.2">
      <c r="A501" t="s">
        <v>60</v>
      </c>
      <c r="B501">
        <v>95.600997924804688</v>
      </c>
      <c r="C501">
        <v>15.727100372314453</v>
      </c>
      <c r="D501">
        <v>93.007003784179688</v>
      </c>
      <c r="E501">
        <v>303.05099487304688</v>
      </c>
      <c r="F501" t="s">
        <v>61</v>
      </c>
    </row>
    <row r="503" spans="1:9" x14ac:dyDescent="0.2">
      <c r="A503" t="s">
        <v>62</v>
      </c>
    </row>
    <row r="505" spans="1:9" x14ac:dyDescent="0.2">
      <c r="A505" t="s">
        <v>94</v>
      </c>
    </row>
    <row r="506" spans="1:9" x14ac:dyDescent="0.2">
      <c r="A506" t="s">
        <v>1</v>
      </c>
      <c r="B506" t="s">
        <v>2</v>
      </c>
      <c r="C506" t="s">
        <v>3</v>
      </c>
      <c r="D506" t="s">
        <v>4</v>
      </c>
    </row>
    <row r="507" spans="1:9" x14ac:dyDescent="0.2">
      <c r="A507" t="s">
        <v>5</v>
      </c>
      <c r="B507">
        <v>13</v>
      </c>
      <c r="C507" t="s">
        <v>6</v>
      </c>
      <c r="D507" t="s">
        <v>95</v>
      </c>
    </row>
    <row r="508" spans="1:9" x14ac:dyDescent="0.2">
      <c r="A508" t="s">
        <v>8</v>
      </c>
      <c r="B508" t="s">
        <v>9</v>
      </c>
      <c r="C508">
        <v>-1.86080002784729</v>
      </c>
      <c r="D508" t="s">
        <v>10</v>
      </c>
      <c r="E508">
        <v>27.653799057006836</v>
      </c>
      <c r="F508" t="s">
        <v>11</v>
      </c>
      <c r="G508">
        <v>10.383999824523926</v>
      </c>
    </row>
    <row r="509" spans="1:9" x14ac:dyDescent="0.2">
      <c r="A509" t="s">
        <v>12</v>
      </c>
      <c r="B509">
        <v>15</v>
      </c>
      <c r="C509" t="s">
        <v>13</v>
      </c>
      <c r="D509">
        <v>1</v>
      </c>
      <c r="E509" t="s">
        <v>14</v>
      </c>
      <c r="F509" t="s">
        <v>15</v>
      </c>
    </row>
    <row r="510" spans="1:9" x14ac:dyDescent="0.2">
      <c r="A510" t="s">
        <v>16</v>
      </c>
      <c r="B510" t="s">
        <v>96</v>
      </c>
    </row>
    <row r="511" spans="1:9" x14ac:dyDescent="0.2">
      <c r="A511" t="s">
        <v>18</v>
      </c>
    </row>
    <row r="512" spans="1:9" x14ac:dyDescent="0.2">
      <c r="A512" t="s">
        <v>19</v>
      </c>
    </row>
    <row r="513" spans="1:9" x14ac:dyDescent="0.2">
      <c r="A513" t="s">
        <v>20</v>
      </c>
      <c r="B513">
        <v>1.4970000350444934E-8</v>
      </c>
    </row>
    <row r="514" spans="1:9" x14ac:dyDescent="0.2">
      <c r="A514" t="s">
        <v>21</v>
      </c>
      <c r="B514" t="s">
        <v>22</v>
      </c>
      <c r="C514" t="s">
        <v>23</v>
      </c>
      <c r="D514" t="s">
        <v>24</v>
      </c>
      <c r="E514" t="s">
        <v>25</v>
      </c>
      <c r="F514" t="s">
        <v>26</v>
      </c>
      <c r="G514" t="s">
        <v>27</v>
      </c>
      <c r="H514" t="s">
        <v>28</v>
      </c>
      <c r="I514" t="s">
        <v>29</v>
      </c>
    </row>
    <row r="515" spans="1:9" x14ac:dyDescent="0.2">
      <c r="A515">
        <v>1</v>
      </c>
      <c r="B515" t="s">
        <v>30</v>
      </c>
      <c r="C515">
        <v>84.9219970703125</v>
      </c>
      <c r="D515">
        <v>-27.399999618530273</v>
      </c>
      <c r="E515">
        <v>259.5</v>
      </c>
      <c r="F515">
        <v>114.80000305175781</v>
      </c>
      <c r="G515">
        <v>100</v>
      </c>
      <c r="H515">
        <v>583</v>
      </c>
      <c r="I515">
        <v>-7.0729999542236328</v>
      </c>
    </row>
    <row r="516" spans="1:9" x14ac:dyDescent="0.2">
      <c r="A516">
        <v>2</v>
      </c>
      <c r="B516" t="s">
        <v>31</v>
      </c>
      <c r="C516">
        <v>151.11799621582031</v>
      </c>
      <c r="D516">
        <v>22.5</v>
      </c>
      <c r="E516">
        <v>10.199999809265137</v>
      </c>
      <c r="F516">
        <v>9.3000001907348633</v>
      </c>
      <c r="G516">
        <v>6.4499998092651367</v>
      </c>
      <c r="H516">
        <v>45</v>
      </c>
      <c r="I516">
        <v>1.3630000352859497</v>
      </c>
    </row>
    <row r="517" spans="1:9" x14ac:dyDescent="0.2">
      <c r="A517">
        <v>3</v>
      </c>
      <c r="B517" t="s">
        <v>32</v>
      </c>
      <c r="C517">
        <v>119.47699737548828</v>
      </c>
      <c r="D517">
        <v>425.20001220703125</v>
      </c>
      <c r="E517">
        <v>26.799999237060547</v>
      </c>
      <c r="F517">
        <v>20</v>
      </c>
      <c r="G517">
        <v>1.1499999761581421</v>
      </c>
      <c r="H517">
        <v>56</v>
      </c>
      <c r="I517">
        <v>10.005999565124512</v>
      </c>
    </row>
    <row r="518" spans="1:9" x14ac:dyDescent="0.2">
      <c r="A518">
        <v>4</v>
      </c>
      <c r="B518" t="s">
        <v>33</v>
      </c>
      <c r="C518">
        <v>107.21199798583984</v>
      </c>
      <c r="D518">
        <v>2927.10009765625</v>
      </c>
      <c r="E518">
        <v>37.5</v>
      </c>
      <c r="F518">
        <v>41.400001525878906</v>
      </c>
      <c r="G518">
        <v>0.41999998688697815</v>
      </c>
      <c r="H518">
        <v>70</v>
      </c>
      <c r="I518">
        <v>41.877998352050781</v>
      </c>
    </row>
    <row r="519" spans="1:9" x14ac:dyDescent="0.2">
      <c r="A519">
        <v>5</v>
      </c>
      <c r="B519" t="s">
        <v>34</v>
      </c>
      <c r="C519">
        <v>129.48800659179688</v>
      </c>
      <c r="D519">
        <v>86.699996948242188</v>
      </c>
      <c r="E519">
        <v>6.4000000953674316</v>
      </c>
      <c r="F519">
        <v>4.4000000953674316</v>
      </c>
      <c r="G519">
        <v>3.5999999046325684</v>
      </c>
      <c r="H519">
        <v>169</v>
      </c>
      <c r="I519">
        <v>12.234999656677246</v>
      </c>
    </row>
    <row r="520" spans="1:9" x14ac:dyDescent="0.2">
      <c r="A520">
        <v>6</v>
      </c>
      <c r="B520" t="s">
        <v>35</v>
      </c>
      <c r="C520">
        <v>90.683998107910156</v>
      </c>
      <c r="D520">
        <v>1296.9000244140625</v>
      </c>
      <c r="E520">
        <v>28.5</v>
      </c>
      <c r="F520">
        <v>17.200000762939453</v>
      </c>
      <c r="G520">
        <v>0.62999999523162842</v>
      </c>
      <c r="H520">
        <v>126</v>
      </c>
      <c r="I520">
        <v>49.844001770019531</v>
      </c>
    </row>
    <row r="521" spans="1:9" x14ac:dyDescent="0.2">
      <c r="A521">
        <v>7</v>
      </c>
      <c r="B521" t="s">
        <v>36</v>
      </c>
      <c r="C521">
        <v>77.48699951171875</v>
      </c>
      <c r="D521">
        <v>5440.10009765625</v>
      </c>
      <c r="E521">
        <v>78.699996948242188</v>
      </c>
      <c r="F521">
        <v>33.700000762939453</v>
      </c>
      <c r="G521">
        <v>0.31000000238418579</v>
      </c>
      <c r="H521">
        <v>170</v>
      </c>
      <c r="I521">
        <v>68.904998779296875</v>
      </c>
    </row>
    <row r="522" spans="1:9" x14ac:dyDescent="0.2">
      <c r="A522">
        <v>8</v>
      </c>
      <c r="B522" t="s">
        <v>37</v>
      </c>
      <c r="C522">
        <v>107.50299835205078</v>
      </c>
      <c r="D522">
        <v>388.70001220703125</v>
      </c>
      <c r="E522">
        <v>15</v>
      </c>
      <c r="F522">
        <v>11.199999809265137</v>
      </c>
      <c r="G522">
        <v>1.1699999570846558</v>
      </c>
      <c r="H522">
        <v>110</v>
      </c>
      <c r="I522">
        <v>18.933000564575195</v>
      </c>
    </row>
    <row r="523" spans="1:9" x14ac:dyDescent="0.2">
      <c r="A523">
        <v>9</v>
      </c>
      <c r="B523" t="s">
        <v>38</v>
      </c>
      <c r="C523">
        <v>134.8699951171875</v>
      </c>
      <c r="D523">
        <v>1796.4000244140625</v>
      </c>
      <c r="E523">
        <v>19.5</v>
      </c>
      <c r="F523">
        <v>18.299999237060547</v>
      </c>
      <c r="G523">
        <v>0.52999997138977051</v>
      </c>
      <c r="H523">
        <v>196</v>
      </c>
      <c r="I523">
        <v>107.37100219726562</v>
      </c>
    </row>
    <row r="524" spans="1:9" x14ac:dyDescent="0.2">
      <c r="A524">
        <v>10</v>
      </c>
      <c r="B524" t="s">
        <v>39</v>
      </c>
      <c r="C524">
        <v>146.4429931640625</v>
      </c>
      <c r="D524">
        <v>34.5</v>
      </c>
      <c r="E524">
        <v>14.199999809265137</v>
      </c>
      <c r="F524">
        <v>12.699999809265137</v>
      </c>
      <c r="G524">
        <v>4.320000171661377</v>
      </c>
      <c r="H524">
        <v>143</v>
      </c>
      <c r="I524">
        <v>1.2150000333786011</v>
      </c>
    </row>
    <row r="525" spans="1:9" x14ac:dyDescent="0.2">
      <c r="A525">
        <v>11</v>
      </c>
      <c r="B525" t="s">
        <v>40</v>
      </c>
      <c r="C525">
        <v>191.36199951171875</v>
      </c>
      <c r="D525">
        <v>70.900001525878906</v>
      </c>
      <c r="E525">
        <v>5.9000000953674316</v>
      </c>
      <c r="F525">
        <v>4.6999998092651367</v>
      </c>
      <c r="G525">
        <v>2.3299999237060547</v>
      </c>
      <c r="H525">
        <v>163</v>
      </c>
      <c r="I525">
        <v>1.9329999685287476</v>
      </c>
    </row>
    <row r="527" spans="1:9" x14ac:dyDescent="0.2">
      <c r="A527" t="s">
        <v>41</v>
      </c>
      <c r="B527" t="s">
        <v>42</v>
      </c>
    </row>
    <row r="528" spans="1:9" x14ac:dyDescent="0.2">
      <c r="A528" t="s">
        <v>22</v>
      </c>
      <c r="B528" t="s">
        <v>43</v>
      </c>
      <c r="C528" t="s">
        <v>44</v>
      </c>
      <c r="D528" t="s">
        <v>45</v>
      </c>
      <c r="E528" t="s">
        <v>29</v>
      </c>
      <c r="F528" t="s">
        <v>41</v>
      </c>
      <c r="G528" t="s">
        <v>46</v>
      </c>
      <c r="H528" t="s">
        <v>47</v>
      </c>
      <c r="I528" t="s">
        <v>30</v>
      </c>
    </row>
    <row r="529" spans="1:9" x14ac:dyDescent="0.2">
      <c r="A529" t="s">
        <v>30</v>
      </c>
      <c r="B529">
        <v>-0.19099999964237213</v>
      </c>
      <c r="C529">
        <v>-9.6900001168251038E-2</v>
      </c>
      <c r="D529">
        <v>-0.26600000262260437</v>
      </c>
      <c r="E529">
        <v>-7.0729999542236328</v>
      </c>
      <c r="F529">
        <v>0.71679997444152832</v>
      </c>
      <c r="G529">
        <v>0.99159997701644897</v>
      </c>
      <c r="H529">
        <v>0.72289997339248657</v>
      </c>
      <c r="I529">
        <v>1</v>
      </c>
    </row>
    <row r="530" spans="1:9" x14ac:dyDescent="0.2">
      <c r="A530" t="s">
        <v>48</v>
      </c>
      <c r="B530" t="s">
        <v>49</v>
      </c>
      <c r="C530">
        <v>7.9999998211860657E-2</v>
      </c>
    </row>
    <row r="531" spans="1:9" x14ac:dyDescent="0.2">
      <c r="A531" t="s">
        <v>31</v>
      </c>
      <c r="B531">
        <v>0.10100000351667404</v>
      </c>
      <c r="C531">
        <v>2.7400000020861626E-2</v>
      </c>
      <c r="D531">
        <v>0.10300000011920929</v>
      </c>
      <c r="E531">
        <v>1.3630000352859497</v>
      </c>
      <c r="F531">
        <v>0.9749000072479248</v>
      </c>
      <c r="G531">
        <v>0.98189997673034668</v>
      </c>
      <c r="H531">
        <v>0.99690002202987671</v>
      </c>
      <c r="I531">
        <v>0.99589997529983521</v>
      </c>
    </row>
    <row r="532" spans="1:9" x14ac:dyDescent="0.2">
      <c r="A532" t="s">
        <v>48</v>
      </c>
      <c r="B532" t="s">
        <v>49</v>
      </c>
      <c r="C532">
        <v>-2.3000000044703484E-2</v>
      </c>
    </row>
    <row r="533" spans="1:9" x14ac:dyDescent="0.2">
      <c r="A533" t="s">
        <v>50</v>
      </c>
      <c r="B533">
        <v>1.465999960899353</v>
      </c>
      <c r="C533">
        <v>0.29899999499320984</v>
      </c>
      <c r="D533">
        <v>1.5260000228881836</v>
      </c>
      <c r="E533">
        <v>10.005999565124512</v>
      </c>
      <c r="F533">
        <v>0.96039998531341553</v>
      </c>
      <c r="G533">
        <v>0.97930002212524414</v>
      </c>
      <c r="H533">
        <v>0.99459999799728394</v>
      </c>
      <c r="I533">
        <v>0.98600000143051147</v>
      </c>
    </row>
    <row r="534" spans="1:9" x14ac:dyDescent="0.2">
      <c r="A534" t="s">
        <v>51</v>
      </c>
      <c r="B534">
        <v>10.116999626159668</v>
      </c>
      <c r="C534">
        <v>1.7331999540328979</v>
      </c>
      <c r="D534">
        <v>10.383000373840332</v>
      </c>
      <c r="E534">
        <v>41.877998352050781</v>
      </c>
      <c r="F534">
        <v>0.97430002689361572</v>
      </c>
      <c r="G534">
        <v>0.97530001401901245</v>
      </c>
      <c r="H534">
        <v>1.0052000284194946</v>
      </c>
      <c r="I534">
        <v>0.99379998445510864</v>
      </c>
    </row>
    <row r="535" spans="1:9" x14ac:dyDescent="0.2">
      <c r="A535" t="s">
        <v>52</v>
      </c>
      <c r="B535">
        <v>1.8240000009536743</v>
      </c>
      <c r="C535">
        <v>0.56550002098083496</v>
      </c>
      <c r="D535">
        <v>1.4179999828338623</v>
      </c>
      <c r="E535">
        <v>12.234999656677246</v>
      </c>
      <c r="F535">
        <v>1.2860000133514404</v>
      </c>
      <c r="G535">
        <v>0.97369998693466187</v>
      </c>
      <c r="H535">
        <v>1.3188999891281128</v>
      </c>
      <c r="I535">
        <v>1.0013999938964844</v>
      </c>
    </row>
    <row r="536" spans="1:9" x14ac:dyDescent="0.2">
      <c r="A536" t="s">
        <v>53</v>
      </c>
      <c r="B536">
        <v>10.656000137329102</v>
      </c>
      <c r="C536">
        <v>2.0083000659942627</v>
      </c>
      <c r="D536">
        <v>10.755999565124512</v>
      </c>
      <c r="E536">
        <v>49.844001770019531</v>
      </c>
      <c r="F536">
        <v>0.99070000648498535</v>
      </c>
      <c r="G536">
        <v>0.98309999704360962</v>
      </c>
      <c r="H536">
        <v>1.0081000328063965</v>
      </c>
      <c r="I536">
        <v>0.99959999322891235</v>
      </c>
    </row>
    <row r="537" spans="1:9" x14ac:dyDescent="0.2">
      <c r="A537" t="s">
        <v>54</v>
      </c>
      <c r="B537">
        <v>39.990001678466797</v>
      </c>
      <c r="C537">
        <v>6.3937997817993164</v>
      </c>
      <c r="D537">
        <v>38.132999420166016</v>
      </c>
      <c r="E537">
        <v>68.904998779296875</v>
      </c>
      <c r="F537">
        <v>1.0486999750137329</v>
      </c>
      <c r="G537">
        <v>0.97640001773834229</v>
      </c>
      <c r="H537">
        <v>1.0736000537872314</v>
      </c>
      <c r="I537">
        <v>1.0003999471664429</v>
      </c>
    </row>
    <row r="538" spans="1:9" x14ac:dyDescent="0.2">
      <c r="A538" t="s">
        <v>55</v>
      </c>
      <c r="B538">
        <v>4.4079999923706055</v>
      </c>
      <c r="C538">
        <v>1.0506000518798828</v>
      </c>
      <c r="D538">
        <v>3.8529999256134033</v>
      </c>
      <c r="E538">
        <v>18.933000564575195</v>
      </c>
      <c r="F538">
        <v>1.1440999507904053</v>
      </c>
      <c r="G538">
        <v>0.98309999704360962</v>
      </c>
      <c r="H538">
        <v>1.1614999771118164</v>
      </c>
      <c r="I538">
        <v>1.0019999742507935</v>
      </c>
    </row>
    <row r="539" spans="1:9" x14ac:dyDescent="0.2">
      <c r="A539" t="s">
        <v>56</v>
      </c>
      <c r="B539">
        <v>25.569999694824219</v>
      </c>
      <c r="C539">
        <v>3.4191000461578369</v>
      </c>
      <c r="D539">
        <v>25.636999130249023</v>
      </c>
      <c r="E539">
        <v>107.37100219726562</v>
      </c>
      <c r="F539">
        <v>0.99739998579025269</v>
      </c>
      <c r="G539">
        <v>0.99320000410079956</v>
      </c>
      <c r="H539">
        <v>1.0041999816894531</v>
      </c>
      <c r="I539">
        <v>1</v>
      </c>
    </row>
    <row r="540" spans="1:9" x14ac:dyDescent="0.2">
      <c r="A540" t="s">
        <v>57</v>
      </c>
      <c r="B540">
        <v>0.52700001001358032</v>
      </c>
      <c r="C540">
        <v>7.1400001645088196E-2</v>
      </c>
      <c r="D540">
        <v>0.51399999856948853</v>
      </c>
      <c r="E540">
        <v>1.2150000333786011</v>
      </c>
      <c r="F540">
        <v>1.0261000394821167</v>
      </c>
      <c r="G540">
        <v>1.0197000503540039</v>
      </c>
      <c r="H540">
        <v>1.0062999725341797</v>
      </c>
      <c r="I540">
        <v>1</v>
      </c>
    </row>
    <row r="541" spans="1:9" x14ac:dyDescent="0.2">
      <c r="A541" t="s">
        <v>58</v>
      </c>
      <c r="B541">
        <v>2.0520000457763672</v>
      </c>
      <c r="C541">
        <v>0.24670000374317169</v>
      </c>
      <c r="D541">
        <v>1.9320000410079956</v>
      </c>
      <c r="E541">
        <v>1.9329999685287476</v>
      </c>
      <c r="F541">
        <v>1.0618000030517578</v>
      </c>
      <c r="G541">
        <v>1.0399999618530273</v>
      </c>
      <c r="H541">
        <v>1.0375000238418579</v>
      </c>
      <c r="I541">
        <v>0.98409998416900635</v>
      </c>
    </row>
    <row r="542" spans="1:9" x14ac:dyDescent="0.2">
      <c r="A542" t="s">
        <v>59</v>
      </c>
    </row>
    <row r="543" spans="1:9" x14ac:dyDescent="0.2">
      <c r="A543" t="s">
        <v>60</v>
      </c>
      <c r="B543">
        <v>96.5780029296875</v>
      </c>
      <c r="C543">
        <v>15.718099594116211</v>
      </c>
      <c r="D543">
        <v>93.989997863769531</v>
      </c>
      <c r="E543">
        <v>306.6099853515625</v>
      </c>
      <c r="F543" t="s">
        <v>61</v>
      </c>
    </row>
    <row r="545" spans="1:9" x14ac:dyDescent="0.2">
      <c r="A545" t="s">
        <v>62</v>
      </c>
    </row>
    <row r="547" spans="1:9" x14ac:dyDescent="0.2">
      <c r="A547" t="s">
        <v>97</v>
      </c>
    </row>
    <row r="548" spans="1:9" x14ac:dyDescent="0.2">
      <c r="A548" t="s">
        <v>1</v>
      </c>
      <c r="B548" t="s">
        <v>2</v>
      </c>
      <c r="C548" t="s">
        <v>3</v>
      </c>
      <c r="D548" t="s">
        <v>4</v>
      </c>
    </row>
    <row r="549" spans="1:9" x14ac:dyDescent="0.2">
      <c r="A549" t="s">
        <v>5</v>
      </c>
      <c r="B549">
        <v>14</v>
      </c>
      <c r="C549" t="s">
        <v>6</v>
      </c>
      <c r="D549" t="s">
        <v>98</v>
      </c>
    </row>
    <row r="550" spans="1:9" x14ac:dyDescent="0.2">
      <c r="A550" t="s">
        <v>8</v>
      </c>
      <c r="B550" t="s">
        <v>9</v>
      </c>
      <c r="C550">
        <v>-1.6684999465942383</v>
      </c>
      <c r="D550" t="s">
        <v>10</v>
      </c>
      <c r="E550">
        <v>27.248800277709961</v>
      </c>
      <c r="F550" t="s">
        <v>11</v>
      </c>
      <c r="G550">
        <v>10.382499694824219</v>
      </c>
    </row>
    <row r="551" spans="1:9" x14ac:dyDescent="0.2">
      <c r="A551" t="s">
        <v>12</v>
      </c>
      <c r="B551">
        <v>15</v>
      </c>
      <c r="C551" t="s">
        <v>13</v>
      </c>
      <c r="D551">
        <v>1</v>
      </c>
      <c r="E551" t="s">
        <v>14</v>
      </c>
      <c r="F551" t="s">
        <v>15</v>
      </c>
    </row>
    <row r="552" spans="1:9" x14ac:dyDescent="0.2">
      <c r="A552" t="s">
        <v>16</v>
      </c>
      <c r="B552" t="s">
        <v>99</v>
      </c>
    </row>
    <row r="553" spans="1:9" x14ac:dyDescent="0.2">
      <c r="A553" t="s">
        <v>18</v>
      </c>
    </row>
    <row r="554" spans="1:9" x14ac:dyDescent="0.2">
      <c r="A554" t="s">
        <v>19</v>
      </c>
    </row>
    <row r="555" spans="1:9" x14ac:dyDescent="0.2">
      <c r="A555" t="s">
        <v>20</v>
      </c>
      <c r="B555">
        <v>1.4970000350444934E-8</v>
      </c>
    </row>
    <row r="556" spans="1:9" x14ac:dyDescent="0.2">
      <c r="A556" t="s">
        <v>21</v>
      </c>
      <c r="B556" t="s">
        <v>22</v>
      </c>
      <c r="C556" t="s">
        <v>23</v>
      </c>
      <c r="D556" t="s">
        <v>24</v>
      </c>
      <c r="E556" t="s">
        <v>25</v>
      </c>
      <c r="F556" t="s">
        <v>26</v>
      </c>
      <c r="G556" t="s">
        <v>27</v>
      </c>
      <c r="H556" t="s">
        <v>28</v>
      </c>
      <c r="I556" t="s">
        <v>29</v>
      </c>
    </row>
    <row r="557" spans="1:9" x14ac:dyDescent="0.2">
      <c r="A557">
        <v>1</v>
      </c>
      <c r="B557" t="s">
        <v>30</v>
      </c>
      <c r="C557">
        <v>84.9219970703125</v>
      </c>
      <c r="D557">
        <v>-28.799999237060547</v>
      </c>
      <c r="E557">
        <v>254.69999694824219</v>
      </c>
      <c r="F557">
        <v>116.59999847412109</v>
      </c>
      <c r="G557">
        <v>100</v>
      </c>
      <c r="H557">
        <v>581</v>
      </c>
      <c r="I557">
        <v>-7.4340000152587891</v>
      </c>
    </row>
    <row r="558" spans="1:9" x14ac:dyDescent="0.2">
      <c r="A558">
        <v>2</v>
      </c>
      <c r="B558" t="s">
        <v>31</v>
      </c>
      <c r="C558">
        <v>151.11799621582031</v>
      </c>
      <c r="D558">
        <v>23</v>
      </c>
      <c r="E558">
        <v>11.100000381469727</v>
      </c>
      <c r="F558">
        <v>9.5</v>
      </c>
      <c r="G558">
        <v>6.4200000762939453</v>
      </c>
      <c r="H558">
        <v>47</v>
      </c>
      <c r="I558">
        <v>1.3969999551773071</v>
      </c>
    </row>
    <row r="559" spans="1:9" x14ac:dyDescent="0.2">
      <c r="A559">
        <v>3</v>
      </c>
      <c r="B559" t="s">
        <v>32</v>
      </c>
      <c r="C559">
        <v>119.47699737548828</v>
      </c>
      <c r="D559">
        <v>435</v>
      </c>
      <c r="E559">
        <v>29.100000381469727</v>
      </c>
      <c r="F559">
        <v>17.700000762939453</v>
      </c>
      <c r="G559">
        <v>1.1399999856948853</v>
      </c>
      <c r="H559">
        <v>58</v>
      </c>
      <c r="I559">
        <v>10.237000465393066</v>
      </c>
    </row>
    <row r="560" spans="1:9" x14ac:dyDescent="0.2">
      <c r="A560">
        <v>4</v>
      </c>
      <c r="B560" t="s">
        <v>33</v>
      </c>
      <c r="C560">
        <v>107.22699737548828</v>
      </c>
      <c r="D560">
        <v>2938.300048828125</v>
      </c>
      <c r="E560">
        <v>38.299999237060547</v>
      </c>
      <c r="F560">
        <v>35.900001525878906</v>
      </c>
      <c r="G560">
        <v>0.41999998688697815</v>
      </c>
      <c r="H560">
        <v>68</v>
      </c>
      <c r="I560">
        <v>42.037998199462891</v>
      </c>
    </row>
    <row r="561" spans="1:9" x14ac:dyDescent="0.2">
      <c r="A561">
        <v>5</v>
      </c>
      <c r="B561" t="s">
        <v>34</v>
      </c>
      <c r="C561">
        <v>129.48800659179688</v>
      </c>
      <c r="D561">
        <v>71.5</v>
      </c>
      <c r="E561">
        <v>6.1999998092651367</v>
      </c>
      <c r="F561">
        <v>6.8000001907348633</v>
      </c>
      <c r="G561">
        <v>4.070000171661377</v>
      </c>
      <c r="H561">
        <v>187</v>
      </c>
      <c r="I561">
        <v>10.08899974822998</v>
      </c>
    </row>
    <row r="562" spans="1:9" x14ac:dyDescent="0.2">
      <c r="A562">
        <v>6</v>
      </c>
      <c r="B562" t="s">
        <v>35</v>
      </c>
      <c r="C562">
        <v>90.667999267578125</v>
      </c>
      <c r="D562">
        <v>1342.4000244140625</v>
      </c>
      <c r="E562">
        <v>30</v>
      </c>
      <c r="F562">
        <v>15.300000190734863</v>
      </c>
      <c r="G562">
        <v>0.62000000476837158</v>
      </c>
      <c r="H562">
        <v>126</v>
      </c>
      <c r="I562">
        <v>51.594001770019531</v>
      </c>
    </row>
    <row r="563" spans="1:9" x14ac:dyDescent="0.2">
      <c r="A563">
        <v>7</v>
      </c>
      <c r="B563" t="s">
        <v>36</v>
      </c>
      <c r="C563">
        <v>77.48699951171875</v>
      </c>
      <c r="D563">
        <v>5379.5</v>
      </c>
      <c r="E563">
        <v>80.300003051757812</v>
      </c>
      <c r="F563">
        <v>36.700000762939453</v>
      </c>
      <c r="G563">
        <v>0.31000000238418579</v>
      </c>
      <c r="H563">
        <v>173</v>
      </c>
      <c r="I563">
        <v>68.137001037597656</v>
      </c>
    </row>
    <row r="564" spans="1:9" x14ac:dyDescent="0.2">
      <c r="A564">
        <v>8</v>
      </c>
      <c r="B564" t="s">
        <v>37</v>
      </c>
      <c r="C564">
        <v>107.50800323486328</v>
      </c>
      <c r="D564">
        <v>376.70001220703125</v>
      </c>
      <c r="E564">
        <v>15.100000381469727</v>
      </c>
      <c r="F564">
        <v>9.8999996185302734</v>
      </c>
      <c r="G564">
        <v>1.190000057220459</v>
      </c>
      <c r="H564">
        <v>106</v>
      </c>
      <c r="I564">
        <v>18.350000381469727</v>
      </c>
    </row>
    <row r="565" spans="1:9" x14ac:dyDescent="0.2">
      <c r="A565">
        <v>9</v>
      </c>
      <c r="B565" t="s">
        <v>38</v>
      </c>
      <c r="C565">
        <v>134.95199584960938</v>
      </c>
      <c r="D565">
        <v>1826.699951171875</v>
      </c>
      <c r="E565">
        <v>18.200000762939453</v>
      </c>
      <c r="F565">
        <v>19.399999618530273</v>
      </c>
      <c r="G565">
        <v>0.52999997138977051</v>
      </c>
      <c r="H565">
        <v>196</v>
      </c>
      <c r="I565">
        <v>109.18399810791016</v>
      </c>
    </row>
    <row r="566" spans="1:9" x14ac:dyDescent="0.2">
      <c r="A566">
        <v>10</v>
      </c>
      <c r="B566" t="s">
        <v>39</v>
      </c>
      <c r="C566">
        <v>146.4429931640625</v>
      </c>
      <c r="D566">
        <v>34.799999237060547</v>
      </c>
      <c r="E566">
        <v>15.100000381469727</v>
      </c>
      <c r="F566">
        <v>13.199999809265137</v>
      </c>
      <c r="G566">
        <v>4.3499999046325684</v>
      </c>
      <c r="H566">
        <v>148</v>
      </c>
      <c r="I566">
        <v>1.2259999513626099</v>
      </c>
    </row>
    <row r="567" spans="1:9" x14ac:dyDescent="0.2">
      <c r="A567">
        <v>11</v>
      </c>
      <c r="B567" t="s">
        <v>40</v>
      </c>
      <c r="C567">
        <v>191.36199951171875</v>
      </c>
      <c r="D567">
        <v>59.599998474121094</v>
      </c>
      <c r="E567">
        <v>6.8000001907348633</v>
      </c>
      <c r="F567">
        <v>4.6999998092651367</v>
      </c>
      <c r="G567">
        <v>2.5899999141693115</v>
      </c>
      <c r="H567">
        <v>171</v>
      </c>
      <c r="I567">
        <v>1.625</v>
      </c>
    </row>
    <row r="569" spans="1:9" x14ac:dyDescent="0.2">
      <c r="A569" t="s">
        <v>41</v>
      </c>
      <c r="B569" t="s">
        <v>42</v>
      </c>
    </row>
    <row r="570" spans="1:9" x14ac:dyDescent="0.2">
      <c r="A570" t="s">
        <v>22</v>
      </c>
      <c r="B570" t="s">
        <v>43</v>
      </c>
      <c r="C570" t="s">
        <v>44</v>
      </c>
      <c r="D570" t="s">
        <v>45</v>
      </c>
      <c r="E570" t="s">
        <v>29</v>
      </c>
      <c r="F570" t="s">
        <v>41</v>
      </c>
      <c r="G570" t="s">
        <v>46</v>
      </c>
      <c r="H570" t="s">
        <v>47</v>
      </c>
      <c r="I570" t="s">
        <v>30</v>
      </c>
    </row>
    <row r="571" spans="1:9" x14ac:dyDescent="0.2">
      <c r="A571" t="s">
        <v>30</v>
      </c>
      <c r="B571">
        <v>-0.20000000298023224</v>
      </c>
      <c r="C571">
        <v>-0.10199999809265137</v>
      </c>
      <c r="D571">
        <v>-0.2800000011920929</v>
      </c>
      <c r="E571">
        <v>-7.4340000152587891</v>
      </c>
      <c r="F571">
        <v>0.71429997682571411</v>
      </c>
      <c r="G571">
        <v>0.99129998683929443</v>
      </c>
      <c r="H571">
        <v>0.72060000896453857</v>
      </c>
      <c r="I571">
        <v>1</v>
      </c>
    </row>
    <row r="572" spans="1:9" x14ac:dyDescent="0.2">
      <c r="A572" t="s">
        <v>48</v>
      </c>
      <c r="B572" t="s">
        <v>49</v>
      </c>
      <c r="C572">
        <v>8.3999998867511749E-2</v>
      </c>
    </row>
    <row r="573" spans="1:9" x14ac:dyDescent="0.2">
      <c r="A573" t="s">
        <v>31</v>
      </c>
      <c r="B573">
        <v>0.10300000011920929</v>
      </c>
      <c r="C573">
        <v>2.8200000524520874E-2</v>
      </c>
      <c r="D573">
        <v>0.10599999874830246</v>
      </c>
      <c r="E573">
        <v>1.3969999551773071</v>
      </c>
      <c r="F573">
        <v>0.97469997406005859</v>
      </c>
      <c r="G573">
        <v>0.98159998655319214</v>
      </c>
      <c r="H573">
        <v>0.99699997901916504</v>
      </c>
      <c r="I573">
        <v>0.99589997529983521</v>
      </c>
    </row>
    <row r="574" spans="1:9" x14ac:dyDescent="0.2">
      <c r="A574" t="s">
        <v>48</v>
      </c>
      <c r="B574" t="s">
        <v>49</v>
      </c>
      <c r="C574">
        <v>-2.3000000044703484E-2</v>
      </c>
    </row>
    <row r="575" spans="1:9" x14ac:dyDescent="0.2">
      <c r="A575" t="s">
        <v>50</v>
      </c>
      <c r="B575">
        <v>1.4989999532699585</v>
      </c>
      <c r="C575">
        <v>0.30730000138282776</v>
      </c>
      <c r="D575">
        <v>1.5609999895095825</v>
      </c>
      <c r="E575">
        <v>10.237000465393066</v>
      </c>
      <c r="F575">
        <v>0.96020001173019409</v>
      </c>
      <c r="G575">
        <v>0.97899997234344482</v>
      </c>
      <c r="H575">
        <v>0.99470001459121704</v>
      </c>
      <c r="I575">
        <v>0.98600000143051147</v>
      </c>
    </row>
    <row r="576" spans="1:9" x14ac:dyDescent="0.2">
      <c r="A576" t="s">
        <v>51</v>
      </c>
      <c r="B576">
        <v>10.154999732971191</v>
      </c>
      <c r="C576">
        <v>1.7486000061035156</v>
      </c>
      <c r="D576">
        <v>10.423000335693359</v>
      </c>
      <c r="E576">
        <v>42.037998199462891</v>
      </c>
      <c r="F576">
        <v>0.97430002689361572</v>
      </c>
      <c r="G576">
        <v>0.97500002384185791</v>
      </c>
      <c r="H576">
        <v>1.0053000450134277</v>
      </c>
      <c r="I576">
        <v>0.99400001764297485</v>
      </c>
    </row>
    <row r="577" spans="1:9" x14ac:dyDescent="0.2">
      <c r="A577" t="s">
        <v>52</v>
      </c>
      <c r="B577">
        <v>1.5089999437332153</v>
      </c>
      <c r="C577">
        <v>0.47020000219345093</v>
      </c>
      <c r="D577">
        <v>1.1699999570846558</v>
      </c>
      <c r="E577">
        <v>10.08899974822998</v>
      </c>
      <c r="F577">
        <v>1.2901999950408936</v>
      </c>
      <c r="G577">
        <v>0.97339999675750732</v>
      </c>
      <c r="H577">
        <v>1.3236000537872314</v>
      </c>
      <c r="I577">
        <v>1.0013999938964844</v>
      </c>
    </row>
    <row r="578" spans="1:9" x14ac:dyDescent="0.2">
      <c r="A578" t="s">
        <v>53</v>
      </c>
      <c r="B578">
        <v>11.02400016784668</v>
      </c>
      <c r="C578">
        <v>2.0880999565124512</v>
      </c>
      <c r="D578">
        <v>11.133999824523926</v>
      </c>
      <c r="E578">
        <v>51.594001770019531</v>
      </c>
      <c r="F578">
        <v>0.99010002613067627</v>
      </c>
      <c r="G578">
        <v>0.98280000686645508</v>
      </c>
      <c r="H578">
        <v>1.0076999664306641</v>
      </c>
      <c r="I578">
        <v>0.99970000982284546</v>
      </c>
    </row>
    <row r="579" spans="1:9" x14ac:dyDescent="0.2">
      <c r="A579" t="s">
        <v>54</v>
      </c>
      <c r="B579">
        <v>39.591999053955078</v>
      </c>
      <c r="C579">
        <v>6.3625001907348633</v>
      </c>
      <c r="D579">
        <v>37.708000183105469</v>
      </c>
      <c r="E579">
        <v>68.137001037597656</v>
      </c>
      <c r="F579">
        <v>1.0499999523162842</v>
      </c>
      <c r="G579">
        <v>0.97610002756118774</v>
      </c>
      <c r="H579">
        <v>1.0751999616622925</v>
      </c>
      <c r="I579">
        <v>1.0003999471664429</v>
      </c>
    </row>
    <row r="580" spans="1:9" x14ac:dyDescent="0.2">
      <c r="A580" t="s">
        <v>55</v>
      </c>
      <c r="B580">
        <v>4.2709999084472656</v>
      </c>
      <c r="C580">
        <v>1.0232000350952148</v>
      </c>
      <c r="D580">
        <v>3.7339999675750732</v>
      </c>
      <c r="E580">
        <v>18.350000381469727</v>
      </c>
      <c r="F580">
        <v>1.1438000202178955</v>
      </c>
      <c r="G580">
        <v>0.98280000686645508</v>
      </c>
      <c r="H580">
        <v>1.1615999937057495</v>
      </c>
      <c r="I580">
        <v>1.0018999576568604</v>
      </c>
    </row>
    <row r="581" spans="1:9" x14ac:dyDescent="0.2">
      <c r="A581" t="s">
        <v>56</v>
      </c>
      <c r="B581">
        <v>25.98900032043457</v>
      </c>
      <c r="C581">
        <v>3.4928998947143555</v>
      </c>
      <c r="D581">
        <v>26.069999694824219</v>
      </c>
      <c r="E581">
        <v>109.18399810791016</v>
      </c>
      <c r="F581">
        <v>0.99690002202987671</v>
      </c>
      <c r="G581">
        <v>0.99290001392364502</v>
      </c>
      <c r="H581">
        <v>1.00409996509552</v>
      </c>
      <c r="I581">
        <v>1</v>
      </c>
    </row>
    <row r="582" spans="1:9" x14ac:dyDescent="0.2">
      <c r="A582" t="s">
        <v>57</v>
      </c>
      <c r="B582">
        <v>0.53200000524520874</v>
      </c>
      <c r="C582">
        <v>7.2400003671646118E-2</v>
      </c>
      <c r="D582">
        <v>0.51899999380111694</v>
      </c>
      <c r="E582">
        <v>1.2259999513626099</v>
      </c>
      <c r="F582">
        <v>1.0255999565124512</v>
      </c>
      <c r="G582">
        <v>1.0192999839782715</v>
      </c>
      <c r="H582">
        <v>1.0061999559402466</v>
      </c>
      <c r="I582">
        <v>1</v>
      </c>
    </row>
    <row r="583" spans="1:9" x14ac:dyDescent="0.2">
      <c r="A583" t="s">
        <v>58</v>
      </c>
      <c r="B583">
        <v>1.7250000238418579</v>
      </c>
      <c r="C583">
        <v>0.20839999616146088</v>
      </c>
      <c r="D583">
        <v>1.625</v>
      </c>
      <c r="E583">
        <v>1.625</v>
      </c>
      <c r="F583">
        <v>1.0614000558853149</v>
      </c>
      <c r="G583">
        <v>1.0397000312805176</v>
      </c>
      <c r="H583">
        <v>1.0377000570297241</v>
      </c>
      <c r="I583">
        <v>0.98379999399185181</v>
      </c>
    </row>
    <row r="584" spans="1:9" x14ac:dyDescent="0.2">
      <c r="A584" t="s">
        <v>59</v>
      </c>
    </row>
    <row r="585" spans="1:9" x14ac:dyDescent="0.2">
      <c r="A585" t="s">
        <v>60</v>
      </c>
      <c r="B585">
        <v>96.260002136230469</v>
      </c>
      <c r="C585">
        <v>15.699999809265137</v>
      </c>
      <c r="D585">
        <v>93.768997192382812</v>
      </c>
      <c r="E585">
        <v>306.44500732421875</v>
      </c>
      <c r="F585" t="s">
        <v>61</v>
      </c>
    </row>
    <row r="587" spans="1:9" x14ac:dyDescent="0.2">
      <c r="A587" t="s">
        <v>62</v>
      </c>
    </row>
    <row r="589" spans="1:9" x14ac:dyDescent="0.2">
      <c r="A589" t="s">
        <v>100</v>
      </c>
    </row>
    <row r="590" spans="1:9" x14ac:dyDescent="0.2">
      <c r="A590" t="s">
        <v>1</v>
      </c>
      <c r="B590" t="s">
        <v>2</v>
      </c>
      <c r="C590" t="s">
        <v>3</v>
      </c>
      <c r="D590" t="s">
        <v>4</v>
      </c>
    </row>
    <row r="591" spans="1:9" x14ac:dyDescent="0.2">
      <c r="A591" t="s">
        <v>5</v>
      </c>
      <c r="B591">
        <v>15</v>
      </c>
      <c r="C591" t="s">
        <v>6</v>
      </c>
      <c r="D591" t="s">
        <v>101</v>
      </c>
    </row>
    <row r="592" spans="1:9" x14ac:dyDescent="0.2">
      <c r="A592" t="s">
        <v>8</v>
      </c>
      <c r="B592" t="s">
        <v>9</v>
      </c>
      <c r="C592">
        <v>-1.5733000040054321</v>
      </c>
      <c r="D592" t="s">
        <v>10</v>
      </c>
      <c r="E592">
        <v>27.001800537109375</v>
      </c>
      <c r="F592" t="s">
        <v>11</v>
      </c>
      <c r="G592">
        <v>10.381500244140625</v>
      </c>
    </row>
    <row r="593" spans="1:9" x14ac:dyDescent="0.2">
      <c r="A593" t="s">
        <v>12</v>
      </c>
      <c r="B593">
        <v>15</v>
      </c>
      <c r="C593" t="s">
        <v>13</v>
      </c>
      <c r="D593">
        <v>1</v>
      </c>
      <c r="E593" t="s">
        <v>14</v>
      </c>
      <c r="F593" t="s">
        <v>15</v>
      </c>
    </row>
    <row r="594" spans="1:9" x14ac:dyDescent="0.2">
      <c r="A594" t="s">
        <v>16</v>
      </c>
      <c r="B594" t="s">
        <v>102</v>
      </c>
    </row>
    <row r="595" spans="1:9" x14ac:dyDescent="0.2">
      <c r="A595" t="s">
        <v>18</v>
      </c>
    </row>
    <row r="596" spans="1:9" x14ac:dyDescent="0.2">
      <c r="A596" t="s">
        <v>19</v>
      </c>
    </row>
    <row r="597" spans="1:9" x14ac:dyDescent="0.2">
      <c r="A597" t="s">
        <v>20</v>
      </c>
      <c r="B597">
        <v>1.4979999463093918E-8</v>
      </c>
    </row>
    <row r="598" spans="1:9" x14ac:dyDescent="0.2">
      <c r="A598" t="s">
        <v>21</v>
      </c>
      <c r="B598" t="s">
        <v>22</v>
      </c>
      <c r="C598" t="s">
        <v>23</v>
      </c>
      <c r="D598" t="s">
        <v>24</v>
      </c>
      <c r="E598" t="s">
        <v>25</v>
      </c>
      <c r="F598" t="s">
        <v>26</v>
      </c>
      <c r="G598" t="s">
        <v>27</v>
      </c>
      <c r="H598" t="s">
        <v>28</v>
      </c>
      <c r="I598" t="s">
        <v>29</v>
      </c>
    </row>
    <row r="599" spans="1:9" x14ac:dyDescent="0.2">
      <c r="A599">
        <v>1</v>
      </c>
      <c r="B599" t="s">
        <v>30</v>
      </c>
      <c r="C599">
        <v>84.9219970703125</v>
      </c>
      <c r="D599">
        <v>-41.400001525878906</v>
      </c>
      <c r="E599">
        <v>270.5</v>
      </c>
      <c r="F599">
        <v>119.80000305175781</v>
      </c>
      <c r="G599">
        <v>100</v>
      </c>
      <c r="H599">
        <v>595</v>
      </c>
      <c r="I599">
        <v>-10.656999588012695</v>
      </c>
    </row>
    <row r="600" spans="1:9" x14ac:dyDescent="0.2">
      <c r="A600">
        <v>2</v>
      </c>
      <c r="B600" t="s">
        <v>31</v>
      </c>
      <c r="C600">
        <v>151.11799621582031</v>
      </c>
      <c r="D600">
        <v>25.100000381469727</v>
      </c>
      <c r="E600">
        <v>9.8999996185302734</v>
      </c>
      <c r="F600">
        <v>8.8999996185302734</v>
      </c>
      <c r="G600">
        <v>5.9000000953674316</v>
      </c>
      <c r="H600">
        <v>45</v>
      </c>
      <c r="I600">
        <v>1.5230000019073486</v>
      </c>
    </row>
    <row r="601" spans="1:9" x14ac:dyDescent="0.2">
      <c r="A601">
        <v>3</v>
      </c>
      <c r="B601" t="s">
        <v>32</v>
      </c>
      <c r="C601">
        <v>119.47699737548828</v>
      </c>
      <c r="D601">
        <v>430.89999389648438</v>
      </c>
      <c r="E601">
        <v>25.5</v>
      </c>
      <c r="F601">
        <v>18.899999618530273</v>
      </c>
      <c r="G601">
        <v>1.1399999856948853</v>
      </c>
      <c r="H601">
        <v>55</v>
      </c>
      <c r="I601">
        <v>10.133999824523926</v>
      </c>
    </row>
    <row r="602" spans="1:9" x14ac:dyDescent="0.2">
      <c r="A602">
        <v>4</v>
      </c>
      <c r="B602" t="s">
        <v>33</v>
      </c>
      <c r="C602">
        <v>107.22699737548828</v>
      </c>
      <c r="D602">
        <v>2929.60009765625</v>
      </c>
      <c r="E602">
        <v>39.099998474121094</v>
      </c>
      <c r="F602">
        <v>37.200000762939453</v>
      </c>
      <c r="G602">
        <v>0.41999998688697815</v>
      </c>
      <c r="H602">
        <v>69</v>
      </c>
      <c r="I602">
        <v>41.884998321533203</v>
      </c>
    </row>
    <row r="603" spans="1:9" x14ac:dyDescent="0.2">
      <c r="A603">
        <v>5</v>
      </c>
      <c r="B603" t="s">
        <v>34</v>
      </c>
      <c r="C603">
        <v>129.48800659179688</v>
      </c>
      <c r="D603">
        <v>82.400001525878906</v>
      </c>
      <c r="E603">
        <v>6.1999998092651367</v>
      </c>
      <c r="F603">
        <v>5</v>
      </c>
      <c r="G603">
        <v>3.7100000381469727</v>
      </c>
      <c r="H603">
        <v>172</v>
      </c>
      <c r="I603">
        <v>11.616000175476074</v>
      </c>
    </row>
    <row r="604" spans="1:9" x14ac:dyDescent="0.2">
      <c r="A604">
        <v>6</v>
      </c>
      <c r="B604" t="s">
        <v>35</v>
      </c>
      <c r="C604">
        <v>90.674003601074219</v>
      </c>
      <c r="D604">
        <v>1310.5999755859375</v>
      </c>
      <c r="E604">
        <v>31.299999237060547</v>
      </c>
      <c r="F604">
        <v>16.5</v>
      </c>
      <c r="G604">
        <v>0.62999999523162842</v>
      </c>
      <c r="H604">
        <v>129</v>
      </c>
      <c r="I604">
        <v>50.338001251220703</v>
      </c>
    </row>
    <row r="605" spans="1:9" x14ac:dyDescent="0.2">
      <c r="A605">
        <v>7</v>
      </c>
      <c r="B605" t="s">
        <v>36</v>
      </c>
      <c r="C605">
        <v>77.48699951171875</v>
      </c>
      <c r="D605">
        <v>5403</v>
      </c>
      <c r="E605">
        <v>82.199996948242188</v>
      </c>
      <c r="F605">
        <v>29.399999618530273</v>
      </c>
      <c r="G605">
        <v>0.31000000238418579</v>
      </c>
      <c r="H605">
        <v>170</v>
      </c>
      <c r="I605">
        <v>68.389999389648438</v>
      </c>
    </row>
    <row r="606" spans="1:9" x14ac:dyDescent="0.2">
      <c r="A606">
        <v>8</v>
      </c>
      <c r="B606" t="s">
        <v>37</v>
      </c>
      <c r="C606">
        <v>107.50299835205078</v>
      </c>
      <c r="D606">
        <v>376.60000610351562</v>
      </c>
      <c r="E606">
        <v>12.399999618530273</v>
      </c>
      <c r="F606">
        <v>10.100000381469727</v>
      </c>
      <c r="G606">
        <v>1.190000057220459</v>
      </c>
      <c r="H606">
        <v>103</v>
      </c>
      <c r="I606">
        <v>18.334999084472656</v>
      </c>
    </row>
    <row r="607" spans="1:9" x14ac:dyDescent="0.2">
      <c r="A607">
        <v>9</v>
      </c>
      <c r="B607" t="s">
        <v>38</v>
      </c>
      <c r="C607">
        <v>134.89300537109375</v>
      </c>
      <c r="D607">
        <v>1851.0999755859375</v>
      </c>
      <c r="E607">
        <v>19.899999618530273</v>
      </c>
      <c r="F607">
        <v>19</v>
      </c>
      <c r="G607">
        <v>0.52999997138977051</v>
      </c>
      <c r="H607">
        <v>199</v>
      </c>
      <c r="I607">
        <v>110.56500244140625</v>
      </c>
    </row>
    <row r="608" spans="1:9" x14ac:dyDescent="0.2">
      <c r="A608">
        <v>10</v>
      </c>
      <c r="B608" t="s">
        <v>39</v>
      </c>
      <c r="C608">
        <v>146.4429931640625</v>
      </c>
      <c r="D608">
        <v>33.700000762939453</v>
      </c>
      <c r="E608">
        <v>14.300000190734863</v>
      </c>
      <c r="F608">
        <v>13.699999809265137</v>
      </c>
      <c r="G608">
        <v>4.4099998474121094</v>
      </c>
      <c r="H608">
        <v>145</v>
      </c>
      <c r="I608">
        <v>1.187000036239624</v>
      </c>
    </row>
    <row r="609" spans="1:9" x14ac:dyDescent="0.2">
      <c r="A609">
        <v>11</v>
      </c>
      <c r="B609" t="s">
        <v>40</v>
      </c>
      <c r="C609">
        <v>191.36199951171875</v>
      </c>
      <c r="D609">
        <v>68.300003051757812</v>
      </c>
      <c r="E609">
        <v>5.9000000953674316</v>
      </c>
      <c r="F609">
        <v>5.5999999046325684</v>
      </c>
      <c r="G609">
        <v>2.3900001049041748</v>
      </c>
      <c r="H609">
        <v>169</v>
      </c>
      <c r="I609">
        <v>1.8609999418258667</v>
      </c>
    </row>
    <row r="611" spans="1:9" x14ac:dyDescent="0.2">
      <c r="A611" t="s">
        <v>41</v>
      </c>
      <c r="B611" t="s">
        <v>42</v>
      </c>
    </row>
    <row r="612" spans="1:9" x14ac:dyDescent="0.2">
      <c r="A612" t="s">
        <v>22</v>
      </c>
      <c r="B612" t="s">
        <v>43</v>
      </c>
      <c r="C612" t="s">
        <v>44</v>
      </c>
      <c r="D612" t="s">
        <v>45</v>
      </c>
      <c r="E612" t="s">
        <v>29</v>
      </c>
      <c r="F612" t="s">
        <v>41</v>
      </c>
      <c r="G612" t="s">
        <v>46</v>
      </c>
      <c r="H612" t="s">
        <v>47</v>
      </c>
      <c r="I612" t="s">
        <v>30</v>
      </c>
    </row>
    <row r="613" spans="1:9" x14ac:dyDescent="0.2">
      <c r="A613" t="s">
        <v>30</v>
      </c>
      <c r="B613">
        <v>-0.28700000047683716</v>
      </c>
      <c r="C613">
        <v>-0.14579999446868896</v>
      </c>
      <c r="D613">
        <v>-0.40099999308586121</v>
      </c>
      <c r="E613">
        <v>-10.656999588012695</v>
      </c>
      <c r="F613">
        <v>0.71410000324249268</v>
      </c>
      <c r="G613">
        <v>0.99099999666213989</v>
      </c>
      <c r="H613">
        <v>0.72060000896453857</v>
      </c>
      <c r="I613">
        <v>1</v>
      </c>
    </row>
    <row r="614" spans="1:9" x14ac:dyDescent="0.2">
      <c r="A614" t="s">
        <v>48</v>
      </c>
      <c r="B614" t="s">
        <v>49</v>
      </c>
      <c r="C614">
        <v>0.12099999934434891</v>
      </c>
    </row>
    <row r="615" spans="1:9" x14ac:dyDescent="0.2">
      <c r="A615" t="s">
        <v>31</v>
      </c>
      <c r="B615">
        <v>0.1120000034570694</v>
      </c>
      <c r="C615">
        <v>3.060000017285347E-2</v>
      </c>
      <c r="D615">
        <v>0.11500000208616257</v>
      </c>
      <c r="E615">
        <v>1.5230000019073486</v>
      </c>
      <c r="F615">
        <v>0.97420001029968262</v>
      </c>
      <c r="G615">
        <v>0.9814000129699707</v>
      </c>
      <c r="H615">
        <v>0.9968000054359436</v>
      </c>
      <c r="I615">
        <v>0.99589997529983521</v>
      </c>
    </row>
    <row r="616" spans="1:9" x14ac:dyDescent="0.2">
      <c r="A616" t="s">
        <v>48</v>
      </c>
      <c r="B616" t="s">
        <v>49</v>
      </c>
      <c r="C616">
        <v>-2.500000037252903E-2</v>
      </c>
    </row>
    <row r="617" spans="1:9" x14ac:dyDescent="0.2">
      <c r="A617" t="s">
        <v>50</v>
      </c>
      <c r="B617">
        <v>1.4830000400543213</v>
      </c>
      <c r="C617">
        <v>0.30279999971389771</v>
      </c>
      <c r="D617">
        <v>1.5449999570846558</v>
      </c>
      <c r="E617">
        <v>10.133999824523926</v>
      </c>
      <c r="F617">
        <v>0.95990002155303955</v>
      </c>
      <c r="G617">
        <v>0.97879999876022339</v>
      </c>
      <c r="H617">
        <v>0.99459999799728394</v>
      </c>
      <c r="I617">
        <v>0.98600000143051147</v>
      </c>
    </row>
    <row r="618" spans="1:9" x14ac:dyDescent="0.2">
      <c r="A618" t="s">
        <v>51</v>
      </c>
      <c r="B618">
        <v>10.112000465393066</v>
      </c>
      <c r="C618">
        <v>1.7337000370025635</v>
      </c>
      <c r="D618">
        <v>10.385000228881836</v>
      </c>
      <c r="E618">
        <v>41.884998321533203</v>
      </c>
      <c r="F618">
        <v>0.97369998693466187</v>
      </c>
      <c r="G618">
        <v>0.9747999906539917</v>
      </c>
      <c r="H618">
        <v>1.0052000284194946</v>
      </c>
      <c r="I618">
        <v>0.99379998445510864</v>
      </c>
    </row>
    <row r="619" spans="1:9" x14ac:dyDescent="0.2">
      <c r="A619" t="s">
        <v>52</v>
      </c>
      <c r="B619">
        <v>1.7389999628067017</v>
      </c>
      <c r="C619">
        <v>0.53949999809265137</v>
      </c>
      <c r="D619">
        <v>1.3470000028610229</v>
      </c>
      <c r="E619">
        <v>11.616000175476074</v>
      </c>
      <c r="F619">
        <v>1.2913000583648682</v>
      </c>
      <c r="G619">
        <v>0.97320002317428589</v>
      </c>
      <c r="H619">
        <v>1.3249000310897827</v>
      </c>
      <c r="I619">
        <v>1.0015000104904175</v>
      </c>
    </row>
    <row r="620" spans="1:9" x14ac:dyDescent="0.2">
      <c r="A620" t="s">
        <v>53</v>
      </c>
      <c r="B620">
        <v>10.772000312805176</v>
      </c>
      <c r="C620">
        <v>2.0315001010894775</v>
      </c>
      <c r="D620">
        <v>10.86299991607666</v>
      </c>
      <c r="E620">
        <v>50.338001251220703</v>
      </c>
      <c r="F620">
        <v>0.99159997701644897</v>
      </c>
      <c r="G620">
        <v>0.98259997367858887</v>
      </c>
      <c r="H620">
        <v>1.0094000101089478</v>
      </c>
      <c r="I620">
        <v>0.99970000982284546</v>
      </c>
    </row>
    <row r="621" spans="1:9" x14ac:dyDescent="0.2">
      <c r="A621" t="s">
        <v>54</v>
      </c>
      <c r="B621">
        <v>39.7239990234375</v>
      </c>
      <c r="C621">
        <v>6.3558998107910156</v>
      </c>
      <c r="D621">
        <v>37.847999572753906</v>
      </c>
      <c r="E621">
        <v>68.389999389648438</v>
      </c>
      <c r="F621">
        <v>1.0496000051498413</v>
      </c>
      <c r="G621">
        <v>0.97589999437332153</v>
      </c>
      <c r="H621">
        <v>1.0750999450683594</v>
      </c>
      <c r="I621">
        <v>1.0003999471664429</v>
      </c>
    </row>
    <row r="622" spans="1:9" x14ac:dyDescent="0.2">
      <c r="A622" t="s">
        <v>55</v>
      </c>
      <c r="B622">
        <v>4.2789998054504395</v>
      </c>
      <c r="C622">
        <v>1.0204999446868896</v>
      </c>
      <c r="D622">
        <v>3.7309999465942383</v>
      </c>
      <c r="E622">
        <v>18.334999084472656</v>
      </c>
      <c r="F622">
        <v>1.1468000411987305</v>
      </c>
      <c r="G622">
        <v>0.98259997367858887</v>
      </c>
      <c r="H622">
        <v>1.1648000478744507</v>
      </c>
      <c r="I622">
        <v>1.0019999742507935</v>
      </c>
    </row>
    <row r="623" spans="1:9" x14ac:dyDescent="0.2">
      <c r="A623" t="s">
        <v>56</v>
      </c>
      <c r="B623">
        <v>26.312000274658203</v>
      </c>
      <c r="C623">
        <v>3.5209000110626221</v>
      </c>
      <c r="D623">
        <v>26.399999618530273</v>
      </c>
      <c r="E623">
        <v>110.56500244140625</v>
      </c>
      <c r="F623">
        <v>0.9966999888420105</v>
      </c>
      <c r="G623">
        <v>0.99260002374649048</v>
      </c>
      <c r="H623">
        <v>1.00409996509552</v>
      </c>
      <c r="I623">
        <v>1</v>
      </c>
    </row>
    <row r="624" spans="1:9" x14ac:dyDescent="0.2">
      <c r="A624" t="s">
        <v>57</v>
      </c>
      <c r="B624">
        <v>0.51499998569488525</v>
      </c>
      <c r="C624">
        <v>6.9799996912479401E-2</v>
      </c>
      <c r="D624">
        <v>0.50199997425079346</v>
      </c>
      <c r="E624">
        <v>1.187000036239624</v>
      </c>
      <c r="F624">
        <v>1.0254000425338745</v>
      </c>
      <c r="G624">
        <v>1.0190999507904053</v>
      </c>
      <c r="H624">
        <v>1.0061999559402466</v>
      </c>
      <c r="I624">
        <v>1</v>
      </c>
    </row>
    <row r="625" spans="1:9" x14ac:dyDescent="0.2">
      <c r="A625" t="s">
        <v>58</v>
      </c>
      <c r="B625">
        <v>1.9739999771118164</v>
      </c>
      <c r="C625">
        <v>0.23749999701976776</v>
      </c>
      <c r="D625">
        <v>1.8609999418258667</v>
      </c>
      <c r="E625">
        <v>1.8609999418258667</v>
      </c>
      <c r="F625">
        <v>1.0607000589370728</v>
      </c>
      <c r="G625">
        <v>1.0393999814987183</v>
      </c>
      <c r="H625">
        <v>1.0374000072479248</v>
      </c>
      <c r="I625">
        <v>0.9836999773979187</v>
      </c>
    </row>
    <row r="626" spans="1:9" x14ac:dyDescent="0.2">
      <c r="A626" t="s">
        <v>59</v>
      </c>
    </row>
    <row r="627" spans="1:9" x14ac:dyDescent="0.2">
      <c r="A627" t="s">
        <v>60</v>
      </c>
      <c r="B627">
        <v>96.831001281738281</v>
      </c>
      <c r="C627">
        <v>15.696800231933594</v>
      </c>
      <c r="D627">
        <v>94.194999694824219</v>
      </c>
      <c r="E627">
        <v>305.17599487304688</v>
      </c>
      <c r="F627" t="s">
        <v>61</v>
      </c>
    </row>
    <row r="629" spans="1:9" x14ac:dyDescent="0.2">
      <c r="A629" t="s">
        <v>62</v>
      </c>
    </row>
    <row r="631" spans="1:9" x14ac:dyDescent="0.2">
      <c r="A631" t="s">
        <v>103</v>
      </c>
    </row>
    <row r="632" spans="1:9" x14ac:dyDescent="0.2">
      <c r="A632" t="s">
        <v>1</v>
      </c>
      <c r="B632" t="s">
        <v>2</v>
      </c>
      <c r="C632" t="s">
        <v>3</v>
      </c>
      <c r="D632" t="s">
        <v>4</v>
      </c>
    </row>
    <row r="633" spans="1:9" x14ac:dyDescent="0.2">
      <c r="A633" t="s">
        <v>5</v>
      </c>
      <c r="B633">
        <v>16</v>
      </c>
      <c r="C633" t="s">
        <v>6</v>
      </c>
      <c r="D633" t="s">
        <v>104</v>
      </c>
    </row>
    <row r="634" spans="1:9" x14ac:dyDescent="0.2">
      <c r="A634" t="s">
        <v>8</v>
      </c>
      <c r="B634" t="s">
        <v>9</v>
      </c>
      <c r="C634">
        <v>-1.552899956703186</v>
      </c>
      <c r="D634" t="s">
        <v>10</v>
      </c>
      <c r="E634">
        <v>26.795999526977539</v>
      </c>
      <c r="F634" t="s">
        <v>11</v>
      </c>
      <c r="G634">
        <v>10.380999565124512</v>
      </c>
    </row>
    <row r="635" spans="1:9" x14ac:dyDescent="0.2">
      <c r="A635" t="s">
        <v>12</v>
      </c>
      <c r="B635">
        <v>15</v>
      </c>
      <c r="C635" t="s">
        <v>13</v>
      </c>
      <c r="D635">
        <v>1</v>
      </c>
      <c r="E635" t="s">
        <v>14</v>
      </c>
      <c r="F635" t="s">
        <v>15</v>
      </c>
    </row>
    <row r="636" spans="1:9" x14ac:dyDescent="0.2">
      <c r="A636" t="s">
        <v>16</v>
      </c>
      <c r="B636" t="s">
        <v>105</v>
      </c>
    </row>
    <row r="637" spans="1:9" x14ac:dyDescent="0.2">
      <c r="A637" t="s">
        <v>18</v>
      </c>
    </row>
    <row r="638" spans="1:9" x14ac:dyDescent="0.2">
      <c r="A638" t="s">
        <v>19</v>
      </c>
    </row>
    <row r="639" spans="1:9" x14ac:dyDescent="0.2">
      <c r="A639" t="s">
        <v>20</v>
      </c>
      <c r="B639">
        <v>1.4970000350444934E-8</v>
      </c>
    </row>
    <row r="640" spans="1:9" x14ac:dyDescent="0.2">
      <c r="A640" t="s">
        <v>21</v>
      </c>
      <c r="B640" t="s">
        <v>22</v>
      </c>
      <c r="C640" t="s">
        <v>23</v>
      </c>
      <c r="D640" t="s">
        <v>24</v>
      </c>
      <c r="E640" t="s">
        <v>25</v>
      </c>
      <c r="F640" t="s">
        <v>26</v>
      </c>
      <c r="G640" t="s">
        <v>27</v>
      </c>
      <c r="H640" t="s">
        <v>28</v>
      </c>
      <c r="I640" t="s">
        <v>29</v>
      </c>
    </row>
    <row r="641" spans="1:9" x14ac:dyDescent="0.2">
      <c r="A641">
        <v>1</v>
      </c>
      <c r="B641" t="s">
        <v>30</v>
      </c>
      <c r="C641">
        <v>84.9219970703125</v>
      </c>
      <c r="D641">
        <v>-21.700000762939453</v>
      </c>
      <c r="E641">
        <v>254.69999694824219</v>
      </c>
      <c r="F641">
        <v>107.19999694824219</v>
      </c>
      <c r="G641">
        <v>100</v>
      </c>
      <c r="H641">
        <v>573</v>
      </c>
      <c r="I641">
        <v>-5.5970001220703125</v>
      </c>
    </row>
    <row r="642" spans="1:9" x14ac:dyDescent="0.2">
      <c r="A642">
        <v>2</v>
      </c>
      <c r="B642" t="s">
        <v>31</v>
      </c>
      <c r="C642">
        <v>151.11799621582031</v>
      </c>
      <c r="D642">
        <v>20.399999618530273</v>
      </c>
      <c r="E642">
        <v>11</v>
      </c>
      <c r="F642">
        <v>8.8999996185302734</v>
      </c>
      <c r="G642">
        <v>6.9600000381469727</v>
      </c>
      <c r="H642">
        <v>46</v>
      </c>
      <c r="I642">
        <v>1.2389999628067017</v>
      </c>
    </row>
    <row r="643" spans="1:9" x14ac:dyDescent="0.2">
      <c r="A643">
        <v>3</v>
      </c>
      <c r="B643" t="s">
        <v>32</v>
      </c>
      <c r="C643">
        <v>119.47699737548828</v>
      </c>
      <c r="D643">
        <v>423.89999389648438</v>
      </c>
      <c r="E643">
        <v>25.200000762939453</v>
      </c>
      <c r="F643">
        <v>20.399999618530273</v>
      </c>
      <c r="G643">
        <v>1.1499999761581421</v>
      </c>
      <c r="H643">
        <v>55</v>
      </c>
      <c r="I643">
        <v>9.9759998321533203</v>
      </c>
    </row>
    <row r="644" spans="1:9" x14ac:dyDescent="0.2">
      <c r="A644">
        <v>4</v>
      </c>
      <c r="B644" t="s">
        <v>33</v>
      </c>
      <c r="C644">
        <v>107.21199798583984</v>
      </c>
      <c r="D644">
        <v>2936.60009765625</v>
      </c>
      <c r="E644">
        <v>39.200000762939453</v>
      </c>
      <c r="F644">
        <v>37.200000762939453</v>
      </c>
      <c r="G644">
        <v>0.41999998688697815</v>
      </c>
      <c r="H644">
        <v>69</v>
      </c>
      <c r="I644">
        <v>42.01300048828125</v>
      </c>
    </row>
    <row r="645" spans="1:9" x14ac:dyDescent="0.2">
      <c r="A645">
        <v>5</v>
      </c>
      <c r="B645" t="s">
        <v>34</v>
      </c>
      <c r="C645">
        <v>129.42999267578125</v>
      </c>
      <c r="D645">
        <v>80.199996948242188</v>
      </c>
      <c r="E645">
        <v>7.5999999046325684</v>
      </c>
      <c r="F645">
        <v>4.1999998092651367</v>
      </c>
      <c r="G645">
        <v>3.7699999809265137</v>
      </c>
      <c r="H645">
        <v>176</v>
      </c>
      <c r="I645">
        <v>11.324999809265137</v>
      </c>
    </row>
    <row r="646" spans="1:9" x14ac:dyDescent="0.2">
      <c r="A646">
        <v>6</v>
      </c>
      <c r="B646" t="s">
        <v>35</v>
      </c>
      <c r="C646">
        <v>90.667999267578125</v>
      </c>
      <c r="D646">
        <v>1316.699951171875</v>
      </c>
      <c r="E646">
        <v>27.700000762939453</v>
      </c>
      <c r="F646">
        <v>15.5</v>
      </c>
      <c r="G646">
        <v>0.62999999523162842</v>
      </c>
      <c r="H646">
        <v>123</v>
      </c>
      <c r="I646">
        <v>50.606998443603516</v>
      </c>
    </row>
    <row r="647" spans="1:9" x14ac:dyDescent="0.2">
      <c r="A647">
        <v>7</v>
      </c>
      <c r="B647" t="s">
        <v>36</v>
      </c>
      <c r="C647">
        <v>77.48699951171875</v>
      </c>
      <c r="D647">
        <v>5394.7998046875</v>
      </c>
      <c r="E647">
        <v>75.800003051757812</v>
      </c>
      <c r="F647">
        <v>38.200000762939453</v>
      </c>
      <c r="G647">
        <v>0.31000000238418579</v>
      </c>
      <c r="H647">
        <v>170</v>
      </c>
      <c r="I647">
        <v>68.332000732421875</v>
      </c>
    </row>
    <row r="648" spans="1:9" x14ac:dyDescent="0.2">
      <c r="A648">
        <v>8</v>
      </c>
      <c r="B648" t="s">
        <v>37</v>
      </c>
      <c r="C648">
        <v>107.52400207519531</v>
      </c>
      <c r="D648">
        <v>373.10000610351562</v>
      </c>
      <c r="E648">
        <v>14.600000381469727</v>
      </c>
      <c r="F648">
        <v>10.600000381469727</v>
      </c>
      <c r="G648">
        <v>1.2000000476837158</v>
      </c>
      <c r="H648">
        <v>107</v>
      </c>
      <c r="I648">
        <v>18.174999237060547</v>
      </c>
    </row>
    <row r="649" spans="1:9" x14ac:dyDescent="0.2">
      <c r="A649">
        <v>9</v>
      </c>
      <c r="B649" t="s">
        <v>38</v>
      </c>
      <c r="C649">
        <v>134.91999816894531</v>
      </c>
      <c r="D649">
        <v>1837</v>
      </c>
      <c r="E649">
        <v>20.600000381469727</v>
      </c>
      <c r="F649">
        <v>16.100000381469727</v>
      </c>
      <c r="G649">
        <v>0.52999997138977051</v>
      </c>
      <c r="H649">
        <v>193</v>
      </c>
      <c r="I649">
        <v>109.80000305175781</v>
      </c>
    </row>
    <row r="650" spans="1:9" x14ac:dyDescent="0.2">
      <c r="A650">
        <v>10</v>
      </c>
      <c r="B650" t="s">
        <v>39</v>
      </c>
      <c r="C650">
        <v>146.4429931640625</v>
      </c>
      <c r="D650">
        <v>30.100000381469727</v>
      </c>
      <c r="E650">
        <v>17.700000762939453</v>
      </c>
      <c r="F650">
        <v>14.100000381469727</v>
      </c>
      <c r="G650">
        <v>5.0500001907348633</v>
      </c>
      <c r="H650">
        <v>158</v>
      </c>
      <c r="I650">
        <v>1.0609999895095825</v>
      </c>
    </row>
    <row r="651" spans="1:9" x14ac:dyDescent="0.2">
      <c r="A651">
        <v>11</v>
      </c>
      <c r="B651" t="s">
        <v>40</v>
      </c>
      <c r="C651">
        <v>191.36199951171875</v>
      </c>
      <c r="D651">
        <v>68.199996948242188</v>
      </c>
      <c r="E651">
        <v>6.3000001907348633</v>
      </c>
      <c r="F651">
        <v>6.8000001907348633</v>
      </c>
      <c r="G651">
        <v>2.4100000858306885</v>
      </c>
      <c r="H651">
        <v>179</v>
      </c>
      <c r="I651">
        <v>1.8589999675750732</v>
      </c>
    </row>
    <row r="653" spans="1:9" x14ac:dyDescent="0.2">
      <c r="A653" t="s">
        <v>41</v>
      </c>
      <c r="B653" t="s">
        <v>42</v>
      </c>
    </row>
    <row r="654" spans="1:9" x14ac:dyDescent="0.2">
      <c r="A654" t="s">
        <v>22</v>
      </c>
      <c r="B654" t="s">
        <v>43</v>
      </c>
      <c r="C654" t="s">
        <v>44</v>
      </c>
      <c r="D654" t="s">
        <v>45</v>
      </c>
      <c r="E654" t="s">
        <v>29</v>
      </c>
      <c r="F654" t="s">
        <v>41</v>
      </c>
      <c r="G654" t="s">
        <v>46</v>
      </c>
      <c r="H654" t="s">
        <v>47</v>
      </c>
      <c r="I654" t="s">
        <v>30</v>
      </c>
    </row>
    <row r="655" spans="1:9" x14ac:dyDescent="0.2">
      <c r="A655" t="s">
        <v>30</v>
      </c>
      <c r="B655">
        <v>-0.15000000596046448</v>
      </c>
      <c r="C655">
        <v>-7.6399996876716614E-2</v>
      </c>
      <c r="D655">
        <v>-0.210999995470047</v>
      </c>
      <c r="E655">
        <v>-5.5970001220703125</v>
      </c>
      <c r="F655">
        <v>0.71359997987747192</v>
      </c>
      <c r="G655">
        <v>0.99119997024536133</v>
      </c>
      <c r="H655">
        <v>0.72000002861022949</v>
      </c>
      <c r="I655">
        <v>1</v>
      </c>
    </row>
    <row r="656" spans="1:9" x14ac:dyDescent="0.2">
      <c r="A656" t="s">
        <v>48</v>
      </c>
      <c r="B656" t="s">
        <v>49</v>
      </c>
      <c r="C656">
        <v>6.3000001013278961E-2</v>
      </c>
    </row>
    <row r="657" spans="1:9" x14ac:dyDescent="0.2">
      <c r="A657" t="s">
        <v>31</v>
      </c>
      <c r="B657">
        <v>9.0999998152256012E-2</v>
      </c>
      <c r="C657">
        <v>2.4900000542402267E-2</v>
      </c>
      <c r="D657">
        <v>9.3999996781349182E-2</v>
      </c>
      <c r="E657">
        <v>1.2389999628067017</v>
      </c>
      <c r="F657">
        <v>0.97439998388290405</v>
      </c>
      <c r="G657">
        <v>0.98150002956390381</v>
      </c>
      <c r="H657">
        <v>0.9968000054359436</v>
      </c>
      <c r="I657">
        <v>0.99589997529983521</v>
      </c>
    </row>
    <row r="658" spans="1:9" x14ac:dyDescent="0.2">
      <c r="A658" t="s">
        <v>48</v>
      </c>
      <c r="B658" t="s">
        <v>49</v>
      </c>
      <c r="C658">
        <v>-2.0999999716877937E-2</v>
      </c>
    </row>
    <row r="659" spans="1:9" x14ac:dyDescent="0.2">
      <c r="A659" t="s">
        <v>50</v>
      </c>
      <c r="B659">
        <v>1.4600000381469727</v>
      </c>
      <c r="C659">
        <v>0.29859998822212219</v>
      </c>
      <c r="D659">
        <v>1.5210000276565552</v>
      </c>
      <c r="E659">
        <v>9.9759998321533203</v>
      </c>
      <c r="F659">
        <v>0.95990002155303955</v>
      </c>
      <c r="G659">
        <v>0.97890001535415649</v>
      </c>
      <c r="H659">
        <v>0.99459999799728394</v>
      </c>
      <c r="I659">
        <v>0.98600000143051147</v>
      </c>
    </row>
    <row r="660" spans="1:9" x14ac:dyDescent="0.2">
      <c r="A660" t="s">
        <v>51</v>
      </c>
      <c r="B660">
        <v>10.144000053405762</v>
      </c>
      <c r="C660">
        <v>1.7423000335693359</v>
      </c>
      <c r="D660">
        <v>10.416999816894531</v>
      </c>
      <c r="E660">
        <v>42.01300048828125</v>
      </c>
      <c r="F660">
        <v>0.97380000352859497</v>
      </c>
      <c r="G660">
        <v>0.9749000072479248</v>
      </c>
      <c r="H660">
        <v>1.0051000118255615</v>
      </c>
      <c r="I660">
        <v>0.99379998445510864</v>
      </c>
    </row>
    <row r="661" spans="1:9" x14ac:dyDescent="0.2">
      <c r="A661" t="s">
        <v>52</v>
      </c>
      <c r="B661">
        <v>1.6950000524520874</v>
      </c>
      <c r="C661">
        <v>0.52670001983642578</v>
      </c>
      <c r="D661">
        <v>1.312999963760376</v>
      </c>
      <c r="E661">
        <v>11.324999809265137</v>
      </c>
      <c r="F661">
        <v>1.2907999753952026</v>
      </c>
      <c r="G661">
        <v>0.97329998016357422</v>
      </c>
      <c r="H661">
        <v>1.3243000507354736</v>
      </c>
      <c r="I661">
        <v>1.0015000104904175</v>
      </c>
    </row>
    <row r="662" spans="1:9" x14ac:dyDescent="0.2">
      <c r="A662" t="s">
        <v>53</v>
      </c>
      <c r="B662">
        <v>10.821999549865723</v>
      </c>
      <c r="C662">
        <v>2.0448000431060791</v>
      </c>
      <c r="D662">
        <v>10.920999526977539</v>
      </c>
      <c r="E662">
        <v>50.606998443603516</v>
      </c>
      <c r="F662">
        <v>0.99099999666213989</v>
      </c>
      <c r="G662">
        <v>0.98269999027252197</v>
      </c>
      <c r="H662">
        <v>1.0087000131607056</v>
      </c>
      <c r="I662">
        <v>0.99970000982284546</v>
      </c>
    </row>
    <row r="663" spans="1:9" x14ac:dyDescent="0.2">
      <c r="A663" t="s">
        <v>54</v>
      </c>
      <c r="B663">
        <v>39.687000274658203</v>
      </c>
      <c r="C663">
        <v>6.3617000579833984</v>
      </c>
      <c r="D663">
        <v>37.814998626708984</v>
      </c>
      <c r="E663">
        <v>68.332000732421875</v>
      </c>
      <c r="F663">
        <v>1.0494999885559082</v>
      </c>
      <c r="G663">
        <v>0.97600001096725464</v>
      </c>
      <c r="H663">
        <v>1.0749000310897827</v>
      </c>
      <c r="I663">
        <v>1.0003999471664429</v>
      </c>
    </row>
    <row r="664" spans="1:9" x14ac:dyDescent="0.2">
      <c r="A664" t="s">
        <v>55</v>
      </c>
      <c r="B664">
        <v>4.2389998435974121</v>
      </c>
      <c r="C664">
        <v>1.0127999782562256</v>
      </c>
      <c r="D664">
        <v>3.6989998817443848</v>
      </c>
      <c r="E664">
        <v>18.174999237060547</v>
      </c>
      <c r="F664">
        <v>1.1460000276565552</v>
      </c>
      <c r="G664">
        <v>0.98269999027252197</v>
      </c>
      <c r="H664">
        <v>1.1639000177383423</v>
      </c>
      <c r="I664">
        <v>1.0019999742507935</v>
      </c>
    </row>
    <row r="665" spans="1:9" x14ac:dyDescent="0.2">
      <c r="A665" t="s">
        <v>56</v>
      </c>
      <c r="B665">
        <v>26.134000778198242</v>
      </c>
      <c r="C665">
        <v>3.5034999847412109</v>
      </c>
      <c r="D665">
        <v>26.216999053955078</v>
      </c>
      <c r="E665">
        <v>109.80000305175781</v>
      </c>
      <c r="F665">
        <v>0.9968000054359436</v>
      </c>
      <c r="G665">
        <v>0.99269998073577881</v>
      </c>
      <c r="H665">
        <v>1.00409996509552</v>
      </c>
      <c r="I665">
        <v>1</v>
      </c>
    </row>
    <row r="666" spans="1:9" x14ac:dyDescent="0.2">
      <c r="A666" t="s">
        <v>57</v>
      </c>
      <c r="B666">
        <v>0.46000000834465027</v>
      </c>
      <c r="C666">
        <v>6.25E-2</v>
      </c>
      <c r="D666">
        <v>0.44900000095367432</v>
      </c>
      <c r="E666">
        <v>1.0609999895095825</v>
      </c>
      <c r="F666">
        <v>1.0255000591278076</v>
      </c>
      <c r="G666">
        <v>1.0191999673843384</v>
      </c>
      <c r="H666">
        <v>1.0061999559402466</v>
      </c>
      <c r="I666">
        <v>1</v>
      </c>
    </row>
    <row r="667" spans="1:9" x14ac:dyDescent="0.2">
      <c r="A667" t="s">
        <v>58</v>
      </c>
      <c r="B667">
        <v>1.9730000495910645</v>
      </c>
      <c r="C667">
        <v>0.2378000020980835</v>
      </c>
      <c r="D667">
        <v>1.8589999675750732</v>
      </c>
      <c r="E667">
        <v>1.8589999675750732</v>
      </c>
      <c r="F667">
        <v>1.0609999895095825</v>
      </c>
      <c r="G667">
        <v>1.0394999980926514</v>
      </c>
      <c r="H667">
        <v>1.0375000238418579</v>
      </c>
      <c r="I667">
        <v>0.98379999399185181</v>
      </c>
    </row>
    <row r="668" spans="1:9" x14ac:dyDescent="0.2">
      <c r="A668" t="s">
        <v>59</v>
      </c>
    </row>
    <row r="669" spans="1:9" x14ac:dyDescent="0.2">
      <c r="A669" t="s">
        <v>60</v>
      </c>
      <c r="B669">
        <v>96.597999572753906</v>
      </c>
      <c r="C669">
        <v>15.739199638366699</v>
      </c>
      <c r="D669">
        <v>94.094001770019531</v>
      </c>
      <c r="E669">
        <v>308.78900146484375</v>
      </c>
      <c r="F669" t="s">
        <v>61</v>
      </c>
    </row>
    <row r="671" spans="1:9" x14ac:dyDescent="0.2">
      <c r="A671" t="s">
        <v>62</v>
      </c>
    </row>
    <row r="673" spans="1:9" x14ac:dyDescent="0.2">
      <c r="A673" t="s">
        <v>106</v>
      </c>
    </row>
    <row r="674" spans="1:9" x14ac:dyDescent="0.2">
      <c r="A674" t="s">
        <v>1</v>
      </c>
      <c r="B674" t="s">
        <v>2</v>
      </c>
      <c r="C674" t="s">
        <v>3</v>
      </c>
      <c r="D674" t="s">
        <v>4</v>
      </c>
    </row>
    <row r="675" spans="1:9" x14ac:dyDescent="0.2">
      <c r="A675" t="s">
        <v>5</v>
      </c>
      <c r="B675">
        <v>17</v>
      </c>
      <c r="C675" t="s">
        <v>6</v>
      </c>
      <c r="D675" t="s">
        <v>107</v>
      </c>
    </row>
    <row r="676" spans="1:9" x14ac:dyDescent="0.2">
      <c r="A676" t="s">
        <v>8</v>
      </c>
      <c r="B676" t="s">
        <v>9</v>
      </c>
      <c r="C676">
        <v>-1.118399977684021</v>
      </c>
      <c r="D676" t="s">
        <v>10</v>
      </c>
      <c r="E676">
        <v>26.193599700927734</v>
      </c>
      <c r="F676" t="s">
        <v>11</v>
      </c>
      <c r="G676">
        <v>10.379500389099121</v>
      </c>
    </row>
    <row r="677" spans="1:9" x14ac:dyDescent="0.2">
      <c r="A677" t="s">
        <v>12</v>
      </c>
      <c r="B677">
        <v>15</v>
      </c>
      <c r="C677" t="s">
        <v>13</v>
      </c>
      <c r="D677">
        <v>1</v>
      </c>
      <c r="E677" t="s">
        <v>14</v>
      </c>
      <c r="F677" t="s">
        <v>15</v>
      </c>
    </row>
    <row r="678" spans="1:9" x14ac:dyDescent="0.2">
      <c r="A678" t="s">
        <v>16</v>
      </c>
      <c r="B678" t="s">
        <v>108</v>
      </c>
    </row>
    <row r="679" spans="1:9" x14ac:dyDescent="0.2">
      <c r="A679" t="s">
        <v>18</v>
      </c>
    </row>
    <row r="680" spans="1:9" x14ac:dyDescent="0.2">
      <c r="A680" t="s">
        <v>19</v>
      </c>
    </row>
    <row r="681" spans="1:9" x14ac:dyDescent="0.2">
      <c r="A681" t="s">
        <v>20</v>
      </c>
      <c r="B681">
        <v>1.4970000350444934E-8</v>
      </c>
    </row>
    <row r="682" spans="1:9" x14ac:dyDescent="0.2">
      <c r="A682" t="s">
        <v>21</v>
      </c>
      <c r="B682" t="s">
        <v>22</v>
      </c>
      <c r="C682" t="s">
        <v>23</v>
      </c>
      <c r="D682" t="s">
        <v>24</v>
      </c>
      <c r="E682" t="s">
        <v>25</v>
      </c>
      <c r="F682" t="s">
        <v>26</v>
      </c>
      <c r="G682" t="s">
        <v>27</v>
      </c>
      <c r="H682" t="s">
        <v>28</v>
      </c>
      <c r="I682" t="s">
        <v>29</v>
      </c>
    </row>
    <row r="683" spans="1:9" x14ac:dyDescent="0.2">
      <c r="A683">
        <v>1</v>
      </c>
      <c r="B683" t="s">
        <v>30</v>
      </c>
      <c r="C683">
        <v>84.9219970703125</v>
      </c>
      <c r="D683">
        <v>-17.600000381469727</v>
      </c>
      <c r="E683">
        <v>243.69999694824219</v>
      </c>
      <c r="F683">
        <v>108.59999847412109</v>
      </c>
      <c r="G683">
        <v>100</v>
      </c>
      <c r="H683">
        <v>566</v>
      </c>
      <c r="I683">
        <v>-4.5300002098083496</v>
      </c>
    </row>
    <row r="684" spans="1:9" x14ac:dyDescent="0.2">
      <c r="A684">
        <v>2</v>
      </c>
      <c r="B684" t="s">
        <v>31</v>
      </c>
      <c r="C684">
        <v>151.11799621582031</v>
      </c>
      <c r="D684">
        <v>21.899999618530273</v>
      </c>
      <c r="E684">
        <v>10</v>
      </c>
      <c r="F684">
        <v>10.600000381469727</v>
      </c>
      <c r="G684">
        <v>6.6700000762939453</v>
      </c>
      <c r="H684">
        <v>47</v>
      </c>
      <c r="I684">
        <v>1.3270000219345093</v>
      </c>
    </row>
    <row r="685" spans="1:9" x14ac:dyDescent="0.2">
      <c r="A685">
        <v>3</v>
      </c>
      <c r="B685" t="s">
        <v>32</v>
      </c>
      <c r="C685">
        <v>119.47699737548828</v>
      </c>
      <c r="D685">
        <v>423.29998779296875</v>
      </c>
      <c r="E685">
        <v>26.799999237060547</v>
      </c>
      <c r="F685">
        <v>21.799999237060547</v>
      </c>
      <c r="G685">
        <v>1.1599999666213989</v>
      </c>
      <c r="H685">
        <v>57</v>
      </c>
      <c r="I685">
        <v>9.9630002975463867</v>
      </c>
    </row>
    <row r="686" spans="1:9" x14ac:dyDescent="0.2">
      <c r="A686">
        <v>4</v>
      </c>
      <c r="B686" t="s">
        <v>33</v>
      </c>
      <c r="C686">
        <v>107.21199798583984</v>
      </c>
      <c r="D686">
        <v>2912.300048828125</v>
      </c>
      <c r="E686">
        <v>41.5</v>
      </c>
      <c r="F686">
        <v>38.799999237060547</v>
      </c>
      <c r="G686">
        <v>0.41999998688697815</v>
      </c>
      <c r="H686">
        <v>71</v>
      </c>
      <c r="I686">
        <v>41.666000366210938</v>
      </c>
    </row>
    <row r="687" spans="1:9" x14ac:dyDescent="0.2">
      <c r="A687">
        <v>5</v>
      </c>
      <c r="B687" t="s">
        <v>34</v>
      </c>
      <c r="C687">
        <v>129.48800659179688</v>
      </c>
      <c r="D687">
        <v>76.300003051757812</v>
      </c>
      <c r="E687">
        <v>5.4000000953674316</v>
      </c>
      <c r="F687">
        <v>3.4000000953674316</v>
      </c>
      <c r="G687">
        <v>3.8199999332427979</v>
      </c>
      <c r="H687">
        <v>152</v>
      </c>
      <c r="I687">
        <v>10.767000198364258</v>
      </c>
    </row>
    <row r="688" spans="1:9" x14ac:dyDescent="0.2">
      <c r="A688">
        <v>6</v>
      </c>
      <c r="B688" t="s">
        <v>35</v>
      </c>
      <c r="C688">
        <v>90.679000854492188</v>
      </c>
      <c r="D688">
        <v>1321.5</v>
      </c>
      <c r="E688">
        <v>31</v>
      </c>
      <c r="F688">
        <v>14.300000190734863</v>
      </c>
      <c r="G688">
        <v>0.62999999523162842</v>
      </c>
      <c r="H688">
        <v>126</v>
      </c>
      <c r="I688">
        <v>50.791000366210938</v>
      </c>
    </row>
    <row r="689" spans="1:9" x14ac:dyDescent="0.2">
      <c r="A689">
        <v>7</v>
      </c>
      <c r="B689" t="s">
        <v>36</v>
      </c>
      <c r="C689">
        <v>77.48699951171875</v>
      </c>
      <c r="D689">
        <v>5400.5</v>
      </c>
      <c r="E689">
        <v>79.5</v>
      </c>
      <c r="F689">
        <v>34</v>
      </c>
      <c r="G689">
        <v>0.31000000238418579</v>
      </c>
      <c r="H689">
        <v>171</v>
      </c>
      <c r="I689">
        <v>68.403999328613281</v>
      </c>
    </row>
    <row r="690" spans="1:9" x14ac:dyDescent="0.2">
      <c r="A690">
        <v>8</v>
      </c>
      <c r="B690" t="s">
        <v>37</v>
      </c>
      <c r="C690">
        <v>107.51300048828125</v>
      </c>
      <c r="D690">
        <v>375.10000610351562</v>
      </c>
      <c r="E690">
        <v>13.699999809265137</v>
      </c>
      <c r="F690">
        <v>10.100000381469727</v>
      </c>
      <c r="G690">
        <v>1.190000057220459</v>
      </c>
      <c r="H690">
        <v>105</v>
      </c>
      <c r="I690">
        <v>18.273000717163086</v>
      </c>
    </row>
    <row r="691" spans="1:9" x14ac:dyDescent="0.2">
      <c r="A691">
        <v>9</v>
      </c>
      <c r="B691" t="s">
        <v>38</v>
      </c>
      <c r="C691">
        <v>134.92599487304688</v>
      </c>
      <c r="D691">
        <v>1822.5</v>
      </c>
      <c r="E691">
        <v>20.899999618530273</v>
      </c>
      <c r="F691">
        <v>17.399999618530273</v>
      </c>
      <c r="G691">
        <v>0.52999997138977051</v>
      </c>
      <c r="H691">
        <v>198</v>
      </c>
      <c r="I691">
        <v>108.93299865722656</v>
      </c>
    </row>
    <row r="692" spans="1:9" x14ac:dyDescent="0.2">
      <c r="A692">
        <v>10</v>
      </c>
      <c r="B692" t="s">
        <v>39</v>
      </c>
      <c r="C692">
        <v>146.4429931640625</v>
      </c>
      <c r="D692">
        <v>31.700000762939453</v>
      </c>
      <c r="E692">
        <v>16.700000762939453</v>
      </c>
      <c r="F692">
        <v>13.899999618530273</v>
      </c>
      <c r="G692">
        <v>4.7800002098083496</v>
      </c>
      <c r="H692">
        <v>154</v>
      </c>
      <c r="I692">
        <v>1.1180000305175781</v>
      </c>
    </row>
    <row r="693" spans="1:9" x14ac:dyDescent="0.2">
      <c r="A693">
        <v>11</v>
      </c>
      <c r="B693" t="s">
        <v>40</v>
      </c>
      <c r="C693">
        <v>191.36199951171875</v>
      </c>
      <c r="D693">
        <v>65.099998474121094</v>
      </c>
      <c r="E693">
        <v>6.5</v>
      </c>
      <c r="F693">
        <v>4.6999998092651367</v>
      </c>
      <c r="G693">
        <v>2.4600000381469727</v>
      </c>
      <c r="H693">
        <v>168</v>
      </c>
      <c r="I693">
        <v>1.7769999504089355</v>
      </c>
    </row>
    <row r="695" spans="1:9" x14ac:dyDescent="0.2">
      <c r="A695" t="s">
        <v>41</v>
      </c>
      <c r="B695" t="s">
        <v>42</v>
      </c>
    </row>
    <row r="696" spans="1:9" x14ac:dyDescent="0.2">
      <c r="A696" t="s">
        <v>22</v>
      </c>
      <c r="B696" t="s">
        <v>43</v>
      </c>
      <c r="C696" t="s">
        <v>44</v>
      </c>
      <c r="D696" t="s">
        <v>45</v>
      </c>
      <c r="E696" t="s">
        <v>29</v>
      </c>
      <c r="F696" t="s">
        <v>41</v>
      </c>
      <c r="G696" t="s">
        <v>46</v>
      </c>
      <c r="H696" t="s">
        <v>47</v>
      </c>
      <c r="I696" t="s">
        <v>30</v>
      </c>
    </row>
    <row r="697" spans="1:9" x14ac:dyDescent="0.2">
      <c r="A697" t="s">
        <v>30</v>
      </c>
      <c r="B697">
        <v>-0.12200000137090683</v>
      </c>
      <c r="C697">
        <v>-6.1999998986721039E-2</v>
      </c>
      <c r="D697">
        <v>-0.17100000381469727</v>
      </c>
      <c r="E697">
        <v>-4.5300002098083496</v>
      </c>
      <c r="F697">
        <v>0.71380001306533813</v>
      </c>
      <c r="G697">
        <v>0.99129998683929443</v>
      </c>
      <c r="H697">
        <v>0.72009998559951782</v>
      </c>
      <c r="I697">
        <v>1</v>
      </c>
    </row>
    <row r="698" spans="1:9" x14ac:dyDescent="0.2">
      <c r="A698" t="s">
        <v>48</v>
      </c>
      <c r="B698" t="s">
        <v>49</v>
      </c>
      <c r="C698">
        <v>5.0999999046325684E-2</v>
      </c>
    </row>
    <row r="699" spans="1:9" x14ac:dyDescent="0.2">
      <c r="A699" t="s">
        <v>31</v>
      </c>
      <c r="B699">
        <v>9.7999997437000275E-2</v>
      </c>
      <c r="C699">
        <v>2.669999934732914E-2</v>
      </c>
      <c r="D699">
        <v>0.10000000149011612</v>
      </c>
      <c r="E699">
        <v>1.3270000219345093</v>
      </c>
      <c r="F699">
        <v>0.97469997406005859</v>
      </c>
      <c r="G699">
        <v>0.98159998655319214</v>
      </c>
      <c r="H699">
        <v>0.99699997901916504</v>
      </c>
      <c r="I699">
        <v>0.99599999189376831</v>
      </c>
    </row>
    <row r="700" spans="1:9" x14ac:dyDescent="0.2">
      <c r="A700" t="s">
        <v>48</v>
      </c>
      <c r="B700" t="s">
        <v>49</v>
      </c>
      <c r="C700">
        <v>-2.199999988079071E-2</v>
      </c>
    </row>
    <row r="701" spans="1:9" x14ac:dyDescent="0.2">
      <c r="A701" t="s">
        <v>50</v>
      </c>
      <c r="B701">
        <v>1.4589999914169312</v>
      </c>
      <c r="C701">
        <v>0.29899999499320984</v>
      </c>
      <c r="D701">
        <v>1.5190000534057617</v>
      </c>
      <c r="E701">
        <v>9.9630002975463867</v>
      </c>
      <c r="F701">
        <v>0.9603000283241272</v>
      </c>
      <c r="G701">
        <v>0.97899997234344482</v>
      </c>
      <c r="H701">
        <v>0.99470001459121704</v>
      </c>
      <c r="I701">
        <v>0.98600000143051147</v>
      </c>
    </row>
    <row r="702" spans="1:9" x14ac:dyDescent="0.2">
      <c r="A702" t="s">
        <v>51</v>
      </c>
      <c r="B702">
        <v>10.062999725341797</v>
      </c>
      <c r="C702">
        <v>1.7318999767303467</v>
      </c>
      <c r="D702">
        <v>10.331000328063965</v>
      </c>
      <c r="E702">
        <v>41.666000366210938</v>
      </c>
      <c r="F702">
        <v>0.97409999370574951</v>
      </c>
      <c r="G702">
        <v>0.97500002384185791</v>
      </c>
      <c r="H702">
        <v>1.0052000284194946</v>
      </c>
      <c r="I702">
        <v>0.99390000104904175</v>
      </c>
    </row>
    <row r="703" spans="1:9" x14ac:dyDescent="0.2">
      <c r="A703" t="s">
        <v>52</v>
      </c>
      <c r="B703">
        <v>1.6100000143051147</v>
      </c>
      <c r="C703">
        <v>0.50139999389648438</v>
      </c>
      <c r="D703">
        <v>1.2480000257492065</v>
      </c>
      <c r="E703">
        <v>10.767000198364258</v>
      </c>
      <c r="F703">
        <v>1.2898999452590942</v>
      </c>
      <c r="G703">
        <v>0.97339999675750732</v>
      </c>
      <c r="H703">
        <v>1.3230999708175659</v>
      </c>
      <c r="I703">
        <v>1.0013999938964844</v>
      </c>
    </row>
    <row r="704" spans="1:9" x14ac:dyDescent="0.2">
      <c r="A704" t="s">
        <v>53</v>
      </c>
      <c r="B704">
        <v>10.854999542236328</v>
      </c>
      <c r="C704">
        <v>2.0550999641418457</v>
      </c>
      <c r="D704">
        <v>10.961000442504883</v>
      </c>
      <c r="E704">
        <v>50.791000366210938</v>
      </c>
      <c r="F704">
        <v>0.99029999971389771</v>
      </c>
      <c r="G704">
        <v>0.98280000686645508</v>
      </c>
      <c r="H704">
        <v>1.0080000162124634</v>
      </c>
      <c r="I704">
        <v>0.99970000982284546</v>
      </c>
    </row>
    <row r="705" spans="1:9" x14ac:dyDescent="0.2">
      <c r="A705" t="s">
        <v>54</v>
      </c>
      <c r="B705">
        <v>39.726001739501953</v>
      </c>
      <c r="C705">
        <v>6.3807001113891602</v>
      </c>
      <c r="D705">
        <v>37.854999542236328</v>
      </c>
      <c r="E705">
        <v>68.403999328613281</v>
      </c>
      <c r="F705">
        <v>1.0493999719619751</v>
      </c>
      <c r="G705">
        <v>0.97610002756118774</v>
      </c>
      <c r="H705">
        <v>1.0745999813079834</v>
      </c>
      <c r="I705">
        <v>1.0003999471664429</v>
      </c>
    </row>
    <row r="706" spans="1:9" x14ac:dyDescent="0.2">
      <c r="A706" t="s">
        <v>55</v>
      </c>
      <c r="B706">
        <v>4.2560000419616699</v>
      </c>
      <c r="C706">
        <v>1.0190999507904053</v>
      </c>
      <c r="D706">
        <v>3.7179999351501465</v>
      </c>
      <c r="E706">
        <v>18.273000717163086</v>
      </c>
      <c r="F706">
        <v>1.1446000337600708</v>
      </c>
      <c r="G706">
        <v>0.98280000686645508</v>
      </c>
      <c r="H706">
        <v>1.1622999906539917</v>
      </c>
      <c r="I706">
        <v>1.0018999576568604</v>
      </c>
    </row>
    <row r="707" spans="1:9" x14ac:dyDescent="0.2">
      <c r="A707" t="s">
        <v>56</v>
      </c>
      <c r="B707">
        <v>25.930999755859375</v>
      </c>
      <c r="C707">
        <v>3.4832999706268311</v>
      </c>
      <c r="D707">
        <v>26.010000228881836</v>
      </c>
      <c r="E707">
        <v>108.93299865722656</v>
      </c>
      <c r="F707">
        <v>0.99699997901916504</v>
      </c>
      <c r="G707">
        <v>0.99290001392364502</v>
      </c>
      <c r="H707">
        <v>1.00409996509552</v>
      </c>
      <c r="I707">
        <v>1</v>
      </c>
    </row>
    <row r="708" spans="1:9" x14ac:dyDescent="0.2">
      <c r="A708" t="s">
        <v>57</v>
      </c>
      <c r="B708">
        <v>0.48500001430511475</v>
      </c>
      <c r="C708">
        <v>6.5999999642372131E-2</v>
      </c>
      <c r="D708">
        <v>0.47299998998641968</v>
      </c>
      <c r="E708">
        <v>1.1180000305175781</v>
      </c>
      <c r="F708">
        <v>1.0256999731063843</v>
      </c>
      <c r="G708">
        <v>1.0194000005722046</v>
      </c>
      <c r="H708">
        <v>1.0061999559402466</v>
      </c>
      <c r="I708">
        <v>1</v>
      </c>
    </row>
    <row r="709" spans="1:9" x14ac:dyDescent="0.2">
      <c r="A709" t="s">
        <v>58</v>
      </c>
      <c r="B709">
        <v>1.8849999904632568</v>
      </c>
      <c r="C709">
        <v>0.22769999504089355</v>
      </c>
      <c r="D709">
        <v>1.7769999504089355</v>
      </c>
      <c r="E709">
        <v>1.7769999504089355</v>
      </c>
      <c r="F709">
        <v>1.0612000226974487</v>
      </c>
      <c r="G709">
        <v>1.0397000312805176</v>
      </c>
      <c r="H709">
        <v>1.0375000238418579</v>
      </c>
      <c r="I709">
        <v>0.98379999399185181</v>
      </c>
    </row>
    <row r="710" spans="1:9" x14ac:dyDescent="0.2">
      <c r="A710" t="s">
        <v>59</v>
      </c>
    </row>
    <row r="711" spans="1:9" x14ac:dyDescent="0.2">
      <c r="A711" t="s">
        <v>60</v>
      </c>
      <c r="B711">
        <v>96.275001525878906</v>
      </c>
      <c r="C711">
        <v>15.728899955749512</v>
      </c>
      <c r="D711">
        <v>93.821998596191406</v>
      </c>
      <c r="E711">
        <v>308.48800659179688</v>
      </c>
      <c r="F711" t="s">
        <v>61</v>
      </c>
    </row>
    <row r="713" spans="1:9" x14ac:dyDescent="0.2">
      <c r="A713" t="s">
        <v>62</v>
      </c>
    </row>
    <row r="715" spans="1:9" x14ac:dyDescent="0.2">
      <c r="A715" t="s">
        <v>109</v>
      </c>
    </row>
    <row r="716" spans="1:9" x14ac:dyDescent="0.2">
      <c r="A716" t="s">
        <v>1</v>
      </c>
      <c r="B716" t="s">
        <v>2</v>
      </c>
      <c r="C716" t="s">
        <v>3</v>
      </c>
      <c r="D716" t="s">
        <v>4</v>
      </c>
    </row>
    <row r="717" spans="1:9" x14ac:dyDescent="0.2">
      <c r="A717" t="s">
        <v>5</v>
      </c>
      <c r="B717">
        <v>18</v>
      </c>
      <c r="C717" t="s">
        <v>6</v>
      </c>
      <c r="D717" t="s">
        <v>110</v>
      </c>
    </row>
    <row r="718" spans="1:9" x14ac:dyDescent="0.2">
      <c r="A718" t="s">
        <v>8</v>
      </c>
      <c r="B718" t="s">
        <v>9</v>
      </c>
      <c r="C718">
        <v>-1.0667999982833862</v>
      </c>
      <c r="D718" t="s">
        <v>10</v>
      </c>
      <c r="E718">
        <v>26.059499740600586</v>
      </c>
      <c r="F718" t="s">
        <v>11</v>
      </c>
      <c r="G718">
        <v>10.378999710083008</v>
      </c>
    </row>
    <row r="719" spans="1:9" x14ac:dyDescent="0.2">
      <c r="A719" t="s">
        <v>12</v>
      </c>
      <c r="B719">
        <v>15</v>
      </c>
      <c r="C719" t="s">
        <v>13</v>
      </c>
      <c r="D719">
        <v>1</v>
      </c>
      <c r="E719" t="s">
        <v>14</v>
      </c>
      <c r="F719" t="s">
        <v>15</v>
      </c>
    </row>
    <row r="720" spans="1:9" x14ac:dyDescent="0.2">
      <c r="A720" t="s">
        <v>16</v>
      </c>
      <c r="B720" t="s">
        <v>111</v>
      </c>
    </row>
    <row r="721" spans="1:9" x14ac:dyDescent="0.2">
      <c r="A721" t="s">
        <v>18</v>
      </c>
    </row>
    <row r="722" spans="1:9" x14ac:dyDescent="0.2">
      <c r="A722" t="s">
        <v>19</v>
      </c>
    </row>
    <row r="723" spans="1:9" x14ac:dyDescent="0.2">
      <c r="A723" t="s">
        <v>20</v>
      </c>
      <c r="B723">
        <v>1.4970000350444934E-8</v>
      </c>
    </row>
    <row r="724" spans="1:9" x14ac:dyDescent="0.2">
      <c r="A724" t="s">
        <v>21</v>
      </c>
      <c r="B724" t="s">
        <v>22</v>
      </c>
      <c r="C724" t="s">
        <v>23</v>
      </c>
      <c r="D724" t="s">
        <v>24</v>
      </c>
      <c r="E724" t="s">
        <v>25</v>
      </c>
      <c r="F724" t="s">
        <v>26</v>
      </c>
      <c r="G724" t="s">
        <v>27</v>
      </c>
      <c r="H724" t="s">
        <v>28</v>
      </c>
      <c r="I724" t="s">
        <v>29</v>
      </c>
    </row>
    <row r="725" spans="1:9" x14ac:dyDescent="0.2">
      <c r="A725">
        <v>1</v>
      </c>
      <c r="B725" t="s">
        <v>30</v>
      </c>
      <c r="C725">
        <v>83.447998046875</v>
      </c>
      <c r="D725">
        <v>58.700000762939453</v>
      </c>
      <c r="E725">
        <v>171.39999389648438</v>
      </c>
      <c r="F725">
        <v>91.199996948242188</v>
      </c>
      <c r="G725">
        <v>9.5100002288818359</v>
      </c>
      <c r="H725">
        <v>491</v>
      </c>
      <c r="I725">
        <v>15.119000434875488</v>
      </c>
    </row>
    <row r="726" spans="1:9" x14ac:dyDescent="0.2">
      <c r="A726">
        <v>2</v>
      </c>
      <c r="B726" t="s">
        <v>31</v>
      </c>
      <c r="C726">
        <v>151.11799621582031</v>
      </c>
      <c r="D726">
        <v>20.799999237060547</v>
      </c>
      <c r="E726">
        <v>10.600000381469727</v>
      </c>
      <c r="F726">
        <v>10.699999809265137</v>
      </c>
      <c r="G726">
        <v>6.9899997711181641</v>
      </c>
      <c r="H726">
        <v>47</v>
      </c>
      <c r="I726">
        <v>1.2599999904632568</v>
      </c>
    </row>
    <row r="727" spans="1:9" x14ac:dyDescent="0.2">
      <c r="A727">
        <v>3</v>
      </c>
      <c r="B727" t="s">
        <v>32</v>
      </c>
      <c r="C727">
        <v>119.47699737548828</v>
      </c>
      <c r="D727">
        <v>415.79998779296875</v>
      </c>
      <c r="E727">
        <v>27.600000381469727</v>
      </c>
      <c r="F727">
        <v>20.899999618530273</v>
      </c>
      <c r="G727">
        <v>1.1699999570846558</v>
      </c>
      <c r="H727">
        <v>57</v>
      </c>
      <c r="I727">
        <v>9.7849998474121094</v>
      </c>
    </row>
    <row r="728" spans="1:9" x14ac:dyDescent="0.2">
      <c r="A728">
        <v>4</v>
      </c>
      <c r="B728" t="s">
        <v>33</v>
      </c>
      <c r="C728">
        <v>107.21199798583984</v>
      </c>
      <c r="D728">
        <v>2927.5</v>
      </c>
      <c r="E728">
        <v>36.900001525878906</v>
      </c>
      <c r="F728">
        <v>39.5</v>
      </c>
      <c r="G728">
        <v>0.41999998688697815</v>
      </c>
      <c r="H728">
        <v>69</v>
      </c>
      <c r="I728">
        <v>41.882999420166016</v>
      </c>
    </row>
    <row r="729" spans="1:9" x14ac:dyDescent="0.2">
      <c r="A729">
        <v>5</v>
      </c>
      <c r="B729" t="s">
        <v>34</v>
      </c>
      <c r="C729">
        <v>129.48800659179688</v>
      </c>
      <c r="D729">
        <v>82</v>
      </c>
      <c r="E729">
        <v>5.8000001907348633</v>
      </c>
      <c r="F729">
        <v>4.4000000953674316</v>
      </c>
      <c r="G729">
        <v>3.7000000476837158</v>
      </c>
      <c r="H729">
        <v>164</v>
      </c>
      <c r="I729">
        <v>11.567999839782715</v>
      </c>
    </row>
    <row r="730" spans="1:9" x14ac:dyDescent="0.2">
      <c r="A730">
        <v>6</v>
      </c>
      <c r="B730" t="s">
        <v>35</v>
      </c>
      <c r="C730">
        <v>90.674003601074219</v>
      </c>
      <c r="D730">
        <v>1320.300048828125</v>
      </c>
      <c r="E730">
        <v>26</v>
      </c>
      <c r="F730">
        <v>16.299999237060547</v>
      </c>
      <c r="G730">
        <v>0.62999999523162842</v>
      </c>
      <c r="H730">
        <v>121</v>
      </c>
      <c r="I730">
        <v>50.744998931884766</v>
      </c>
    </row>
    <row r="731" spans="1:9" x14ac:dyDescent="0.2">
      <c r="A731">
        <v>7</v>
      </c>
      <c r="B731" t="s">
        <v>36</v>
      </c>
      <c r="C731">
        <v>77.48699951171875</v>
      </c>
      <c r="D731">
        <v>5415.89990234375</v>
      </c>
      <c r="E731">
        <v>78.199996948242188</v>
      </c>
      <c r="F731">
        <v>35.5</v>
      </c>
      <c r="G731">
        <v>0.31000000238418579</v>
      </c>
      <c r="H731">
        <v>170</v>
      </c>
      <c r="I731">
        <v>68.5989990234375</v>
      </c>
    </row>
    <row r="732" spans="1:9" x14ac:dyDescent="0.2">
      <c r="A732">
        <v>8</v>
      </c>
      <c r="B732" t="s">
        <v>37</v>
      </c>
      <c r="C732">
        <v>107.50800323486328</v>
      </c>
      <c r="D732">
        <v>374.70001220703125</v>
      </c>
      <c r="E732">
        <v>14.5</v>
      </c>
      <c r="F732">
        <v>9.3999996185302734</v>
      </c>
      <c r="G732">
        <v>1.190000057220459</v>
      </c>
      <c r="H732">
        <v>103</v>
      </c>
      <c r="I732">
        <v>18.25200080871582</v>
      </c>
    </row>
    <row r="733" spans="1:9" x14ac:dyDescent="0.2">
      <c r="A733">
        <v>9</v>
      </c>
      <c r="B733" t="s">
        <v>38</v>
      </c>
      <c r="C733">
        <v>134.88400268554688</v>
      </c>
      <c r="D733">
        <v>1811.9000244140625</v>
      </c>
      <c r="E733">
        <v>18.600000381469727</v>
      </c>
      <c r="F733">
        <v>18.299999237060547</v>
      </c>
      <c r="G733">
        <v>0.52999997138977051</v>
      </c>
      <c r="H733">
        <v>194</v>
      </c>
      <c r="I733">
        <v>108.29499816894531</v>
      </c>
    </row>
    <row r="734" spans="1:9" x14ac:dyDescent="0.2">
      <c r="A734">
        <v>10</v>
      </c>
      <c r="B734" t="s">
        <v>39</v>
      </c>
      <c r="C734">
        <v>146.4429931640625</v>
      </c>
      <c r="D734">
        <v>31.700000762939453</v>
      </c>
      <c r="E734">
        <v>14.300000190734863</v>
      </c>
      <c r="F734">
        <v>13.699999809265137</v>
      </c>
      <c r="G734">
        <v>4.6100001335144043</v>
      </c>
      <c r="H734">
        <v>145</v>
      </c>
      <c r="I734">
        <v>1.1180000305175781</v>
      </c>
    </row>
    <row r="735" spans="1:9" x14ac:dyDescent="0.2">
      <c r="A735">
        <v>11</v>
      </c>
      <c r="B735" t="s">
        <v>40</v>
      </c>
      <c r="C735">
        <v>191.36199951171875</v>
      </c>
      <c r="D735">
        <v>64.599998474121094</v>
      </c>
      <c r="E735">
        <v>5.0999999046325684</v>
      </c>
      <c r="F735">
        <v>4.0999999046325684</v>
      </c>
      <c r="G735">
        <v>2.4300000667572021</v>
      </c>
      <c r="H735">
        <v>153</v>
      </c>
      <c r="I735">
        <v>1.7630000114440918</v>
      </c>
    </row>
    <row r="737" spans="1:9" x14ac:dyDescent="0.2">
      <c r="A737" t="s">
        <v>41</v>
      </c>
      <c r="B737" t="s">
        <v>42</v>
      </c>
    </row>
    <row r="738" spans="1:9" x14ac:dyDescent="0.2">
      <c r="A738" t="s">
        <v>22</v>
      </c>
      <c r="B738" t="s">
        <v>43</v>
      </c>
      <c r="C738" t="s">
        <v>44</v>
      </c>
      <c r="D738" t="s">
        <v>45</v>
      </c>
      <c r="E738" t="s">
        <v>29</v>
      </c>
      <c r="F738" t="s">
        <v>41</v>
      </c>
      <c r="G738" t="s">
        <v>46</v>
      </c>
      <c r="H738" t="s">
        <v>47</v>
      </c>
      <c r="I738" t="s">
        <v>30</v>
      </c>
    </row>
    <row r="739" spans="1:9" x14ac:dyDescent="0.2">
      <c r="A739" t="s">
        <v>30</v>
      </c>
      <c r="B739">
        <v>0.40400001406669617</v>
      </c>
      <c r="C739">
        <v>0.20309999585151672</v>
      </c>
      <c r="D739">
        <v>0.56999999284744263</v>
      </c>
      <c r="E739">
        <v>15.119000434875488</v>
      </c>
      <c r="F739">
        <v>0.71009999513626099</v>
      </c>
      <c r="G739">
        <v>0.99129998683929443</v>
      </c>
      <c r="H739">
        <v>0.71630001068115234</v>
      </c>
      <c r="I739">
        <v>1</v>
      </c>
    </row>
    <row r="740" spans="1:9" x14ac:dyDescent="0.2">
      <c r="A740" t="s">
        <v>48</v>
      </c>
      <c r="B740" t="s">
        <v>49</v>
      </c>
      <c r="C740">
        <v>-0.17000000178813934</v>
      </c>
    </row>
    <row r="741" spans="1:9" x14ac:dyDescent="0.2">
      <c r="A741" t="s">
        <v>31</v>
      </c>
      <c r="B741">
        <v>9.3000002205371857E-2</v>
      </c>
      <c r="C741">
        <v>2.500000037252903E-2</v>
      </c>
      <c r="D741">
        <v>9.4999998807907104E-2</v>
      </c>
      <c r="E741">
        <v>1.2599999904632568</v>
      </c>
      <c r="F741">
        <v>0.97460001707077026</v>
      </c>
      <c r="G741">
        <v>0.98159998655319214</v>
      </c>
      <c r="H741">
        <v>0.99690002202987671</v>
      </c>
      <c r="I741">
        <v>0.99599999189376831</v>
      </c>
    </row>
    <row r="742" spans="1:9" x14ac:dyDescent="0.2">
      <c r="A742" t="s">
        <v>48</v>
      </c>
      <c r="B742" t="s">
        <v>49</v>
      </c>
      <c r="C742">
        <v>-2.0999999716877937E-2</v>
      </c>
    </row>
    <row r="743" spans="1:9" x14ac:dyDescent="0.2">
      <c r="A743" t="s">
        <v>50</v>
      </c>
      <c r="B743">
        <v>1.4329999685287476</v>
      </c>
      <c r="C743">
        <v>0.29319998621940613</v>
      </c>
      <c r="D743">
        <v>1.4919999837875366</v>
      </c>
      <c r="E743">
        <v>9.7849998474121094</v>
      </c>
      <c r="F743">
        <v>0.96020001173019409</v>
      </c>
      <c r="G743">
        <v>0.97899997234344482</v>
      </c>
      <c r="H743">
        <v>0.99459999799728394</v>
      </c>
      <c r="I743">
        <v>0.98610001802444458</v>
      </c>
    </row>
    <row r="744" spans="1:9" x14ac:dyDescent="0.2">
      <c r="A744" t="s">
        <v>51</v>
      </c>
      <c r="B744">
        <v>10.114999771118164</v>
      </c>
      <c r="C744">
        <v>1.7382999658584595</v>
      </c>
      <c r="D744">
        <v>10.383999824523926</v>
      </c>
      <c r="E744">
        <v>41.882999420166016</v>
      </c>
      <c r="F744">
        <v>0.97399997711181641</v>
      </c>
      <c r="G744">
        <v>0.97500002384185791</v>
      </c>
      <c r="H744">
        <v>1.0051000118255615</v>
      </c>
      <c r="I744">
        <v>0.99390000104904175</v>
      </c>
    </row>
    <row r="745" spans="1:9" x14ac:dyDescent="0.2">
      <c r="A745" t="s">
        <v>52</v>
      </c>
      <c r="B745">
        <v>1.7289999723434448</v>
      </c>
      <c r="C745">
        <v>0.53769999742507935</v>
      </c>
      <c r="D745">
        <v>1.340999960899353</v>
      </c>
      <c r="E745">
        <v>11.567999839782715</v>
      </c>
      <c r="F745">
        <v>1.2892999649047852</v>
      </c>
      <c r="G745">
        <v>0.97339999675750732</v>
      </c>
      <c r="H745">
        <v>1.3226000070571899</v>
      </c>
      <c r="I745">
        <v>1.0013999938964844</v>
      </c>
    </row>
    <row r="746" spans="1:9" x14ac:dyDescent="0.2">
      <c r="A746" t="s">
        <v>53</v>
      </c>
      <c r="B746">
        <v>10.847000122070312</v>
      </c>
      <c r="C746">
        <v>2.0506999492645264</v>
      </c>
      <c r="D746">
        <v>10.951000213623047</v>
      </c>
      <c r="E746">
        <v>50.744998931884766</v>
      </c>
      <c r="F746">
        <v>0.99049997329711914</v>
      </c>
      <c r="G746">
        <v>0.98280000686645508</v>
      </c>
      <c r="H746">
        <v>1.0082000494003296</v>
      </c>
      <c r="I746">
        <v>0.99970000982284546</v>
      </c>
    </row>
    <row r="747" spans="1:9" x14ac:dyDescent="0.2">
      <c r="A747" t="s">
        <v>54</v>
      </c>
      <c r="B747">
        <v>39.834999084472656</v>
      </c>
      <c r="C747">
        <v>6.3891000747680664</v>
      </c>
      <c r="D747">
        <v>37.963001251220703</v>
      </c>
      <c r="E747">
        <v>68.5989990234375</v>
      </c>
      <c r="F747">
        <v>1.049299955368042</v>
      </c>
      <c r="G747">
        <v>0.97610002756118774</v>
      </c>
      <c r="H747">
        <v>1.0744999647140503</v>
      </c>
      <c r="I747">
        <v>1.0003999471664429</v>
      </c>
    </row>
    <row r="748" spans="1:9" x14ac:dyDescent="0.2">
      <c r="A748" t="s">
        <v>55</v>
      </c>
      <c r="B748">
        <v>4.254000186920166</v>
      </c>
      <c r="C748">
        <v>1.0170999765396118</v>
      </c>
      <c r="D748">
        <v>3.7139999866485596</v>
      </c>
      <c r="E748">
        <v>18.25200080871582</v>
      </c>
      <c r="F748">
        <v>1.145300030708313</v>
      </c>
      <c r="G748">
        <v>0.98280000686645508</v>
      </c>
      <c r="H748">
        <v>1.1629999876022339</v>
      </c>
      <c r="I748">
        <v>1.0019999742507935</v>
      </c>
    </row>
    <row r="749" spans="1:9" x14ac:dyDescent="0.2">
      <c r="A749" t="s">
        <v>56</v>
      </c>
      <c r="B749">
        <v>25.778999328613281</v>
      </c>
      <c r="C749">
        <v>3.4579000473022461</v>
      </c>
      <c r="D749">
        <v>25.857999801635742</v>
      </c>
      <c r="E749">
        <v>108.29499816894531</v>
      </c>
      <c r="F749">
        <v>0.99699997901916504</v>
      </c>
      <c r="G749">
        <v>0.99290001392364502</v>
      </c>
      <c r="H749">
        <v>1.0039999485015869</v>
      </c>
      <c r="I749">
        <v>1</v>
      </c>
    </row>
    <row r="750" spans="1:9" x14ac:dyDescent="0.2">
      <c r="A750" t="s">
        <v>57</v>
      </c>
      <c r="B750">
        <v>0.48500001430511475</v>
      </c>
      <c r="C750">
        <v>6.589999794960022E-2</v>
      </c>
      <c r="D750">
        <v>0.47299998998641968</v>
      </c>
      <c r="E750">
        <v>1.1180000305175781</v>
      </c>
      <c r="F750">
        <v>1.0255999565124512</v>
      </c>
      <c r="G750">
        <v>1.0194000005722046</v>
      </c>
      <c r="H750">
        <v>1.006100058555603</v>
      </c>
      <c r="I750">
        <v>1</v>
      </c>
    </row>
    <row r="751" spans="1:9" x14ac:dyDescent="0.2">
      <c r="A751" t="s">
        <v>58</v>
      </c>
      <c r="B751">
        <v>1.8710000514984131</v>
      </c>
      <c r="C751">
        <v>0.22560000419616699</v>
      </c>
      <c r="D751">
        <v>1.7619999647140503</v>
      </c>
      <c r="E751">
        <v>1.7630000114440918</v>
      </c>
      <c r="F751">
        <v>1.0613000392913818</v>
      </c>
      <c r="G751">
        <v>1.0397000312805176</v>
      </c>
      <c r="H751">
        <v>1.0374000072479248</v>
      </c>
      <c r="I751">
        <v>0.98400002717971802</v>
      </c>
    </row>
    <row r="752" spans="1:9" x14ac:dyDescent="0.2">
      <c r="A752" t="s">
        <v>59</v>
      </c>
    </row>
    <row r="753" spans="1:9" x14ac:dyDescent="0.2">
      <c r="A753" t="s">
        <v>60</v>
      </c>
      <c r="B753">
        <v>96.653999328613281</v>
      </c>
      <c r="C753">
        <v>16.003599166870117</v>
      </c>
      <c r="D753">
        <v>94.603996276855469</v>
      </c>
      <c r="E753">
        <v>328.38699340820312</v>
      </c>
      <c r="F753" t="s">
        <v>61</v>
      </c>
    </row>
    <row r="755" spans="1:9" x14ac:dyDescent="0.2">
      <c r="A755" t="s">
        <v>62</v>
      </c>
    </row>
    <row r="757" spans="1:9" x14ac:dyDescent="0.2">
      <c r="A757" t="s">
        <v>112</v>
      </c>
    </row>
    <row r="758" spans="1:9" x14ac:dyDescent="0.2">
      <c r="A758" t="s">
        <v>1</v>
      </c>
      <c r="B758" t="s">
        <v>2</v>
      </c>
      <c r="C758" t="s">
        <v>3</v>
      </c>
      <c r="D758" t="s">
        <v>4</v>
      </c>
    </row>
    <row r="759" spans="1:9" x14ac:dyDescent="0.2">
      <c r="A759" t="s">
        <v>5</v>
      </c>
      <c r="B759">
        <v>19</v>
      </c>
      <c r="C759" t="s">
        <v>6</v>
      </c>
      <c r="D759" t="s">
        <v>113</v>
      </c>
    </row>
    <row r="760" spans="1:9" x14ac:dyDescent="0.2">
      <c r="A760" t="s">
        <v>8</v>
      </c>
      <c r="B760" t="s">
        <v>9</v>
      </c>
      <c r="C760">
        <v>0.43630000948905945</v>
      </c>
      <c r="D760" t="s">
        <v>10</v>
      </c>
      <c r="E760">
        <v>22.858800888061523</v>
      </c>
      <c r="F760" t="s">
        <v>11</v>
      </c>
      <c r="G760">
        <v>10.371000289916992</v>
      </c>
    </row>
    <row r="761" spans="1:9" x14ac:dyDescent="0.2">
      <c r="A761" t="s">
        <v>12</v>
      </c>
      <c r="B761">
        <v>15</v>
      </c>
      <c r="C761" t="s">
        <v>13</v>
      </c>
      <c r="D761">
        <v>1</v>
      </c>
      <c r="E761" t="s">
        <v>14</v>
      </c>
      <c r="F761" t="s">
        <v>15</v>
      </c>
    </row>
    <row r="762" spans="1:9" x14ac:dyDescent="0.2">
      <c r="A762" t="s">
        <v>16</v>
      </c>
      <c r="B762" t="s">
        <v>114</v>
      </c>
    </row>
    <row r="763" spans="1:9" x14ac:dyDescent="0.2">
      <c r="A763" t="s">
        <v>18</v>
      </c>
    </row>
    <row r="764" spans="1:9" x14ac:dyDescent="0.2">
      <c r="A764" t="s">
        <v>19</v>
      </c>
    </row>
    <row r="765" spans="1:9" x14ac:dyDescent="0.2">
      <c r="A765" t="s">
        <v>20</v>
      </c>
      <c r="B765">
        <v>1.4970000350444934E-8</v>
      </c>
    </row>
    <row r="766" spans="1:9" x14ac:dyDescent="0.2">
      <c r="A766" t="s">
        <v>21</v>
      </c>
      <c r="B766" t="s">
        <v>22</v>
      </c>
      <c r="C766" t="s">
        <v>23</v>
      </c>
      <c r="D766" t="s">
        <v>24</v>
      </c>
      <c r="E766" t="s">
        <v>25</v>
      </c>
      <c r="F766" t="s">
        <v>26</v>
      </c>
      <c r="G766" t="s">
        <v>27</v>
      </c>
      <c r="H766" t="s">
        <v>28</v>
      </c>
      <c r="I766" t="s">
        <v>29</v>
      </c>
    </row>
    <row r="767" spans="1:9" x14ac:dyDescent="0.2">
      <c r="A767">
        <v>1</v>
      </c>
      <c r="B767" t="s">
        <v>30</v>
      </c>
      <c r="C767">
        <v>83.324996948242188</v>
      </c>
      <c r="D767">
        <v>76.800003051757812</v>
      </c>
      <c r="E767">
        <v>161</v>
      </c>
      <c r="F767">
        <v>83.400001525878906</v>
      </c>
      <c r="G767">
        <v>7.2699999809265137</v>
      </c>
      <c r="H767">
        <v>473</v>
      </c>
      <c r="I767">
        <v>19.780000686645508</v>
      </c>
    </row>
    <row r="768" spans="1:9" x14ac:dyDescent="0.2">
      <c r="A768">
        <v>2</v>
      </c>
      <c r="B768" t="s">
        <v>31</v>
      </c>
      <c r="C768">
        <v>151.11799621582031</v>
      </c>
      <c r="D768">
        <v>20</v>
      </c>
      <c r="E768">
        <v>10.699999809265137</v>
      </c>
      <c r="F768">
        <v>9.3999996185302734</v>
      </c>
      <c r="G768">
        <v>7.0900001525878906</v>
      </c>
      <c r="H768">
        <v>46</v>
      </c>
      <c r="I768">
        <v>1.2120000123977661</v>
      </c>
    </row>
    <row r="769" spans="1:9" x14ac:dyDescent="0.2">
      <c r="A769">
        <v>3</v>
      </c>
      <c r="B769" t="s">
        <v>32</v>
      </c>
      <c r="C769">
        <v>119.47699737548828</v>
      </c>
      <c r="D769">
        <v>421.39999389648438</v>
      </c>
      <c r="E769">
        <v>27.100000381469727</v>
      </c>
      <c r="F769">
        <v>23.600000381469727</v>
      </c>
      <c r="G769">
        <v>1.1599999666213989</v>
      </c>
      <c r="H769">
        <v>58</v>
      </c>
      <c r="I769">
        <v>9.9180002212524414</v>
      </c>
    </row>
    <row r="770" spans="1:9" x14ac:dyDescent="0.2">
      <c r="A770">
        <v>4</v>
      </c>
      <c r="B770" t="s">
        <v>33</v>
      </c>
      <c r="C770">
        <v>107.21199798583984</v>
      </c>
      <c r="D770">
        <v>2896.89990234375</v>
      </c>
      <c r="E770">
        <v>40.599998474121094</v>
      </c>
      <c r="F770">
        <v>37.799999237060547</v>
      </c>
      <c r="G770">
        <v>0.41999998688697815</v>
      </c>
      <c r="H770">
        <v>70</v>
      </c>
      <c r="I770">
        <v>41.444999694824219</v>
      </c>
    </row>
    <row r="771" spans="1:9" x14ac:dyDescent="0.2">
      <c r="A771">
        <v>5</v>
      </c>
      <c r="B771" t="s">
        <v>34</v>
      </c>
      <c r="C771">
        <v>129.46200561523438</v>
      </c>
      <c r="D771">
        <v>85</v>
      </c>
      <c r="E771">
        <v>5.8000001907348633</v>
      </c>
      <c r="F771">
        <v>5.1999998092651367</v>
      </c>
      <c r="G771">
        <v>3.6400001049041748</v>
      </c>
      <c r="H771">
        <v>171</v>
      </c>
      <c r="I771">
        <v>12.00100040435791</v>
      </c>
    </row>
    <row r="772" spans="1:9" x14ac:dyDescent="0.2">
      <c r="A772">
        <v>6</v>
      </c>
      <c r="B772" t="s">
        <v>35</v>
      </c>
      <c r="C772">
        <v>90.679000854492188</v>
      </c>
      <c r="D772">
        <v>1286.699951171875</v>
      </c>
      <c r="E772">
        <v>28.899999618530273</v>
      </c>
      <c r="F772">
        <v>18.600000381469727</v>
      </c>
      <c r="G772">
        <v>0.62999999523162842</v>
      </c>
      <c r="H772">
        <v>128</v>
      </c>
      <c r="I772">
        <v>49.452999114990234</v>
      </c>
    </row>
    <row r="773" spans="1:9" x14ac:dyDescent="0.2">
      <c r="A773">
        <v>7</v>
      </c>
      <c r="B773" t="s">
        <v>36</v>
      </c>
      <c r="C773">
        <v>77.48699951171875</v>
      </c>
      <c r="D773">
        <v>5403.10009765625</v>
      </c>
      <c r="E773">
        <v>82</v>
      </c>
      <c r="F773">
        <v>35.400001525878906</v>
      </c>
      <c r="G773">
        <v>0.31000000238418579</v>
      </c>
      <c r="H773">
        <v>173</v>
      </c>
      <c r="I773">
        <v>68.435997009277344</v>
      </c>
    </row>
    <row r="774" spans="1:9" x14ac:dyDescent="0.2">
      <c r="A774">
        <v>8</v>
      </c>
      <c r="B774" t="s">
        <v>37</v>
      </c>
      <c r="C774">
        <v>107.50299835205078</v>
      </c>
      <c r="D774">
        <v>390.79998779296875</v>
      </c>
      <c r="E774">
        <v>14.100000381469727</v>
      </c>
      <c r="F774">
        <v>10</v>
      </c>
      <c r="G774">
        <v>1.1599999666213989</v>
      </c>
      <c r="H774">
        <v>105</v>
      </c>
      <c r="I774">
        <v>19.035999298095703</v>
      </c>
    </row>
    <row r="775" spans="1:9" x14ac:dyDescent="0.2">
      <c r="A775">
        <v>9</v>
      </c>
      <c r="B775" t="s">
        <v>38</v>
      </c>
      <c r="C775">
        <v>134.93800354003906</v>
      </c>
      <c r="D775">
        <v>1811.5</v>
      </c>
      <c r="E775">
        <v>22.700000762939453</v>
      </c>
      <c r="F775">
        <v>17</v>
      </c>
      <c r="G775">
        <v>0.52999997138977051</v>
      </c>
      <c r="H775">
        <v>201</v>
      </c>
      <c r="I775">
        <v>108.27200317382812</v>
      </c>
    </row>
    <row r="776" spans="1:9" x14ac:dyDescent="0.2">
      <c r="A776">
        <v>10</v>
      </c>
      <c r="B776" t="s">
        <v>39</v>
      </c>
      <c r="C776">
        <v>146.4429931640625</v>
      </c>
      <c r="D776">
        <v>33.799999237060547</v>
      </c>
      <c r="E776">
        <v>15</v>
      </c>
      <c r="F776">
        <v>13.800000190734863</v>
      </c>
      <c r="G776">
        <v>4.440000057220459</v>
      </c>
      <c r="H776">
        <v>148</v>
      </c>
      <c r="I776">
        <v>1.1929999589920044</v>
      </c>
    </row>
    <row r="777" spans="1:9" x14ac:dyDescent="0.2">
      <c r="A777">
        <v>11</v>
      </c>
      <c r="B777" t="s">
        <v>40</v>
      </c>
      <c r="C777">
        <v>191.36199951171875</v>
      </c>
      <c r="D777">
        <v>70.199996948242188</v>
      </c>
      <c r="E777">
        <v>4.3000001907348633</v>
      </c>
      <c r="F777">
        <v>5.3000001907348633</v>
      </c>
      <c r="G777">
        <v>2.3199999332427979</v>
      </c>
      <c r="H777">
        <v>154</v>
      </c>
      <c r="I777">
        <v>1.9160000085830688</v>
      </c>
    </row>
    <row r="779" spans="1:9" x14ac:dyDescent="0.2">
      <c r="A779" t="s">
        <v>41</v>
      </c>
      <c r="B779" t="s">
        <v>42</v>
      </c>
    </row>
    <row r="780" spans="1:9" x14ac:dyDescent="0.2">
      <c r="A780" t="s">
        <v>22</v>
      </c>
      <c r="B780" t="s">
        <v>43</v>
      </c>
      <c r="C780" t="s">
        <v>44</v>
      </c>
      <c r="D780" t="s">
        <v>45</v>
      </c>
      <c r="E780" t="s">
        <v>29</v>
      </c>
      <c r="F780" t="s">
        <v>41</v>
      </c>
      <c r="G780" t="s">
        <v>46</v>
      </c>
      <c r="H780" t="s">
        <v>47</v>
      </c>
      <c r="I780" t="s">
        <v>30</v>
      </c>
    </row>
    <row r="781" spans="1:9" x14ac:dyDescent="0.2">
      <c r="A781" t="s">
        <v>30</v>
      </c>
      <c r="B781">
        <v>0.52899998426437378</v>
      </c>
      <c r="C781">
        <v>0.26499998569488525</v>
      </c>
      <c r="D781">
        <v>0.74500000476837158</v>
      </c>
      <c r="E781">
        <v>19.780000686645508</v>
      </c>
      <c r="F781">
        <v>0.70929998159408569</v>
      </c>
      <c r="G781">
        <v>0.991100013256073</v>
      </c>
      <c r="H781">
        <v>0.71560001373291016</v>
      </c>
      <c r="I781">
        <v>1</v>
      </c>
    </row>
    <row r="782" spans="1:9" x14ac:dyDescent="0.2">
      <c r="A782" t="s">
        <v>48</v>
      </c>
      <c r="B782" t="s">
        <v>49</v>
      </c>
      <c r="C782">
        <v>-0.22300000488758087</v>
      </c>
    </row>
    <row r="783" spans="1:9" x14ac:dyDescent="0.2">
      <c r="A783" t="s">
        <v>31</v>
      </c>
      <c r="B783">
        <v>8.9000001549720764E-2</v>
      </c>
      <c r="C783">
        <v>2.4000000208616257E-2</v>
      </c>
      <c r="D783">
        <v>9.2000000178813934E-2</v>
      </c>
      <c r="E783">
        <v>1.2120000123977661</v>
      </c>
      <c r="F783">
        <v>0.97430002689361572</v>
      </c>
      <c r="G783">
        <v>0.98150002956390381</v>
      </c>
      <c r="H783">
        <v>0.9966999888420105</v>
      </c>
      <c r="I783">
        <v>0.99599999189376831</v>
      </c>
    </row>
    <row r="784" spans="1:9" x14ac:dyDescent="0.2">
      <c r="A784" t="s">
        <v>48</v>
      </c>
      <c r="B784" t="s">
        <v>49</v>
      </c>
      <c r="C784">
        <v>-1.9999999552965164E-2</v>
      </c>
    </row>
    <row r="785" spans="1:9" x14ac:dyDescent="0.2">
      <c r="A785" t="s">
        <v>50</v>
      </c>
      <c r="B785">
        <v>1.4520000219345093</v>
      </c>
      <c r="C785">
        <v>0.29739999771118164</v>
      </c>
      <c r="D785">
        <v>1.5130000114440918</v>
      </c>
      <c r="E785">
        <v>9.9180002212524414</v>
      </c>
      <c r="F785">
        <v>0.95999997854232788</v>
      </c>
      <c r="G785">
        <v>0.97890001535415649</v>
      </c>
      <c r="H785">
        <v>0.99449998140335083</v>
      </c>
      <c r="I785">
        <v>0.98610001802444458</v>
      </c>
    </row>
    <row r="786" spans="1:9" x14ac:dyDescent="0.2">
      <c r="A786" t="s">
        <v>51</v>
      </c>
      <c r="B786">
        <v>10.005999565124512</v>
      </c>
      <c r="C786">
        <v>1.7214000225067139</v>
      </c>
      <c r="D786">
        <v>10.276000022888184</v>
      </c>
      <c r="E786">
        <v>41.444999694824219</v>
      </c>
      <c r="F786">
        <v>0.97369998693466187</v>
      </c>
      <c r="G786">
        <v>0.9749000072479248</v>
      </c>
      <c r="H786">
        <v>1.0049999952316284</v>
      </c>
      <c r="I786">
        <v>0.99379998445510864</v>
      </c>
    </row>
    <row r="787" spans="1:9" x14ac:dyDescent="0.2">
      <c r="A787" t="s">
        <v>52</v>
      </c>
      <c r="B787">
        <v>1.7940000295639038</v>
      </c>
      <c r="C787">
        <v>0.55860000848770142</v>
      </c>
      <c r="D787">
        <v>1.3910000324249268</v>
      </c>
      <c r="E787">
        <v>12.00100040435791</v>
      </c>
      <c r="F787">
        <v>1.2897000312805176</v>
      </c>
      <c r="G787">
        <v>0.97329998016357422</v>
      </c>
      <c r="H787">
        <v>1.323199987411499</v>
      </c>
      <c r="I787">
        <v>1.0013999938964844</v>
      </c>
    </row>
    <row r="788" spans="1:9" x14ac:dyDescent="0.2">
      <c r="A788" t="s">
        <v>53</v>
      </c>
      <c r="B788">
        <v>10.588000297546387</v>
      </c>
      <c r="C788">
        <v>2.0037999153137207</v>
      </c>
      <c r="D788">
        <v>10.671999931335449</v>
      </c>
      <c r="E788">
        <v>49.452999114990234</v>
      </c>
      <c r="F788">
        <v>0.99210000038146973</v>
      </c>
      <c r="G788">
        <v>0.98269999027252197</v>
      </c>
      <c r="H788">
        <v>1.0098999738693237</v>
      </c>
      <c r="I788">
        <v>0.99970000982284546</v>
      </c>
    </row>
    <row r="789" spans="1:9" x14ac:dyDescent="0.2">
      <c r="A789" t="s">
        <v>54</v>
      </c>
      <c r="B789">
        <v>39.736000061035156</v>
      </c>
      <c r="C789">
        <v>6.3801999092102051</v>
      </c>
      <c r="D789">
        <v>37.873001098632812</v>
      </c>
      <c r="E789">
        <v>68.435997009277344</v>
      </c>
      <c r="F789">
        <v>1.0492000579833984</v>
      </c>
      <c r="G789">
        <v>0.97589999437332153</v>
      </c>
      <c r="H789">
        <v>1.0745999813079834</v>
      </c>
      <c r="I789">
        <v>1.0003999471664429</v>
      </c>
    </row>
    <row r="790" spans="1:9" x14ac:dyDescent="0.2">
      <c r="A790" t="s">
        <v>55</v>
      </c>
      <c r="B790">
        <v>4.440000057220459</v>
      </c>
      <c r="C790">
        <v>1.0628000497817993</v>
      </c>
      <c r="D790">
        <v>3.874000072479248</v>
      </c>
      <c r="E790">
        <v>19.035999298095703</v>
      </c>
      <c r="F790">
        <v>1.1461999416351318</v>
      </c>
      <c r="G790">
        <v>0.98269999027252197</v>
      </c>
      <c r="H790">
        <v>1.1641000509262085</v>
      </c>
      <c r="I790">
        <v>1.0019999742507935</v>
      </c>
    </row>
    <row r="791" spans="1:9" x14ac:dyDescent="0.2">
      <c r="A791" t="s">
        <v>56</v>
      </c>
      <c r="B791">
        <v>25.770000457763672</v>
      </c>
      <c r="C791">
        <v>3.4605000019073486</v>
      </c>
      <c r="D791">
        <v>25.851999282836914</v>
      </c>
      <c r="E791">
        <v>108.27200317382812</v>
      </c>
      <c r="F791">
        <v>0.9968000054359436</v>
      </c>
      <c r="G791">
        <v>0.99279999732971191</v>
      </c>
      <c r="H791">
        <v>1.00409996509552</v>
      </c>
      <c r="I791">
        <v>1</v>
      </c>
    </row>
    <row r="792" spans="1:9" x14ac:dyDescent="0.2">
      <c r="A792" t="s">
        <v>57</v>
      </c>
      <c r="B792">
        <v>0.51800000667572021</v>
      </c>
      <c r="C792">
        <v>7.0399999618530273E-2</v>
      </c>
      <c r="D792">
        <v>0.50499999523162842</v>
      </c>
      <c r="E792">
        <v>1.1929999589920044</v>
      </c>
      <c r="F792">
        <v>1.0255000591278076</v>
      </c>
      <c r="G792">
        <v>1.0191999673843384</v>
      </c>
      <c r="H792">
        <v>1.006100058555603</v>
      </c>
      <c r="I792">
        <v>1</v>
      </c>
    </row>
    <row r="793" spans="1:9" x14ac:dyDescent="0.2">
      <c r="A793" t="s">
        <v>58</v>
      </c>
      <c r="B793">
        <v>2.0320000648498535</v>
      </c>
      <c r="C793">
        <v>0.24539999663829803</v>
      </c>
      <c r="D793">
        <v>1.9149999618530273</v>
      </c>
      <c r="E793">
        <v>1.9160000085830688</v>
      </c>
      <c r="F793">
        <v>1.0608999729156494</v>
      </c>
      <c r="G793">
        <v>1.0396000146865845</v>
      </c>
      <c r="H793">
        <v>1.0371999740600586</v>
      </c>
      <c r="I793">
        <v>0.98390001058578491</v>
      </c>
    </row>
    <row r="794" spans="1:9" x14ac:dyDescent="0.2">
      <c r="A794" t="s">
        <v>59</v>
      </c>
    </row>
    <row r="795" spans="1:9" x14ac:dyDescent="0.2">
      <c r="A795" t="s">
        <v>60</v>
      </c>
      <c r="B795">
        <v>96.71099853515625</v>
      </c>
      <c r="C795">
        <v>16.089599609375</v>
      </c>
      <c r="D795">
        <v>94.708000183105469</v>
      </c>
      <c r="E795">
        <v>332.66400146484375</v>
      </c>
      <c r="F795" t="s">
        <v>61</v>
      </c>
    </row>
    <row r="797" spans="1:9" x14ac:dyDescent="0.2">
      <c r="A797" t="s">
        <v>62</v>
      </c>
    </row>
    <row r="799" spans="1:9" x14ac:dyDescent="0.2">
      <c r="A799" t="s">
        <v>115</v>
      </c>
    </row>
    <row r="800" spans="1:9" x14ac:dyDescent="0.2">
      <c r="A800" t="s">
        <v>1</v>
      </c>
      <c r="B800" t="s">
        <v>2</v>
      </c>
      <c r="C800" t="s">
        <v>3</v>
      </c>
      <c r="D800" t="s">
        <v>4</v>
      </c>
    </row>
    <row r="801" spans="1:9" x14ac:dyDescent="0.2">
      <c r="A801" t="s">
        <v>5</v>
      </c>
      <c r="B801">
        <v>20</v>
      </c>
      <c r="C801" t="s">
        <v>6</v>
      </c>
      <c r="D801" t="s">
        <v>116</v>
      </c>
    </row>
    <row r="802" spans="1:9" x14ac:dyDescent="0.2">
      <c r="A802" t="s">
        <v>8</v>
      </c>
      <c r="B802" t="s">
        <v>9</v>
      </c>
      <c r="C802">
        <v>0.23370000720024109</v>
      </c>
      <c r="D802" t="s">
        <v>10</v>
      </c>
      <c r="E802">
        <v>22.840499877929688</v>
      </c>
      <c r="F802" t="s">
        <v>11</v>
      </c>
      <c r="G802">
        <v>10.371999740600586</v>
      </c>
    </row>
    <row r="803" spans="1:9" x14ac:dyDescent="0.2">
      <c r="A803" t="s">
        <v>12</v>
      </c>
      <c r="B803">
        <v>15</v>
      </c>
      <c r="C803" t="s">
        <v>13</v>
      </c>
      <c r="D803">
        <v>1</v>
      </c>
      <c r="E803" t="s">
        <v>14</v>
      </c>
      <c r="F803" t="s">
        <v>15</v>
      </c>
    </row>
    <row r="804" spans="1:9" x14ac:dyDescent="0.2">
      <c r="A804" t="s">
        <v>16</v>
      </c>
      <c r="B804" t="s">
        <v>117</v>
      </c>
    </row>
    <row r="805" spans="1:9" x14ac:dyDescent="0.2">
      <c r="A805" t="s">
        <v>18</v>
      </c>
    </row>
    <row r="806" spans="1:9" x14ac:dyDescent="0.2">
      <c r="A806" t="s">
        <v>19</v>
      </c>
    </row>
    <row r="807" spans="1:9" x14ac:dyDescent="0.2">
      <c r="A807" t="s">
        <v>20</v>
      </c>
      <c r="B807">
        <v>1.4979999463093918E-8</v>
      </c>
    </row>
    <row r="808" spans="1:9" x14ac:dyDescent="0.2">
      <c r="A808" t="s">
        <v>21</v>
      </c>
      <c r="B808" t="s">
        <v>22</v>
      </c>
      <c r="C808" t="s">
        <v>23</v>
      </c>
      <c r="D808" t="s">
        <v>24</v>
      </c>
      <c r="E808" t="s">
        <v>25</v>
      </c>
      <c r="F808" t="s">
        <v>26</v>
      </c>
      <c r="G808" t="s">
        <v>27</v>
      </c>
      <c r="H808" t="s">
        <v>28</v>
      </c>
      <c r="I808" t="s">
        <v>29</v>
      </c>
    </row>
    <row r="809" spans="1:9" x14ac:dyDescent="0.2">
      <c r="A809">
        <v>1</v>
      </c>
      <c r="B809" t="s">
        <v>30</v>
      </c>
      <c r="C809">
        <v>83.430000305175781</v>
      </c>
      <c r="D809">
        <v>67.099998474121094</v>
      </c>
      <c r="E809">
        <v>162.80000305175781</v>
      </c>
      <c r="F809">
        <v>86.400001525878906</v>
      </c>
      <c r="G809">
        <v>8.2600002288818359</v>
      </c>
      <c r="H809">
        <v>478</v>
      </c>
      <c r="I809">
        <v>17.280000686645508</v>
      </c>
    </row>
    <row r="810" spans="1:9" x14ac:dyDescent="0.2">
      <c r="A810">
        <v>2</v>
      </c>
      <c r="B810" t="s">
        <v>31</v>
      </c>
      <c r="C810">
        <v>151.11799621582031</v>
      </c>
      <c r="D810">
        <v>20.100000381469727</v>
      </c>
      <c r="E810">
        <v>11.5</v>
      </c>
      <c r="F810">
        <v>10.100000381469727</v>
      </c>
      <c r="G810">
        <v>7.1999998092651367</v>
      </c>
      <c r="H810">
        <v>48</v>
      </c>
      <c r="I810">
        <v>1.2170000076293945</v>
      </c>
    </row>
    <row r="811" spans="1:9" x14ac:dyDescent="0.2">
      <c r="A811">
        <v>3</v>
      </c>
      <c r="B811" t="s">
        <v>32</v>
      </c>
      <c r="C811">
        <v>119.47699737548828</v>
      </c>
      <c r="D811">
        <v>408.29998779296875</v>
      </c>
      <c r="E811">
        <v>27</v>
      </c>
      <c r="F811">
        <v>19.399999618530273</v>
      </c>
      <c r="G811">
        <v>1.1799999475479126</v>
      </c>
      <c r="H811">
        <v>56</v>
      </c>
      <c r="I811">
        <v>9.6029996871948242</v>
      </c>
    </row>
    <row r="812" spans="1:9" x14ac:dyDescent="0.2">
      <c r="A812">
        <v>4</v>
      </c>
      <c r="B812" t="s">
        <v>33</v>
      </c>
      <c r="C812">
        <v>107.24199676513672</v>
      </c>
      <c r="D812">
        <v>2880.5</v>
      </c>
      <c r="E812">
        <v>38.099998474121094</v>
      </c>
      <c r="F812">
        <v>36.700000762939453</v>
      </c>
      <c r="G812">
        <v>0.41999998688697815</v>
      </c>
      <c r="H812">
        <v>69</v>
      </c>
      <c r="I812">
        <v>41.183998107910156</v>
      </c>
    </row>
    <row r="813" spans="1:9" x14ac:dyDescent="0.2">
      <c r="A813">
        <v>5</v>
      </c>
      <c r="B813" t="s">
        <v>34</v>
      </c>
      <c r="C813">
        <v>129.48800659179688</v>
      </c>
      <c r="D813">
        <v>85.5</v>
      </c>
      <c r="E813">
        <v>6.5999999046325684</v>
      </c>
      <c r="F813">
        <v>4.4000000953674316</v>
      </c>
      <c r="G813">
        <v>3.630000114440918</v>
      </c>
      <c r="H813">
        <v>170</v>
      </c>
      <c r="I813">
        <v>12.057999610900879</v>
      </c>
    </row>
    <row r="814" spans="1:9" x14ac:dyDescent="0.2">
      <c r="A814">
        <v>6</v>
      </c>
      <c r="B814" t="s">
        <v>35</v>
      </c>
      <c r="C814">
        <v>90.667999267578125</v>
      </c>
      <c r="D814">
        <v>1280.4000244140625</v>
      </c>
      <c r="E814">
        <v>26.600000381469727</v>
      </c>
      <c r="F814">
        <v>18.299999237060547</v>
      </c>
      <c r="G814">
        <v>0.63999998569488525</v>
      </c>
      <c r="H814">
        <v>125</v>
      </c>
      <c r="I814">
        <v>49.179000854492188</v>
      </c>
    </row>
    <row r="815" spans="1:9" x14ac:dyDescent="0.2">
      <c r="A815">
        <v>7</v>
      </c>
      <c r="B815" t="s">
        <v>36</v>
      </c>
      <c r="C815">
        <v>77.498001098632812</v>
      </c>
      <c r="D815">
        <v>5388.10009765625</v>
      </c>
      <c r="E815">
        <v>76.699996948242188</v>
      </c>
      <c r="F815">
        <v>36.700000762939453</v>
      </c>
      <c r="G815">
        <v>0.31000000238418579</v>
      </c>
      <c r="H815">
        <v>170</v>
      </c>
      <c r="I815">
        <v>68.200996398925781</v>
      </c>
    </row>
    <row r="816" spans="1:9" x14ac:dyDescent="0.2">
      <c r="A816">
        <v>8</v>
      </c>
      <c r="B816" t="s">
        <v>37</v>
      </c>
      <c r="C816">
        <v>107.52899932861328</v>
      </c>
      <c r="D816">
        <v>381.20001220703125</v>
      </c>
      <c r="E816">
        <v>14.399999618530273</v>
      </c>
      <c r="F816">
        <v>9.8000001907348633</v>
      </c>
      <c r="G816">
        <v>1.1799999475479126</v>
      </c>
      <c r="H816">
        <v>104</v>
      </c>
      <c r="I816">
        <v>18.558000564575195</v>
      </c>
    </row>
    <row r="817" spans="1:9" x14ac:dyDescent="0.2">
      <c r="A817">
        <v>9</v>
      </c>
      <c r="B817" t="s">
        <v>38</v>
      </c>
      <c r="C817">
        <v>134.91999816894531</v>
      </c>
      <c r="D817">
        <v>1836</v>
      </c>
      <c r="E817">
        <v>20</v>
      </c>
      <c r="F817">
        <v>17.5</v>
      </c>
      <c r="G817">
        <v>0.52999997138977051</v>
      </c>
      <c r="H817">
        <v>195</v>
      </c>
      <c r="I817">
        <v>109.66400146484375</v>
      </c>
    </row>
    <row r="818" spans="1:9" x14ac:dyDescent="0.2">
      <c r="A818">
        <v>10</v>
      </c>
      <c r="B818" t="s">
        <v>39</v>
      </c>
      <c r="C818">
        <v>146.4429931640625</v>
      </c>
      <c r="D818">
        <v>36.5</v>
      </c>
      <c r="E818">
        <v>14.100000381469727</v>
      </c>
      <c r="F818">
        <v>12.600000381469727</v>
      </c>
      <c r="G818">
        <v>4.130000114440918</v>
      </c>
      <c r="H818">
        <v>143</v>
      </c>
      <c r="I818">
        <v>1.2869999408721924</v>
      </c>
    </row>
    <row r="819" spans="1:9" x14ac:dyDescent="0.2">
      <c r="A819">
        <v>11</v>
      </c>
      <c r="B819" t="s">
        <v>40</v>
      </c>
      <c r="C819">
        <v>191.36199951171875</v>
      </c>
      <c r="D819">
        <v>71.300003051757812</v>
      </c>
      <c r="E819">
        <v>6.3000001907348633</v>
      </c>
      <c r="F819">
        <v>5.0999999046325684</v>
      </c>
      <c r="G819">
        <v>2.3299999237060547</v>
      </c>
      <c r="H819">
        <v>169</v>
      </c>
      <c r="I819">
        <v>1.9440000057220459</v>
      </c>
    </row>
    <row r="821" spans="1:9" x14ac:dyDescent="0.2">
      <c r="A821" t="s">
        <v>41</v>
      </c>
      <c r="B821" t="s">
        <v>42</v>
      </c>
    </row>
    <row r="822" spans="1:9" x14ac:dyDescent="0.2">
      <c r="A822" t="s">
        <v>22</v>
      </c>
      <c r="B822" t="s">
        <v>43</v>
      </c>
      <c r="C822" t="s">
        <v>44</v>
      </c>
      <c r="D822" t="s">
        <v>45</v>
      </c>
      <c r="E822" t="s">
        <v>29</v>
      </c>
      <c r="F822" t="s">
        <v>41</v>
      </c>
      <c r="G822" t="s">
        <v>46</v>
      </c>
      <c r="H822" t="s">
        <v>47</v>
      </c>
      <c r="I822" t="s">
        <v>30</v>
      </c>
    </row>
    <row r="823" spans="1:9" x14ac:dyDescent="0.2">
      <c r="A823" t="s">
        <v>30</v>
      </c>
      <c r="B823">
        <v>0.460999995470047</v>
      </c>
      <c r="C823">
        <v>0.23199999332427979</v>
      </c>
      <c r="D823">
        <v>0.65100002288818359</v>
      </c>
      <c r="E823">
        <v>17.280000686645508</v>
      </c>
      <c r="F823">
        <v>0.70850002765655518</v>
      </c>
      <c r="G823">
        <v>0.99080002307891846</v>
      </c>
      <c r="H823">
        <v>0.7150999903678894</v>
      </c>
      <c r="I823">
        <v>1</v>
      </c>
    </row>
    <row r="824" spans="1:9" x14ac:dyDescent="0.2">
      <c r="A824" t="s">
        <v>48</v>
      </c>
      <c r="B824" t="s">
        <v>49</v>
      </c>
      <c r="C824">
        <v>-0.1940000057220459</v>
      </c>
    </row>
    <row r="825" spans="1:9" x14ac:dyDescent="0.2">
      <c r="A825" t="s">
        <v>31</v>
      </c>
      <c r="B825">
        <v>9.0000003576278687E-2</v>
      </c>
      <c r="C825">
        <v>2.4199999868869781E-2</v>
      </c>
      <c r="D825">
        <v>9.2000000178813934E-2</v>
      </c>
      <c r="E825">
        <v>1.2170000076293945</v>
      </c>
      <c r="F825">
        <v>0.97399997711181641</v>
      </c>
      <c r="G825">
        <v>0.98119997978210449</v>
      </c>
      <c r="H825">
        <v>0.9966999888420105</v>
      </c>
      <c r="I825">
        <v>0.99599999189376831</v>
      </c>
    </row>
    <row r="826" spans="1:9" x14ac:dyDescent="0.2">
      <c r="A826" t="s">
        <v>48</v>
      </c>
      <c r="B826" t="s">
        <v>49</v>
      </c>
      <c r="C826">
        <v>-1.9999999552965164E-2</v>
      </c>
    </row>
    <row r="827" spans="1:9" x14ac:dyDescent="0.2">
      <c r="A827" t="s">
        <v>50</v>
      </c>
      <c r="B827">
        <v>1.4049999713897705</v>
      </c>
      <c r="C827">
        <v>0.28839999437332153</v>
      </c>
      <c r="D827">
        <v>1.4639999866485596</v>
      </c>
      <c r="E827">
        <v>9.6029996871948242</v>
      </c>
      <c r="F827">
        <v>0.95969998836517334</v>
      </c>
      <c r="G827">
        <v>0.97860002517700195</v>
      </c>
      <c r="H827">
        <v>0.99449998140335083</v>
      </c>
      <c r="I827">
        <v>0.98610001802444458</v>
      </c>
    </row>
    <row r="828" spans="1:9" x14ac:dyDescent="0.2">
      <c r="A828" t="s">
        <v>51</v>
      </c>
      <c r="B828">
        <v>9.9370002746582031</v>
      </c>
      <c r="C828">
        <v>1.7127000093460083</v>
      </c>
      <c r="D828">
        <v>10.211000442504883</v>
      </c>
      <c r="E828">
        <v>41.183998107910156</v>
      </c>
      <c r="F828">
        <v>0.97320002317428589</v>
      </c>
      <c r="G828">
        <v>0.97460001707077026</v>
      </c>
      <c r="H828">
        <v>1.0048999786376953</v>
      </c>
      <c r="I828">
        <v>0.99370002746582031</v>
      </c>
    </row>
    <row r="829" spans="1:9" x14ac:dyDescent="0.2">
      <c r="A829" t="s">
        <v>52</v>
      </c>
      <c r="B829">
        <v>1.8070000410079956</v>
      </c>
      <c r="C829">
        <v>0.56349998712539673</v>
      </c>
      <c r="D829">
        <v>1.3980000019073486</v>
      </c>
      <c r="E829">
        <v>12.057999610900879</v>
      </c>
      <c r="F829">
        <v>1.2926000356674194</v>
      </c>
      <c r="G829">
        <v>0.97299998998641968</v>
      </c>
      <c r="H829">
        <v>1.3265999555587769</v>
      </c>
      <c r="I829">
        <v>1.0015000104904175</v>
      </c>
    </row>
    <row r="830" spans="1:9" x14ac:dyDescent="0.2">
      <c r="A830" t="s">
        <v>53</v>
      </c>
      <c r="B830">
        <v>10.53600025177002</v>
      </c>
      <c r="C830">
        <v>1.997499942779541</v>
      </c>
      <c r="D830">
        <v>10.61299991607666</v>
      </c>
      <c r="E830">
        <v>49.179000854492188</v>
      </c>
      <c r="F830">
        <v>0.99279999732971191</v>
      </c>
      <c r="G830">
        <v>0.98240000009536743</v>
      </c>
      <c r="H830">
        <v>1.0109000205993652</v>
      </c>
      <c r="I830">
        <v>0.99970000982284546</v>
      </c>
    </row>
    <row r="831" spans="1:9" x14ac:dyDescent="0.2">
      <c r="A831" t="s">
        <v>54</v>
      </c>
      <c r="B831">
        <v>39.606998443603516</v>
      </c>
      <c r="C831">
        <v>6.3705000877380371</v>
      </c>
      <c r="D831">
        <v>37.743000030517578</v>
      </c>
      <c r="E831">
        <v>68.200996398925781</v>
      </c>
      <c r="F831">
        <v>1.0493999719619751</v>
      </c>
      <c r="G831">
        <v>0.97560000419616699</v>
      </c>
      <c r="H831">
        <v>1.0750999450683594</v>
      </c>
      <c r="I831">
        <v>1.0003999471664429</v>
      </c>
    </row>
    <row r="832" spans="1:9" x14ac:dyDescent="0.2">
      <c r="A832" t="s">
        <v>55</v>
      </c>
      <c r="B832">
        <v>4.3369998931884766</v>
      </c>
      <c r="C832">
        <v>1.0398000478744507</v>
      </c>
      <c r="D832">
        <v>3.7769999504089355</v>
      </c>
      <c r="E832">
        <v>18.558000564575195</v>
      </c>
      <c r="F832">
        <v>1.1483000516891479</v>
      </c>
      <c r="G832">
        <v>0.98240000009536743</v>
      </c>
      <c r="H832">
        <v>1.1664999723434448</v>
      </c>
      <c r="I832">
        <v>1.0019999742507935</v>
      </c>
    </row>
    <row r="833" spans="1:9" x14ac:dyDescent="0.2">
      <c r="A833" t="s">
        <v>56</v>
      </c>
      <c r="B833">
        <v>26.090999603271484</v>
      </c>
      <c r="C833">
        <v>3.5097000598907471</v>
      </c>
      <c r="D833">
        <v>26.184999465942383</v>
      </c>
      <c r="E833">
        <v>109.66400146484375</v>
      </c>
      <c r="F833">
        <v>0.99639999866485596</v>
      </c>
      <c r="G833">
        <v>0.99239999055862427</v>
      </c>
      <c r="H833">
        <v>1.0039999485015869</v>
      </c>
      <c r="I833">
        <v>1</v>
      </c>
    </row>
    <row r="834" spans="1:9" x14ac:dyDescent="0.2">
      <c r="A834" t="s">
        <v>57</v>
      </c>
      <c r="B834">
        <v>0.55800002813339233</v>
      </c>
      <c r="C834">
        <v>7.5999997556209564E-2</v>
      </c>
      <c r="D834">
        <v>0.54400002956390381</v>
      </c>
      <c r="E834">
        <v>1.2869999408721924</v>
      </c>
      <c r="F834">
        <v>1.0250999927520752</v>
      </c>
      <c r="G834">
        <v>1.0189000368118286</v>
      </c>
      <c r="H834">
        <v>1.006100058555603</v>
      </c>
      <c r="I834">
        <v>1</v>
      </c>
    </row>
    <row r="835" spans="1:9" x14ac:dyDescent="0.2">
      <c r="A835" t="s">
        <v>58</v>
      </c>
      <c r="B835">
        <v>2.059999942779541</v>
      </c>
      <c r="C835">
        <v>0.2492000013589859</v>
      </c>
      <c r="D835">
        <v>1.9440000057220459</v>
      </c>
      <c r="E835">
        <v>1.9440000057220459</v>
      </c>
      <c r="F835">
        <v>1.0600999593734741</v>
      </c>
      <c r="G835">
        <v>1.0391999483108521</v>
      </c>
      <c r="H835">
        <v>1.0369999408721924</v>
      </c>
      <c r="I835">
        <v>0.9836999773979187</v>
      </c>
    </row>
    <row r="836" spans="1:9" x14ac:dyDescent="0.2">
      <c r="A836" t="s">
        <v>59</v>
      </c>
    </row>
    <row r="837" spans="1:9" x14ac:dyDescent="0.2">
      <c r="A837" t="s">
        <v>60</v>
      </c>
      <c r="B837">
        <v>96.675003051757812</v>
      </c>
      <c r="C837">
        <v>16.063600540161133</v>
      </c>
      <c r="D837">
        <v>94.622001647949219</v>
      </c>
      <c r="E837">
        <v>330.17498779296875</v>
      </c>
      <c r="F837" t="s">
        <v>61</v>
      </c>
    </row>
    <row r="839" spans="1:9" x14ac:dyDescent="0.2">
      <c r="A839" t="s">
        <v>62</v>
      </c>
    </row>
    <row r="841" spans="1:9" x14ac:dyDescent="0.2">
      <c r="A841" t="s">
        <v>118</v>
      </c>
    </row>
    <row r="842" spans="1:9" x14ac:dyDescent="0.2">
      <c r="A842" t="s">
        <v>1</v>
      </c>
      <c r="B842" t="s">
        <v>2</v>
      </c>
      <c r="C842" t="s">
        <v>3</v>
      </c>
      <c r="D842" t="s">
        <v>4</v>
      </c>
    </row>
    <row r="843" spans="1:9" x14ac:dyDescent="0.2">
      <c r="A843" t="s">
        <v>5</v>
      </c>
      <c r="B843">
        <v>21</v>
      </c>
      <c r="C843" t="s">
        <v>6</v>
      </c>
      <c r="D843" t="s">
        <v>119</v>
      </c>
    </row>
    <row r="844" spans="1:9" x14ac:dyDescent="0.2">
      <c r="A844" t="s">
        <v>8</v>
      </c>
      <c r="B844" t="s">
        <v>9</v>
      </c>
      <c r="C844">
        <v>0.23370000720024109</v>
      </c>
      <c r="D844" t="s">
        <v>10</v>
      </c>
      <c r="E844">
        <v>22.840499877929688</v>
      </c>
      <c r="F844" t="s">
        <v>11</v>
      </c>
      <c r="G844">
        <v>10.371500015258789</v>
      </c>
    </row>
    <row r="845" spans="1:9" x14ac:dyDescent="0.2">
      <c r="A845" t="s">
        <v>12</v>
      </c>
      <c r="B845">
        <v>15</v>
      </c>
      <c r="C845" t="s">
        <v>13</v>
      </c>
      <c r="D845">
        <v>1</v>
      </c>
      <c r="E845" t="s">
        <v>14</v>
      </c>
      <c r="F845" t="s">
        <v>15</v>
      </c>
    </row>
    <row r="846" spans="1:9" x14ac:dyDescent="0.2">
      <c r="A846" t="s">
        <v>16</v>
      </c>
      <c r="B846" t="s">
        <v>120</v>
      </c>
    </row>
    <row r="847" spans="1:9" x14ac:dyDescent="0.2">
      <c r="A847" t="s">
        <v>18</v>
      </c>
    </row>
    <row r="848" spans="1:9" x14ac:dyDescent="0.2">
      <c r="A848" t="s">
        <v>19</v>
      </c>
    </row>
    <row r="849" spans="1:9" x14ac:dyDescent="0.2">
      <c r="A849" t="s">
        <v>20</v>
      </c>
      <c r="B849">
        <v>1.4979999463093918E-8</v>
      </c>
    </row>
    <row r="850" spans="1:9" x14ac:dyDescent="0.2">
      <c r="A850" t="s">
        <v>21</v>
      </c>
      <c r="B850" t="s">
        <v>22</v>
      </c>
      <c r="C850" t="s">
        <v>23</v>
      </c>
      <c r="D850" t="s">
        <v>24</v>
      </c>
      <c r="E850" t="s">
        <v>25</v>
      </c>
      <c r="F850" t="s">
        <v>26</v>
      </c>
      <c r="G850" t="s">
        <v>27</v>
      </c>
      <c r="H850" t="s">
        <v>28</v>
      </c>
      <c r="I850" t="s">
        <v>29</v>
      </c>
    </row>
    <row r="851" spans="1:9" x14ac:dyDescent="0.2">
      <c r="A851">
        <v>1</v>
      </c>
      <c r="B851" t="s">
        <v>30</v>
      </c>
      <c r="C851">
        <v>84.9219970703125</v>
      </c>
      <c r="D851">
        <v>-20.799999237060547</v>
      </c>
      <c r="E851">
        <v>249.89999389648438</v>
      </c>
      <c r="F851">
        <v>112.40000152587891</v>
      </c>
      <c r="G851">
        <v>100</v>
      </c>
      <c r="H851">
        <v>574</v>
      </c>
      <c r="I851">
        <v>-5.3489999771118164</v>
      </c>
    </row>
    <row r="852" spans="1:9" x14ac:dyDescent="0.2">
      <c r="A852">
        <v>2</v>
      </c>
      <c r="B852" t="s">
        <v>31</v>
      </c>
      <c r="C852">
        <v>151.11799621582031</v>
      </c>
      <c r="D852">
        <v>21.299999237060547</v>
      </c>
      <c r="E852">
        <v>10.699999809265137</v>
      </c>
      <c r="F852">
        <v>10.5</v>
      </c>
      <c r="G852">
        <v>6.8600001335144043</v>
      </c>
      <c r="H852">
        <v>47</v>
      </c>
      <c r="I852">
        <v>1.2899999618530273</v>
      </c>
    </row>
    <row r="853" spans="1:9" x14ac:dyDescent="0.2">
      <c r="A853">
        <v>3</v>
      </c>
      <c r="B853" t="s">
        <v>32</v>
      </c>
      <c r="C853">
        <v>119.47699737548828</v>
      </c>
      <c r="D853">
        <v>414.5</v>
      </c>
      <c r="E853">
        <v>27.600000381469727</v>
      </c>
      <c r="F853">
        <v>23.299999237060547</v>
      </c>
      <c r="G853">
        <v>1.1699999570846558</v>
      </c>
      <c r="H853">
        <v>58</v>
      </c>
      <c r="I853">
        <v>9.7489995956420898</v>
      </c>
    </row>
    <row r="854" spans="1:9" x14ac:dyDescent="0.2">
      <c r="A854">
        <v>4</v>
      </c>
      <c r="B854" t="s">
        <v>33</v>
      </c>
      <c r="C854">
        <v>107.23200225830078</v>
      </c>
      <c r="D854">
        <v>2916.60009765625</v>
      </c>
      <c r="E854">
        <v>38.400001525878906</v>
      </c>
      <c r="F854">
        <v>36.799999237060547</v>
      </c>
      <c r="G854">
        <v>0.41999998688697815</v>
      </c>
      <c r="H854">
        <v>69</v>
      </c>
      <c r="I854">
        <v>41.700000762939453</v>
      </c>
    </row>
    <row r="855" spans="1:9" x14ac:dyDescent="0.2">
      <c r="A855">
        <v>5</v>
      </c>
      <c r="B855" t="s">
        <v>34</v>
      </c>
      <c r="C855">
        <v>129.45700073242188</v>
      </c>
      <c r="D855">
        <v>88.300003051757812</v>
      </c>
      <c r="E855">
        <v>6</v>
      </c>
      <c r="F855">
        <v>5.5999999046325684</v>
      </c>
      <c r="G855">
        <v>3.5799999237060547</v>
      </c>
      <c r="H855">
        <v>176</v>
      </c>
      <c r="I855">
        <v>12.458000183105469</v>
      </c>
    </row>
    <row r="856" spans="1:9" x14ac:dyDescent="0.2">
      <c r="A856">
        <v>6</v>
      </c>
      <c r="B856" t="s">
        <v>35</v>
      </c>
      <c r="C856">
        <v>90.679000854492188</v>
      </c>
      <c r="D856">
        <v>1283.800048828125</v>
      </c>
      <c r="E856">
        <v>29.5</v>
      </c>
      <c r="F856">
        <v>15.899999618530273</v>
      </c>
      <c r="G856">
        <v>0.63999998569488525</v>
      </c>
      <c r="H856">
        <v>126</v>
      </c>
      <c r="I856">
        <v>49.310001373291016</v>
      </c>
    </row>
    <row r="857" spans="1:9" x14ac:dyDescent="0.2">
      <c r="A857">
        <v>7</v>
      </c>
      <c r="B857" t="s">
        <v>36</v>
      </c>
      <c r="C857">
        <v>77.48699951171875</v>
      </c>
      <c r="D857">
        <v>5411.7998046875</v>
      </c>
      <c r="E857">
        <v>82.099998474121094</v>
      </c>
      <c r="F857">
        <v>35.099998474121094</v>
      </c>
      <c r="G857">
        <v>0.31000000238418579</v>
      </c>
      <c r="H857">
        <v>173</v>
      </c>
      <c r="I857">
        <v>68.500999450683594</v>
      </c>
    </row>
    <row r="858" spans="1:9" x14ac:dyDescent="0.2">
      <c r="A858">
        <v>8</v>
      </c>
      <c r="B858" t="s">
        <v>37</v>
      </c>
      <c r="C858">
        <v>107.50299835205078</v>
      </c>
      <c r="D858">
        <v>386.10000610351562</v>
      </c>
      <c r="E858">
        <v>15</v>
      </c>
      <c r="F858">
        <v>9.6000003814697266</v>
      </c>
      <c r="G858">
        <v>1.1699999570846558</v>
      </c>
      <c r="H858">
        <v>105</v>
      </c>
      <c r="I858">
        <v>18.795999526977539</v>
      </c>
    </row>
    <row r="859" spans="1:9" x14ac:dyDescent="0.2">
      <c r="A859">
        <v>9</v>
      </c>
      <c r="B859" t="s">
        <v>38</v>
      </c>
      <c r="C859">
        <v>134.90199279785156</v>
      </c>
      <c r="D859">
        <v>1826.699951171875</v>
      </c>
      <c r="E859">
        <v>19.600000381469727</v>
      </c>
      <c r="F859">
        <v>17.700000762939453</v>
      </c>
      <c r="G859">
        <v>0.52999997138977051</v>
      </c>
      <c r="H859">
        <v>195</v>
      </c>
      <c r="I859">
        <v>109.11000061035156</v>
      </c>
    </row>
    <row r="860" spans="1:9" x14ac:dyDescent="0.2">
      <c r="A860">
        <v>10</v>
      </c>
      <c r="B860" t="s">
        <v>39</v>
      </c>
      <c r="C860">
        <v>146.4429931640625</v>
      </c>
      <c r="D860">
        <v>33.799999237060547</v>
      </c>
      <c r="E860">
        <v>15.300000190734863</v>
      </c>
      <c r="F860">
        <v>14.399999618530273</v>
      </c>
      <c r="G860">
        <v>4.4699997901916504</v>
      </c>
      <c r="H860">
        <v>149</v>
      </c>
      <c r="I860">
        <v>1.1909999847412109</v>
      </c>
    </row>
    <row r="861" spans="1:9" x14ac:dyDescent="0.2">
      <c r="A861">
        <v>11</v>
      </c>
      <c r="B861" t="s">
        <v>40</v>
      </c>
      <c r="C861">
        <v>191.36199951171875</v>
      </c>
      <c r="D861">
        <v>71.900001525878906</v>
      </c>
      <c r="E861">
        <v>5.9000000953674316</v>
      </c>
      <c r="F861">
        <v>4.5</v>
      </c>
      <c r="G861">
        <v>2.309999942779541</v>
      </c>
      <c r="H861">
        <v>162</v>
      </c>
      <c r="I861">
        <v>1.9589999914169312</v>
      </c>
    </row>
    <row r="863" spans="1:9" x14ac:dyDescent="0.2">
      <c r="A863" t="s">
        <v>41</v>
      </c>
      <c r="B863" t="s">
        <v>42</v>
      </c>
    </row>
    <row r="864" spans="1:9" x14ac:dyDescent="0.2">
      <c r="A864" t="s">
        <v>22</v>
      </c>
      <c r="B864" t="s">
        <v>43</v>
      </c>
      <c r="C864" t="s">
        <v>44</v>
      </c>
      <c r="D864" t="s">
        <v>45</v>
      </c>
      <c r="E864" t="s">
        <v>29</v>
      </c>
      <c r="F864" t="s">
        <v>41</v>
      </c>
      <c r="G864" t="s">
        <v>46</v>
      </c>
      <c r="H864" t="s">
        <v>47</v>
      </c>
      <c r="I864" t="s">
        <v>30</v>
      </c>
    </row>
    <row r="865" spans="1:9" x14ac:dyDescent="0.2">
      <c r="A865" t="s">
        <v>30</v>
      </c>
      <c r="B865">
        <v>-0.14399999380111694</v>
      </c>
      <c r="C865">
        <v>-7.3100000619888306E-2</v>
      </c>
      <c r="D865">
        <v>-0.20200000703334808</v>
      </c>
      <c r="E865">
        <v>-5.3489999771118164</v>
      </c>
      <c r="F865">
        <v>0.71420001983642578</v>
      </c>
      <c r="G865">
        <v>0.99119997024536133</v>
      </c>
      <c r="H865">
        <v>0.72060000896453857</v>
      </c>
      <c r="I865">
        <v>1</v>
      </c>
    </row>
    <row r="866" spans="1:9" x14ac:dyDescent="0.2">
      <c r="A866" t="s">
        <v>48</v>
      </c>
      <c r="B866" t="s">
        <v>49</v>
      </c>
      <c r="C866">
        <v>6.1000000685453415E-2</v>
      </c>
    </row>
    <row r="867" spans="1:9" x14ac:dyDescent="0.2">
      <c r="A867" t="s">
        <v>31</v>
      </c>
      <c r="B867">
        <v>9.4999998807907104E-2</v>
      </c>
      <c r="C867">
        <v>2.5900000706315041E-2</v>
      </c>
      <c r="D867">
        <v>9.7999997437000275E-2</v>
      </c>
      <c r="E867">
        <v>1.2899999618530273</v>
      </c>
      <c r="F867">
        <v>0.97439998388290405</v>
      </c>
      <c r="G867">
        <v>0.98159998655319214</v>
      </c>
      <c r="H867">
        <v>0.9968000054359436</v>
      </c>
      <c r="I867">
        <v>0.99599999189376831</v>
      </c>
    </row>
    <row r="868" spans="1:9" x14ac:dyDescent="0.2">
      <c r="A868" t="s">
        <v>48</v>
      </c>
      <c r="B868" t="s">
        <v>49</v>
      </c>
      <c r="C868">
        <v>-2.0999999716877937E-2</v>
      </c>
    </row>
    <row r="869" spans="1:9" x14ac:dyDescent="0.2">
      <c r="A869" t="s">
        <v>50</v>
      </c>
      <c r="B869">
        <v>1.4270000457763672</v>
      </c>
      <c r="C869">
        <v>0.29179999232292175</v>
      </c>
      <c r="D869">
        <v>1.4869999885559082</v>
      </c>
      <c r="E869">
        <v>9.7489995956420898</v>
      </c>
      <c r="F869">
        <v>0.95999997854232788</v>
      </c>
      <c r="G869">
        <v>0.97899997234344482</v>
      </c>
      <c r="H869">
        <v>0.99459999799728394</v>
      </c>
      <c r="I869">
        <v>0.98600000143051147</v>
      </c>
    </row>
    <row r="870" spans="1:9" x14ac:dyDescent="0.2">
      <c r="A870" t="s">
        <v>51</v>
      </c>
      <c r="B870">
        <v>10.067000389099121</v>
      </c>
      <c r="C870">
        <v>1.7285000085830688</v>
      </c>
      <c r="D870">
        <v>10.33899974822998</v>
      </c>
      <c r="E870">
        <v>41.700000762939453</v>
      </c>
      <c r="F870">
        <v>0.97369998693466187</v>
      </c>
      <c r="G870">
        <v>0.9749000072479248</v>
      </c>
      <c r="H870">
        <v>1.0049999952316284</v>
      </c>
      <c r="I870">
        <v>0.99370002746582031</v>
      </c>
    </row>
    <row r="871" spans="1:9" x14ac:dyDescent="0.2">
      <c r="A871" t="s">
        <v>52</v>
      </c>
      <c r="B871">
        <v>1.8619999885559082</v>
      </c>
      <c r="C871">
        <v>0.57849997282028198</v>
      </c>
      <c r="D871">
        <v>1.4440000057220459</v>
      </c>
      <c r="E871">
        <v>12.458000183105469</v>
      </c>
      <c r="F871">
        <v>1.2892999649047852</v>
      </c>
      <c r="G871">
        <v>0.97329998016357422</v>
      </c>
      <c r="H871">
        <v>1.322700023651123</v>
      </c>
      <c r="I871">
        <v>1.0015000104904175</v>
      </c>
    </row>
    <row r="872" spans="1:9" x14ac:dyDescent="0.2">
      <c r="A872" t="s">
        <v>53</v>
      </c>
      <c r="B872">
        <v>10.557000160217285</v>
      </c>
      <c r="C872">
        <v>1.9939999580383301</v>
      </c>
      <c r="D872">
        <v>10.640999794006348</v>
      </c>
      <c r="E872">
        <v>49.310001373291016</v>
      </c>
      <c r="F872">
        <v>0.99210000038146973</v>
      </c>
      <c r="G872">
        <v>0.98269999027252197</v>
      </c>
      <c r="H872">
        <v>1.0098999738693237</v>
      </c>
      <c r="I872">
        <v>0.99970000982284546</v>
      </c>
    </row>
    <row r="873" spans="1:9" x14ac:dyDescent="0.2">
      <c r="A873" t="s">
        <v>54</v>
      </c>
      <c r="B873">
        <v>39.771999359130859</v>
      </c>
      <c r="C873">
        <v>6.3730998039245605</v>
      </c>
      <c r="D873">
        <v>37.909000396728516</v>
      </c>
      <c r="E873">
        <v>68.500999450683594</v>
      </c>
      <c r="F873">
        <v>1.0491000413894653</v>
      </c>
      <c r="G873">
        <v>0.97600001096725464</v>
      </c>
      <c r="H873">
        <v>1.0744999647140503</v>
      </c>
      <c r="I873">
        <v>1.0003999471664429</v>
      </c>
    </row>
    <row r="874" spans="1:9" x14ac:dyDescent="0.2">
      <c r="A874" t="s">
        <v>55</v>
      </c>
      <c r="B874">
        <v>4.3860001564025879</v>
      </c>
      <c r="C874">
        <v>1.047700047492981</v>
      </c>
      <c r="D874">
        <v>3.8250000476837158</v>
      </c>
      <c r="E874">
        <v>18.795999526977539</v>
      </c>
      <c r="F874">
        <v>1.1467000246047974</v>
      </c>
      <c r="G874">
        <v>0.98280000686645508</v>
      </c>
      <c r="H874">
        <v>1.1644999980926514</v>
      </c>
      <c r="I874">
        <v>1.0019999742507935</v>
      </c>
    </row>
    <row r="875" spans="1:9" x14ac:dyDescent="0.2">
      <c r="A875" t="s">
        <v>56</v>
      </c>
      <c r="B875">
        <v>25.972000122070312</v>
      </c>
      <c r="C875">
        <v>3.4804999828338623</v>
      </c>
      <c r="D875">
        <v>26.052000045776367</v>
      </c>
      <c r="E875">
        <v>109.11000061035156</v>
      </c>
      <c r="F875">
        <v>0.99690002202987671</v>
      </c>
      <c r="G875">
        <v>0.99279999732971191</v>
      </c>
      <c r="H875">
        <v>1.00409996509552</v>
      </c>
      <c r="I875">
        <v>1</v>
      </c>
    </row>
    <row r="876" spans="1:9" x14ac:dyDescent="0.2">
      <c r="A876" t="s">
        <v>57</v>
      </c>
      <c r="B876">
        <v>0.51700001955032349</v>
      </c>
      <c r="C876">
        <v>7.0100001990795135E-2</v>
      </c>
      <c r="D876">
        <v>0.50400000810623169</v>
      </c>
      <c r="E876">
        <v>1.1909999847412109</v>
      </c>
      <c r="F876">
        <v>1.0255999565124512</v>
      </c>
      <c r="G876">
        <v>1.0192999839782715</v>
      </c>
      <c r="H876">
        <v>1.0061999559402466</v>
      </c>
      <c r="I876">
        <v>1</v>
      </c>
    </row>
    <row r="877" spans="1:9" x14ac:dyDescent="0.2">
      <c r="A877" t="s">
        <v>58</v>
      </c>
      <c r="B877">
        <v>2.0780000686645508</v>
      </c>
      <c r="C877">
        <v>0.25040000677108765</v>
      </c>
      <c r="D877">
        <v>1.9589999914169312</v>
      </c>
      <c r="E877">
        <v>1.9589999914169312</v>
      </c>
      <c r="F877">
        <v>1.0609999895095825</v>
      </c>
      <c r="G877">
        <v>1.0396000146865845</v>
      </c>
      <c r="H877">
        <v>1.0372999906539917</v>
      </c>
      <c r="I877">
        <v>0.98379999399185181</v>
      </c>
    </row>
    <row r="878" spans="1:9" x14ac:dyDescent="0.2">
      <c r="A878" t="s">
        <v>59</v>
      </c>
    </row>
    <row r="879" spans="1:9" x14ac:dyDescent="0.2">
      <c r="A879" t="s">
        <v>60</v>
      </c>
      <c r="B879">
        <v>96.627998352050781</v>
      </c>
      <c r="C879">
        <v>15.767499923706055</v>
      </c>
      <c r="D879">
        <v>94.055999755859375</v>
      </c>
      <c r="E879">
        <v>308.7139892578125</v>
      </c>
      <c r="F879" t="s">
        <v>61</v>
      </c>
    </row>
    <row r="881" spans="1:9" x14ac:dyDescent="0.2">
      <c r="A881" t="s">
        <v>62</v>
      </c>
    </row>
    <row r="883" spans="1:9" x14ac:dyDescent="0.2">
      <c r="A883" t="s">
        <v>121</v>
      </c>
    </row>
    <row r="884" spans="1:9" x14ac:dyDescent="0.2">
      <c r="A884" t="s">
        <v>1</v>
      </c>
      <c r="B884" t="s">
        <v>2</v>
      </c>
      <c r="C884" t="s">
        <v>3</v>
      </c>
      <c r="D884" t="s">
        <v>4</v>
      </c>
    </row>
    <row r="885" spans="1:9" x14ac:dyDescent="0.2">
      <c r="A885" t="s">
        <v>5</v>
      </c>
      <c r="B885">
        <v>22</v>
      </c>
      <c r="C885" t="s">
        <v>6</v>
      </c>
      <c r="D885" t="s">
        <v>122</v>
      </c>
    </row>
    <row r="886" spans="1:9" x14ac:dyDescent="0.2">
      <c r="A886" t="s">
        <v>8</v>
      </c>
      <c r="B886" t="s">
        <v>9</v>
      </c>
      <c r="C886">
        <v>-0.32240000367164612</v>
      </c>
      <c r="D886" t="s">
        <v>10</v>
      </c>
      <c r="E886">
        <v>22.635000228881836</v>
      </c>
      <c r="F886" t="s">
        <v>11</v>
      </c>
      <c r="G886">
        <v>10.375499725341797</v>
      </c>
    </row>
    <row r="887" spans="1:9" x14ac:dyDescent="0.2">
      <c r="A887" t="s">
        <v>12</v>
      </c>
      <c r="B887">
        <v>15</v>
      </c>
      <c r="C887" t="s">
        <v>13</v>
      </c>
      <c r="D887">
        <v>1</v>
      </c>
      <c r="E887" t="s">
        <v>14</v>
      </c>
      <c r="F887" t="s">
        <v>15</v>
      </c>
    </row>
    <row r="888" spans="1:9" x14ac:dyDescent="0.2">
      <c r="A888" t="s">
        <v>16</v>
      </c>
      <c r="B888" t="s">
        <v>123</v>
      </c>
    </row>
    <row r="889" spans="1:9" x14ac:dyDescent="0.2">
      <c r="A889" t="s">
        <v>18</v>
      </c>
    </row>
    <row r="890" spans="1:9" x14ac:dyDescent="0.2">
      <c r="A890" t="s">
        <v>19</v>
      </c>
    </row>
    <row r="891" spans="1:9" x14ac:dyDescent="0.2">
      <c r="A891" t="s">
        <v>20</v>
      </c>
      <c r="B891">
        <v>1.4970000350444934E-8</v>
      </c>
    </row>
    <row r="892" spans="1:9" x14ac:dyDescent="0.2">
      <c r="A892" t="s">
        <v>21</v>
      </c>
      <c r="B892" t="s">
        <v>22</v>
      </c>
      <c r="C892" t="s">
        <v>23</v>
      </c>
      <c r="D892" t="s">
        <v>24</v>
      </c>
      <c r="E892" t="s">
        <v>25</v>
      </c>
      <c r="F892" t="s">
        <v>26</v>
      </c>
      <c r="G892" t="s">
        <v>27</v>
      </c>
      <c r="H892" t="s">
        <v>28</v>
      </c>
      <c r="I892" t="s">
        <v>29</v>
      </c>
    </row>
    <row r="893" spans="1:9" x14ac:dyDescent="0.2">
      <c r="A893">
        <v>1</v>
      </c>
      <c r="B893" t="s">
        <v>30</v>
      </c>
      <c r="C893">
        <v>84.9219970703125</v>
      </c>
      <c r="D893">
        <v>-32.799999237060547</v>
      </c>
      <c r="E893">
        <v>266.5</v>
      </c>
      <c r="F893">
        <v>118.40000152587891</v>
      </c>
      <c r="G893">
        <v>100</v>
      </c>
      <c r="H893">
        <v>592</v>
      </c>
      <c r="I893">
        <v>-8.4510002136230469</v>
      </c>
    </row>
    <row r="894" spans="1:9" x14ac:dyDescent="0.2">
      <c r="A894">
        <v>2</v>
      </c>
      <c r="B894" t="s">
        <v>31</v>
      </c>
      <c r="C894">
        <v>151.11799621582031</v>
      </c>
      <c r="D894">
        <v>20.600000381469727</v>
      </c>
      <c r="E894">
        <v>13.199999809265137</v>
      </c>
      <c r="F894">
        <v>9.1000003814697266</v>
      </c>
      <c r="G894">
        <v>7.1100001335144043</v>
      </c>
      <c r="H894">
        <v>49</v>
      </c>
      <c r="I894">
        <v>1.2510000467300415</v>
      </c>
    </row>
    <row r="895" spans="1:9" x14ac:dyDescent="0.2">
      <c r="A895">
        <v>3</v>
      </c>
      <c r="B895" t="s">
        <v>32</v>
      </c>
      <c r="C895">
        <v>119.47699737548828</v>
      </c>
      <c r="D895">
        <v>429.20001220703125</v>
      </c>
      <c r="E895">
        <v>26.299999237060547</v>
      </c>
      <c r="F895">
        <v>21.299999237060547</v>
      </c>
      <c r="G895">
        <v>1.1499999761581421</v>
      </c>
      <c r="H895">
        <v>57</v>
      </c>
      <c r="I895">
        <v>10.100000381469727</v>
      </c>
    </row>
    <row r="896" spans="1:9" x14ac:dyDescent="0.2">
      <c r="A896">
        <v>4</v>
      </c>
      <c r="B896" t="s">
        <v>33</v>
      </c>
      <c r="C896">
        <v>107.22200012207031</v>
      </c>
      <c r="D896">
        <v>2931.5</v>
      </c>
      <c r="E896">
        <v>34.599998474121094</v>
      </c>
      <c r="F896">
        <v>37.5</v>
      </c>
      <c r="G896">
        <v>0.41999998688697815</v>
      </c>
      <c r="H896">
        <v>67</v>
      </c>
      <c r="I896">
        <v>41.941001892089844</v>
      </c>
    </row>
    <row r="897" spans="1:9" x14ac:dyDescent="0.2">
      <c r="A897">
        <v>5</v>
      </c>
      <c r="B897" t="s">
        <v>34</v>
      </c>
      <c r="C897">
        <v>129.46699523925781</v>
      </c>
      <c r="D897">
        <v>84.800003051757812</v>
      </c>
      <c r="E897">
        <v>5.8000001907348633</v>
      </c>
      <c r="F897">
        <v>5.1999998092651367</v>
      </c>
      <c r="G897">
        <v>3.6500000953674316</v>
      </c>
      <c r="H897">
        <v>171</v>
      </c>
      <c r="I897">
        <v>11.972999572753906</v>
      </c>
    </row>
    <row r="898" spans="1:9" x14ac:dyDescent="0.2">
      <c r="A898">
        <v>6</v>
      </c>
      <c r="B898" t="s">
        <v>35</v>
      </c>
      <c r="C898">
        <v>90.667999267578125</v>
      </c>
      <c r="D898">
        <v>1295.0999755859375</v>
      </c>
      <c r="E898">
        <v>28.899999618530273</v>
      </c>
      <c r="F898">
        <v>17.200000762939453</v>
      </c>
      <c r="G898">
        <v>0.62999999523162842</v>
      </c>
      <c r="H898">
        <v>126</v>
      </c>
      <c r="I898">
        <v>49.777999877929688</v>
      </c>
    </row>
    <row r="899" spans="1:9" x14ac:dyDescent="0.2">
      <c r="A899">
        <v>7</v>
      </c>
      <c r="B899" t="s">
        <v>36</v>
      </c>
      <c r="C899">
        <v>77.48699951171875</v>
      </c>
      <c r="D899">
        <v>5397.2001953125</v>
      </c>
      <c r="E899">
        <v>77.599998474121094</v>
      </c>
      <c r="F899">
        <v>39.200000762939453</v>
      </c>
      <c r="G899">
        <v>0.31000000238418579</v>
      </c>
      <c r="H899">
        <v>172</v>
      </c>
      <c r="I899">
        <v>68.36199951171875</v>
      </c>
    </row>
    <row r="900" spans="1:9" x14ac:dyDescent="0.2">
      <c r="A900">
        <v>8</v>
      </c>
      <c r="B900" t="s">
        <v>37</v>
      </c>
      <c r="C900">
        <v>107.50800323486328</v>
      </c>
      <c r="D900">
        <v>380</v>
      </c>
      <c r="E900">
        <v>14.399999618530273</v>
      </c>
      <c r="F900">
        <v>10.5</v>
      </c>
      <c r="G900">
        <v>1.1799999475479126</v>
      </c>
      <c r="H900">
        <v>107</v>
      </c>
      <c r="I900">
        <v>18.511999130249023</v>
      </c>
    </row>
    <row r="901" spans="1:9" x14ac:dyDescent="0.2">
      <c r="A901">
        <v>9</v>
      </c>
      <c r="B901" t="s">
        <v>38</v>
      </c>
      <c r="C901">
        <v>134.88800048828125</v>
      </c>
      <c r="D901">
        <v>1812.800048828125</v>
      </c>
      <c r="E901">
        <v>20</v>
      </c>
      <c r="F901">
        <v>19.5</v>
      </c>
      <c r="G901">
        <v>0.52999997138977051</v>
      </c>
      <c r="H901">
        <v>201</v>
      </c>
      <c r="I901">
        <v>108.35299682617188</v>
      </c>
    </row>
    <row r="902" spans="1:9" x14ac:dyDescent="0.2">
      <c r="A902">
        <v>10</v>
      </c>
      <c r="B902" t="s">
        <v>39</v>
      </c>
      <c r="C902">
        <v>146.4429931640625</v>
      </c>
      <c r="D902">
        <v>29.799999237060547</v>
      </c>
      <c r="E902">
        <v>16.799999237060547</v>
      </c>
      <c r="F902">
        <v>11.899999618530273</v>
      </c>
      <c r="G902">
        <v>5</v>
      </c>
      <c r="H902">
        <v>152</v>
      </c>
      <c r="I902">
        <v>1.0509999990463257</v>
      </c>
    </row>
    <row r="903" spans="1:9" x14ac:dyDescent="0.2">
      <c r="A903">
        <v>11</v>
      </c>
      <c r="B903" t="s">
        <v>40</v>
      </c>
      <c r="C903">
        <v>191.36199951171875</v>
      </c>
      <c r="D903">
        <v>70.599998474121094</v>
      </c>
      <c r="E903">
        <v>5.6999998092651367</v>
      </c>
      <c r="F903">
        <v>4.9000000953674316</v>
      </c>
      <c r="G903">
        <v>2.3299999237060547</v>
      </c>
      <c r="H903">
        <v>162</v>
      </c>
      <c r="I903">
        <v>1.9270000457763672</v>
      </c>
    </row>
    <row r="905" spans="1:9" x14ac:dyDescent="0.2">
      <c r="A905" t="s">
        <v>41</v>
      </c>
      <c r="B905" t="s">
        <v>42</v>
      </c>
    </row>
    <row r="906" spans="1:9" x14ac:dyDescent="0.2">
      <c r="A906" t="s">
        <v>22</v>
      </c>
      <c r="B906" t="s">
        <v>43</v>
      </c>
      <c r="C906" t="s">
        <v>44</v>
      </c>
      <c r="D906" t="s">
        <v>45</v>
      </c>
      <c r="E906" t="s">
        <v>29</v>
      </c>
      <c r="F906" t="s">
        <v>41</v>
      </c>
      <c r="G906" t="s">
        <v>46</v>
      </c>
      <c r="H906" t="s">
        <v>47</v>
      </c>
      <c r="I906" t="s">
        <v>30</v>
      </c>
    </row>
    <row r="907" spans="1:9" x14ac:dyDescent="0.2">
      <c r="A907" t="s">
        <v>30</v>
      </c>
      <c r="B907">
        <v>-0.22800000011920929</v>
      </c>
      <c r="C907">
        <v>-0.11620000004768372</v>
      </c>
      <c r="D907">
        <v>-0.31799998879432678</v>
      </c>
      <c r="E907">
        <v>-8.4510002136230469</v>
      </c>
      <c r="F907">
        <v>0.71560001373291016</v>
      </c>
      <c r="G907">
        <v>0.99140000343322754</v>
      </c>
      <c r="H907">
        <v>0.72180002927780151</v>
      </c>
      <c r="I907">
        <v>1</v>
      </c>
    </row>
    <row r="908" spans="1:9" x14ac:dyDescent="0.2">
      <c r="A908" t="s">
        <v>48</v>
      </c>
      <c r="B908" t="s">
        <v>49</v>
      </c>
      <c r="C908">
        <v>9.6000000834465027E-2</v>
      </c>
    </row>
    <row r="909" spans="1:9" x14ac:dyDescent="0.2">
      <c r="A909" t="s">
        <v>31</v>
      </c>
      <c r="B909">
        <v>9.2000000178813934E-2</v>
      </c>
      <c r="C909">
        <v>2.5200000032782555E-2</v>
      </c>
      <c r="D909">
        <v>9.4999998807907104E-2</v>
      </c>
      <c r="E909">
        <v>1.2510000467300415</v>
      </c>
      <c r="F909">
        <v>0.97450000047683716</v>
      </c>
      <c r="G909">
        <v>0.98170000314712524</v>
      </c>
      <c r="H909">
        <v>0.9966999888420105</v>
      </c>
      <c r="I909">
        <v>0.99589997529983521</v>
      </c>
    </row>
    <row r="910" spans="1:9" x14ac:dyDescent="0.2">
      <c r="A910" t="s">
        <v>48</v>
      </c>
      <c r="B910" t="s">
        <v>49</v>
      </c>
      <c r="C910">
        <v>-2.0999999716877937E-2</v>
      </c>
    </row>
    <row r="911" spans="1:9" x14ac:dyDescent="0.2">
      <c r="A911" t="s">
        <v>50</v>
      </c>
      <c r="B911">
        <v>1.4789999723434448</v>
      </c>
      <c r="C911">
        <v>0.30300000309944153</v>
      </c>
      <c r="D911">
        <v>1.5399999618530273</v>
      </c>
      <c r="E911">
        <v>10.100000381469727</v>
      </c>
      <c r="F911">
        <v>0.96009999513626099</v>
      </c>
      <c r="G911">
        <v>0.97909998893737793</v>
      </c>
      <c r="H911">
        <v>0.99449998140335083</v>
      </c>
      <c r="I911">
        <v>0.98589998483657837</v>
      </c>
    </row>
    <row r="912" spans="1:9" x14ac:dyDescent="0.2">
      <c r="A912" t="s">
        <v>51</v>
      </c>
      <c r="B912">
        <v>10.128999710083008</v>
      </c>
      <c r="C912">
        <v>1.7432999610900879</v>
      </c>
      <c r="D912">
        <v>10.39900016784668</v>
      </c>
      <c r="E912">
        <v>41.941001892089844</v>
      </c>
      <c r="F912">
        <v>0.97409999370574951</v>
      </c>
      <c r="G912">
        <v>0.97509998083114624</v>
      </c>
      <c r="H912">
        <v>1.0052000284194946</v>
      </c>
      <c r="I912">
        <v>0.99379998445510864</v>
      </c>
    </row>
    <row r="913" spans="1:9" x14ac:dyDescent="0.2">
      <c r="A913" t="s">
        <v>52</v>
      </c>
      <c r="B913">
        <v>1.7879999876022339</v>
      </c>
      <c r="C913">
        <v>0.5569000244140625</v>
      </c>
      <c r="D913">
        <v>1.3880000114440918</v>
      </c>
      <c r="E913">
        <v>11.972999572753906</v>
      </c>
      <c r="F913">
        <v>1.2884000539779663</v>
      </c>
      <c r="G913">
        <v>0.97350001335144043</v>
      </c>
      <c r="H913">
        <v>1.3214999437332153</v>
      </c>
      <c r="I913">
        <v>1.0013999938964844</v>
      </c>
    </row>
    <row r="914" spans="1:9" x14ac:dyDescent="0.2">
      <c r="A914" t="s">
        <v>53</v>
      </c>
      <c r="B914">
        <v>10.645999908447266</v>
      </c>
      <c r="C914">
        <v>2.0155999660491943</v>
      </c>
      <c r="D914">
        <v>10.741999626159668</v>
      </c>
      <c r="E914">
        <v>49.777999877929688</v>
      </c>
      <c r="F914">
        <v>0.99099999666213989</v>
      </c>
      <c r="G914">
        <v>0.98290002346038818</v>
      </c>
      <c r="H914">
        <v>1.0085999965667725</v>
      </c>
      <c r="I914">
        <v>0.99970000982284546</v>
      </c>
    </row>
    <row r="915" spans="1:9" x14ac:dyDescent="0.2">
      <c r="A915" t="s">
        <v>54</v>
      </c>
      <c r="B915">
        <v>39.685001373291016</v>
      </c>
      <c r="C915">
        <v>6.3743000030517578</v>
      </c>
      <c r="D915">
        <v>37.832000732421875</v>
      </c>
      <c r="E915">
        <v>68.36199951171875</v>
      </c>
      <c r="F915">
        <v>1.0490000247955322</v>
      </c>
      <c r="G915">
        <v>0.97619998455047607</v>
      </c>
      <c r="H915">
        <v>1.0741000175476074</v>
      </c>
      <c r="I915">
        <v>1.0003999471664429</v>
      </c>
    </row>
    <row r="916" spans="1:9" x14ac:dyDescent="0.2">
      <c r="A916" t="s">
        <v>55</v>
      </c>
      <c r="B916">
        <v>4.315000057220459</v>
      </c>
      <c r="C916">
        <v>1.0332000255584717</v>
      </c>
      <c r="D916">
        <v>3.7669999599456787</v>
      </c>
      <c r="E916">
        <v>18.511999130249023</v>
      </c>
      <c r="F916">
        <v>1.1454000473022461</v>
      </c>
      <c r="G916">
        <v>0.98290002346038818</v>
      </c>
      <c r="H916">
        <v>1.1629999876022339</v>
      </c>
      <c r="I916">
        <v>1.0019999742507935</v>
      </c>
    </row>
    <row r="917" spans="1:9" x14ac:dyDescent="0.2">
      <c r="A917" t="s">
        <v>56</v>
      </c>
      <c r="B917">
        <v>25.797000885009766</v>
      </c>
      <c r="C917">
        <v>3.4653999805450439</v>
      </c>
      <c r="D917">
        <v>25.871000289916992</v>
      </c>
      <c r="E917">
        <v>108.35299682617188</v>
      </c>
      <c r="F917">
        <v>0.99709999561309814</v>
      </c>
      <c r="G917">
        <v>0.99299997091293335</v>
      </c>
      <c r="H917">
        <v>1.0041999816894531</v>
      </c>
      <c r="I917">
        <v>1</v>
      </c>
    </row>
    <row r="918" spans="1:9" x14ac:dyDescent="0.2">
      <c r="A918" t="s">
        <v>57</v>
      </c>
      <c r="B918">
        <v>0.45600000023841858</v>
      </c>
      <c r="C918">
        <v>6.210000067949295E-2</v>
      </c>
      <c r="D918">
        <v>0.44499999284744263</v>
      </c>
      <c r="E918">
        <v>1.0509999990463257</v>
      </c>
      <c r="F918">
        <v>1.0259000062942505</v>
      </c>
      <c r="G918">
        <v>1.0194000005722046</v>
      </c>
      <c r="H918">
        <v>1.0062999725341797</v>
      </c>
      <c r="I918">
        <v>1</v>
      </c>
    </row>
    <row r="919" spans="1:9" x14ac:dyDescent="0.2">
      <c r="A919" t="s">
        <v>58</v>
      </c>
      <c r="B919">
        <v>2.0450000762939453</v>
      </c>
      <c r="C919">
        <v>0.24699999392032623</v>
      </c>
      <c r="D919">
        <v>1.9270000457763672</v>
      </c>
      <c r="E919">
        <v>1.9270000457763672</v>
      </c>
      <c r="F919">
        <v>1.0614999532699585</v>
      </c>
      <c r="G919">
        <v>1.0398000478744507</v>
      </c>
      <c r="H919">
        <v>1.0375000238418579</v>
      </c>
      <c r="I919">
        <v>0.98400002717971802</v>
      </c>
    </row>
    <row r="920" spans="1:9" x14ac:dyDescent="0.2">
      <c r="A920" t="s">
        <v>59</v>
      </c>
    </row>
    <row r="921" spans="1:9" x14ac:dyDescent="0.2">
      <c r="A921" t="s">
        <v>60</v>
      </c>
      <c r="B921">
        <v>96.278999328613281</v>
      </c>
      <c r="C921">
        <v>15.70989990234375</v>
      </c>
      <c r="D921">
        <v>93.688003540039062</v>
      </c>
      <c r="E921">
        <v>304.79598999023438</v>
      </c>
      <c r="F921" t="s">
        <v>61</v>
      </c>
    </row>
    <row r="923" spans="1:9" x14ac:dyDescent="0.2">
      <c r="A923" t="s">
        <v>62</v>
      </c>
    </row>
    <row r="925" spans="1:9" x14ac:dyDescent="0.2">
      <c r="A925" t="s">
        <v>124</v>
      </c>
    </row>
    <row r="926" spans="1:9" x14ac:dyDescent="0.2">
      <c r="A926" t="s">
        <v>1</v>
      </c>
      <c r="B926" t="s">
        <v>2</v>
      </c>
      <c r="C926" t="s">
        <v>3</v>
      </c>
      <c r="D926" t="s">
        <v>4</v>
      </c>
    </row>
    <row r="927" spans="1:9" x14ac:dyDescent="0.2">
      <c r="A927" t="s">
        <v>5</v>
      </c>
      <c r="B927">
        <v>23</v>
      </c>
      <c r="C927" t="s">
        <v>6</v>
      </c>
      <c r="D927" t="s">
        <v>125</v>
      </c>
    </row>
    <row r="928" spans="1:9" x14ac:dyDescent="0.2">
      <c r="A928" t="s">
        <v>8</v>
      </c>
      <c r="B928" t="s">
        <v>9</v>
      </c>
      <c r="C928">
        <v>-0.61690002679824829</v>
      </c>
      <c r="D928" t="s">
        <v>10</v>
      </c>
      <c r="E928">
        <v>22.545299530029297</v>
      </c>
      <c r="F928" t="s">
        <v>11</v>
      </c>
      <c r="G928">
        <v>10.376500129699707</v>
      </c>
    </row>
    <row r="929" spans="1:9" x14ac:dyDescent="0.2">
      <c r="A929" t="s">
        <v>12</v>
      </c>
      <c r="B929">
        <v>15</v>
      </c>
      <c r="C929" t="s">
        <v>13</v>
      </c>
      <c r="D929">
        <v>1</v>
      </c>
      <c r="E929" t="s">
        <v>14</v>
      </c>
      <c r="F929" t="s">
        <v>15</v>
      </c>
    </row>
    <row r="930" spans="1:9" x14ac:dyDescent="0.2">
      <c r="A930" t="s">
        <v>16</v>
      </c>
      <c r="B930" t="s">
        <v>126</v>
      </c>
    </row>
    <row r="931" spans="1:9" x14ac:dyDescent="0.2">
      <c r="A931" t="s">
        <v>18</v>
      </c>
    </row>
    <row r="932" spans="1:9" x14ac:dyDescent="0.2">
      <c r="A932" t="s">
        <v>19</v>
      </c>
    </row>
    <row r="933" spans="1:9" x14ac:dyDescent="0.2">
      <c r="A933" t="s">
        <v>20</v>
      </c>
      <c r="B933">
        <v>1.4970000350444934E-8</v>
      </c>
    </row>
    <row r="934" spans="1:9" x14ac:dyDescent="0.2">
      <c r="A934" t="s">
        <v>21</v>
      </c>
      <c r="B934" t="s">
        <v>22</v>
      </c>
      <c r="C934" t="s">
        <v>23</v>
      </c>
      <c r="D934" t="s">
        <v>24</v>
      </c>
      <c r="E934" t="s">
        <v>25</v>
      </c>
      <c r="F934" t="s">
        <v>26</v>
      </c>
      <c r="G934" t="s">
        <v>27</v>
      </c>
      <c r="H934" t="s">
        <v>28</v>
      </c>
      <c r="I934" t="s">
        <v>29</v>
      </c>
    </row>
    <row r="935" spans="1:9" x14ac:dyDescent="0.2">
      <c r="A935">
        <v>1</v>
      </c>
      <c r="B935" t="s">
        <v>30</v>
      </c>
      <c r="C935">
        <v>84.9219970703125</v>
      </c>
      <c r="D935">
        <v>-26.799999237060547</v>
      </c>
      <c r="E935">
        <v>252.10000610351562</v>
      </c>
      <c r="F935">
        <v>119.59999847412109</v>
      </c>
      <c r="G935">
        <v>100</v>
      </c>
      <c r="H935">
        <v>582</v>
      </c>
      <c r="I935">
        <v>-6.9060001373291016</v>
      </c>
    </row>
    <row r="936" spans="1:9" x14ac:dyDescent="0.2">
      <c r="A936">
        <v>2</v>
      </c>
      <c r="B936" t="s">
        <v>31</v>
      </c>
      <c r="C936">
        <v>151.11799621582031</v>
      </c>
      <c r="D936">
        <v>20.200000762939453</v>
      </c>
      <c r="E936">
        <v>11.100000381469727</v>
      </c>
      <c r="F936">
        <v>9.5</v>
      </c>
      <c r="G936">
        <v>7.0799999237060547</v>
      </c>
      <c r="H936">
        <v>47</v>
      </c>
      <c r="I936">
        <v>1.2239999771118164</v>
      </c>
    </row>
    <row r="937" spans="1:9" x14ac:dyDescent="0.2">
      <c r="A937">
        <v>3</v>
      </c>
      <c r="B937" t="s">
        <v>32</v>
      </c>
      <c r="C937">
        <v>119.47699737548828</v>
      </c>
      <c r="D937">
        <v>426.10000610351562</v>
      </c>
      <c r="E937">
        <v>22.899999618530273</v>
      </c>
      <c r="F937">
        <v>20.200000762939453</v>
      </c>
      <c r="G937">
        <v>1.1399999856948853</v>
      </c>
      <c r="H937">
        <v>53</v>
      </c>
      <c r="I937">
        <v>10.027000427246094</v>
      </c>
    </row>
    <row r="938" spans="1:9" x14ac:dyDescent="0.2">
      <c r="A938">
        <v>4</v>
      </c>
      <c r="B938" t="s">
        <v>33</v>
      </c>
      <c r="C938">
        <v>107.22699737548828</v>
      </c>
      <c r="D938">
        <v>2904.10009765625</v>
      </c>
      <c r="E938">
        <v>39.900001525878906</v>
      </c>
      <c r="F938">
        <v>35.900001525878906</v>
      </c>
      <c r="G938">
        <v>0.41999998688697815</v>
      </c>
      <c r="H938">
        <v>69</v>
      </c>
      <c r="I938">
        <v>41.548999786376953</v>
      </c>
    </row>
    <row r="939" spans="1:9" x14ac:dyDescent="0.2">
      <c r="A939">
        <v>5</v>
      </c>
      <c r="B939" t="s">
        <v>34</v>
      </c>
      <c r="C939">
        <v>129.48800659179688</v>
      </c>
      <c r="D939">
        <v>83.900001525878906</v>
      </c>
      <c r="E939">
        <v>6.5999999046325684</v>
      </c>
      <c r="F939">
        <v>4.5999999046325684</v>
      </c>
      <c r="G939">
        <v>3.6700000762939453</v>
      </c>
      <c r="H939">
        <v>172</v>
      </c>
      <c r="I939">
        <v>11.83899974822998</v>
      </c>
    </row>
    <row r="940" spans="1:9" x14ac:dyDescent="0.2">
      <c r="A940">
        <v>6</v>
      </c>
      <c r="B940" t="s">
        <v>35</v>
      </c>
      <c r="C940">
        <v>90.667999267578125</v>
      </c>
      <c r="D940">
        <v>1311.5999755859375</v>
      </c>
      <c r="E940">
        <v>28.799999237060547</v>
      </c>
      <c r="F940">
        <v>14.699999809265137</v>
      </c>
      <c r="G940">
        <v>0.62999999523162842</v>
      </c>
      <c r="H940">
        <v>123</v>
      </c>
      <c r="I940">
        <v>50.410999298095703</v>
      </c>
    </row>
    <row r="941" spans="1:9" x14ac:dyDescent="0.2">
      <c r="A941">
        <v>7</v>
      </c>
      <c r="B941" t="s">
        <v>36</v>
      </c>
      <c r="C941">
        <v>77.48699951171875</v>
      </c>
      <c r="D941">
        <v>5386.7001953125</v>
      </c>
      <c r="E941">
        <v>82.400001525878906</v>
      </c>
      <c r="F941">
        <v>36.799999237060547</v>
      </c>
      <c r="G941">
        <v>0.31000000238418579</v>
      </c>
      <c r="H941">
        <v>175</v>
      </c>
      <c r="I941">
        <v>68.228996276855469</v>
      </c>
    </row>
    <row r="942" spans="1:9" x14ac:dyDescent="0.2">
      <c r="A942">
        <v>8</v>
      </c>
      <c r="B942" t="s">
        <v>37</v>
      </c>
      <c r="C942">
        <v>107.51300048828125</v>
      </c>
      <c r="D942">
        <v>399.70001220703125</v>
      </c>
      <c r="E942">
        <v>16.200000762939453</v>
      </c>
      <c r="F942">
        <v>9.8000001907348633</v>
      </c>
      <c r="G942">
        <v>1.1499999761581421</v>
      </c>
      <c r="H942">
        <v>107</v>
      </c>
      <c r="I942">
        <v>19.469999313354492</v>
      </c>
    </row>
    <row r="943" spans="1:9" x14ac:dyDescent="0.2">
      <c r="A943">
        <v>9</v>
      </c>
      <c r="B943" t="s">
        <v>38</v>
      </c>
      <c r="C943">
        <v>134.92500305175781</v>
      </c>
      <c r="D943">
        <v>1827.5</v>
      </c>
      <c r="E943">
        <v>23.299999237060547</v>
      </c>
      <c r="F943">
        <v>17.100000381469727</v>
      </c>
      <c r="G943">
        <v>0.52999997138977051</v>
      </c>
      <c r="H943">
        <v>203</v>
      </c>
      <c r="I943">
        <v>109.22899627685547</v>
      </c>
    </row>
    <row r="944" spans="1:9" x14ac:dyDescent="0.2">
      <c r="A944">
        <v>10</v>
      </c>
      <c r="B944" t="s">
        <v>39</v>
      </c>
      <c r="C944">
        <v>146.4429931640625</v>
      </c>
      <c r="D944">
        <v>34</v>
      </c>
      <c r="E944">
        <v>15.699999809265137</v>
      </c>
      <c r="F944">
        <v>12.699999809265137</v>
      </c>
      <c r="G944">
        <v>4.4600000381469727</v>
      </c>
      <c r="H944">
        <v>149</v>
      </c>
      <c r="I944">
        <v>1.1990000009536743</v>
      </c>
    </row>
    <row r="945" spans="1:9" x14ac:dyDescent="0.2">
      <c r="A945">
        <v>11</v>
      </c>
      <c r="B945" t="s">
        <v>40</v>
      </c>
      <c r="C945">
        <v>191.36199951171875</v>
      </c>
      <c r="D945">
        <v>64.099998474121094</v>
      </c>
      <c r="E945">
        <v>4.6999998092651367</v>
      </c>
      <c r="F945">
        <v>5.3000001907348633</v>
      </c>
      <c r="G945">
        <v>2.4500000476837158</v>
      </c>
      <c r="H945">
        <v>157</v>
      </c>
      <c r="I945">
        <v>1.7480000257492065</v>
      </c>
    </row>
    <row r="947" spans="1:9" x14ac:dyDescent="0.2">
      <c r="A947" t="s">
        <v>41</v>
      </c>
      <c r="B947" t="s">
        <v>42</v>
      </c>
    </row>
    <row r="948" spans="1:9" x14ac:dyDescent="0.2">
      <c r="A948" t="s">
        <v>22</v>
      </c>
      <c r="B948" t="s">
        <v>43</v>
      </c>
      <c r="C948" t="s">
        <v>44</v>
      </c>
      <c r="D948" t="s">
        <v>45</v>
      </c>
      <c r="E948" t="s">
        <v>29</v>
      </c>
      <c r="F948" t="s">
        <v>41</v>
      </c>
      <c r="G948" t="s">
        <v>46</v>
      </c>
      <c r="H948" t="s">
        <v>47</v>
      </c>
      <c r="I948" t="s">
        <v>30</v>
      </c>
    </row>
    <row r="949" spans="1:9" x14ac:dyDescent="0.2">
      <c r="A949" t="s">
        <v>30</v>
      </c>
      <c r="B949">
        <v>-0.18600000441074371</v>
      </c>
      <c r="C949">
        <v>-9.4300001859664917E-2</v>
      </c>
      <c r="D949">
        <v>-0.25999999046325684</v>
      </c>
      <c r="E949">
        <v>-6.9060001373291016</v>
      </c>
      <c r="F949">
        <v>0.71329998970031738</v>
      </c>
      <c r="G949">
        <v>0.99129998683929443</v>
      </c>
      <c r="H949">
        <v>0.71960002183914185</v>
      </c>
      <c r="I949">
        <v>1</v>
      </c>
    </row>
    <row r="950" spans="1:9" x14ac:dyDescent="0.2">
      <c r="A950" t="s">
        <v>48</v>
      </c>
      <c r="B950" t="s">
        <v>49</v>
      </c>
      <c r="C950">
        <v>7.8000001609325409E-2</v>
      </c>
    </row>
    <row r="951" spans="1:9" x14ac:dyDescent="0.2">
      <c r="A951" t="s">
        <v>31</v>
      </c>
      <c r="B951">
        <v>9.0000003576278687E-2</v>
      </c>
      <c r="C951">
        <v>2.4599999189376831E-2</v>
      </c>
      <c r="D951">
        <v>9.3000002205371857E-2</v>
      </c>
      <c r="E951">
        <v>1.2239999771118164</v>
      </c>
      <c r="F951">
        <v>0.9747999906539917</v>
      </c>
      <c r="G951">
        <v>0.98170000314712524</v>
      </c>
      <c r="H951">
        <v>0.99699997901916504</v>
      </c>
      <c r="I951">
        <v>0.99599999189376831</v>
      </c>
    </row>
    <row r="952" spans="1:9" x14ac:dyDescent="0.2">
      <c r="A952" t="s">
        <v>48</v>
      </c>
      <c r="B952" t="s">
        <v>49</v>
      </c>
      <c r="C952">
        <v>-1.9999999552965164E-2</v>
      </c>
    </row>
    <row r="953" spans="1:9" x14ac:dyDescent="0.2">
      <c r="A953" t="s">
        <v>50</v>
      </c>
      <c r="B953">
        <v>1.468000054359436</v>
      </c>
      <c r="C953">
        <v>0.30019998550415039</v>
      </c>
      <c r="D953">
        <v>1.5290000438690186</v>
      </c>
      <c r="E953">
        <v>10.027000427246094</v>
      </c>
      <c r="F953">
        <v>0.9603000283241272</v>
      </c>
      <c r="G953">
        <v>0.97909998893737793</v>
      </c>
      <c r="H953">
        <v>0.99470001459121704</v>
      </c>
      <c r="I953">
        <v>0.98610001802444458</v>
      </c>
    </row>
    <row r="954" spans="1:9" x14ac:dyDescent="0.2">
      <c r="A954" t="s">
        <v>51</v>
      </c>
      <c r="B954">
        <v>10.034999847412109</v>
      </c>
      <c r="C954">
        <v>1.7228000164031982</v>
      </c>
      <c r="D954">
        <v>10.302000045776367</v>
      </c>
      <c r="E954">
        <v>41.548999786376953</v>
      </c>
      <c r="F954">
        <v>0.97409999370574951</v>
      </c>
      <c r="G954">
        <v>0.97500002384185791</v>
      </c>
      <c r="H954">
        <v>1.0052000284194946</v>
      </c>
      <c r="I954">
        <v>0.99390000104904175</v>
      </c>
    </row>
    <row r="955" spans="1:9" x14ac:dyDescent="0.2">
      <c r="A955" t="s">
        <v>52</v>
      </c>
      <c r="B955">
        <v>1.7690000534057617</v>
      </c>
      <c r="C955">
        <v>0.5493999719619751</v>
      </c>
      <c r="D955">
        <v>1.371999979019165</v>
      </c>
      <c r="E955">
        <v>11.83899974822998</v>
      </c>
      <c r="F955">
        <v>1.288599967956543</v>
      </c>
      <c r="G955">
        <v>0.97350001335144043</v>
      </c>
      <c r="H955">
        <v>1.3217999935150146</v>
      </c>
      <c r="I955">
        <v>1.0013999938964844</v>
      </c>
    </row>
    <row r="956" spans="1:9" x14ac:dyDescent="0.2">
      <c r="A956" t="s">
        <v>53</v>
      </c>
      <c r="B956">
        <v>10.795000076293945</v>
      </c>
      <c r="C956">
        <v>2.0387001037597656</v>
      </c>
      <c r="D956">
        <v>10.878999710083008</v>
      </c>
      <c r="E956">
        <v>50.410999298095703</v>
      </c>
      <c r="F956">
        <v>0.99229997396469116</v>
      </c>
      <c r="G956">
        <v>0.98290002346038818</v>
      </c>
      <c r="H956">
        <v>1.0098999738693237</v>
      </c>
      <c r="I956">
        <v>0.99970000982284546</v>
      </c>
    </row>
    <row r="957" spans="1:9" x14ac:dyDescent="0.2">
      <c r="A957" t="s">
        <v>54</v>
      </c>
      <c r="B957">
        <v>39.659999847412109</v>
      </c>
      <c r="C957">
        <v>6.3544998168945312</v>
      </c>
      <c r="D957">
        <v>37.758998870849609</v>
      </c>
      <c r="E957">
        <v>68.228996276855469</v>
      </c>
      <c r="F957">
        <v>1.0504000186920166</v>
      </c>
      <c r="G957">
        <v>0.97610002756118774</v>
      </c>
      <c r="H957">
        <v>1.0756000280380249</v>
      </c>
      <c r="I957">
        <v>1.0003999471664429</v>
      </c>
    </row>
    <row r="958" spans="1:9" x14ac:dyDescent="0.2">
      <c r="A958" t="s">
        <v>55</v>
      </c>
      <c r="B958">
        <v>4.5380001068115234</v>
      </c>
      <c r="C958">
        <v>1.0837999582290649</v>
      </c>
      <c r="D958">
        <v>3.9619998931884766</v>
      </c>
      <c r="E958">
        <v>19.469999313354492</v>
      </c>
      <c r="F958">
        <v>1.145300030708313</v>
      </c>
      <c r="G958">
        <v>0.98290002346038818</v>
      </c>
      <c r="H958">
        <v>1.1629999876022339</v>
      </c>
      <c r="I958">
        <v>1.0019999742507935</v>
      </c>
    </row>
    <row r="959" spans="1:9" x14ac:dyDescent="0.2">
      <c r="A959" t="s">
        <v>56</v>
      </c>
      <c r="B959">
        <v>26.000999450683594</v>
      </c>
      <c r="C959">
        <v>3.4841001033782959</v>
      </c>
      <c r="D959">
        <v>26.080999374389648</v>
      </c>
      <c r="E959">
        <v>109.22899627685547</v>
      </c>
      <c r="F959">
        <v>0.99690002202987671</v>
      </c>
      <c r="G959">
        <v>0.99290001392364502</v>
      </c>
      <c r="H959">
        <v>1.0039999485015869</v>
      </c>
      <c r="I959">
        <v>1</v>
      </c>
    </row>
    <row r="960" spans="1:9" x14ac:dyDescent="0.2">
      <c r="A960" t="s">
        <v>57</v>
      </c>
      <c r="B960">
        <v>0.51999998092651367</v>
      </c>
      <c r="C960">
        <v>7.0600003004074097E-2</v>
      </c>
      <c r="D960">
        <v>0.50700002908706665</v>
      </c>
      <c r="E960">
        <v>1.1990000009536743</v>
      </c>
      <c r="F960">
        <v>1.0255999565124512</v>
      </c>
      <c r="G960">
        <v>1.0194000005722046</v>
      </c>
      <c r="H960">
        <v>1.006100058555603</v>
      </c>
      <c r="I960">
        <v>1</v>
      </c>
    </row>
    <row r="961" spans="1:9" x14ac:dyDescent="0.2">
      <c r="A961" t="s">
        <v>58</v>
      </c>
      <c r="B961">
        <v>1.8539999723434448</v>
      </c>
      <c r="C961">
        <v>0.22339999675750732</v>
      </c>
      <c r="D961">
        <v>1.746999979019165</v>
      </c>
      <c r="E961">
        <v>1.7480000257492065</v>
      </c>
      <c r="F961">
        <v>1.0611000061035156</v>
      </c>
      <c r="G961">
        <v>1.0397000312805176</v>
      </c>
      <c r="H961">
        <v>1.0374000072479248</v>
      </c>
      <c r="I961">
        <v>0.98379999399185181</v>
      </c>
    </row>
    <row r="962" spans="1:9" x14ac:dyDescent="0.2">
      <c r="A962" t="s">
        <v>59</v>
      </c>
    </row>
    <row r="963" spans="1:9" x14ac:dyDescent="0.2">
      <c r="A963" t="s">
        <v>60</v>
      </c>
      <c r="B963">
        <v>96.601997375488281</v>
      </c>
      <c r="C963">
        <v>15.757800102233887</v>
      </c>
      <c r="D963">
        <v>93.971000671386719</v>
      </c>
      <c r="E963">
        <v>308.01800537109375</v>
      </c>
      <c r="F963" t="s">
        <v>61</v>
      </c>
    </row>
    <row r="965" spans="1:9" x14ac:dyDescent="0.2">
      <c r="A965" t="s">
        <v>62</v>
      </c>
    </row>
    <row r="967" spans="1:9" x14ac:dyDescent="0.2">
      <c r="A967" t="s">
        <v>127</v>
      </c>
    </row>
    <row r="968" spans="1:9" x14ac:dyDescent="0.2">
      <c r="A968" t="s">
        <v>1</v>
      </c>
      <c r="B968" t="s">
        <v>2</v>
      </c>
      <c r="C968" t="s">
        <v>3</v>
      </c>
      <c r="D968" t="s">
        <v>4</v>
      </c>
    </row>
    <row r="969" spans="1:9" x14ac:dyDescent="0.2">
      <c r="A969" t="s">
        <v>5</v>
      </c>
      <c r="B969">
        <v>24</v>
      </c>
      <c r="C969" t="s">
        <v>6</v>
      </c>
      <c r="D969" t="s">
        <v>128</v>
      </c>
    </row>
    <row r="970" spans="1:9" x14ac:dyDescent="0.2">
      <c r="A970" t="s">
        <v>8</v>
      </c>
      <c r="B970" t="s">
        <v>9</v>
      </c>
      <c r="C970">
        <v>-0.61690002679824829</v>
      </c>
      <c r="D970" t="s">
        <v>10</v>
      </c>
      <c r="E970">
        <v>22.545299530029297</v>
      </c>
      <c r="F970" t="s">
        <v>11</v>
      </c>
      <c r="G970">
        <v>10.37600040435791</v>
      </c>
    </row>
    <row r="971" spans="1:9" x14ac:dyDescent="0.2">
      <c r="A971" t="s">
        <v>12</v>
      </c>
      <c r="B971">
        <v>15</v>
      </c>
      <c r="C971" t="s">
        <v>13</v>
      </c>
      <c r="D971">
        <v>1</v>
      </c>
      <c r="E971" t="s">
        <v>14</v>
      </c>
      <c r="F971" t="s">
        <v>15</v>
      </c>
    </row>
    <row r="972" spans="1:9" x14ac:dyDescent="0.2">
      <c r="A972" t="s">
        <v>16</v>
      </c>
      <c r="B972" t="s">
        <v>129</v>
      </c>
    </row>
    <row r="973" spans="1:9" x14ac:dyDescent="0.2">
      <c r="A973" t="s">
        <v>18</v>
      </c>
    </row>
    <row r="974" spans="1:9" x14ac:dyDescent="0.2">
      <c r="A974" t="s">
        <v>19</v>
      </c>
    </row>
    <row r="975" spans="1:9" x14ac:dyDescent="0.2">
      <c r="A975" t="s">
        <v>20</v>
      </c>
      <c r="B975">
        <v>1.4970000350444934E-8</v>
      </c>
    </row>
    <row r="976" spans="1:9" x14ac:dyDescent="0.2">
      <c r="A976" t="s">
        <v>21</v>
      </c>
      <c r="B976" t="s">
        <v>22</v>
      </c>
      <c r="C976" t="s">
        <v>23</v>
      </c>
      <c r="D976" t="s">
        <v>24</v>
      </c>
      <c r="E976" t="s">
        <v>25</v>
      </c>
      <c r="F976" t="s">
        <v>26</v>
      </c>
      <c r="G976" t="s">
        <v>27</v>
      </c>
      <c r="H976" t="s">
        <v>28</v>
      </c>
      <c r="I976" t="s">
        <v>29</v>
      </c>
    </row>
    <row r="977" spans="1:9" x14ac:dyDescent="0.2">
      <c r="A977">
        <v>1</v>
      </c>
      <c r="B977" t="s">
        <v>30</v>
      </c>
      <c r="C977">
        <v>84.9219970703125</v>
      </c>
      <c r="D977">
        <v>-25.899999618530273</v>
      </c>
      <c r="E977">
        <v>256.10000610351562</v>
      </c>
      <c r="F977">
        <v>116.19999694824219</v>
      </c>
      <c r="G977">
        <v>100</v>
      </c>
      <c r="H977">
        <v>582</v>
      </c>
      <c r="I977">
        <v>-6.6649999618530273</v>
      </c>
    </row>
    <row r="978" spans="1:9" x14ac:dyDescent="0.2">
      <c r="A978">
        <v>2</v>
      </c>
      <c r="B978" t="s">
        <v>31</v>
      </c>
      <c r="C978">
        <v>151.11799621582031</v>
      </c>
      <c r="D978">
        <v>19.100000381469727</v>
      </c>
      <c r="E978">
        <v>10.899999618530273</v>
      </c>
      <c r="F978">
        <v>13.199999809265137</v>
      </c>
      <c r="G978">
        <v>7.690000057220459</v>
      </c>
      <c r="H978">
        <v>50</v>
      </c>
      <c r="I978">
        <v>1.1599999666213989</v>
      </c>
    </row>
    <row r="979" spans="1:9" x14ac:dyDescent="0.2">
      <c r="A979">
        <v>3</v>
      </c>
      <c r="B979" t="s">
        <v>32</v>
      </c>
      <c r="C979">
        <v>119.47699737548828</v>
      </c>
      <c r="D979">
        <v>417.60000610351562</v>
      </c>
      <c r="E979">
        <v>25.5</v>
      </c>
      <c r="F979">
        <v>21.399999618530273</v>
      </c>
      <c r="G979">
        <v>1.1599999666213989</v>
      </c>
      <c r="H979">
        <v>56</v>
      </c>
      <c r="I979">
        <v>9.8280000686645508</v>
      </c>
    </row>
    <row r="980" spans="1:9" x14ac:dyDescent="0.2">
      <c r="A980">
        <v>4</v>
      </c>
      <c r="B980" t="s">
        <v>33</v>
      </c>
      <c r="C980">
        <v>107.21700286865234</v>
      </c>
      <c r="D980">
        <v>2922.800048828125</v>
      </c>
      <c r="E980">
        <v>37.299999237060547</v>
      </c>
      <c r="F980">
        <v>33.5</v>
      </c>
      <c r="G980">
        <v>0.41999998688697815</v>
      </c>
      <c r="H980">
        <v>67</v>
      </c>
      <c r="I980">
        <v>41.816001892089844</v>
      </c>
    </row>
    <row r="981" spans="1:9" x14ac:dyDescent="0.2">
      <c r="A981">
        <v>5</v>
      </c>
      <c r="B981" t="s">
        <v>34</v>
      </c>
      <c r="C981">
        <v>129.48800659179688</v>
      </c>
      <c r="D981">
        <v>80.400001525878906</v>
      </c>
      <c r="E981">
        <v>7.4000000953674316</v>
      </c>
      <c r="F981">
        <v>5.1999998092651367</v>
      </c>
      <c r="G981">
        <v>3.7899999618530273</v>
      </c>
      <c r="H981">
        <v>182</v>
      </c>
      <c r="I981">
        <v>11.345999717712402</v>
      </c>
    </row>
    <row r="982" spans="1:9" x14ac:dyDescent="0.2">
      <c r="A982">
        <v>6</v>
      </c>
      <c r="B982" t="s">
        <v>35</v>
      </c>
      <c r="C982">
        <v>90.674003601074219</v>
      </c>
      <c r="D982">
        <v>1313.300048828125</v>
      </c>
      <c r="E982">
        <v>30</v>
      </c>
      <c r="F982">
        <v>16.799999237060547</v>
      </c>
      <c r="G982">
        <v>0.62999999523162842</v>
      </c>
      <c r="H982">
        <v>128</v>
      </c>
      <c r="I982">
        <v>50.477001190185547</v>
      </c>
    </row>
    <row r="983" spans="1:9" x14ac:dyDescent="0.2">
      <c r="A983">
        <v>7</v>
      </c>
      <c r="B983" t="s">
        <v>36</v>
      </c>
      <c r="C983">
        <v>77.48699951171875</v>
      </c>
      <c r="D983">
        <v>5400.2001953125</v>
      </c>
      <c r="E983">
        <v>80.800003051757812</v>
      </c>
      <c r="F983">
        <v>38.299999237060547</v>
      </c>
      <c r="G983">
        <v>0.31000000238418579</v>
      </c>
      <c r="H983">
        <v>174</v>
      </c>
      <c r="I983">
        <v>68.400001525878906</v>
      </c>
    </row>
    <row r="984" spans="1:9" x14ac:dyDescent="0.2">
      <c r="A984">
        <v>8</v>
      </c>
      <c r="B984" t="s">
        <v>37</v>
      </c>
      <c r="C984">
        <v>107.49800109863281</v>
      </c>
      <c r="D984">
        <v>396</v>
      </c>
      <c r="E984">
        <v>13.800000190734863</v>
      </c>
      <c r="F984">
        <v>11.699999809265137</v>
      </c>
      <c r="G984">
        <v>1.1599999666213989</v>
      </c>
      <c r="H984">
        <v>110</v>
      </c>
      <c r="I984">
        <v>19.288000106811523</v>
      </c>
    </row>
    <row r="985" spans="1:9" x14ac:dyDescent="0.2">
      <c r="A985">
        <v>9</v>
      </c>
      <c r="B985" t="s">
        <v>38</v>
      </c>
      <c r="C985">
        <v>134.92900085449219</v>
      </c>
      <c r="D985">
        <v>1822.300048828125</v>
      </c>
      <c r="E985">
        <v>19.299999237060547</v>
      </c>
      <c r="F985">
        <v>18.899999618530273</v>
      </c>
      <c r="G985">
        <v>0.52999997138977051</v>
      </c>
      <c r="H985">
        <v>197</v>
      </c>
      <c r="I985">
        <v>108.91699981689453</v>
      </c>
    </row>
    <row r="986" spans="1:9" x14ac:dyDescent="0.2">
      <c r="A986">
        <v>10</v>
      </c>
      <c r="B986" t="s">
        <v>39</v>
      </c>
      <c r="C986">
        <v>146.4429931640625</v>
      </c>
      <c r="D986">
        <v>32.099998474121094</v>
      </c>
      <c r="E986">
        <v>15.100000381469727</v>
      </c>
      <c r="F986">
        <v>12.699999809265137</v>
      </c>
      <c r="G986">
        <v>4.619999885559082</v>
      </c>
      <c r="H986">
        <v>147</v>
      </c>
      <c r="I986">
        <v>1.1319999694824219</v>
      </c>
    </row>
    <row r="987" spans="1:9" x14ac:dyDescent="0.2">
      <c r="A987">
        <v>11</v>
      </c>
      <c r="B987" t="s">
        <v>40</v>
      </c>
      <c r="C987">
        <v>191.36199951171875</v>
      </c>
      <c r="D987">
        <v>62.400001525878906</v>
      </c>
      <c r="E987">
        <v>5.9000000953674316</v>
      </c>
      <c r="F987">
        <v>5.9000000953674316</v>
      </c>
      <c r="G987">
        <v>2.5199999809265137</v>
      </c>
      <c r="H987">
        <v>171</v>
      </c>
      <c r="I987">
        <v>1.7009999752044678</v>
      </c>
    </row>
    <row r="989" spans="1:9" x14ac:dyDescent="0.2">
      <c r="A989" t="s">
        <v>41</v>
      </c>
      <c r="B989" t="s">
        <v>42</v>
      </c>
    </row>
    <row r="990" spans="1:9" x14ac:dyDescent="0.2">
      <c r="A990" t="s">
        <v>22</v>
      </c>
      <c r="B990" t="s">
        <v>43</v>
      </c>
      <c r="C990" t="s">
        <v>44</v>
      </c>
      <c r="D990" t="s">
        <v>45</v>
      </c>
      <c r="E990" t="s">
        <v>29</v>
      </c>
      <c r="F990" t="s">
        <v>41</v>
      </c>
      <c r="G990" t="s">
        <v>46</v>
      </c>
      <c r="H990" t="s">
        <v>47</v>
      </c>
      <c r="I990" t="s">
        <v>30</v>
      </c>
    </row>
    <row r="991" spans="1:9" x14ac:dyDescent="0.2">
      <c r="A991" t="s">
        <v>30</v>
      </c>
      <c r="B991">
        <v>-0.17900000512599945</v>
      </c>
      <c r="C991">
        <v>-9.1099999845027924E-2</v>
      </c>
      <c r="D991">
        <v>-0.25099998712539673</v>
      </c>
      <c r="E991">
        <v>-6.6649999618530273</v>
      </c>
      <c r="F991">
        <v>0.71359997987747192</v>
      </c>
      <c r="G991">
        <v>0.99140000343322754</v>
      </c>
      <c r="H991">
        <v>0.71979999542236328</v>
      </c>
      <c r="I991">
        <v>1</v>
      </c>
    </row>
    <row r="992" spans="1:9" x14ac:dyDescent="0.2">
      <c r="A992" t="s">
        <v>48</v>
      </c>
      <c r="B992" t="s">
        <v>49</v>
      </c>
      <c r="C992">
        <v>7.5000002980232239E-2</v>
      </c>
    </row>
    <row r="993" spans="1:9" x14ac:dyDescent="0.2">
      <c r="A993" t="s">
        <v>31</v>
      </c>
      <c r="B993">
        <v>8.6000002920627594E-2</v>
      </c>
      <c r="C993">
        <v>2.3299999535083771E-2</v>
      </c>
      <c r="D993">
        <v>8.7999999523162842E-2</v>
      </c>
      <c r="E993">
        <v>1.1599999666213989</v>
      </c>
      <c r="F993">
        <v>0.97500002384185791</v>
      </c>
      <c r="G993">
        <v>0.98180001974105835</v>
      </c>
      <c r="H993">
        <v>0.99709999561309814</v>
      </c>
      <c r="I993">
        <v>0.99599999189376831</v>
      </c>
    </row>
    <row r="994" spans="1:9" x14ac:dyDescent="0.2">
      <c r="A994" t="s">
        <v>48</v>
      </c>
      <c r="B994" t="s">
        <v>49</v>
      </c>
      <c r="C994">
        <v>-1.8999999389052391E-2</v>
      </c>
    </row>
    <row r="995" spans="1:9" x14ac:dyDescent="0.2">
      <c r="A995" t="s">
        <v>50</v>
      </c>
      <c r="B995">
        <v>1.4390000104904175</v>
      </c>
      <c r="C995">
        <v>0.29440000653266907</v>
      </c>
      <c r="D995">
        <v>1.4989999532699585</v>
      </c>
      <c r="E995">
        <v>9.8280000686645508</v>
      </c>
      <c r="F995">
        <v>0.96039998531341553</v>
      </c>
      <c r="G995">
        <v>0.97920000553131104</v>
      </c>
      <c r="H995">
        <v>0.99470001459121704</v>
      </c>
      <c r="I995">
        <v>0.98610001802444458</v>
      </c>
    </row>
    <row r="996" spans="1:9" x14ac:dyDescent="0.2">
      <c r="A996" t="s">
        <v>51</v>
      </c>
      <c r="B996">
        <v>10.10099983215332</v>
      </c>
      <c r="C996">
        <v>1.7347999811172485</v>
      </c>
      <c r="D996">
        <v>10.368000030517578</v>
      </c>
      <c r="E996">
        <v>41.816001892089844</v>
      </c>
      <c r="F996">
        <v>0.97430002689361572</v>
      </c>
      <c r="G996">
        <v>0.97519999742507935</v>
      </c>
      <c r="H996">
        <v>1.0052000284194946</v>
      </c>
      <c r="I996">
        <v>0.99390000104904175</v>
      </c>
    </row>
    <row r="997" spans="1:9" x14ac:dyDescent="0.2">
      <c r="A997" t="s">
        <v>52</v>
      </c>
      <c r="B997">
        <v>1.6950000524520874</v>
      </c>
      <c r="C997">
        <v>0.52670001983642578</v>
      </c>
      <c r="D997">
        <v>1.315000057220459</v>
      </c>
      <c r="E997">
        <v>11.345999717712402</v>
      </c>
      <c r="F997">
        <v>1.2884000539779663</v>
      </c>
      <c r="G997">
        <v>0.97359997034072876</v>
      </c>
      <c r="H997">
        <v>1.3214999437332153</v>
      </c>
      <c r="I997">
        <v>1.0013999938964844</v>
      </c>
    </row>
    <row r="998" spans="1:9" x14ac:dyDescent="0.2">
      <c r="A998" t="s">
        <v>53</v>
      </c>
      <c r="B998">
        <v>10.802000045776367</v>
      </c>
      <c r="C998">
        <v>2.0408000946044922</v>
      </c>
      <c r="D998">
        <v>10.892999649047852</v>
      </c>
      <c r="E998">
        <v>50.477001190185547</v>
      </c>
      <c r="F998">
        <v>0.99159997701644897</v>
      </c>
      <c r="G998">
        <v>0.98299998044967651</v>
      </c>
      <c r="H998">
        <v>1.0090999603271484</v>
      </c>
      <c r="I998">
        <v>0.99970000982284546</v>
      </c>
    </row>
    <row r="999" spans="1:9" x14ac:dyDescent="0.2">
      <c r="A999" t="s">
        <v>54</v>
      </c>
      <c r="B999">
        <v>39.747001647949219</v>
      </c>
      <c r="C999">
        <v>6.370999813079834</v>
      </c>
      <c r="D999">
        <v>37.853000640869141</v>
      </c>
      <c r="E999">
        <v>68.400001525878906</v>
      </c>
      <c r="F999">
        <v>1.0499999523162842</v>
      </c>
      <c r="G999">
        <v>0.97619998455047607</v>
      </c>
      <c r="H999">
        <v>1.0750999450683594</v>
      </c>
      <c r="I999">
        <v>1.0003999471664429</v>
      </c>
    </row>
    <row r="1000" spans="1:9" x14ac:dyDescent="0.2">
      <c r="A1000" t="s">
        <v>55</v>
      </c>
      <c r="B1000">
        <v>4.4920001029968262</v>
      </c>
      <c r="C1000">
        <v>1.0734000205993652</v>
      </c>
      <c r="D1000">
        <v>3.9249999523162842</v>
      </c>
      <c r="E1000">
        <v>19.288000106811523</v>
      </c>
      <c r="F1000">
        <v>1.1445000171661377</v>
      </c>
      <c r="G1000">
        <v>0.98299998044967651</v>
      </c>
      <c r="H1000">
        <v>1.1620999574661255</v>
      </c>
      <c r="I1000">
        <v>1.0019999742507935</v>
      </c>
    </row>
    <row r="1001" spans="1:9" x14ac:dyDescent="0.2">
      <c r="A1001" t="s">
        <v>56</v>
      </c>
      <c r="B1001">
        <v>25.930000305175781</v>
      </c>
      <c r="C1001">
        <v>3.4760000705718994</v>
      </c>
      <c r="D1001">
        <v>26.006000518798828</v>
      </c>
      <c r="E1001">
        <v>108.91699981689453</v>
      </c>
      <c r="F1001">
        <v>0.99709999561309814</v>
      </c>
      <c r="G1001">
        <v>0.99309998750686646</v>
      </c>
      <c r="H1001">
        <v>1.0039999485015869</v>
      </c>
      <c r="I1001">
        <v>1</v>
      </c>
    </row>
    <row r="1002" spans="1:9" x14ac:dyDescent="0.2">
      <c r="A1002" t="s">
        <v>57</v>
      </c>
      <c r="B1002">
        <v>0.49099999666213989</v>
      </c>
      <c r="C1002">
        <v>6.6699996590614319E-2</v>
      </c>
      <c r="D1002">
        <v>0.47900000214576721</v>
      </c>
      <c r="E1002">
        <v>1.1319999694824219</v>
      </c>
      <c r="F1002">
        <v>1.0257999897003174</v>
      </c>
      <c r="G1002">
        <v>1.0195000171661377</v>
      </c>
      <c r="H1002">
        <v>1.006100058555603</v>
      </c>
      <c r="I1002">
        <v>1</v>
      </c>
    </row>
    <row r="1003" spans="1:9" x14ac:dyDescent="0.2">
      <c r="A1003" t="s">
        <v>58</v>
      </c>
      <c r="B1003">
        <v>1.8049999475479126</v>
      </c>
      <c r="C1003">
        <v>0.21760000288486481</v>
      </c>
      <c r="D1003">
        <v>1.7009999752044678</v>
      </c>
      <c r="E1003">
        <v>1.7009999752044678</v>
      </c>
      <c r="F1003">
        <v>1.0614000558853149</v>
      </c>
      <c r="G1003">
        <v>1.0398999452590942</v>
      </c>
      <c r="H1003">
        <v>1.0375000238418579</v>
      </c>
      <c r="I1003">
        <v>0.98379999399185181</v>
      </c>
    </row>
    <row r="1004" spans="1:9" x14ac:dyDescent="0.2">
      <c r="A1004" t="s">
        <v>59</v>
      </c>
    </row>
    <row r="1005" spans="1:9" x14ac:dyDescent="0.2">
      <c r="A1005" t="s">
        <v>60</v>
      </c>
      <c r="B1005">
        <v>96.464996337890625</v>
      </c>
      <c r="C1005">
        <v>15.733699798583984</v>
      </c>
      <c r="D1005">
        <v>93.875</v>
      </c>
      <c r="E1005">
        <v>307.39898681640625</v>
      </c>
      <c r="F1005" t="s">
        <v>61</v>
      </c>
    </row>
    <row r="1007" spans="1:9" x14ac:dyDescent="0.2">
      <c r="A1007" t="s">
        <v>62</v>
      </c>
    </row>
    <row r="1009" spans="1:9" x14ac:dyDescent="0.2">
      <c r="A1009" t="s">
        <v>130</v>
      </c>
    </row>
    <row r="1010" spans="1:9" x14ac:dyDescent="0.2">
      <c r="A1010" t="s">
        <v>1</v>
      </c>
      <c r="B1010" t="s">
        <v>2</v>
      </c>
      <c r="C1010" t="s">
        <v>3</v>
      </c>
      <c r="D1010" t="s">
        <v>4</v>
      </c>
    </row>
    <row r="1011" spans="1:9" x14ac:dyDescent="0.2">
      <c r="A1011" t="s">
        <v>5</v>
      </c>
      <c r="B1011">
        <v>25</v>
      </c>
      <c r="C1011" t="s">
        <v>6</v>
      </c>
      <c r="D1011" t="s">
        <v>131</v>
      </c>
    </row>
    <row r="1012" spans="1:9" x14ac:dyDescent="0.2">
      <c r="A1012" t="s">
        <v>8</v>
      </c>
      <c r="B1012" t="s">
        <v>9</v>
      </c>
      <c r="C1012">
        <v>2.3399999365210533E-2</v>
      </c>
      <c r="D1012" t="s">
        <v>10</v>
      </c>
      <c r="E1012">
        <v>22.251699447631836</v>
      </c>
      <c r="F1012" t="s">
        <v>11</v>
      </c>
      <c r="G1012">
        <v>10.371999740600586</v>
      </c>
    </row>
    <row r="1013" spans="1:9" x14ac:dyDescent="0.2">
      <c r="A1013" t="s">
        <v>12</v>
      </c>
      <c r="B1013">
        <v>15</v>
      </c>
      <c r="C1013" t="s">
        <v>13</v>
      </c>
      <c r="D1013">
        <v>1</v>
      </c>
      <c r="E1013" t="s">
        <v>14</v>
      </c>
      <c r="F1013" t="s">
        <v>15</v>
      </c>
    </row>
    <row r="1014" spans="1:9" x14ac:dyDescent="0.2">
      <c r="A1014" t="s">
        <v>16</v>
      </c>
      <c r="B1014" t="s">
        <v>132</v>
      </c>
    </row>
    <row r="1015" spans="1:9" x14ac:dyDescent="0.2">
      <c r="A1015" t="s">
        <v>18</v>
      </c>
    </row>
    <row r="1016" spans="1:9" x14ac:dyDescent="0.2">
      <c r="A1016" t="s">
        <v>19</v>
      </c>
    </row>
    <row r="1017" spans="1:9" x14ac:dyDescent="0.2">
      <c r="A1017" t="s">
        <v>20</v>
      </c>
      <c r="B1017">
        <v>1.4979999463093918E-8</v>
      </c>
    </row>
    <row r="1018" spans="1:9" x14ac:dyDescent="0.2">
      <c r="A1018" t="s">
        <v>21</v>
      </c>
      <c r="B1018" t="s">
        <v>22</v>
      </c>
      <c r="C1018" t="s">
        <v>23</v>
      </c>
      <c r="D1018" t="s">
        <v>24</v>
      </c>
      <c r="E1018" t="s">
        <v>25</v>
      </c>
      <c r="F1018" t="s">
        <v>26</v>
      </c>
      <c r="G1018" t="s">
        <v>27</v>
      </c>
      <c r="H1018" t="s">
        <v>28</v>
      </c>
      <c r="I1018" t="s">
        <v>29</v>
      </c>
    </row>
    <row r="1019" spans="1:9" x14ac:dyDescent="0.2">
      <c r="A1019">
        <v>1</v>
      </c>
      <c r="B1019" t="s">
        <v>30</v>
      </c>
      <c r="C1019">
        <v>84.9219970703125</v>
      </c>
      <c r="D1019">
        <v>-42</v>
      </c>
      <c r="E1019">
        <v>270.29998779296875</v>
      </c>
      <c r="F1019">
        <v>122.40000152587891</v>
      </c>
      <c r="G1019">
        <v>100</v>
      </c>
      <c r="H1019">
        <v>597</v>
      </c>
      <c r="I1019">
        <v>-10.819000244140625</v>
      </c>
    </row>
    <row r="1020" spans="1:9" x14ac:dyDescent="0.2">
      <c r="A1020">
        <v>2</v>
      </c>
      <c r="B1020" t="s">
        <v>31</v>
      </c>
      <c r="C1020">
        <v>151.11799621582031</v>
      </c>
      <c r="D1020">
        <v>20.700000762939453</v>
      </c>
      <c r="E1020">
        <v>9.6000003814697266</v>
      </c>
      <c r="F1020">
        <v>8.8000001907348633</v>
      </c>
      <c r="G1020">
        <v>6.7699999809265137</v>
      </c>
      <c r="H1020">
        <v>44</v>
      </c>
      <c r="I1020">
        <v>1.253000020980835</v>
      </c>
    </row>
    <row r="1021" spans="1:9" x14ac:dyDescent="0.2">
      <c r="A1021">
        <v>3</v>
      </c>
      <c r="B1021" t="s">
        <v>32</v>
      </c>
      <c r="C1021">
        <v>119.47699737548828</v>
      </c>
      <c r="D1021">
        <v>424.5</v>
      </c>
      <c r="E1021">
        <v>26.399999618530273</v>
      </c>
      <c r="F1021">
        <v>19.299999237060547</v>
      </c>
      <c r="G1021">
        <v>1.1499999761581421</v>
      </c>
      <c r="H1021">
        <v>56</v>
      </c>
      <c r="I1021">
        <v>9.9840002059936523</v>
      </c>
    </row>
    <row r="1022" spans="1:9" x14ac:dyDescent="0.2">
      <c r="A1022">
        <v>4</v>
      </c>
      <c r="B1022" t="s">
        <v>33</v>
      </c>
      <c r="C1022">
        <v>107.20700073242188</v>
      </c>
      <c r="D1022">
        <v>2897.800048828125</v>
      </c>
      <c r="E1022">
        <v>38.400001525878906</v>
      </c>
      <c r="F1022">
        <v>33.900001525878906</v>
      </c>
      <c r="G1022">
        <v>0.41999998688697815</v>
      </c>
      <c r="H1022">
        <v>68</v>
      </c>
      <c r="I1022">
        <v>41.430000305175781</v>
      </c>
    </row>
    <row r="1023" spans="1:9" x14ac:dyDescent="0.2">
      <c r="A1023">
        <v>5</v>
      </c>
      <c r="B1023" t="s">
        <v>34</v>
      </c>
      <c r="C1023">
        <v>129.48800659179688</v>
      </c>
      <c r="D1023">
        <v>79.400001525878906</v>
      </c>
      <c r="E1023">
        <v>5.4000000953674316</v>
      </c>
      <c r="F1023">
        <v>5.5999999046325684</v>
      </c>
      <c r="G1023">
        <v>3.7899999618530273</v>
      </c>
      <c r="H1023">
        <v>172</v>
      </c>
      <c r="I1023">
        <v>11.199000358581543</v>
      </c>
    </row>
    <row r="1024" spans="1:9" x14ac:dyDescent="0.2">
      <c r="A1024">
        <v>6</v>
      </c>
      <c r="B1024" t="s">
        <v>35</v>
      </c>
      <c r="C1024">
        <v>90.683998107910156</v>
      </c>
      <c r="D1024">
        <v>1292</v>
      </c>
      <c r="E1024">
        <v>25</v>
      </c>
      <c r="F1024">
        <v>17</v>
      </c>
      <c r="G1024">
        <v>0.62999999523162842</v>
      </c>
      <c r="H1024">
        <v>121</v>
      </c>
      <c r="I1024">
        <v>49.625999450683594</v>
      </c>
    </row>
    <row r="1025" spans="1:9" x14ac:dyDescent="0.2">
      <c r="A1025">
        <v>7</v>
      </c>
      <c r="B1025" t="s">
        <v>36</v>
      </c>
      <c r="C1025">
        <v>77.48699951171875</v>
      </c>
      <c r="D1025">
        <v>5377</v>
      </c>
      <c r="E1025">
        <v>80.900001525878906</v>
      </c>
      <c r="F1025">
        <v>32.5</v>
      </c>
      <c r="G1025">
        <v>0.31000000238418579</v>
      </c>
      <c r="H1025">
        <v>171</v>
      </c>
      <c r="I1025">
        <v>68.060997009277344</v>
      </c>
    </row>
    <row r="1026" spans="1:9" x14ac:dyDescent="0.2">
      <c r="A1026">
        <v>8</v>
      </c>
      <c r="B1026" t="s">
        <v>37</v>
      </c>
      <c r="C1026">
        <v>107.51899719238281</v>
      </c>
      <c r="D1026">
        <v>387.5</v>
      </c>
      <c r="E1026">
        <v>12.600000381469727</v>
      </c>
      <c r="F1026">
        <v>10.199999809265137</v>
      </c>
      <c r="G1026">
        <v>1.1699999570846558</v>
      </c>
      <c r="H1026">
        <v>103</v>
      </c>
      <c r="I1026">
        <v>18.86400032043457</v>
      </c>
    </row>
    <row r="1027" spans="1:9" x14ac:dyDescent="0.2">
      <c r="A1027">
        <v>9</v>
      </c>
      <c r="B1027" t="s">
        <v>38</v>
      </c>
      <c r="C1027">
        <v>134.9429931640625</v>
      </c>
      <c r="D1027">
        <v>1786.5999755859375</v>
      </c>
      <c r="E1027">
        <v>19.5</v>
      </c>
      <c r="F1027">
        <v>18.799999237060547</v>
      </c>
      <c r="G1027">
        <v>0.52999997138977051</v>
      </c>
      <c r="H1027">
        <v>197</v>
      </c>
      <c r="I1027">
        <v>106.71199798583984</v>
      </c>
    </row>
    <row r="1028" spans="1:9" x14ac:dyDescent="0.2">
      <c r="A1028">
        <v>10</v>
      </c>
      <c r="B1028" t="s">
        <v>39</v>
      </c>
      <c r="C1028">
        <v>146.4429931640625</v>
      </c>
      <c r="D1028">
        <v>34.299999237060547</v>
      </c>
      <c r="E1028">
        <v>15.300000190734863</v>
      </c>
      <c r="F1028">
        <v>12.5</v>
      </c>
      <c r="G1028">
        <v>4.4000000953674316</v>
      </c>
      <c r="H1028">
        <v>147</v>
      </c>
      <c r="I1028">
        <v>1.2089999914169312</v>
      </c>
    </row>
    <row r="1029" spans="1:9" x14ac:dyDescent="0.2">
      <c r="A1029">
        <v>11</v>
      </c>
      <c r="B1029" t="s">
        <v>40</v>
      </c>
      <c r="C1029">
        <v>191.36199951171875</v>
      </c>
      <c r="D1029">
        <v>73.599998474121094</v>
      </c>
      <c r="E1029">
        <v>5</v>
      </c>
      <c r="F1029">
        <v>6.8000001907348633</v>
      </c>
      <c r="G1029">
        <v>2.2899999618530273</v>
      </c>
      <c r="H1029">
        <v>169</v>
      </c>
      <c r="I1029">
        <v>2.0069999694824219</v>
      </c>
    </row>
    <row r="1031" spans="1:9" x14ac:dyDescent="0.2">
      <c r="A1031" t="s">
        <v>41</v>
      </c>
      <c r="B1031" t="s">
        <v>42</v>
      </c>
    </row>
    <row r="1032" spans="1:9" x14ac:dyDescent="0.2">
      <c r="A1032" t="s">
        <v>22</v>
      </c>
      <c r="B1032" t="s">
        <v>43</v>
      </c>
      <c r="C1032" t="s">
        <v>44</v>
      </c>
      <c r="D1032" t="s">
        <v>45</v>
      </c>
      <c r="E1032" t="s">
        <v>29</v>
      </c>
      <c r="F1032" t="s">
        <v>41</v>
      </c>
      <c r="G1032" t="s">
        <v>46</v>
      </c>
      <c r="H1032" t="s">
        <v>47</v>
      </c>
      <c r="I1032" t="s">
        <v>30</v>
      </c>
    </row>
    <row r="1033" spans="1:9" x14ac:dyDescent="0.2">
      <c r="A1033" t="s">
        <v>30</v>
      </c>
      <c r="B1033">
        <v>-0.29300001263618469</v>
      </c>
      <c r="C1033">
        <v>-0.15019999444484711</v>
      </c>
      <c r="D1033">
        <v>-0.40799999237060547</v>
      </c>
      <c r="E1033">
        <v>-10.819000244140625</v>
      </c>
      <c r="F1033">
        <v>0.71810001134872437</v>
      </c>
      <c r="G1033">
        <v>0.99150002002716064</v>
      </c>
      <c r="H1033">
        <v>0.72420001029968262</v>
      </c>
      <c r="I1033">
        <v>1</v>
      </c>
    </row>
    <row r="1034" spans="1:9" x14ac:dyDescent="0.2">
      <c r="A1034" t="s">
        <v>48</v>
      </c>
      <c r="B1034" t="s">
        <v>49</v>
      </c>
      <c r="C1034">
        <v>0.12300000339746475</v>
      </c>
    </row>
    <row r="1035" spans="1:9" x14ac:dyDescent="0.2">
      <c r="A1035" t="s">
        <v>31</v>
      </c>
      <c r="B1035">
        <v>9.3000002205371857E-2</v>
      </c>
      <c r="C1035">
        <v>2.5499999523162842E-2</v>
      </c>
      <c r="D1035">
        <v>9.4999998807907104E-2</v>
      </c>
      <c r="E1035">
        <v>1.253000020980835</v>
      </c>
      <c r="F1035">
        <v>0.97469997406005859</v>
      </c>
      <c r="G1035">
        <v>0.98180001974105835</v>
      </c>
      <c r="H1035">
        <v>0.9968000054359436</v>
      </c>
      <c r="I1035">
        <v>0.99589997529983521</v>
      </c>
    </row>
    <row r="1036" spans="1:9" x14ac:dyDescent="0.2">
      <c r="A1036" t="s">
        <v>48</v>
      </c>
      <c r="B1036" t="s">
        <v>49</v>
      </c>
      <c r="C1036">
        <v>-2.0999999716877937E-2</v>
      </c>
    </row>
    <row r="1037" spans="1:9" x14ac:dyDescent="0.2">
      <c r="A1037" t="s">
        <v>50</v>
      </c>
      <c r="B1037">
        <v>1.4620000123977661</v>
      </c>
      <c r="C1037">
        <v>0.3010999858379364</v>
      </c>
      <c r="D1037">
        <v>1.5230000019073486</v>
      </c>
      <c r="E1037">
        <v>9.9840002059936523</v>
      </c>
      <c r="F1037">
        <v>0.9603000283241272</v>
      </c>
      <c r="G1037">
        <v>0.97920000553131104</v>
      </c>
      <c r="H1037">
        <v>0.99459999799728394</v>
      </c>
      <c r="I1037">
        <v>0.98600000143051147</v>
      </c>
    </row>
    <row r="1038" spans="1:9" x14ac:dyDescent="0.2">
      <c r="A1038" t="s">
        <v>51</v>
      </c>
      <c r="B1038">
        <v>10.006999969482422</v>
      </c>
      <c r="C1038">
        <v>1.7308000326156616</v>
      </c>
      <c r="D1038">
        <v>10.272000312805176</v>
      </c>
      <c r="E1038">
        <v>41.430000305175781</v>
      </c>
      <c r="F1038">
        <v>0.97420001029968262</v>
      </c>
      <c r="G1038">
        <v>0.97519999742507935</v>
      </c>
      <c r="H1038">
        <v>1.0052000284194946</v>
      </c>
      <c r="I1038">
        <v>0.99379998445510864</v>
      </c>
    </row>
    <row r="1039" spans="1:9" x14ac:dyDescent="0.2">
      <c r="A1039" t="s">
        <v>52</v>
      </c>
      <c r="B1039">
        <v>1.6710000038146973</v>
      </c>
      <c r="C1039">
        <v>0.52300000190734863</v>
      </c>
      <c r="D1039">
        <v>1.2979999780654907</v>
      </c>
      <c r="E1039">
        <v>11.199000358581543</v>
      </c>
      <c r="F1039">
        <v>1.2871999740600586</v>
      </c>
      <c r="G1039">
        <v>0.97359997034072876</v>
      </c>
      <c r="H1039">
        <v>1.3201999664306641</v>
      </c>
      <c r="I1039">
        <v>1.0013999938964844</v>
      </c>
    </row>
    <row r="1040" spans="1:9" x14ac:dyDescent="0.2">
      <c r="A1040" t="s">
        <v>53</v>
      </c>
      <c r="B1040">
        <v>10.609000205993652</v>
      </c>
      <c r="C1040">
        <v>2.0183999538421631</v>
      </c>
      <c r="D1040">
        <v>10.708999633789062</v>
      </c>
      <c r="E1040">
        <v>49.625999450683594</v>
      </c>
      <c r="F1040">
        <v>0.99059998989105225</v>
      </c>
      <c r="G1040">
        <v>0.98299998044967651</v>
      </c>
      <c r="H1040">
        <v>1.0081000328063965</v>
      </c>
      <c r="I1040">
        <v>0.99970000982284546</v>
      </c>
    </row>
    <row r="1041" spans="1:9" x14ac:dyDescent="0.2">
      <c r="A1041" t="s">
        <v>54</v>
      </c>
      <c r="B1041">
        <v>39.505001068115234</v>
      </c>
      <c r="C1041">
        <v>6.3769001960754395</v>
      </c>
      <c r="D1041">
        <v>37.665000915527344</v>
      </c>
      <c r="E1041">
        <v>68.060997009277344</v>
      </c>
      <c r="F1041">
        <v>1.048799991607666</v>
      </c>
      <c r="G1041">
        <v>0.97630000114440918</v>
      </c>
      <c r="H1041">
        <v>1.0738999843597412</v>
      </c>
      <c r="I1041">
        <v>1.0003999471664429</v>
      </c>
    </row>
    <row r="1042" spans="1:9" x14ac:dyDescent="0.2">
      <c r="A1042" t="s">
        <v>55</v>
      </c>
      <c r="B1042">
        <v>4.3899998664855957</v>
      </c>
      <c r="C1042">
        <v>1.0563000440597534</v>
      </c>
      <c r="D1042">
        <v>3.8389999866485596</v>
      </c>
      <c r="E1042">
        <v>18.86400032043457</v>
      </c>
      <c r="F1042">
        <v>1.1434999704360962</v>
      </c>
      <c r="G1042">
        <v>0.98299998044967651</v>
      </c>
      <c r="H1042">
        <v>1.1610000133514404</v>
      </c>
      <c r="I1042">
        <v>1.0019999742507935</v>
      </c>
    </row>
    <row r="1043" spans="1:9" x14ac:dyDescent="0.2">
      <c r="A1043" t="s">
        <v>56</v>
      </c>
      <c r="B1043">
        <v>25.410999298095703</v>
      </c>
      <c r="C1043">
        <v>3.4303998947143555</v>
      </c>
      <c r="D1043">
        <v>25.479999542236328</v>
      </c>
      <c r="E1043">
        <v>106.71199798583984</v>
      </c>
      <c r="F1043">
        <v>0.99730002880096436</v>
      </c>
      <c r="G1043">
        <v>0.99309998750686646</v>
      </c>
      <c r="H1043">
        <v>1.0041999816894531</v>
      </c>
      <c r="I1043">
        <v>1</v>
      </c>
    </row>
    <row r="1044" spans="1:9" x14ac:dyDescent="0.2">
      <c r="A1044" t="s">
        <v>57</v>
      </c>
      <c r="B1044">
        <v>0.52499997615814209</v>
      </c>
      <c r="C1044">
        <v>7.1800000965595245E-2</v>
      </c>
      <c r="D1044">
        <v>0.51200002431869507</v>
      </c>
      <c r="E1044">
        <v>1.2089999914169312</v>
      </c>
      <c r="F1044">
        <v>1.0261000394821167</v>
      </c>
      <c r="G1044">
        <v>1.0196000337600708</v>
      </c>
      <c r="H1044">
        <v>1.0062999725341797</v>
      </c>
      <c r="I1044">
        <v>1</v>
      </c>
    </row>
    <row r="1045" spans="1:9" x14ac:dyDescent="0.2">
      <c r="A1045" t="s">
        <v>58</v>
      </c>
      <c r="B1045">
        <v>2.130000114440918</v>
      </c>
      <c r="C1045">
        <v>0.25859999656677246</v>
      </c>
      <c r="D1045">
        <v>2.0069999694824219</v>
      </c>
      <c r="E1045">
        <v>2.0069999694824219</v>
      </c>
      <c r="F1045">
        <v>1.0616999864578247</v>
      </c>
      <c r="G1045">
        <v>1.0398999452590942</v>
      </c>
      <c r="H1045">
        <v>1.0375000238418579</v>
      </c>
      <c r="I1045">
        <v>0.98400002717971802</v>
      </c>
    </row>
    <row r="1046" spans="1:9" x14ac:dyDescent="0.2">
      <c r="A1046" t="s">
        <v>59</v>
      </c>
    </row>
    <row r="1047" spans="1:9" x14ac:dyDescent="0.2">
      <c r="A1047" t="s">
        <v>60</v>
      </c>
      <c r="B1047">
        <v>95.61199951171875</v>
      </c>
      <c r="C1047">
        <v>15.642600059509277</v>
      </c>
      <c r="D1047">
        <v>92.991996765136719</v>
      </c>
      <c r="E1047">
        <v>299.52700805664062</v>
      </c>
      <c r="F1047" t="s">
        <v>61</v>
      </c>
    </row>
    <row r="1049" spans="1:9" x14ac:dyDescent="0.2">
      <c r="A1049" t="s">
        <v>62</v>
      </c>
    </row>
    <row r="1051" spans="1:9" x14ac:dyDescent="0.2">
      <c r="A1051" t="s">
        <v>133</v>
      </c>
    </row>
    <row r="1052" spans="1:9" x14ac:dyDescent="0.2">
      <c r="A1052" t="s">
        <v>1</v>
      </c>
      <c r="B1052" t="s">
        <v>2</v>
      </c>
      <c r="C1052" t="s">
        <v>3</v>
      </c>
      <c r="D1052" t="s">
        <v>4</v>
      </c>
    </row>
    <row r="1053" spans="1:9" x14ac:dyDescent="0.2">
      <c r="A1053" t="s">
        <v>5</v>
      </c>
      <c r="B1053">
        <v>26</v>
      </c>
      <c r="C1053" t="s">
        <v>6</v>
      </c>
      <c r="D1053" t="s">
        <v>134</v>
      </c>
    </row>
    <row r="1054" spans="1:9" x14ac:dyDescent="0.2">
      <c r="A1054" t="s">
        <v>8</v>
      </c>
      <c r="B1054" t="s">
        <v>9</v>
      </c>
      <c r="C1054">
        <v>0.15729999542236328</v>
      </c>
      <c r="D1054" t="s">
        <v>10</v>
      </c>
      <c r="E1054">
        <v>23.394500732421875</v>
      </c>
      <c r="F1054" t="s">
        <v>11</v>
      </c>
      <c r="G1054">
        <v>10.373000144958496</v>
      </c>
    </row>
    <row r="1055" spans="1:9" x14ac:dyDescent="0.2">
      <c r="A1055" t="s">
        <v>12</v>
      </c>
      <c r="B1055">
        <v>15</v>
      </c>
      <c r="C1055" t="s">
        <v>13</v>
      </c>
      <c r="D1055">
        <v>1</v>
      </c>
      <c r="E1055" t="s">
        <v>14</v>
      </c>
      <c r="F1055" t="s">
        <v>15</v>
      </c>
    </row>
    <row r="1056" spans="1:9" x14ac:dyDescent="0.2">
      <c r="A1056" t="s">
        <v>16</v>
      </c>
      <c r="B1056" t="s">
        <v>135</v>
      </c>
    </row>
    <row r="1057" spans="1:9" x14ac:dyDescent="0.2">
      <c r="A1057" t="s">
        <v>18</v>
      </c>
    </row>
    <row r="1058" spans="1:9" x14ac:dyDescent="0.2">
      <c r="A1058" t="s">
        <v>19</v>
      </c>
    </row>
    <row r="1059" spans="1:9" x14ac:dyDescent="0.2">
      <c r="A1059" t="s">
        <v>20</v>
      </c>
      <c r="B1059">
        <v>1.4979999463093918E-8</v>
      </c>
    </row>
    <row r="1060" spans="1:9" x14ac:dyDescent="0.2">
      <c r="A1060" t="s">
        <v>21</v>
      </c>
      <c r="B1060" t="s">
        <v>22</v>
      </c>
      <c r="C1060" t="s">
        <v>23</v>
      </c>
      <c r="D1060" t="s">
        <v>24</v>
      </c>
      <c r="E1060" t="s">
        <v>25</v>
      </c>
      <c r="F1060" t="s">
        <v>26</v>
      </c>
      <c r="G1060" t="s">
        <v>27</v>
      </c>
      <c r="H1060" t="s">
        <v>28</v>
      </c>
      <c r="I1060" t="s">
        <v>29</v>
      </c>
    </row>
    <row r="1061" spans="1:9" x14ac:dyDescent="0.2">
      <c r="A1061">
        <v>1</v>
      </c>
      <c r="B1061" t="s">
        <v>30</v>
      </c>
      <c r="C1061">
        <v>84.9219970703125</v>
      </c>
      <c r="D1061">
        <v>-36.299999237060547</v>
      </c>
      <c r="E1061">
        <v>261.89999389648438</v>
      </c>
      <c r="F1061">
        <v>118.59999847412109</v>
      </c>
      <c r="G1061">
        <v>100</v>
      </c>
      <c r="H1061">
        <v>588</v>
      </c>
      <c r="I1061">
        <v>-9.3520002365112305</v>
      </c>
    </row>
    <row r="1062" spans="1:9" x14ac:dyDescent="0.2">
      <c r="A1062">
        <v>2</v>
      </c>
      <c r="B1062" t="s">
        <v>31</v>
      </c>
      <c r="C1062">
        <v>151.11799621582031</v>
      </c>
      <c r="D1062">
        <v>16.200000762939453</v>
      </c>
      <c r="E1062">
        <v>12.100000381469727</v>
      </c>
      <c r="F1062">
        <v>10.800000190734863</v>
      </c>
      <c r="G1062">
        <v>8.6499996185302734</v>
      </c>
      <c r="H1062">
        <v>49</v>
      </c>
      <c r="I1062">
        <v>0.98000001907348633</v>
      </c>
    </row>
    <row r="1063" spans="1:9" x14ac:dyDescent="0.2">
      <c r="A1063">
        <v>3</v>
      </c>
      <c r="B1063" t="s">
        <v>32</v>
      </c>
      <c r="C1063">
        <v>119.47699737548828</v>
      </c>
      <c r="D1063">
        <v>415.5</v>
      </c>
      <c r="E1063">
        <v>27</v>
      </c>
      <c r="F1063">
        <v>20.5</v>
      </c>
      <c r="G1063">
        <v>1.1699999570846558</v>
      </c>
      <c r="H1063">
        <v>57</v>
      </c>
      <c r="I1063">
        <v>9.7709999084472656</v>
      </c>
    </row>
    <row r="1064" spans="1:9" x14ac:dyDescent="0.2">
      <c r="A1064">
        <v>4</v>
      </c>
      <c r="B1064" t="s">
        <v>33</v>
      </c>
      <c r="C1064">
        <v>107.20200347900391</v>
      </c>
      <c r="D1064">
        <v>2849.5</v>
      </c>
      <c r="E1064">
        <v>40.5</v>
      </c>
      <c r="F1064">
        <v>33.599998474121094</v>
      </c>
      <c r="G1064">
        <v>0.41999998688697815</v>
      </c>
      <c r="H1064">
        <v>69</v>
      </c>
      <c r="I1064">
        <v>40.740001678466797</v>
      </c>
    </row>
    <row r="1065" spans="1:9" x14ac:dyDescent="0.2">
      <c r="A1065">
        <v>5</v>
      </c>
      <c r="B1065" t="s">
        <v>34</v>
      </c>
      <c r="C1065">
        <v>129.45700073242188</v>
      </c>
      <c r="D1065">
        <v>90.900001525878906</v>
      </c>
      <c r="E1065">
        <v>5</v>
      </c>
      <c r="F1065">
        <v>4.1999998092651367</v>
      </c>
      <c r="G1065">
        <v>3.4800000190734863</v>
      </c>
      <c r="H1065">
        <v>156</v>
      </c>
      <c r="I1065">
        <v>12.826999664306641</v>
      </c>
    </row>
    <row r="1066" spans="1:9" x14ac:dyDescent="0.2">
      <c r="A1066">
        <v>6</v>
      </c>
      <c r="B1066" t="s">
        <v>35</v>
      </c>
      <c r="C1066">
        <v>90.674003601074219</v>
      </c>
      <c r="D1066">
        <v>1284.300048828125</v>
      </c>
      <c r="E1066">
        <v>28.5</v>
      </c>
      <c r="F1066">
        <v>16.100000381469727</v>
      </c>
      <c r="G1066">
        <v>0.62999999523162842</v>
      </c>
      <c r="H1066">
        <v>124</v>
      </c>
      <c r="I1066">
        <v>49.330001831054688</v>
      </c>
    </row>
    <row r="1067" spans="1:9" x14ac:dyDescent="0.2">
      <c r="A1067">
        <v>7</v>
      </c>
      <c r="B1067" t="s">
        <v>36</v>
      </c>
      <c r="C1067">
        <v>77.48699951171875</v>
      </c>
      <c r="D1067">
        <v>5416.7001953125</v>
      </c>
      <c r="E1067">
        <v>76.199996948242188</v>
      </c>
      <c r="F1067">
        <v>35.599998474121094</v>
      </c>
      <c r="G1067">
        <v>0.31000000238418579</v>
      </c>
      <c r="H1067">
        <v>169</v>
      </c>
      <c r="I1067">
        <v>68.563003540039062</v>
      </c>
    </row>
    <row r="1068" spans="1:9" x14ac:dyDescent="0.2">
      <c r="A1068">
        <v>8</v>
      </c>
      <c r="B1068" t="s">
        <v>37</v>
      </c>
      <c r="C1068">
        <v>107.51300048828125</v>
      </c>
      <c r="D1068">
        <v>390.70001220703125</v>
      </c>
      <c r="E1068">
        <v>14.600000381469727</v>
      </c>
      <c r="F1068">
        <v>10.199999809265137</v>
      </c>
      <c r="G1068">
        <v>1.1699999570846558</v>
      </c>
      <c r="H1068">
        <v>106</v>
      </c>
      <c r="I1068">
        <v>19.021999359130859</v>
      </c>
    </row>
    <row r="1069" spans="1:9" x14ac:dyDescent="0.2">
      <c r="A1069">
        <v>9</v>
      </c>
      <c r="B1069" t="s">
        <v>38</v>
      </c>
      <c r="C1069">
        <v>134.91799926757812</v>
      </c>
      <c r="D1069">
        <v>1818.5999755859375</v>
      </c>
      <c r="E1069">
        <v>24.299999237060547</v>
      </c>
      <c r="F1069">
        <v>17.799999237060547</v>
      </c>
      <c r="G1069">
        <v>0.52999997138977051</v>
      </c>
      <c r="H1069">
        <v>207</v>
      </c>
      <c r="I1069">
        <v>108.62300109863281</v>
      </c>
    </row>
    <row r="1070" spans="1:9" x14ac:dyDescent="0.2">
      <c r="A1070">
        <v>10</v>
      </c>
      <c r="B1070" t="s">
        <v>39</v>
      </c>
      <c r="C1070">
        <v>146.4429931640625</v>
      </c>
      <c r="D1070">
        <v>32.799999237060547</v>
      </c>
      <c r="E1070">
        <v>15.899999618530273</v>
      </c>
      <c r="F1070">
        <v>11.699999809265137</v>
      </c>
      <c r="G1070">
        <v>4.5900001525878906</v>
      </c>
      <c r="H1070">
        <v>149</v>
      </c>
      <c r="I1070">
        <v>1.1549999713897705</v>
      </c>
    </row>
    <row r="1071" spans="1:9" x14ac:dyDescent="0.2">
      <c r="A1071">
        <v>11</v>
      </c>
      <c r="B1071" t="s">
        <v>40</v>
      </c>
      <c r="C1071">
        <v>191.36199951171875</v>
      </c>
      <c r="D1071">
        <v>69.900001525878906</v>
      </c>
      <c r="E1071">
        <v>5.8000001907348633</v>
      </c>
      <c r="F1071">
        <v>5.3000001907348633</v>
      </c>
      <c r="G1071">
        <v>2.3499999046325684</v>
      </c>
      <c r="H1071">
        <v>167</v>
      </c>
      <c r="I1071">
        <v>1.9040000438690186</v>
      </c>
    </row>
    <row r="1073" spans="1:9" x14ac:dyDescent="0.2">
      <c r="A1073" t="s">
        <v>41</v>
      </c>
      <c r="B1073" t="s">
        <v>42</v>
      </c>
    </row>
    <row r="1074" spans="1:9" x14ac:dyDescent="0.2">
      <c r="A1074" t="s">
        <v>22</v>
      </c>
      <c r="B1074" t="s">
        <v>43</v>
      </c>
      <c r="C1074" t="s">
        <v>44</v>
      </c>
      <c r="D1074" t="s">
        <v>45</v>
      </c>
      <c r="E1074" t="s">
        <v>29</v>
      </c>
      <c r="F1074" t="s">
        <v>41</v>
      </c>
      <c r="G1074" t="s">
        <v>46</v>
      </c>
      <c r="H1074" t="s">
        <v>47</v>
      </c>
      <c r="I1074" t="s">
        <v>30</v>
      </c>
    </row>
    <row r="1075" spans="1:9" x14ac:dyDescent="0.2">
      <c r="A1075" t="s">
        <v>30</v>
      </c>
      <c r="B1075">
        <v>-0.25200000405311584</v>
      </c>
      <c r="C1075">
        <v>-0.12829999625682831</v>
      </c>
      <c r="D1075">
        <v>-0.35199999809265137</v>
      </c>
      <c r="E1075">
        <v>-9.3520002365112305</v>
      </c>
      <c r="F1075">
        <v>0.71420001983642578</v>
      </c>
      <c r="G1075">
        <v>0.99140000343322754</v>
      </c>
      <c r="H1075">
        <v>0.72030001878738403</v>
      </c>
      <c r="I1075">
        <v>1</v>
      </c>
    </row>
    <row r="1076" spans="1:9" x14ac:dyDescent="0.2">
      <c r="A1076" t="s">
        <v>48</v>
      </c>
      <c r="B1076" t="s">
        <v>49</v>
      </c>
      <c r="C1076">
        <v>0.10599999874830246</v>
      </c>
    </row>
    <row r="1077" spans="1:9" x14ac:dyDescent="0.2">
      <c r="A1077" t="s">
        <v>31</v>
      </c>
      <c r="B1077">
        <v>7.1999996900558472E-2</v>
      </c>
      <c r="C1077">
        <v>1.9799999892711639E-2</v>
      </c>
      <c r="D1077">
        <v>7.4000000953674316E-2</v>
      </c>
      <c r="E1077">
        <v>0.98000001907348633</v>
      </c>
      <c r="F1077">
        <v>0.97509998083114624</v>
      </c>
      <c r="G1077">
        <v>0.98180001974105835</v>
      </c>
      <c r="H1077">
        <v>0.99720001220703125</v>
      </c>
      <c r="I1077">
        <v>0.99599999189376831</v>
      </c>
    </row>
    <row r="1078" spans="1:9" x14ac:dyDescent="0.2">
      <c r="A1078" t="s">
        <v>48</v>
      </c>
      <c r="B1078" t="s">
        <v>49</v>
      </c>
      <c r="C1078">
        <v>-1.6000000759959221E-2</v>
      </c>
    </row>
    <row r="1079" spans="1:9" x14ac:dyDescent="0.2">
      <c r="A1079" t="s">
        <v>50</v>
      </c>
      <c r="B1079">
        <v>1.4309999942779541</v>
      </c>
      <c r="C1079">
        <v>0.29300001263618469</v>
      </c>
      <c r="D1079">
        <v>1.4900000095367432</v>
      </c>
      <c r="E1079">
        <v>9.7709999084472656</v>
      </c>
      <c r="F1079">
        <v>0.96060001850128174</v>
      </c>
      <c r="G1079">
        <v>0.97909998893737793</v>
      </c>
      <c r="H1079">
        <v>0.99470001459121704</v>
      </c>
      <c r="I1079">
        <v>0.98619997501373291</v>
      </c>
    </row>
    <row r="1080" spans="1:9" x14ac:dyDescent="0.2">
      <c r="A1080" t="s">
        <v>51</v>
      </c>
      <c r="B1080">
        <v>9.8389997482299805</v>
      </c>
      <c r="C1080">
        <v>1.6916999816894531</v>
      </c>
      <c r="D1080">
        <v>10.10099983215332</v>
      </c>
      <c r="E1080">
        <v>40.740001678466797</v>
      </c>
      <c r="F1080">
        <v>0.97409999370574951</v>
      </c>
      <c r="G1080">
        <v>0.97509998083114624</v>
      </c>
      <c r="H1080">
        <v>1.0052000284194946</v>
      </c>
      <c r="I1080">
        <v>0.99379998445510864</v>
      </c>
    </row>
    <row r="1081" spans="1:9" x14ac:dyDescent="0.2">
      <c r="A1081" t="s">
        <v>52</v>
      </c>
      <c r="B1081">
        <v>1.9149999618530273</v>
      </c>
      <c r="C1081">
        <v>0.59579998254776001</v>
      </c>
      <c r="D1081">
        <v>1.4869999885559082</v>
      </c>
      <c r="E1081">
        <v>12.826999664306641</v>
      </c>
      <c r="F1081">
        <v>1.2877999544143677</v>
      </c>
      <c r="G1081">
        <v>0.97350001335144043</v>
      </c>
      <c r="H1081">
        <v>1.3208999633789062</v>
      </c>
      <c r="I1081">
        <v>1.0013999938964844</v>
      </c>
    </row>
    <row r="1082" spans="1:9" x14ac:dyDescent="0.2">
      <c r="A1082" t="s">
        <v>53</v>
      </c>
      <c r="B1082">
        <v>10.562999725341797</v>
      </c>
      <c r="C1082">
        <v>1.9977999925613403</v>
      </c>
      <c r="D1082">
        <v>10.645000457763672</v>
      </c>
      <c r="E1082">
        <v>49.330001831054688</v>
      </c>
      <c r="F1082">
        <v>0.99220001697540283</v>
      </c>
      <c r="G1082">
        <v>0.98290002346038818</v>
      </c>
      <c r="H1082">
        <v>1.0097999572753906</v>
      </c>
      <c r="I1082">
        <v>0.99970000982284546</v>
      </c>
    </row>
    <row r="1083" spans="1:9" x14ac:dyDescent="0.2">
      <c r="A1083" t="s">
        <v>54</v>
      </c>
      <c r="B1083">
        <v>39.821998596191406</v>
      </c>
      <c r="C1083">
        <v>6.3899002075195312</v>
      </c>
      <c r="D1083">
        <v>37.943000793457031</v>
      </c>
      <c r="E1083">
        <v>68.563003540039062</v>
      </c>
      <c r="F1083">
        <v>1.0494999885559082</v>
      </c>
      <c r="G1083">
        <v>0.97619998455047607</v>
      </c>
      <c r="H1083">
        <v>1.0745999813079834</v>
      </c>
      <c r="I1083">
        <v>1.000499963760376</v>
      </c>
    </row>
    <row r="1084" spans="1:9" x14ac:dyDescent="0.2">
      <c r="A1084" t="s">
        <v>55</v>
      </c>
      <c r="B1084">
        <v>4.4369997978210449</v>
      </c>
      <c r="C1084">
        <v>1.0614000558853149</v>
      </c>
      <c r="D1084">
        <v>3.8710000514984131</v>
      </c>
      <c r="E1084">
        <v>19.021999359130859</v>
      </c>
      <c r="F1084">
        <v>1.1462999582290649</v>
      </c>
      <c r="G1084">
        <v>0.98290002346038818</v>
      </c>
      <c r="H1084">
        <v>1.1639000177383423</v>
      </c>
      <c r="I1084">
        <v>1.0019999742507935</v>
      </c>
    </row>
    <row r="1085" spans="1:9" x14ac:dyDescent="0.2">
      <c r="A1085" t="s">
        <v>56</v>
      </c>
      <c r="B1085">
        <v>25.858999252319336</v>
      </c>
      <c r="C1085">
        <v>3.4702000617980957</v>
      </c>
      <c r="D1085">
        <v>25.936000823974609</v>
      </c>
      <c r="E1085">
        <v>108.62300109863281</v>
      </c>
      <c r="F1085">
        <v>0.99699997901916504</v>
      </c>
      <c r="G1085">
        <v>0.99299997091293335</v>
      </c>
      <c r="H1085">
        <v>1.0039999485015869</v>
      </c>
      <c r="I1085">
        <v>1</v>
      </c>
    </row>
    <row r="1086" spans="1:9" x14ac:dyDescent="0.2">
      <c r="A1086" t="s">
        <v>57</v>
      </c>
      <c r="B1086">
        <v>0.50099998712539673</v>
      </c>
      <c r="C1086">
        <v>6.8099997937679291E-2</v>
      </c>
      <c r="D1086">
        <v>0.48899999260902405</v>
      </c>
      <c r="E1086">
        <v>1.1549999713897705</v>
      </c>
      <c r="F1086">
        <v>1.0256999731063843</v>
      </c>
      <c r="G1086">
        <v>1.0195000171661377</v>
      </c>
      <c r="H1086">
        <v>1.006100058555603</v>
      </c>
      <c r="I1086">
        <v>1</v>
      </c>
    </row>
    <row r="1087" spans="1:9" x14ac:dyDescent="0.2">
      <c r="A1087" t="s">
        <v>58</v>
      </c>
      <c r="B1087">
        <v>2.0199999809265137</v>
      </c>
      <c r="C1087">
        <v>0.24379999935626984</v>
      </c>
      <c r="D1087">
        <v>1.9040000438690186</v>
      </c>
      <c r="E1087">
        <v>1.9040000438690186</v>
      </c>
      <c r="F1087">
        <v>1.0608999729156494</v>
      </c>
      <c r="G1087">
        <v>1.0398000478744507</v>
      </c>
      <c r="H1087">
        <v>1.0370999574661255</v>
      </c>
      <c r="I1087">
        <v>0.98379999399185181</v>
      </c>
    </row>
    <row r="1088" spans="1:9" x14ac:dyDescent="0.2">
      <c r="A1088" t="s">
        <v>59</v>
      </c>
    </row>
    <row r="1089" spans="1:9" x14ac:dyDescent="0.2">
      <c r="A1089" t="s">
        <v>60</v>
      </c>
      <c r="B1089">
        <v>96.2969970703125</v>
      </c>
      <c r="C1089">
        <v>15.703300476074219</v>
      </c>
      <c r="D1089">
        <v>93.587997436523438</v>
      </c>
      <c r="E1089">
        <v>303.56298828125</v>
      </c>
      <c r="F1089" t="s">
        <v>61</v>
      </c>
    </row>
    <row r="1091" spans="1:9" x14ac:dyDescent="0.2">
      <c r="A1091" t="s">
        <v>62</v>
      </c>
    </row>
    <row r="1093" spans="1:9" x14ac:dyDescent="0.2">
      <c r="A1093" t="s">
        <v>136</v>
      </c>
    </row>
    <row r="1094" spans="1:9" x14ac:dyDescent="0.2">
      <c r="A1094" t="s">
        <v>1</v>
      </c>
      <c r="B1094" t="s">
        <v>2</v>
      </c>
      <c r="C1094" t="s">
        <v>3</v>
      </c>
      <c r="D1094" t="s">
        <v>4</v>
      </c>
    </row>
    <row r="1095" spans="1:9" x14ac:dyDescent="0.2">
      <c r="A1095" t="s">
        <v>5</v>
      </c>
      <c r="B1095">
        <v>27</v>
      </c>
      <c r="C1095" t="s">
        <v>6</v>
      </c>
      <c r="D1095" t="s">
        <v>137</v>
      </c>
    </row>
    <row r="1096" spans="1:9" x14ac:dyDescent="0.2">
      <c r="A1096" t="s">
        <v>8</v>
      </c>
      <c r="B1096" t="s">
        <v>9</v>
      </c>
      <c r="C1096">
        <v>1.4091000556945801</v>
      </c>
      <c r="D1096" t="s">
        <v>10</v>
      </c>
      <c r="E1096">
        <v>17.116500854492188</v>
      </c>
      <c r="F1096" t="s">
        <v>11</v>
      </c>
      <c r="G1096">
        <v>10.361499786376953</v>
      </c>
    </row>
    <row r="1097" spans="1:9" x14ac:dyDescent="0.2">
      <c r="A1097" t="s">
        <v>12</v>
      </c>
      <c r="B1097">
        <v>15</v>
      </c>
      <c r="C1097" t="s">
        <v>13</v>
      </c>
      <c r="D1097">
        <v>1</v>
      </c>
      <c r="E1097" t="s">
        <v>14</v>
      </c>
      <c r="F1097" t="s">
        <v>15</v>
      </c>
    </row>
    <row r="1098" spans="1:9" x14ac:dyDescent="0.2">
      <c r="A1098" t="s">
        <v>16</v>
      </c>
      <c r="B1098" t="s">
        <v>138</v>
      </c>
    </row>
    <row r="1099" spans="1:9" x14ac:dyDescent="0.2">
      <c r="A1099" t="s">
        <v>18</v>
      </c>
    </row>
    <row r="1100" spans="1:9" x14ac:dyDescent="0.2">
      <c r="A1100" t="s">
        <v>19</v>
      </c>
    </row>
    <row r="1101" spans="1:9" x14ac:dyDescent="0.2">
      <c r="A1101" t="s">
        <v>20</v>
      </c>
      <c r="B1101">
        <v>1.4970000350444934E-8</v>
      </c>
    </row>
    <row r="1102" spans="1:9" x14ac:dyDescent="0.2">
      <c r="A1102" t="s">
        <v>21</v>
      </c>
      <c r="B1102" t="s">
        <v>22</v>
      </c>
      <c r="C1102" t="s">
        <v>23</v>
      </c>
      <c r="D1102" t="s">
        <v>24</v>
      </c>
      <c r="E1102" t="s">
        <v>25</v>
      </c>
      <c r="F1102" t="s">
        <v>26</v>
      </c>
      <c r="G1102" t="s">
        <v>27</v>
      </c>
      <c r="H1102" t="s">
        <v>28</v>
      </c>
      <c r="I1102" t="s">
        <v>29</v>
      </c>
    </row>
    <row r="1103" spans="1:9" x14ac:dyDescent="0.2">
      <c r="A1103">
        <v>1</v>
      </c>
      <c r="B1103" t="s">
        <v>30</v>
      </c>
      <c r="C1103">
        <v>84.9219970703125</v>
      </c>
      <c r="D1103">
        <v>-23.399999618530273</v>
      </c>
      <c r="E1103">
        <v>250.5</v>
      </c>
      <c r="F1103">
        <v>111</v>
      </c>
      <c r="G1103">
        <v>100</v>
      </c>
      <c r="H1103">
        <v>573</v>
      </c>
      <c r="I1103">
        <v>-6.0250000953674316</v>
      </c>
    </row>
    <row r="1104" spans="1:9" x14ac:dyDescent="0.2">
      <c r="A1104">
        <v>2</v>
      </c>
      <c r="B1104" t="s">
        <v>31</v>
      </c>
      <c r="C1104">
        <v>151.11799621582031</v>
      </c>
      <c r="D1104">
        <v>21.200000762939453</v>
      </c>
      <c r="E1104">
        <v>11</v>
      </c>
      <c r="F1104">
        <v>10.5</v>
      </c>
      <c r="G1104">
        <v>6.8899998664855957</v>
      </c>
      <c r="H1104">
        <v>48</v>
      </c>
      <c r="I1104">
        <v>1.2869999408721924</v>
      </c>
    </row>
    <row r="1105" spans="1:9" x14ac:dyDescent="0.2">
      <c r="A1105">
        <v>3</v>
      </c>
      <c r="B1105" t="s">
        <v>32</v>
      </c>
      <c r="C1105">
        <v>119.47699737548828</v>
      </c>
      <c r="D1105">
        <v>441.5</v>
      </c>
      <c r="E1105">
        <v>27.399999618530273</v>
      </c>
      <c r="F1105">
        <v>22.799999237060547</v>
      </c>
      <c r="G1105">
        <v>1.1299999952316284</v>
      </c>
      <c r="H1105">
        <v>58</v>
      </c>
      <c r="I1105">
        <v>10.390000343322754</v>
      </c>
    </row>
    <row r="1106" spans="1:9" x14ac:dyDescent="0.2">
      <c r="A1106">
        <v>4</v>
      </c>
      <c r="B1106" t="s">
        <v>33</v>
      </c>
      <c r="C1106">
        <v>107.22200012207031</v>
      </c>
      <c r="D1106">
        <v>3004</v>
      </c>
      <c r="E1106">
        <v>38.400001525878906</v>
      </c>
      <c r="F1106">
        <v>38.099998474121094</v>
      </c>
      <c r="G1106">
        <v>0.40999999642372131</v>
      </c>
      <c r="H1106">
        <v>69</v>
      </c>
      <c r="I1106">
        <v>42.977001190185547</v>
      </c>
    </row>
    <row r="1107" spans="1:9" x14ac:dyDescent="0.2">
      <c r="A1107">
        <v>5</v>
      </c>
      <c r="B1107" t="s">
        <v>34</v>
      </c>
      <c r="C1107">
        <v>129.48800659179688</v>
      </c>
      <c r="D1107">
        <v>76.599998474121094</v>
      </c>
      <c r="E1107">
        <v>8.1999998092651367</v>
      </c>
      <c r="F1107">
        <v>4.4000000953674316</v>
      </c>
      <c r="G1107">
        <v>3.8900001049041748</v>
      </c>
      <c r="H1107">
        <v>182</v>
      </c>
      <c r="I1107">
        <v>10.805000305175781</v>
      </c>
    </row>
    <row r="1108" spans="1:9" x14ac:dyDescent="0.2">
      <c r="A1108">
        <v>6</v>
      </c>
      <c r="B1108" t="s">
        <v>35</v>
      </c>
      <c r="C1108">
        <v>90.667999267578125</v>
      </c>
      <c r="D1108">
        <v>1326.699951171875</v>
      </c>
      <c r="E1108">
        <v>29.399999618530273</v>
      </c>
      <c r="F1108">
        <v>16</v>
      </c>
      <c r="G1108">
        <v>0.62000000476837158</v>
      </c>
      <c r="H1108">
        <v>126</v>
      </c>
      <c r="I1108">
        <v>50.992000579833984</v>
      </c>
    </row>
    <row r="1109" spans="1:9" x14ac:dyDescent="0.2">
      <c r="A1109">
        <v>7</v>
      </c>
      <c r="B1109" t="s">
        <v>36</v>
      </c>
      <c r="C1109">
        <v>77.48699951171875</v>
      </c>
      <c r="D1109">
        <v>5362</v>
      </c>
      <c r="E1109">
        <v>80.400001525878906</v>
      </c>
      <c r="F1109">
        <v>35.299999237060547</v>
      </c>
      <c r="G1109">
        <v>0.31000000238418579</v>
      </c>
      <c r="H1109">
        <v>172</v>
      </c>
      <c r="I1109">
        <v>67.916000366210938</v>
      </c>
    </row>
    <row r="1110" spans="1:9" x14ac:dyDescent="0.2">
      <c r="A1110">
        <v>8</v>
      </c>
      <c r="B1110" t="s">
        <v>37</v>
      </c>
      <c r="C1110">
        <v>107.50299835205078</v>
      </c>
      <c r="D1110">
        <v>377.70001220703125</v>
      </c>
      <c r="E1110">
        <v>13.199999809265137</v>
      </c>
      <c r="F1110">
        <v>11.5</v>
      </c>
      <c r="G1110">
        <v>1.190000057220459</v>
      </c>
      <c r="H1110">
        <v>109</v>
      </c>
      <c r="I1110">
        <v>18.402000427246094</v>
      </c>
    </row>
    <row r="1111" spans="1:9" x14ac:dyDescent="0.2">
      <c r="A1111">
        <v>9</v>
      </c>
      <c r="B1111" t="s">
        <v>38</v>
      </c>
      <c r="C1111">
        <v>134.89300537109375</v>
      </c>
      <c r="D1111">
        <v>1806.800048828125</v>
      </c>
      <c r="E1111">
        <v>19.5</v>
      </c>
      <c r="F1111">
        <v>21.299999237060547</v>
      </c>
      <c r="G1111">
        <v>0.52999997138977051</v>
      </c>
      <c r="H1111">
        <v>204</v>
      </c>
      <c r="I1111">
        <v>107.99099731445312</v>
      </c>
    </row>
    <row r="1112" spans="1:9" x14ac:dyDescent="0.2">
      <c r="A1112">
        <v>10</v>
      </c>
      <c r="B1112" t="s">
        <v>39</v>
      </c>
      <c r="C1112">
        <v>146.4429931640625</v>
      </c>
      <c r="D1112">
        <v>29.600000381469727</v>
      </c>
      <c r="E1112">
        <v>15.899999618530273</v>
      </c>
      <c r="F1112">
        <v>12.199999809265137</v>
      </c>
      <c r="G1112">
        <v>4.9600000381469727</v>
      </c>
      <c r="H1112">
        <v>149</v>
      </c>
      <c r="I1112">
        <v>1.0440000295639038</v>
      </c>
    </row>
    <row r="1113" spans="1:9" x14ac:dyDescent="0.2">
      <c r="A1113">
        <v>11</v>
      </c>
      <c r="B1113" t="s">
        <v>40</v>
      </c>
      <c r="C1113">
        <v>191.36199951171875</v>
      </c>
      <c r="D1113">
        <v>63.599998474121094</v>
      </c>
      <c r="E1113">
        <v>6.1999998092651367</v>
      </c>
      <c r="F1113">
        <v>5.5</v>
      </c>
      <c r="G1113">
        <v>2.5</v>
      </c>
      <c r="H1113">
        <v>171</v>
      </c>
      <c r="I1113">
        <v>1.7350000143051147</v>
      </c>
    </row>
    <row r="1115" spans="1:9" x14ac:dyDescent="0.2">
      <c r="A1115" t="s">
        <v>41</v>
      </c>
      <c r="B1115" t="s">
        <v>42</v>
      </c>
    </row>
    <row r="1116" spans="1:9" x14ac:dyDescent="0.2">
      <c r="A1116" t="s">
        <v>22</v>
      </c>
      <c r="B1116" t="s">
        <v>43</v>
      </c>
      <c r="C1116" t="s">
        <v>44</v>
      </c>
      <c r="D1116" t="s">
        <v>45</v>
      </c>
      <c r="E1116" t="s">
        <v>29</v>
      </c>
      <c r="F1116" t="s">
        <v>41</v>
      </c>
      <c r="G1116" t="s">
        <v>46</v>
      </c>
      <c r="H1116" t="s">
        <v>47</v>
      </c>
      <c r="I1116" t="s">
        <v>30</v>
      </c>
    </row>
    <row r="1117" spans="1:9" x14ac:dyDescent="0.2">
      <c r="A1117" t="s">
        <v>30</v>
      </c>
      <c r="B1117">
        <v>-0.16200000047683716</v>
      </c>
      <c r="C1117">
        <v>-8.2900002598762512E-2</v>
      </c>
      <c r="D1117">
        <v>-0.22699999809265137</v>
      </c>
      <c r="E1117">
        <v>-6.0250000953674316</v>
      </c>
      <c r="F1117">
        <v>0.71560001373291016</v>
      </c>
      <c r="G1117">
        <v>0.99140000343322754</v>
      </c>
      <c r="H1117">
        <v>0.72189998626708984</v>
      </c>
      <c r="I1117">
        <v>1</v>
      </c>
    </row>
    <row r="1118" spans="1:9" x14ac:dyDescent="0.2">
      <c r="A1118" t="s">
        <v>48</v>
      </c>
      <c r="B1118" t="s">
        <v>49</v>
      </c>
      <c r="C1118">
        <v>6.8000003695487976E-2</v>
      </c>
    </row>
    <row r="1119" spans="1:9" x14ac:dyDescent="0.2">
      <c r="A1119" t="s">
        <v>31</v>
      </c>
      <c r="B1119">
        <v>9.4999998807907104E-2</v>
      </c>
      <c r="C1119">
        <v>2.6000000536441803E-2</v>
      </c>
      <c r="D1119">
        <v>9.7999997437000275E-2</v>
      </c>
      <c r="E1119">
        <v>1.2869999408721924</v>
      </c>
      <c r="F1119">
        <v>0.97430002689361572</v>
      </c>
      <c r="G1119">
        <v>0.98170000314712524</v>
      </c>
      <c r="H1119">
        <v>0.99659997224807739</v>
      </c>
      <c r="I1119">
        <v>0.99580001831054688</v>
      </c>
    </row>
    <row r="1120" spans="1:9" x14ac:dyDescent="0.2">
      <c r="A1120" t="s">
        <v>48</v>
      </c>
      <c r="B1120" t="s">
        <v>49</v>
      </c>
      <c r="C1120">
        <v>-2.0999999716877937E-2</v>
      </c>
    </row>
    <row r="1121" spans="1:9" x14ac:dyDescent="0.2">
      <c r="A1121" t="s">
        <v>50</v>
      </c>
      <c r="B1121">
        <v>1.5210000276565552</v>
      </c>
      <c r="C1121">
        <v>0.31240001320838928</v>
      </c>
      <c r="D1121">
        <v>1.5850000381469727</v>
      </c>
      <c r="E1121">
        <v>10.390000343322754</v>
      </c>
      <c r="F1121">
        <v>0.95980000495910645</v>
      </c>
      <c r="G1121">
        <v>0.97909998893737793</v>
      </c>
      <c r="H1121">
        <v>0.99449998140335083</v>
      </c>
      <c r="I1121">
        <v>0.98570001125335693</v>
      </c>
    </row>
    <row r="1122" spans="1:9" x14ac:dyDescent="0.2">
      <c r="A1122" t="s">
        <v>51</v>
      </c>
      <c r="B1122">
        <v>10.381999969482422</v>
      </c>
      <c r="C1122">
        <v>1.7910000085830688</v>
      </c>
      <c r="D1122">
        <v>10.656000137329102</v>
      </c>
      <c r="E1122">
        <v>42.977001190185547</v>
      </c>
      <c r="F1122">
        <v>0.97430002689361572</v>
      </c>
      <c r="G1122">
        <v>0.97509998083114624</v>
      </c>
      <c r="H1122">
        <v>1.0052000284194946</v>
      </c>
      <c r="I1122">
        <v>0.99400001764297485</v>
      </c>
    </row>
    <row r="1123" spans="1:9" x14ac:dyDescent="0.2">
      <c r="A1123" t="s">
        <v>52</v>
      </c>
      <c r="B1123">
        <v>1.6139999628067017</v>
      </c>
      <c r="C1123">
        <v>0.50389999151229858</v>
      </c>
      <c r="D1123">
        <v>1.253000020980835</v>
      </c>
      <c r="E1123">
        <v>10.805000305175781</v>
      </c>
      <c r="F1123">
        <v>1.288599967956543</v>
      </c>
      <c r="G1123">
        <v>0.97350001335144043</v>
      </c>
      <c r="H1123">
        <v>1.3216999769210815</v>
      </c>
      <c r="I1123">
        <v>1.0013999938964844</v>
      </c>
    </row>
    <row r="1124" spans="1:9" x14ac:dyDescent="0.2">
      <c r="A1124" t="s">
        <v>53</v>
      </c>
      <c r="B1124">
        <v>10.895000457763672</v>
      </c>
      <c r="C1124">
        <v>2.0676000118255615</v>
      </c>
      <c r="D1124">
        <v>11.003999710083008</v>
      </c>
      <c r="E1124">
        <v>50.992000579833984</v>
      </c>
      <c r="F1124">
        <v>0.99010002613067627</v>
      </c>
      <c r="G1124">
        <v>0.98290002346038818</v>
      </c>
      <c r="H1124">
        <v>1.007599949836731</v>
      </c>
      <c r="I1124">
        <v>0.99970000982284546</v>
      </c>
    </row>
    <row r="1125" spans="1:9" x14ac:dyDescent="0.2">
      <c r="A1125" t="s">
        <v>54</v>
      </c>
      <c r="B1125">
        <v>39.444000244140625</v>
      </c>
      <c r="C1125">
        <v>6.3505997657775879</v>
      </c>
      <c r="D1125">
        <v>37.584999084472656</v>
      </c>
      <c r="E1125">
        <v>67.916000366210938</v>
      </c>
      <c r="F1125">
        <v>1.0493999719619751</v>
      </c>
      <c r="G1125">
        <v>0.97619998455047607</v>
      </c>
      <c r="H1125">
        <v>1.0745999813079834</v>
      </c>
      <c r="I1125">
        <v>1.0003999471664429</v>
      </c>
    </row>
    <row r="1126" spans="1:9" x14ac:dyDescent="0.2">
      <c r="A1126" t="s">
        <v>55</v>
      </c>
      <c r="B1126">
        <v>4.2829999923706055</v>
      </c>
      <c r="C1126">
        <v>1.0279999971389771</v>
      </c>
      <c r="D1126">
        <v>3.744999885559082</v>
      </c>
      <c r="E1126">
        <v>18.402000427246094</v>
      </c>
      <c r="F1126">
        <v>1.1438000202178955</v>
      </c>
      <c r="G1126">
        <v>0.98290002346038818</v>
      </c>
      <c r="H1126">
        <v>1.1613999605178833</v>
      </c>
      <c r="I1126">
        <v>1.0018999576568604</v>
      </c>
    </row>
    <row r="1127" spans="1:9" x14ac:dyDescent="0.2">
      <c r="A1127" t="s">
        <v>56</v>
      </c>
      <c r="B1127">
        <v>25.71299934387207</v>
      </c>
      <c r="C1127">
        <v>3.4623000621795654</v>
      </c>
      <c r="D1127">
        <v>25.784999847412109</v>
      </c>
      <c r="E1127">
        <v>107.99099731445312</v>
      </c>
      <c r="F1127">
        <v>0.99720001220703125</v>
      </c>
      <c r="G1127">
        <v>0.99299997091293335</v>
      </c>
      <c r="H1127">
        <v>1.0041999816894531</v>
      </c>
      <c r="I1127">
        <v>1</v>
      </c>
    </row>
    <row r="1128" spans="1:9" x14ac:dyDescent="0.2">
      <c r="A1128" t="s">
        <v>57</v>
      </c>
      <c r="B1128">
        <v>0.45300000905990601</v>
      </c>
      <c r="C1128">
        <v>6.1799999326467514E-2</v>
      </c>
      <c r="D1128">
        <v>0.44200000166893005</v>
      </c>
      <c r="E1128">
        <v>1.0440000295639038</v>
      </c>
      <c r="F1128">
        <v>1.0260000228881836</v>
      </c>
      <c r="G1128">
        <v>1.0195000171661377</v>
      </c>
      <c r="H1128">
        <v>1.0063999891281128</v>
      </c>
      <c r="I1128">
        <v>1</v>
      </c>
    </row>
    <row r="1129" spans="1:9" x14ac:dyDescent="0.2">
      <c r="A1129" t="s">
        <v>58</v>
      </c>
      <c r="B1129">
        <v>1.843000054359436</v>
      </c>
      <c r="C1129">
        <v>0.22310000658035278</v>
      </c>
      <c r="D1129">
        <v>1.7350000143051147</v>
      </c>
      <c r="E1129">
        <v>1.7350000143051147</v>
      </c>
      <c r="F1129">
        <v>1.0621000528335571</v>
      </c>
      <c r="G1129">
        <v>1.0398000478744507</v>
      </c>
      <c r="H1129">
        <v>1.0379999876022339</v>
      </c>
      <c r="I1129">
        <v>0.98409998416900635</v>
      </c>
    </row>
    <row r="1130" spans="1:9" x14ac:dyDescent="0.2">
      <c r="A1130" t="s">
        <v>59</v>
      </c>
    </row>
    <row r="1131" spans="1:9" x14ac:dyDescent="0.2">
      <c r="A1131" t="s">
        <v>60</v>
      </c>
      <c r="B1131">
        <v>96.127998352050781</v>
      </c>
      <c r="C1131">
        <v>15.74370002746582</v>
      </c>
      <c r="D1131">
        <v>93.65899658203125</v>
      </c>
      <c r="E1131">
        <v>307.51400756835938</v>
      </c>
      <c r="F1131" t="s">
        <v>61</v>
      </c>
    </row>
    <row r="1133" spans="1:9" x14ac:dyDescent="0.2">
      <c r="A1133" t="s">
        <v>62</v>
      </c>
    </row>
    <row r="1135" spans="1:9" x14ac:dyDescent="0.2">
      <c r="A1135" t="s">
        <v>139</v>
      </c>
    </row>
    <row r="1136" spans="1:9" x14ac:dyDescent="0.2">
      <c r="A1136" t="s">
        <v>1</v>
      </c>
      <c r="B1136" t="s">
        <v>2</v>
      </c>
      <c r="C1136" t="s">
        <v>3</v>
      </c>
      <c r="D1136" t="s">
        <v>4</v>
      </c>
    </row>
    <row r="1137" spans="1:9" x14ac:dyDescent="0.2">
      <c r="A1137" t="s">
        <v>5</v>
      </c>
      <c r="B1137">
        <v>28</v>
      </c>
      <c r="C1137" t="s">
        <v>6</v>
      </c>
      <c r="D1137" t="s">
        <v>140</v>
      </c>
    </row>
    <row r="1138" spans="1:9" x14ac:dyDescent="0.2">
      <c r="A1138" t="s">
        <v>8</v>
      </c>
      <c r="B1138" t="s">
        <v>9</v>
      </c>
      <c r="C1138">
        <v>0.84869998693466187</v>
      </c>
      <c r="D1138" t="s">
        <v>10</v>
      </c>
      <c r="E1138">
        <v>16.787900924682617</v>
      </c>
      <c r="F1138" t="s">
        <v>11</v>
      </c>
      <c r="G1138">
        <v>10.364999771118164</v>
      </c>
    </row>
    <row r="1139" spans="1:9" x14ac:dyDescent="0.2">
      <c r="A1139" t="s">
        <v>12</v>
      </c>
      <c r="B1139">
        <v>15</v>
      </c>
      <c r="C1139" t="s">
        <v>13</v>
      </c>
      <c r="D1139">
        <v>1</v>
      </c>
      <c r="E1139" t="s">
        <v>14</v>
      </c>
      <c r="F1139" t="s">
        <v>15</v>
      </c>
    </row>
    <row r="1140" spans="1:9" x14ac:dyDescent="0.2">
      <c r="A1140" t="s">
        <v>16</v>
      </c>
      <c r="B1140" t="s">
        <v>141</v>
      </c>
    </row>
    <row r="1141" spans="1:9" x14ac:dyDescent="0.2">
      <c r="A1141" t="s">
        <v>18</v>
      </c>
    </row>
    <row r="1142" spans="1:9" x14ac:dyDescent="0.2">
      <c r="A1142" t="s">
        <v>19</v>
      </c>
    </row>
    <row r="1143" spans="1:9" x14ac:dyDescent="0.2">
      <c r="A1143" t="s">
        <v>20</v>
      </c>
      <c r="B1143">
        <v>1.4970000350444934E-8</v>
      </c>
    </row>
    <row r="1144" spans="1:9" x14ac:dyDescent="0.2">
      <c r="A1144" t="s">
        <v>21</v>
      </c>
      <c r="B1144" t="s">
        <v>22</v>
      </c>
      <c r="C1144" t="s">
        <v>23</v>
      </c>
      <c r="D1144" t="s">
        <v>24</v>
      </c>
      <c r="E1144" t="s">
        <v>25</v>
      </c>
      <c r="F1144" t="s">
        <v>26</v>
      </c>
      <c r="G1144" t="s">
        <v>27</v>
      </c>
      <c r="H1144" t="s">
        <v>28</v>
      </c>
      <c r="I1144" t="s">
        <v>29</v>
      </c>
    </row>
    <row r="1145" spans="1:9" x14ac:dyDescent="0.2">
      <c r="A1145">
        <v>1</v>
      </c>
      <c r="B1145" t="s">
        <v>30</v>
      </c>
      <c r="C1145">
        <v>84.9219970703125</v>
      </c>
      <c r="D1145">
        <v>-33.700000762939453</v>
      </c>
      <c r="E1145">
        <v>267.5</v>
      </c>
      <c r="F1145">
        <v>119.19999694824219</v>
      </c>
      <c r="G1145">
        <v>100</v>
      </c>
      <c r="H1145">
        <v>593</v>
      </c>
      <c r="I1145">
        <v>-8.680999755859375</v>
      </c>
    </row>
    <row r="1146" spans="1:9" x14ac:dyDescent="0.2">
      <c r="A1146">
        <v>2</v>
      </c>
      <c r="B1146" t="s">
        <v>31</v>
      </c>
      <c r="C1146">
        <v>151.11799621582031</v>
      </c>
      <c r="D1146">
        <v>23</v>
      </c>
      <c r="E1146">
        <v>12.699999809265137</v>
      </c>
      <c r="F1146">
        <v>9.3000001907348633</v>
      </c>
      <c r="G1146">
        <v>6.5300002098083496</v>
      </c>
      <c r="H1146">
        <v>48</v>
      </c>
      <c r="I1146">
        <v>1.3940000534057617</v>
      </c>
    </row>
    <row r="1147" spans="1:9" x14ac:dyDescent="0.2">
      <c r="A1147">
        <v>3</v>
      </c>
      <c r="B1147" t="s">
        <v>32</v>
      </c>
      <c r="C1147">
        <v>119.47699737548828</v>
      </c>
      <c r="D1147">
        <v>445.79998779296875</v>
      </c>
      <c r="E1147">
        <v>27.5</v>
      </c>
      <c r="F1147">
        <v>20.5</v>
      </c>
      <c r="G1147">
        <v>1.1200000047683716</v>
      </c>
      <c r="H1147">
        <v>57</v>
      </c>
      <c r="I1147">
        <v>10.491999626159668</v>
      </c>
    </row>
    <row r="1148" spans="1:9" x14ac:dyDescent="0.2">
      <c r="A1148">
        <v>4</v>
      </c>
      <c r="B1148" t="s">
        <v>33</v>
      </c>
      <c r="C1148">
        <v>107.22699737548828</v>
      </c>
      <c r="D1148">
        <v>3003.300048828125</v>
      </c>
      <c r="E1148">
        <v>37.200000762939453</v>
      </c>
      <c r="F1148">
        <v>41.200000762939453</v>
      </c>
      <c r="G1148">
        <v>0.40999999642372131</v>
      </c>
      <c r="H1148">
        <v>70</v>
      </c>
      <c r="I1148">
        <v>42.966999053955078</v>
      </c>
    </row>
    <row r="1149" spans="1:9" x14ac:dyDescent="0.2">
      <c r="A1149">
        <v>5</v>
      </c>
      <c r="B1149" t="s">
        <v>34</v>
      </c>
      <c r="C1149">
        <v>129.48800659179688</v>
      </c>
      <c r="D1149">
        <v>77.300003051757812</v>
      </c>
      <c r="E1149">
        <v>7.4000000953674316</v>
      </c>
      <c r="F1149">
        <v>5.1999998092651367</v>
      </c>
      <c r="G1149">
        <v>3.869999885559082</v>
      </c>
      <c r="H1149">
        <v>182</v>
      </c>
      <c r="I1149">
        <v>10.909000396728516</v>
      </c>
    </row>
    <row r="1150" spans="1:9" x14ac:dyDescent="0.2">
      <c r="A1150">
        <v>6</v>
      </c>
      <c r="B1150" t="s">
        <v>35</v>
      </c>
      <c r="C1150">
        <v>90.667999267578125</v>
      </c>
      <c r="D1150">
        <v>1321.9000244140625</v>
      </c>
      <c r="E1150">
        <v>30.200000762939453</v>
      </c>
      <c r="F1150">
        <v>15.899999618530273</v>
      </c>
      <c r="G1150">
        <v>0.62999999523162842</v>
      </c>
      <c r="H1150">
        <v>127</v>
      </c>
      <c r="I1150">
        <v>50.805999755859375</v>
      </c>
    </row>
    <row r="1151" spans="1:9" x14ac:dyDescent="0.2">
      <c r="A1151">
        <v>7</v>
      </c>
      <c r="B1151" t="s">
        <v>36</v>
      </c>
      <c r="C1151">
        <v>77.48699951171875</v>
      </c>
      <c r="D1151">
        <v>5406.39990234375</v>
      </c>
      <c r="E1151">
        <v>82.099998474121094</v>
      </c>
      <c r="F1151">
        <v>34.099998474121094</v>
      </c>
      <c r="G1151">
        <v>0.31000000238418579</v>
      </c>
      <c r="H1151">
        <v>173</v>
      </c>
      <c r="I1151">
        <v>68.478996276855469</v>
      </c>
    </row>
    <row r="1152" spans="1:9" x14ac:dyDescent="0.2">
      <c r="A1152">
        <v>8</v>
      </c>
      <c r="B1152" t="s">
        <v>37</v>
      </c>
      <c r="C1152">
        <v>107.51300048828125</v>
      </c>
      <c r="D1152">
        <v>381.29998779296875</v>
      </c>
      <c r="E1152">
        <v>13.699999809265137</v>
      </c>
      <c r="F1152">
        <v>9.1000003814697266</v>
      </c>
      <c r="G1152">
        <v>1.1799999475479126</v>
      </c>
      <c r="H1152">
        <v>101</v>
      </c>
      <c r="I1152">
        <v>18.572999954223633</v>
      </c>
    </row>
    <row r="1153" spans="1:9" x14ac:dyDescent="0.2">
      <c r="A1153">
        <v>9</v>
      </c>
      <c r="B1153" t="s">
        <v>38</v>
      </c>
      <c r="C1153">
        <v>134.90400695800781</v>
      </c>
      <c r="D1153">
        <v>1815.5</v>
      </c>
      <c r="E1153">
        <v>21.600000381469727</v>
      </c>
      <c r="F1153">
        <v>17.399999618530273</v>
      </c>
      <c r="G1153">
        <v>0.52999997138977051</v>
      </c>
      <c r="H1153">
        <v>199</v>
      </c>
      <c r="I1153">
        <v>108.51300048828125</v>
      </c>
    </row>
    <row r="1154" spans="1:9" x14ac:dyDescent="0.2">
      <c r="A1154">
        <v>10</v>
      </c>
      <c r="B1154" t="s">
        <v>39</v>
      </c>
      <c r="C1154">
        <v>146.4429931640625</v>
      </c>
      <c r="D1154">
        <v>30.299999237060547</v>
      </c>
      <c r="E1154">
        <v>15.300000190734863</v>
      </c>
      <c r="F1154">
        <v>12.699999809265137</v>
      </c>
      <c r="G1154">
        <v>4.8400001525878906</v>
      </c>
      <c r="H1154">
        <v>148</v>
      </c>
      <c r="I1154">
        <v>1.0690000057220459</v>
      </c>
    </row>
    <row r="1155" spans="1:9" x14ac:dyDescent="0.2">
      <c r="A1155">
        <v>11</v>
      </c>
      <c r="B1155" t="s">
        <v>40</v>
      </c>
      <c r="C1155">
        <v>191.36199951171875</v>
      </c>
      <c r="D1155">
        <v>58.5</v>
      </c>
      <c r="E1155">
        <v>5.3000001907348633</v>
      </c>
      <c r="F1155">
        <v>4.3000001907348633</v>
      </c>
      <c r="G1155">
        <v>2.5799999237060547</v>
      </c>
      <c r="H1155">
        <v>156</v>
      </c>
      <c r="I1155">
        <v>1.5950000286102295</v>
      </c>
    </row>
    <row r="1157" spans="1:9" x14ac:dyDescent="0.2">
      <c r="A1157" t="s">
        <v>41</v>
      </c>
      <c r="B1157" t="s">
        <v>42</v>
      </c>
    </row>
    <row r="1158" spans="1:9" x14ac:dyDescent="0.2">
      <c r="A1158" t="s">
        <v>22</v>
      </c>
      <c r="B1158" t="s">
        <v>43</v>
      </c>
      <c r="C1158" t="s">
        <v>44</v>
      </c>
      <c r="D1158" t="s">
        <v>45</v>
      </c>
      <c r="E1158" t="s">
        <v>29</v>
      </c>
      <c r="F1158" t="s">
        <v>41</v>
      </c>
      <c r="G1158" t="s">
        <v>46</v>
      </c>
      <c r="H1158" t="s">
        <v>47</v>
      </c>
      <c r="I1158" t="s">
        <v>30</v>
      </c>
    </row>
    <row r="1159" spans="1:9" x14ac:dyDescent="0.2">
      <c r="A1159" t="s">
        <v>30</v>
      </c>
      <c r="B1159">
        <v>-0.23399999737739563</v>
      </c>
      <c r="C1159">
        <v>-0.11919999867677689</v>
      </c>
      <c r="D1159">
        <v>-0.32699999213218689</v>
      </c>
      <c r="E1159">
        <v>-8.680999755859375</v>
      </c>
      <c r="F1159">
        <v>0.71539998054504395</v>
      </c>
      <c r="G1159">
        <v>0.99150002002716064</v>
      </c>
      <c r="H1159">
        <v>0.7214999794960022</v>
      </c>
      <c r="I1159">
        <v>1</v>
      </c>
    </row>
    <row r="1160" spans="1:9" x14ac:dyDescent="0.2">
      <c r="A1160" t="s">
        <v>48</v>
      </c>
      <c r="B1160" t="s">
        <v>49</v>
      </c>
      <c r="C1160">
        <v>9.8999999463558197E-2</v>
      </c>
    </row>
    <row r="1161" spans="1:9" x14ac:dyDescent="0.2">
      <c r="A1161" t="s">
        <v>31</v>
      </c>
      <c r="B1161">
        <v>0.10300000011920929</v>
      </c>
      <c r="C1161">
        <v>2.8100000694394112E-2</v>
      </c>
      <c r="D1161">
        <v>0.10599999874830246</v>
      </c>
      <c r="E1161">
        <v>1.3940000534057617</v>
      </c>
      <c r="F1161">
        <v>0.97469997406005859</v>
      </c>
      <c r="G1161">
        <v>0.98180001974105835</v>
      </c>
      <c r="H1161">
        <v>0.9968000054359436</v>
      </c>
      <c r="I1161">
        <v>0.99589997529983521</v>
      </c>
    </row>
    <row r="1162" spans="1:9" x14ac:dyDescent="0.2">
      <c r="A1162" t="s">
        <v>48</v>
      </c>
      <c r="B1162" t="s">
        <v>49</v>
      </c>
      <c r="C1162">
        <v>-2.3000000044703484E-2</v>
      </c>
    </row>
    <row r="1163" spans="1:9" x14ac:dyDescent="0.2">
      <c r="A1163" t="s">
        <v>50</v>
      </c>
      <c r="B1163">
        <v>1.5360000133514404</v>
      </c>
      <c r="C1163">
        <v>0.31439998745918274</v>
      </c>
      <c r="D1163">
        <v>1.6000000238418579</v>
      </c>
      <c r="E1163">
        <v>10.491999626159668</v>
      </c>
      <c r="F1163">
        <v>0.96020001173019409</v>
      </c>
      <c r="G1163">
        <v>0.97920000553131104</v>
      </c>
      <c r="H1163">
        <v>0.99459999799728394</v>
      </c>
      <c r="I1163">
        <v>0.98580002784729004</v>
      </c>
    </row>
    <row r="1164" spans="1:9" x14ac:dyDescent="0.2">
      <c r="A1164" t="s">
        <v>51</v>
      </c>
      <c r="B1164">
        <v>10.383000373840332</v>
      </c>
      <c r="C1164">
        <v>1.7843999862670898</v>
      </c>
      <c r="D1164">
        <v>10.652999877929688</v>
      </c>
      <c r="E1164">
        <v>42.966999053955078</v>
      </c>
      <c r="F1164">
        <v>0.97460001707077026</v>
      </c>
      <c r="G1164">
        <v>0.97519999742507935</v>
      </c>
      <c r="H1164">
        <v>1.0053999423980713</v>
      </c>
      <c r="I1164">
        <v>0.99400001764297485</v>
      </c>
    </row>
    <row r="1165" spans="1:9" x14ac:dyDescent="0.2">
      <c r="A1165" t="s">
        <v>52</v>
      </c>
      <c r="B1165">
        <v>1.6289999485015869</v>
      </c>
      <c r="C1165">
        <v>0.506600022315979</v>
      </c>
      <c r="D1165">
        <v>1.2649999856948853</v>
      </c>
      <c r="E1165">
        <v>10.909000396728516</v>
      </c>
      <c r="F1165">
        <v>1.2882000207901001</v>
      </c>
      <c r="G1165">
        <v>0.97359997034072876</v>
      </c>
      <c r="H1165">
        <v>1.3212000131607056</v>
      </c>
      <c r="I1165">
        <v>1.0013999938964844</v>
      </c>
    </row>
    <row r="1166" spans="1:9" x14ac:dyDescent="0.2">
      <c r="A1166" t="s">
        <v>53</v>
      </c>
      <c r="B1166">
        <v>10.855999946594238</v>
      </c>
      <c r="C1166">
        <v>2.0524001121520996</v>
      </c>
      <c r="D1166">
        <v>10.96399974822998</v>
      </c>
      <c r="E1166">
        <v>50.805999755859375</v>
      </c>
      <c r="F1166">
        <v>0.99010002613067627</v>
      </c>
      <c r="G1166">
        <v>0.98299998044967651</v>
      </c>
      <c r="H1166">
        <v>1.007599949836731</v>
      </c>
      <c r="I1166">
        <v>0.99970000982284546</v>
      </c>
    </row>
    <row r="1167" spans="1:9" x14ac:dyDescent="0.2">
      <c r="A1167" t="s">
        <v>54</v>
      </c>
      <c r="B1167">
        <v>39.762001037597656</v>
      </c>
      <c r="C1167">
        <v>6.3776001930236816</v>
      </c>
      <c r="D1167">
        <v>37.896999359130859</v>
      </c>
      <c r="E1167">
        <v>68.478996276855469</v>
      </c>
      <c r="F1167">
        <v>1.0492000579833984</v>
      </c>
      <c r="G1167">
        <v>0.97630000114440918</v>
      </c>
      <c r="H1167">
        <v>1.0742000341415405</v>
      </c>
      <c r="I1167">
        <v>1.0003999471664429</v>
      </c>
    </row>
    <row r="1168" spans="1:9" x14ac:dyDescent="0.2">
      <c r="A1168" t="s">
        <v>55</v>
      </c>
      <c r="B1168">
        <v>4.3229999542236328</v>
      </c>
      <c r="C1168">
        <v>1.0334999561309814</v>
      </c>
      <c r="D1168">
        <v>3.7799999713897705</v>
      </c>
      <c r="E1168">
        <v>18.572999954223633</v>
      </c>
      <c r="F1168">
        <v>1.1435999870300293</v>
      </c>
      <c r="G1168">
        <v>0.98299998044967651</v>
      </c>
      <c r="H1168">
        <v>1.1611000299453735</v>
      </c>
      <c r="I1168">
        <v>1.0018999576568604</v>
      </c>
    </row>
    <row r="1169" spans="1:9" x14ac:dyDescent="0.2">
      <c r="A1169" t="s">
        <v>56</v>
      </c>
      <c r="B1169">
        <v>25.83799934387207</v>
      </c>
      <c r="C1169">
        <v>3.4660999774932861</v>
      </c>
      <c r="D1169">
        <v>25.909999847412109</v>
      </c>
      <c r="E1169">
        <v>108.51300048828125</v>
      </c>
      <c r="F1169">
        <v>0.99720001220703125</v>
      </c>
      <c r="G1169">
        <v>0.99309998750686646</v>
      </c>
      <c r="H1169">
        <v>1.0041999816894531</v>
      </c>
      <c r="I1169">
        <v>1</v>
      </c>
    </row>
    <row r="1170" spans="1:9" x14ac:dyDescent="0.2">
      <c r="A1170" t="s">
        <v>57</v>
      </c>
      <c r="B1170">
        <v>0.46399998664855957</v>
      </c>
      <c r="C1170">
        <v>6.3000001013278961E-2</v>
      </c>
      <c r="D1170">
        <v>0.45199999213218689</v>
      </c>
      <c r="E1170">
        <v>1.0690000057220459</v>
      </c>
      <c r="F1170">
        <v>1.0260000228881836</v>
      </c>
      <c r="G1170">
        <v>1.0196000337600708</v>
      </c>
      <c r="H1170">
        <v>1.0062999725341797</v>
      </c>
      <c r="I1170">
        <v>1</v>
      </c>
    </row>
    <row r="1171" spans="1:9" x14ac:dyDescent="0.2">
      <c r="A1171" t="s">
        <v>58</v>
      </c>
      <c r="B1171">
        <v>1.6929999589920044</v>
      </c>
      <c r="C1171">
        <v>0.20430000126361847</v>
      </c>
      <c r="D1171">
        <v>1.593999981880188</v>
      </c>
      <c r="E1171">
        <v>1.5950000286102295</v>
      </c>
      <c r="F1171">
        <v>1.0621999502182007</v>
      </c>
      <c r="G1171">
        <v>1.0398999452590942</v>
      </c>
      <c r="H1171">
        <v>1.0379999876022339</v>
      </c>
      <c r="I1171">
        <v>0.98400002717971802</v>
      </c>
    </row>
    <row r="1172" spans="1:9" x14ac:dyDescent="0.2">
      <c r="A1172" t="s">
        <v>59</v>
      </c>
    </row>
    <row r="1173" spans="1:9" x14ac:dyDescent="0.2">
      <c r="A1173" t="s">
        <v>60</v>
      </c>
      <c r="B1173">
        <v>96.428001403808594</v>
      </c>
      <c r="C1173">
        <v>15.711299896240234</v>
      </c>
      <c r="D1173">
        <v>93.892997741699219</v>
      </c>
      <c r="E1173">
        <v>306.114990234375</v>
      </c>
      <c r="F1173" t="s">
        <v>61</v>
      </c>
    </row>
    <row r="1175" spans="1:9" x14ac:dyDescent="0.2">
      <c r="A1175" t="s">
        <v>62</v>
      </c>
    </row>
    <row r="1177" spans="1:9" x14ac:dyDescent="0.2">
      <c r="A1177" t="s">
        <v>142</v>
      </c>
    </row>
    <row r="1178" spans="1:9" x14ac:dyDescent="0.2">
      <c r="A1178" t="s">
        <v>1</v>
      </c>
      <c r="B1178" t="s">
        <v>2</v>
      </c>
      <c r="C1178" t="s">
        <v>3</v>
      </c>
      <c r="D1178" t="s">
        <v>4</v>
      </c>
    </row>
    <row r="1179" spans="1:9" x14ac:dyDescent="0.2">
      <c r="A1179" t="s">
        <v>5</v>
      </c>
      <c r="B1179">
        <v>29</v>
      </c>
      <c r="C1179" t="s">
        <v>6</v>
      </c>
      <c r="D1179" t="s">
        <v>143</v>
      </c>
    </row>
    <row r="1180" spans="1:9" x14ac:dyDescent="0.2">
      <c r="A1180" t="s">
        <v>8</v>
      </c>
      <c r="B1180" t="s">
        <v>9</v>
      </c>
      <c r="C1180">
        <v>0.33669999241828918</v>
      </c>
      <c r="D1180" t="s">
        <v>10</v>
      </c>
      <c r="E1180">
        <v>17.356700897216797</v>
      </c>
      <c r="F1180" t="s">
        <v>11</v>
      </c>
      <c r="G1180">
        <v>10.368499755859375</v>
      </c>
    </row>
    <row r="1181" spans="1:9" x14ac:dyDescent="0.2">
      <c r="A1181" t="s">
        <v>12</v>
      </c>
      <c r="B1181">
        <v>15</v>
      </c>
      <c r="C1181" t="s">
        <v>13</v>
      </c>
      <c r="D1181">
        <v>1</v>
      </c>
      <c r="E1181" t="s">
        <v>14</v>
      </c>
      <c r="F1181" t="s">
        <v>15</v>
      </c>
    </row>
    <row r="1182" spans="1:9" x14ac:dyDescent="0.2">
      <c r="A1182" t="s">
        <v>16</v>
      </c>
      <c r="B1182" t="s">
        <v>144</v>
      </c>
    </row>
    <row r="1183" spans="1:9" x14ac:dyDescent="0.2">
      <c r="A1183" t="s">
        <v>18</v>
      </c>
    </row>
    <row r="1184" spans="1:9" x14ac:dyDescent="0.2">
      <c r="A1184" t="s">
        <v>19</v>
      </c>
    </row>
    <row r="1185" spans="1:9" x14ac:dyDescent="0.2">
      <c r="A1185" t="s">
        <v>20</v>
      </c>
      <c r="B1185">
        <v>1.4970000350444934E-8</v>
      </c>
    </row>
    <row r="1186" spans="1:9" x14ac:dyDescent="0.2">
      <c r="A1186" t="s">
        <v>21</v>
      </c>
      <c r="B1186" t="s">
        <v>22</v>
      </c>
      <c r="C1186" t="s">
        <v>23</v>
      </c>
      <c r="D1186" t="s">
        <v>24</v>
      </c>
      <c r="E1186" t="s">
        <v>25</v>
      </c>
      <c r="F1186" t="s">
        <v>26</v>
      </c>
      <c r="G1186" t="s">
        <v>27</v>
      </c>
      <c r="H1186" t="s">
        <v>28</v>
      </c>
      <c r="I1186" t="s">
        <v>29</v>
      </c>
    </row>
    <row r="1187" spans="1:9" x14ac:dyDescent="0.2">
      <c r="A1187">
        <v>1</v>
      </c>
      <c r="B1187" t="s">
        <v>30</v>
      </c>
      <c r="C1187">
        <v>84.9219970703125</v>
      </c>
      <c r="D1187">
        <v>-33.099998474121094</v>
      </c>
      <c r="E1187">
        <v>269.89999389648438</v>
      </c>
      <c r="F1187">
        <v>109.40000152587891</v>
      </c>
      <c r="G1187">
        <v>100</v>
      </c>
      <c r="H1187">
        <v>586</v>
      </c>
      <c r="I1187">
        <v>-8.5380001068115234</v>
      </c>
    </row>
    <row r="1188" spans="1:9" x14ac:dyDescent="0.2">
      <c r="A1188">
        <v>2</v>
      </c>
      <c r="B1188" t="s">
        <v>31</v>
      </c>
      <c r="C1188">
        <v>151.11799621582031</v>
      </c>
      <c r="D1188">
        <v>23.399999618530273</v>
      </c>
      <c r="E1188">
        <v>10.300000190734863</v>
      </c>
      <c r="F1188">
        <v>8.8000001907348633</v>
      </c>
      <c r="G1188">
        <v>6.2399997711181641</v>
      </c>
      <c r="H1188">
        <v>45</v>
      </c>
      <c r="I1188">
        <v>1.4179999828338623</v>
      </c>
    </row>
    <row r="1189" spans="1:9" x14ac:dyDescent="0.2">
      <c r="A1189">
        <v>3</v>
      </c>
      <c r="B1189" t="s">
        <v>32</v>
      </c>
      <c r="C1189">
        <v>119.47699737548828</v>
      </c>
      <c r="D1189">
        <v>432.20001220703125</v>
      </c>
      <c r="E1189">
        <v>27.600000381469727</v>
      </c>
      <c r="F1189">
        <v>21.200000762939453</v>
      </c>
      <c r="G1189">
        <v>1.1399999856948853</v>
      </c>
      <c r="H1189">
        <v>58</v>
      </c>
      <c r="I1189">
        <v>10.170999526977539</v>
      </c>
    </row>
    <row r="1190" spans="1:9" x14ac:dyDescent="0.2">
      <c r="A1190">
        <v>4</v>
      </c>
      <c r="B1190" t="s">
        <v>33</v>
      </c>
      <c r="C1190">
        <v>107.22200012207031</v>
      </c>
      <c r="D1190">
        <v>2973</v>
      </c>
      <c r="E1190">
        <v>42.299999237060547</v>
      </c>
      <c r="F1190">
        <v>35.5</v>
      </c>
      <c r="G1190">
        <v>0.41999998688697815</v>
      </c>
      <c r="H1190">
        <v>70</v>
      </c>
      <c r="I1190">
        <v>42.534999847412109</v>
      </c>
    </row>
    <row r="1191" spans="1:9" x14ac:dyDescent="0.2">
      <c r="A1191">
        <v>5</v>
      </c>
      <c r="B1191" t="s">
        <v>34</v>
      </c>
      <c r="C1191">
        <v>129.48800659179688</v>
      </c>
      <c r="D1191">
        <v>75.900001525878906</v>
      </c>
      <c r="E1191">
        <v>6.5999999046325684</v>
      </c>
      <c r="F1191">
        <v>5.4000000953674316</v>
      </c>
      <c r="G1191">
        <v>3.9100000858306885</v>
      </c>
      <c r="H1191">
        <v>179</v>
      </c>
      <c r="I1191">
        <v>10.706000328063965</v>
      </c>
    </row>
    <row r="1192" spans="1:9" x14ac:dyDescent="0.2">
      <c r="A1192">
        <v>6</v>
      </c>
      <c r="B1192" t="s">
        <v>35</v>
      </c>
      <c r="C1192">
        <v>90.679000854492188</v>
      </c>
      <c r="D1192">
        <v>1334.0999755859375</v>
      </c>
      <c r="E1192">
        <v>28.799999237060547</v>
      </c>
      <c r="F1192">
        <v>17.100000381469727</v>
      </c>
      <c r="G1192">
        <v>0.62000000476837158</v>
      </c>
      <c r="H1192">
        <v>126</v>
      </c>
      <c r="I1192">
        <v>51.273998260498047</v>
      </c>
    </row>
    <row r="1193" spans="1:9" x14ac:dyDescent="0.2">
      <c r="A1193">
        <v>7</v>
      </c>
      <c r="B1193" t="s">
        <v>36</v>
      </c>
      <c r="C1193">
        <v>77.48699951171875</v>
      </c>
      <c r="D1193">
        <v>5396.7998046875</v>
      </c>
      <c r="E1193">
        <v>82.400001525878906</v>
      </c>
      <c r="F1193">
        <v>34.200000762939453</v>
      </c>
      <c r="G1193">
        <v>0.31000000238418579</v>
      </c>
      <c r="H1193">
        <v>173</v>
      </c>
      <c r="I1193">
        <v>68.357002258300781</v>
      </c>
    </row>
    <row r="1194" spans="1:9" x14ac:dyDescent="0.2">
      <c r="A1194">
        <v>8</v>
      </c>
      <c r="B1194" t="s">
        <v>37</v>
      </c>
      <c r="C1194">
        <v>107.49800109863281</v>
      </c>
      <c r="D1194">
        <v>362.39999389648438</v>
      </c>
      <c r="E1194">
        <v>11.800000190734863</v>
      </c>
      <c r="F1194">
        <v>10</v>
      </c>
      <c r="G1194">
        <v>1.2100000381469727</v>
      </c>
      <c r="H1194">
        <v>102</v>
      </c>
      <c r="I1194">
        <v>17.652000427246094</v>
      </c>
    </row>
    <row r="1195" spans="1:9" x14ac:dyDescent="0.2">
      <c r="A1195">
        <v>9</v>
      </c>
      <c r="B1195" t="s">
        <v>38</v>
      </c>
      <c r="C1195">
        <v>134.875</v>
      </c>
      <c r="D1195">
        <v>1791.9000244140625</v>
      </c>
      <c r="E1195">
        <v>21.700000762939453</v>
      </c>
      <c r="F1195">
        <v>14.699999809265137</v>
      </c>
      <c r="G1195">
        <v>0.52999997138977051</v>
      </c>
      <c r="H1195">
        <v>193</v>
      </c>
      <c r="I1195">
        <v>107.0989990234375</v>
      </c>
    </row>
    <row r="1196" spans="1:9" x14ac:dyDescent="0.2">
      <c r="A1196">
        <v>10</v>
      </c>
      <c r="B1196" t="s">
        <v>39</v>
      </c>
      <c r="C1196">
        <v>146.4429931640625</v>
      </c>
      <c r="D1196">
        <v>33.5</v>
      </c>
      <c r="E1196">
        <v>14.5</v>
      </c>
      <c r="F1196">
        <v>10.699999809265137</v>
      </c>
      <c r="G1196">
        <v>4.4099998474121094</v>
      </c>
      <c r="H1196">
        <v>142</v>
      </c>
      <c r="I1196">
        <v>1.1809999942779541</v>
      </c>
    </row>
    <row r="1197" spans="1:9" x14ac:dyDescent="0.2">
      <c r="A1197">
        <v>11</v>
      </c>
      <c r="B1197" t="s">
        <v>40</v>
      </c>
      <c r="C1197">
        <v>191.36199951171875</v>
      </c>
      <c r="D1197">
        <v>62.799999237060547</v>
      </c>
      <c r="E1197">
        <v>5.8000001907348633</v>
      </c>
      <c r="F1197">
        <v>5.5</v>
      </c>
      <c r="G1197">
        <v>2.5099999904632568</v>
      </c>
      <c r="H1197">
        <v>168</v>
      </c>
      <c r="I1197">
        <v>1.7120000123977661</v>
      </c>
    </row>
    <row r="1199" spans="1:9" x14ac:dyDescent="0.2">
      <c r="A1199" t="s">
        <v>41</v>
      </c>
      <c r="B1199" t="s">
        <v>42</v>
      </c>
    </row>
    <row r="1200" spans="1:9" x14ac:dyDescent="0.2">
      <c r="A1200" t="s">
        <v>22</v>
      </c>
      <c r="B1200" t="s">
        <v>43</v>
      </c>
      <c r="C1200" t="s">
        <v>44</v>
      </c>
      <c r="D1200" t="s">
        <v>45</v>
      </c>
      <c r="E1200" t="s">
        <v>29</v>
      </c>
      <c r="F1200" t="s">
        <v>41</v>
      </c>
      <c r="G1200" t="s">
        <v>46</v>
      </c>
      <c r="H1200" t="s">
        <v>47</v>
      </c>
      <c r="I1200" t="s">
        <v>30</v>
      </c>
    </row>
    <row r="1201" spans="1:9" x14ac:dyDescent="0.2">
      <c r="A1201" t="s">
        <v>30</v>
      </c>
      <c r="B1201">
        <v>-0.23100000619888306</v>
      </c>
      <c r="C1201">
        <v>-0.11800000071525574</v>
      </c>
      <c r="D1201">
        <v>-0.32199999690055847</v>
      </c>
      <c r="E1201">
        <v>-8.5380001068115234</v>
      </c>
      <c r="F1201">
        <v>0.71729999780654907</v>
      </c>
      <c r="G1201">
        <v>0.99159997701644897</v>
      </c>
      <c r="H1201">
        <v>0.72339999675750732</v>
      </c>
      <c r="I1201">
        <v>1</v>
      </c>
    </row>
    <row r="1202" spans="1:9" x14ac:dyDescent="0.2">
      <c r="A1202" t="s">
        <v>48</v>
      </c>
      <c r="B1202" t="s">
        <v>49</v>
      </c>
      <c r="C1202">
        <v>9.7000002861022949E-2</v>
      </c>
    </row>
    <row r="1203" spans="1:9" x14ac:dyDescent="0.2">
      <c r="A1203" t="s">
        <v>31</v>
      </c>
      <c r="B1203">
        <v>0.10499999672174454</v>
      </c>
      <c r="C1203">
        <v>2.8699999675154686E-2</v>
      </c>
      <c r="D1203">
        <v>0.10700000077486038</v>
      </c>
      <c r="E1203">
        <v>1.4179999828338623</v>
      </c>
      <c r="F1203">
        <v>0.9747999906539917</v>
      </c>
      <c r="G1203">
        <v>0.98189997673034668</v>
      </c>
      <c r="H1203">
        <v>0.99690002202987671</v>
      </c>
      <c r="I1203">
        <v>0.99589997529983521</v>
      </c>
    </row>
    <row r="1204" spans="1:9" x14ac:dyDescent="0.2">
      <c r="A1204" t="s">
        <v>48</v>
      </c>
      <c r="B1204" t="s">
        <v>49</v>
      </c>
      <c r="C1204">
        <v>-2.4000000208616257E-2</v>
      </c>
    </row>
    <row r="1205" spans="1:9" x14ac:dyDescent="0.2">
      <c r="A1205" t="s">
        <v>50</v>
      </c>
      <c r="B1205">
        <v>1.4889999628067017</v>
      </c>
      <c r="C1205">
        <v>0.3059999942779541</v>
      </c>
      <c r="D1205">
        <v>1.5509999990463257</v>
      </c>
      <c r="E1205">
        <v>10.170999526977539</v>
      </c>
      <c r="F1205">
        <v>0.9603000283241272</v>
      </c>
      <c r="G1205">
        <v>0.97930002212524414</v>
      </c>
      <c r="H1205">
        <v>0.99470001459121704</v>
      </c>
      <c r="I1205">
        <v>0.98580002784729004</v>
      </c>
    </row>
    <row r="1206" spans="1:9" x14ac:dyDescent="0.2">
      <c r="A1206" t="s">
        <v>51</v>
      </c>
      <c r="B1206">
        <v>10.277999877929688</v>
      </c>
      <c r="C1206">
        <v>1.7734999656677246</v>
      </c>
      <c r="D1206">
        <v>10.545999526977539</v>
      </c>
      <c r="E1206">
        <v>42.534999847412109</v>
      </c>
      <c r="F1206">
        <v>0.97450000047683716</v>
      </c>
      <c r="G1206">
        <v>0.97530001401901245</v>
      </c>
      <c r="H1206">
        <v>1.0053000450134277</v>
      </c>
      <c r="I1206">
        <v>0.99400001764297485</v>
      </c>
    </row>
    <row r="1207" spans="1:9" x14ac:dyDescent="0.2">
      <c r="A1207" t="s">
        <v>52</v>
      </c>
      <c r="B1207">
        <v>1.5980000495910645</v>
      </c>
      <c r="C1207">
        <v>0.49900001287460327</v>
      </c>
      <c r="D1207">
        <v>1.2410000562667847</v>
      </c>
      <c r="E1207">
        <v>10.706000328063965</v>
      </c>
      <c r="F1207">
        <v>1.2875000238418579</v>
      </c>
      <c r="G1207">
        <v>0.97369998693466187</v>
      </c>
      <c r="H1207">
        <v>1.3203999996185303</v>
      </c>
      <c r="I1207">
        <v>1.0013999938964844</v>
      </c>
    </row>
    <row r="1208" spans="1:9" x14ac:dyDescent="0.2">
      <c r="A1208" t="s">
        <v>53</v>
      </c>
      <c r="B1208">
        <v>10.937999725341797</v>
      </c>
      <c r="C1208">
        <v>2.0762999057769775</v>
      </c>
      <c r="D1208">
        <v>11.064999580383301</v>
      </c>
      <c r="E1208">
        <v>51.273998260498047</v>
      </c>
      <c r="F1208">
        <v>0.98849999904632568</v>
      </c>
      <c r="G1208">
        <v>0.98309999704360962</v>
      </c>
      <c r="H1208">
        <v>1.0059000253677368</v>
      </c>
      <c r="I1208">
        <v>0.99959999322891235</v>
      </c>
    </row>
    <row r="1209" spans="1:9" x14ac:dyDescent="0.2">
      <c r="A1209" t="s">
        <v>54</v>
      </c>
      <c r="B1209">
        <v>39.673999786376953</v>
      </c>
      <c r="C1209">
        <v>6.3892998695373535</v>
      </c>
      <c r="D1209">
        <v>37.830001831054688</v>
      </c>
      <c r="E1209">
        <v>68.357002258300781</v>
      </c>
      <c r="F1209">
        <v>1.048799991607666</v>
      </c>
      <c r="G1209">
        <v>0.97640001773834229</v>
      </c>
      <c r="H1209">
        <v>1.073699951171875</v>
      </c>
      <c r="I1209">
        <v>1.0003999471664429</v>
      </c>
    </row>
    <row r="1210" spans="1:9" x14ac:dyDescent="0.2">
      <c r="A1210" t="s">
        <v>55</v>
      </c>
      <c r="B1210">
        <v>4.1050000190734863</v>
      </c>
      <c r="C1210">
        <v>0.98559999465942383</v>
      </c>
      <c r="D1210">
        <v>3.5920000076293945</v>
      </c>
      <c r="E1210">
        <v>17.652000427246094</v>
      </c>
      <c r="F1210">
        <v>1.1428999900817871</v>
      </c>
      <c r="G1210">
        <v>0.98309999704360962</v>
      </c>
      <c r="H1210">
        <v>1.1604000329971313</v>
      </c>
      <c r="I1210">
        <v>1.0018999576568604</v>
      </c>
    </row>
    <row r="1211" spans="1:9" x14ac:dyDescent="0.2">
      <c r="A1211" t="s">
        <v>56</v>
      </c>
      <c r="B1211">
        <v>25.503999710083008</v>
      </c>
      <c r="C1211">
        <v>3.434999942779541</v>
      </c>
      <c r="D1211">
        <v>25.572000503540039</v>
      </c>
      <c r="E1211">
        <v>107.0989990234375</v>
      </c>
      <c r="F1211">
        <v>0.99739998579025269</v>
      </c>
      <c r="G1211">
        <v>0.99320000410079956</v>
      </c>
      <c r="H1211">
        <v>1.0041999816894531</v>
      </c>
      <c r="I1211">
        <v>1</v>
      </c>
    </row>
    <row r="1212" spans="1:9" x14ac:dyDescent="0.2">
      <c r="A1212" t="s">
        <v>57</v>
      </c>
      <c r="B1212">
        <v>0.5130000114440918</v>
      </c>
      <c r="C1212">
        <v>6.9899998605251312E-2</v>
      </c>
      <c r="D1212">
        <v>0.5</v>
      </c>
      <c r="E1212">
        <v>1.1809999942779541</v>
      </c>
      <c r="F1212">
        <v>1.0261000394821167</v>
      </c>
      <c r="G1212">
        <v>1.0197000503540039</v>
      </c>
      <c r="H1212">
        <v>1.0062999725341797</v>
      </c>
      <c r="I1212">
        <v>1</v>
      </c>
    </row>
    <row r="1213" spans="1:9" x14ac:dyDescent="0.2">
      <c r="A1213" t="s">
        <v>58</v>
      </c>
      <c r="B1213">
        <v>1.8190000057220459</v>
      </c>
      <c r="C1213">
        <v>0.22030000388622284</v>
      </c>
      <c r="D1213">
        <v>1.7120000123977661</v>
      </c>
      <c r="E1213">
        <v>1.7120000123977661</v>
      </c>
      <c r="F1213">
        <v>1.0621999502182007</v>
      </c>
      <c r="G1213">
        <v>1.0399999618530273</v>
      </c>
      <c r="H1213">
        <v>1.0378999710083008</v>
      </c>
      <c r="I1213">
        <v>0.98409998416900635</v>
      </c>
    </row>
    <row r="1214" spans="1:9" x14ac:dyDescent="0.2">
      <c r="A1214" t="s">
        <v>59</v>
      </c>
    </row>
    <row r="1215" spans="1:9" x14ac:dyDescent="0.2">
      <c r="A1215" t="s">
        <v>60</v>
      </c>
      <c r="B1215">
        <v>95.865997314453125</v>
      </c>
      <c r="C1215">
        <v>15.665599822998047</v>
      </c>
      <c r="D1215">
        <v>93.394996643066406</v>
      </c>
      <c r="E1215">
        <v>303.56698608398438</v>
      </c>
      <c r="F1215" t="s">
        <v>61</v>
      </c>
    </row>
    <row r="1217" spans="1:9" x14ac:dyDescent="0.2">
      <c r="A1217" t="s">
        <v>62</v>
      </c>
    </row>
    <row r="1219" spans="1:9" x14ac:dyDescent="0.2">
      <c r="A1219" t="s">
        <v>145</v>
      </c>
    </row>
    <row r="1220" spans="1:9" x14ac:dyDescent="0.2">
      <c r="A1220" t="s">
        <v>1</v>
      </c>
      <c r="B1220" t="s">
        <v>2</v>
      </c>
      <c r="C1220" t="s">
        <v>3</v>
      </c>
      <c r="D1220" t="s">
        <v>4</v>
      </c>
    </row>
    <row r="1221" spans="1:9" x14ac:dyDescent="0.2">
      <c r="A1221" t="s">
        <v>5</v>
      </c>
      <c r="B1221">
        <v>30</v>
      </c>
      <c r="C1221" t="s">
        <v>6</v>
      </c>
      <c r="D1221" t="s">
        <v>146</v>
      </c>
    </row>
    <row r="1222" spans="1:9" x14ac:dyDescent="0.2">
      <c r="A1222" t="s">
        <v>8</v>
      </c>
      <c r="B1222" t="s">
        <v>9</v>
      </c>
      <c r="C1222">
        <v>0.27000001072883606</v>
      </c>
      <c r="D1222" t="s">
        <v>10</v>
      </c>
      <c r="E1222">
        <v>18.057899475097656</v>
      </c>
      <c r="F1222" t="s">
        <v>11</v>
      </c>
      <c r="G1222">
        <v>10.368000030517578</v>
      </c>
    </row>
    <row r="1223" spans="1:9" x14ac:dyDescent="0.2">
      <c r="A1223" t="s">
        <v>12</v>
      </c>
      <c r="B1223">
        <v>15</v>
      </c>
      <c r="C1223" t="s">
        <v>13</v>
      </c>
      <c r="D1223">
        <v>1</v>
      </c>
      <c r="E1223" t="s">
        <v>14</v>
      </c>
      <c r="F1223" t="s">
        <v>15</v>
      </c>
    </row>
    <row r="1224" spans="1:9" x14ac:dyDescent="0.2">
      <c r="A1224" t="s">
        <v>16</v>
      </c>
      <c r="B1224" t="s">
        <v>147</v>
      </c>
    </row>
    <row r="1225" spans="1:9" x14ac:dyDescent="0.2">
      <c r="A1225" t="s">
        <v>18</v>
      </c>
    </row>
    <row r="1226" spans="1:9" x14ac:dyDescent="0.2">
      <c r="A1226" t="s">
        <v>19</v>
      </c>
    </row>
    <row r="1227" spans="1:9" x14ac:dyDescent="0.2">
      <c r="A1227" t="s">
        <v>20</v>
      </c>
      <c r="B1227">
        <v>1.4979999463093918E-8</v>
      </c>
    </row>
    <row r="1228" spans="1:9" x14ac:dyDescent="0.2">
      <c r="A1228" t="s">
        <v>21</v>
      </c>
      <c r="B1228" t="s">
        <v>22</v>
      </c>
      <c r="C1228" t="s">
        <v>23</v>
      </c>
      <c r="D1228" t="s">
        <v>24</v>
      </c>
      <c r="E1228" t="s">
        <v>25</v>
      </c>
      <c r="F1228" t="s">
        <v>26</v>
      </c>
      <c r="G1228" t="s">
        <v>27</v>
      </c>
      <c r="H1228" t="s">
        <v>28</v>
      </c>
      <c r="I1228" t="s">
        <v>29</v>
      </c>
    </row>
    <row r="1229" spans="1:9" x14ac:dyDescent="0.2">
      <c r="A1229">
        <v>1</v>
      </c>
      <c r="B1229" t="s">
        <v>30</v>
      </c>
      <c r="C1229">
        <v>84.9219970703125</v>
      </c>
      <c r="D1229">
        <v>-30.100000381469727</v>
      </c>
      <c r="E1229">
        <v>251.69999694824219</v>
      </c>
      <c r="F1229">
        <v>115.19999694824219</v>
      </c>
      <c r="G1229">
        <v>100</v>
      </c>
      <c r="H1229">
        <v>578</v>
      </c>
      <c r="I1229">
        <v>-7.7569999694824219</v>
      </c>
    </row>
    <row r="1230" spans="1:9" x14ac:dyDescent="0.2">
      <c r="A1230">
        <v>2</v>
      </c>
      <c r="B1230" t="s">
        <v>31</v>
      </c>
      <c r="C1230">
        <v>151.11799621582031</v>
      </c>
      <c r="D1230">
        <v>21.5</v>
      </c>
      <c r="E1230">
        <v>10.600000381469727</v>
      </c>
      <c r="F1230">
        <v>9.8999996185302734</v>
      </c>
      <c r="G1230">
        <v>6.75</v>
      </c>
      <c r="H1230">
        <v>47</v>
      </c>
      <c r="I1230">
        <v>1.3020000457763672</v>
      </c>
    </row>
    <row r="1231" spans="1:9" x14ac:dyDescent="0.2">
      <c r="A1231">
        <v>3</v>
      </c>
      <c r="B1231" t="s">
        <v>32</v>
      </c>
      <c r="C1231">
        <v>119.47699737548828</v>
      </c>
      <c r="D1231">
        <v>436.79998779296875</v>
      </c>
      <c r="E1231">
        <v>26.899999618530273</v>
      </c>
      <c r="F1231">
        <v>21.399999618530273</v>
      </c>
      <c r="G1231">
        <v>1.1399999856948853</v>
      </c>
      <c r="H1231">
        <v>57</v>
      </c>
      <c r="I1231">
        <v>10.272000312805176</v>
      </c>
    </row>
    <row r="1232" spans="1:9" x14ac:dyDescent="0.2">
      <c r="A1232">
        <v>4</v>
      </c>
      <c r="B1232" t="s">
        <v>33</v>
      </c>
      <c r="C1232">
        <v>107.20200347900391</v>
      </c>
      <c r="D1232">
        <v>2975.10009765625</v>
      </c>
      <c r="E1232">
        <v>39.799999237060547</v>
      </c>
      <c r="F1232">
        <v>36.299999237060547</v>
      </c>
      <c r="G1232">
        <v>0.41999998688697815</v>
      </c>
      <c r="H1232">
        <v>69</v>
      </c>
      <c r="I1232">
        <v>42.535999298095703</v>
      </c>
    </row>
    <row r="1233" spans="1:9" x14ac:dyDescent="0.2">
      <c r="A1233">
        <v>5</v>
      </c>
      <c r="B1233" t="s">
        <v>34</v>
      </c>
      <c r="C1233">
        <v>129.48800659179688</v>
      </c>
      <c r="D1233">
        <v>73.300003051757812</v>
      </c>
      <c r="E1233">
        <v>6.4000000953674316</v>
      </c>
      <c r="F1233">
        <v>5</v>
      </c>
      <c r="G1233">
        <v>3.9700000286102295</v>
      </c>
      <c r="H1233">
        <v>174</v>
      </c>
      <c r="I1233">
        <v>10.333000183105469</v>
      </c>
    </row>
    <row r="1234" spans="1:9" x14ac:dyDescent="0.2">
      <c r="A1234">
        <v>6</v>
      </c>
      <c r="B1234" t="s">
        <v>35</v>
      </c>
      <c r="C1234">
        <v>90.683998107910156</v>
      </c>
      <c r="D1234">
        <v>1325.4000244140625</v>
      </c>
      <c r="E1234">
        <v>30.299999237060547</v>
      </c>
      <c r="F1234">
        <v>16.200000762939453</v>
      </c>
      <c r="G1234">
        <v>0.62999999523162842</v>
      </c>
      <c r="H1234">
        <v>127</v>
      </c>
      <c r="I1234">
        <v>50.907001495361328</v>
      </c>
    </row>
    <row r="1235" spans="1:9" x14ac:dyDescent="0.2">
      <c r="A1235">
        <v>7</v>
      </c>
      <c r="B1235" t="s">
        <v>36</v>
      </c>
      <c r="C1235">
        <v>77.48699951171875</v>
      </c>
      <c r="D1235">
        <v>5407.5</v>
      </c>
      <c r="E1235">
        <v>81.300003051757812</v>
      </c>
      <c r="F1235">
        <v>34.599998474121094</v>
      </c>
      <c r="G1235">
        <v>0.31000000238418579</v>
      </c>
      <c r="H1235">
        <v>172</v>
      </c>
      <c r="I1235">
        <v>68.446998596191406</v>
      </c>
    </row>
    <row r="1236" spans="1:9" x14ac:dyDescent="0.2">
      <c r="A1236">
        <v>8</v>
      </c>
      <c r="B1236" t="s">
        <v>37</v>
      </c>
      <c r="C1236">
        <v>107.50299835205078</v>
      </c>
      <c r="D1236">
        <v>367.29998779296875</v>
      </c>
      <c r="E1236">
        <v>15.600000381469727</v>
      </c>
      <c r="F1236">
        <v>10</v>
      </c>
      <c r="G1236">
        <v>1.2000000476837158</v>
      </c>
      <c r="H1236">
        <v>107</v>
      </c>
      <c r="I1236">
        <v>17.878999710083008</v>
      </c>
    </row>
    <row r="1237" spans="1:9" x14ac:dyDescent="0.2">
      <c r="A1237">
        <v>9</v>
      </c>
      <c r="B1237" t="s">
        <v>38</v>
      </c>
      <c r="C1237">
        <v>134.9429931640625</v>
      </c>
      <c r="D1237">
        <v>1804.9000244140625</v>
      </c>
      <c r="E1237">
        <v>20.5</v>
      </c>
      <c r="F1237">
        <v>19.200000762939453</v>
      </c>
      <c r="G1237">
        <v>0.52999997138977051</v>
      </c>
      <c r="H1237">
        <v>201</v>
      </c>
      <c r="I1237">
        <v>107.80599975585938</v>
      </c>
    </row>
    <row r="1238" spans="1:9" x14ac:dyDescent="0.2">
      <c r="A1238">
        <v>10</v>
      </c>
      <c r="B1238" t="s">
        <v>39</v>
      </c>
      <c r="C1238">
        <v>146.4429931640625</v>
      </c>
      <c r="D1238">
        <v>30.100000381469727</v>
      </c>
      <c r="E1238">
        <v>15.899999618530273</v>
      </c>
      <c r="F1238">
        <v>14.699999809265137</v>
      </c>
      <c r="G1238">
        <v>4.9200000762939453</v>
      </c>
      <c r="H1238">
        <v>152</v>
      </c>
      <c r="I1238">
        <v>1.062000036239624</v>
      </c>
    </row>
    <row r="1239" spans="1:9" x14ac:dyDescent="0.2">
      <c r="A1239">
        <v>11</v>
      </c>
      <c r="B1239" t="s">
        <v>40</v>
      </c>
      <c r="C1239">
        <v>191.36199951171875</v>
      </c>
      <c r="D1239">
        <v>53.400001525878906</v>
      </c>
      <c r="E1239">
        <v>5.5999999046325684</v>
      </c>
      <c r="F1239">
        <v>5.6999998092651367</v>
      </c>
      <c r="G1239">
        <v>2.75</v>
      </c>
      <c r="H1239">
        <v>167</v>
      </c>
      <c r="I1239">
        <v>1.4559999704360962</v>
      </c>
    </row>
    <row r="1241" spans="1:9" x14ac:dyDescent="0.2">
      <c r="A1241" t="s">
        <v>41</v>
      </c>
      <c r="B1241" t="s">
        <v>42</v>
      </c>
    </row>
    <row r="1242" spans="1:9" x14ac:dyDescent="0.2">
      <c r="A1242" t="s">
        <v>22</v>
      </c>
      <c r="B1242" t="s">
        <v>43</v>
      </c>
      <c r="C1242" t="s">
        <v>44</v>
      </c>
      <c r="D1242" t="s">
        <v>45</v>
      </c>
      <c r="E1242" t="s">
        <v>29</v>
      </c>
      <c r="F1242" t="s">
        <v>41</v>
      </c>
      <c r="G1242" t="s">
        <v>46</v>
      </c>
      <c r="H1242" t="s">
        <v>47</v>
      </c>
      <c r="I1242" t="s">
        <v>30</v>
      </c>
    </row>
    <row r="1243" spans="1:9" x14ac:dyDescent="0.2">
      <c r="A1243" t="s">
        <v>30</v>
      </c>
      <c r="B1243">
        <v>-0.20900000631809235</v>
      </c>
      <c r="C1243">
        <v>-0.10700000077486038</v>
      </c>
      <c r="D1243">
        <v>-0.29199999570846558</v>
      </c>
      <c r="E1243">
        <v>-7.7569999694824219</v>
      </c>
      <c r="F1243">
        <v>0.71490001678466797</v>
      </c>
      <c r="G1243">
        <v>0.99159997701644897</v>
      </c>
      <c r="H1243">
        <v>0.72089999914169312</v>
      </c>
      <c r="I1243">
        <v>1</v>
      </c>
    </row>
    <row r="1244" spans="1:9" x14ac:dyDescent="0.2">
      <c r="A1244" t="s">
        <v>48</v>
      </c>
      <c r="B1244" t="s">
        <v>49</v>
      </c>
      <c r="C1244">
        <v>8.7999999523162842E-2</v>
      </c>
    </row>
    <row r="1245" spans="1:9" x14ac:dyDescent="0.2">
      <c r="A1245" t="s">
        <v>31</v>
      </c>
      <c r="B1245">
        <v>9.6000000834465027E-2</v>
      </c>
      <c r="C1245">
        <v>2.6399999856948853E-2</v>
      </c>
      <c r="D1245">
        <v>9.8999999463558197E-2</v>
      </c>
      <c r="E1245">
        <v>1.3020000457763672</v>
      </c>
      <c r="F1245">
        <v>0.97509998083114624</v>
      </c>
      <c r="G1245">
        <v>0.98189997673034668</v>
      </c>
      <c r="H1245">
        <v>0.99709999561309814</v>
      </c>
      <c r="I1245">
        <v>0.99589997529983521</v>
      </c>
    </row>
    <row r="1246" spans="1:9" x14ac:dyDescent="0.2">
      <c r="A1246" t="s">
        <v>48</v>
      </c>
      <c r="B1246" t="s">
        <v>49</v>
      </c>
      <c r="C1246">
        <v>-2.199999988079071E-2</v>
      </c>
    </row>
    <row r="1247" spans="1:9" x14ac:dyDescent="0.2">
      <c r="A1247" t="s">
        <v>50</v>
      </c>
      <c r="B1247">
        <v>1.5049999952316284</v>
      </c>
      <c r="C1247">
        <v>0.30979999899864197</v>
      </c>
      <c r="D1247">
        <v>1.5659999847412109</v>
      </c>
      <c r="E1247">
        <v>10.272000312805176</v>
      </c>
      <c r="F1247">
        <v>0.96050000190734863</v>
      </c>
      <c r="G1247">
        <v>0.97930002212524414</v>
      </c>
      <c r="H1247">
        <v>0.99479997158050537</v>
      </c>
      <c r="I1247">
        <v>0.98589998483657837</v>
      </c>
    </row>
    <row r="1248" spans="1:9" x14ac:dyDescent="0.2">
      <c r="A1248" t="s">
        <v>51</v>
      </c>
      <c r="B1248">
        <v>10.281000137329102</v>
      </c>
      <c r="C1248">
        <v>1.7776999473571777</v>
      </c>
      <c r="D1248">
        <v>10.545999526977539</v>
      </c>
      <c r="E1248">
        <v>42.535999298095703</v>
      </c>
      <c r="F1248">
        <v>0.9749000072479248</v>
      </c>
      <c r="G1248">
        <v>0.97530001401901245</v>
      </c>
      <c r="H1248">
        <v>1.0053999423980713</v>
      </c>
      <c r="I1248">
        <v>0.99409997463226318</v>
      </c>
    </row>
    <row r="1249" spans="1:9" x14ac:dyDescent="0.2">
      <c r="A1249" t="s">
        <v>52</v>
      </c>
      <c r="B1249">
        <v>1.5429999828338623</v>
      </c>
      <c r="C1249">
        <v>0.4828999936580658</v>
      </c>
      <c r="D1249">
        <v>1.1979999542236328</v>
      </c>
      <c r="E1249">
        <v>10.333000183105469</v>
      </c>
      <c r="F1249">
        <v>1.2884000539779663</v>
      </c>
      <c r="G1249">
        <v>0.97369998693466187</v>
      </c>
      <c r="H1249">
        <v>1.3212000131607056</v>
      </c>
      <c r="I1249">
        <v>1.0013999938964844</v>
      </c>
    </row>
    <row r="1250" spans="1:9" x14ac:dyDescent="0.2">
      <c r="A1250" t="s">
        <v>53</v>
      </c>
      <c r="B1250">
        <v>10.864999771118164</v>
      </c>
      <c r="C1250">
        <v>2.0666000843048096</v>
      </c>
      <c r="D1250">
        <v>10.986000061035156</v>
      </c>
      <c r="E1250">
        <v>50.907001495361328</v>
      </c>
      <c r="F1250">
        <v>0.98900002241134644</v>
      </c>
      <c r="G1250">
        <v>0.98309999704360962</v>
      </c>
      <c r="H1250">
        <v>1.0063999891281128</v>
      </c>
      <c r="I1250">
        <v>0.99959999322891235</v>
      </c>
    </row>
    <row r="1251" spans="1:9" x14ac:dyDescent="0.2">
      <c r="A1251" t="s">
        <v>54</v>
      </c>
      <c r="B1251">
        <v>39.729999542236328</v>
      </c>
      <c r="C1251">
        <v>6.4113998413085938</v>
      </c>
      <c r="D1251">
        <v>37.879001617431641</v>
      </c>
      <c r="E1251">
        <v>68.446998596191406</v>
      </c>
      <c r="F1251">
        <v>1.0489000082015991</v>
      </c>
      <c r="G1251">
        <v>0.97640001773834229</v>
      </c>
      <c r="H1251">
        <v>1.0737999677658081</v>
      </c>
      <c r="I1251">
        <v>1.0003999471664429</v>
      </c>
    </row>
    <row r="1252" spans="1:9" x14ac:dyDescent="0.2">
      <c r="A1252" t="s">
        <v>55</v>
      </c>
      <c r="B1252">
        <v>4.1589999198913574</v>
      </c>
      <c r="C1252">
        <v>1.0003999471664429</v>
      </c>
      <c r="D1252">
        <v>3.6380000114440918</v>
      </c>
      <c r="E1252">
        <v>17.878999710083008</v>
      </c>
      <c r="F1252">
        <v>1.1430000066757202</v>
      </c>
      <c r="G1252">
        <v>0.98309999704360962</v>
      </c>
      <c r="H1252">
        <v>1.1604000329971313</v>
      </c>
      <c r="I1252">
        <v>1.0018999576568604</v>
      </c>
    </row>
    <row r="1253" spans="1:9" x14ac:dyDescent="0.2">
      <c r="A1253" t="s">
        <v>56</v>
      </c>
      <c r="B1253">
        <v>25.670999526977539</v>
      </c>
      <c r="C1253">
        <v>3.4646000862121582</v>
      </c>
      <c r="D1253">
        <v>25.740999221801758</v>
      </c>
      <c r="E1253">
        <v>107.80599975585938</v>
      </c>
      <c r="F1253">
        <v>0.99730002880096436</v>
      </c>
      <c r="G1253">
        <v>0.99320000410079956</v>
      </c>
      <c r="H1253">
        <v>1.00409996509552</v>
      </c>
      <c r="I1253">
        <v>1</v>
      </c>
    </row>
    <row r="1254" spans="1:9" x14ac:dyDescent="0.2">
      <c r="A1254" t="s">
        <v>57</v>
      </c>
      <c r="B1254">
        <v>0.460999995470047</v>
      </c>
      <c r="C1254">
        <v>6.3000001013278961E-2</v>
      </c>
      <c r="D1254">
        <v>0.44900000095367432</v>
      </c>
      <c r="E1254">
        <v>1.062000036239624</v>
      </c>
      <c r="F1254">
        <v>1.0260000228881836</v>
      </c>
      <c r="G1254">
        <v>1.0197000503540039</v>
      </c>
      <c r="H1254">
        <v>1.0061999559402466</v>
      </c>
      <c r="I1254">
        <v>1</v>
      </c>
    </row>
    <row r="1255" spans="1:9" x14ac:dyDescent="0.2">
      <c r="A1255" t="s">
        <v>58</v>
      </c>
      <c r="B1255">
        <v>1.5460000038146973</v>
      </c>
      <c r="C1255">
        <v>0.18760000169277191</v>
      </c>
      <c r="D1255">
        <v>1.4550000429153442</v>
      </c>
      <c r="E1255">
        <v>1.4559999704360962</v>
      </c>
      <c r="F1255">
        <v>1.0622999668121338</v>
      </c>
      <c r="G1255">
        <v>1.0399999618530273</v>
      </c>
      <c r="H1255">
        <v>1.0379999876022339</v>
      </c>
      <c r="I1255">
        <v>0.98400002717971802</v>
      </c>
    </row>
    <row r="1256" spans="1:9" x14ac:dyDescent="0.2">
      <c r="A1256" t="s">
        <v>59</v>
      </c>
    </row>
    <row r="1257" spans="1:9" x14ac:dyDescent="0.2">
      <c r="A1257" t="s">
        <v>60</v>
      </c>
      <c r="B1257">
        <v>95.713996887207031</v>
      </c>
      <c r="C1257">
        <v>15.68340015411377</v>
      </c>
      <c r="D1257">
        <v>93.265998840332031</v>
      </c>
      <c r="E1257">
        <v>304.24301147460938</v>
      </c>
      <c r="F1257" t="s">
        <v>61</v>
      </c>
    </row>
    <row r="1259" spans="1:9" x14ac:dyDescent="0.2">
      <c r="A1259" t="s">
        <v>62</v>
      </c>
    </row>
    <row r="1261" spans="1:9" x14ac:dyDescent="0.2">
      <c r="A1261" t="s">
        <v>148</v>
      </c>
    </row>
    <row r="1262" spans="1:9" x14ac:dyDescent="0.2">
      <c r="A1262" t="s">
        <v>1</v>
      </c>
      <c r="B1262" t="s">
        <v>2</v>
      </c>
      <c r="C1262" t="s">
        <v>3</v>
      </c>
      <c r="D1262" t="s">
        <v>4</v>
      </c>
    </row>
    <row r="1263" spans="1:9" x14ac:dyDescent="0.2">
      <c r="A1263" t="s">
        <v>5</v>
      </c>
      <c r="B1263">
        <v>31</v>
      </c>
      <c r="C1263" t="s">
        <v>6</v>
      </c>
      <c r="D1263" t="s">
        <v>149</v>
      </c>
    </row>
    <row r="1264" spans="1:9" x14ac:dyDescent="0.2">
      <c r="A1264" t="s">
        <v>8</v>
      </c>
      <c r="B1264" t="s">
        <v>9</v>
      </c>
      <c r="C1264">
        <v>-0.11940000206232071</v>
      </c>
      <c r="D1264" t="s">
        <v>10</v>
      </c>
      <c r="E1264">
        <v>18.264999389648438</v>
      </c>
      <c r="F1264" t="s">
        <v>11</v>
      </c>
      <c r="G1264">
        <v>10.371000289916992</v>
      </c>
    </row>
    <row r="1265" spans="1:9" x14ac:dyDescent="0.2">
      <c r="A1265" t="s">
        <v>12</v>
      </c>
      <c r="B1265">
        <v>15</v>
      </c>
      <c r="C1265" t="s">
        <v>13</v>
      </c>
      <c r="D1265">
        <v>1</v>
      </c>
      <c r="E1265" t="s">
        <v>14</v>
      </c>
      <c r="F1265" t="s">
        <v>15</v>
      </c>
    </row>
    <row r="1266" spans="1:9" x14ac:dyDescent="0.2">
      <c r="A1266" t="s">
        <v>16</v>
      </c>
      <c r="B1266" t="s">
        <v>150</v>
      </c>
    </row>
    <row r="1267" spans="1:9" x14ac:dyDescent="0.2">
      <c r="A1267" t="s">
        <v>18</v>
      </c>
    </row>
    <row r="1268" spans="1:9" x14ac:dyDescent="0.2">
      <c r="A1268" t="s">
        <v>19</v>
      </c>
    </row>
    <row r="1269" spans="1:9" x14ac:dyDescent="0.2">
      <c r="A1269" t="s">
        <v>20</v>
      </c>
      <c r="B1269">
        <v>1.4979999463093918E-8</v>
      </c>
    </row>
    <row r="1270" spans="1:9" x14ac:dyDescent="0.2">
      <c r="A1270" t="s">
        <v>21</v>
      </c>
      <c r="B1270" t="s">
        <v>22</v>
      </c>
      <c r="C1270" t="s">
        <v>23</v>
      </c>
      <c r="D1270" t="s">
        <v>24</v>
      </c>
      <c r="E1270" t="s">
        <v>25</v>
      </c>
      <c r="F1270" t="s">
        <v>26</v>
      </c>
      <c r="G1270" t="s">
        <v>27</v>
      </c>
      <c r="H1270" t="s">
        <v>28</v>
      </c>
      <c r="I1270" t="s">
        <v>29</v>
      </c>
    </row>
    <row r="1271" spans="1:9" x14ac:dyDescent="0.2">
      <c r="A1271">
        <v>1</v>
      </c>
      <c r="B1271" t="s">
        <v>30</v>
      </c>
      <c r="C1271">
        <v>84.9219970703125</v>
      </c>
      <c r="D1271">
        <v>-29.200000762939453</v>
      </c>
      <c r="E1271">
        <v>252.30000305175781</v>
      </c>
      <c r="F1271">
        <v>118</v>
      </c>
      <c r="G1271">
        <v>100</v>
      </c>
      <c r="H1271">
        <v>581</v>
      </c>
      <c r="I1271">
        <v>-7.5250000953674316</v>
      </c>
    </row>
    <row r="1272" spans="1:9" x14ac:dyDescent="0.2">
      <c r="A1272">
        <v>2</v>
      </c>
      <c r="B1272" t="s">
        <v>31</v>
      </c>
      <c r="C1272">
        <v>151.11799621582031</v>
      </c>
      <c r="D1272">
        <v>22.200000762939453</v>
      </c>
      <c r="E1272">
        <v>12.199999809265137</v>
      </c>
      <c r="F1272">
        <v>9.6000003814697266</v>
      </c>
      <c r="G1272">
        <v>6.690000057220459</v>
      </c>
      <c r="H1272">
        <v>48</v>
      </c>
      <c r="I1272">
        <v>1.343999981880188</v>
      </c>
    </row>
    <row r="1273" spans="1:9" x14ac:dyDescent="0.2">
      <c r="A1273">
        <v>3</v>
      </c>
      <c r="B1273" t="s">
        <v>32</v>
      </c>
      <c r="C1273">
        <v>119.47699737548828</v>
      </c>
      <c r="D1273">
        <v>439.60000610351562</v>
      </c>
      <c r="E1273">
        <v>25.899999618530273</v>
      </c>
      <c r="F1273">
        <v>20.299999237060547</v>
      </c>
      <c r="G1273">
        <v>1.1299999952316284</v>
      </c>
      <c r="H1273">
        <v>56</v>
      </c>
      <c r="I1273">
        <v>10.33899974822998</v>
      </c>
    </row>
    <row r="1274" spans="1:9" x14ac:dyDescent="0.2">
      <c r="A1274">
        <v>4</v>
      </c>
      <c r="B1274" t="s">
        <v>33</v>
      </c>
      <c r="C1274">
        <v>107.21700286865234</v>
      </c>
      <c r="D1274">
        <v>3017.199951171875</v>
      </c>
      <c r="E1274">
        <v>39.700000762939453</v>
      </c>
      <c r="F1274">
        <v>35.799999237060547</v>
      </c>
      <c r="G1274">
        <v>0.40999999642372131</v>
      </c>
      <c r="H1274">
        <v>69</v>
      </c>
      <c r="I1274">
        <v>43.13800048828125</v>
      </c>
    </row>
    <row r="1275" spans="1:9" x14ac:dyDescent="0.2">
      <c r="A1275">
        <v>5</v>
      </c>
      <c r="B1275" t="s">
        <v>34</v>
      </c>
      <c r="C1275">
        <v>129.48800659179688</v>
      </c>
      <c r="D1275">
        <v>75.900001525878906</v>
      </c>
      <c r="E1275">
        <v>7.1999998092651367</v>
      </c>
      <c r="F1275">
        <v>2.7999999523162842</v>
      </c>
      <c r="G1275">
        <v>3.8499999046325684</v>
      </c>
      <c r="H1275">
        <v>161</v>
      </c>
      <c r="I1275">
        <v>10.701999664306641</v>
      </c>
    </row>
    <row r="1276" spans="1:9" x14ac:dyDescent="0.2">
      <c r="A1276">
        <v>6</v>
      </c>
      <c r="B1276" t="s">
        <v>35</v>
      </c>
      <c r="C1276">
        <v>90.683998107910156</v>
      </c>
      <c r="D1276">
        <v>1335.199951171875</v>
      </c>
      <c r="E1276">
        <v>28.299999237060547</v>
      </c>
      <c r="F1276">
        <v>15.300000190734863</v>
      </c>
      <c r="G1276">
        <v>0.62000000476837158</v>
      </c>
      <c r="H1276">
        <v>123</v>
      </c>
      <c r="I1276">
        <v>51.284999847412109</v>
      </c>
    </row>
    <row r="1277" spans="1:9" x14ac:dyDescent="0.2">
      <c r="A1277">
        <v>7</v>
      </c>
      <c r="B1277" t="s">
        <v>36</v>
      </c>
      <c r="C1277">
        <v>77.498001098632812</v>
      </c>
      <c r="D1277">
        <v>5391.10009765625</v>
      </c>
      <c r="E1277">
        <v>81.300003051757812</v>
      </c>
      <c r="F1277">
        <v>35.099998474121094</v>
      </c>
      <c r="G1277">
        <v>0.31000000238418579</v>
      </c>
      <c r="H1277">
        <v>173</v>
      </c>
      <c r="I1277">
        <v>68.238998413085938</v>
      </c>
    </row>
    <row r="1278" spans="1:9" x14ac:dyDescent="0.2">
      <c r="A1278">
        <v>8</v>
      </c>
      <c r="B1278" t="s">
        <v>37</v>
      </c>
      <c r="C1278">
        <v>107.50299835205078</v>
      </c>
      <c r="D1278">
        <v>378.5</v>
      </c>
      <c r="E1278">
        <v>13.5</v>
      </c>
      <c r="F1278">
        <v>10.899999618530273</v>
      </c>
      <c r="G1278">
        <v>1.190000057220459</v>
      </c>
      <c r="H1278">
        <v>107</v>
      </c>
      <c r="I1278">
        <v>18.427999496459961</v>
      </c>
    </row>
    <row r="1279" spans="1:9" x14ac:dyDescent="0.2">
      <c r="A1279">
        <v>9</v>
      </c>
      <c r="B1279" t="s">
        <v>38</v>
      </c>
      <c r="C1279">
        <v>134.91999816894531</v>
      </c>
      <c r="D1279">
        <v>1822.199951171875</v>
      </c>
      <c r="E1279">
        <v>20.700000762939453</v>
      </c>
      <c r="F1279">
        <v>19.100000381469727</v>
      </c>
      <c r="G1279">
        <v>0.52999997138977051</v>
      </c>
      <c r="H1279">
        <v>201</v>
      </c>
      <c r="I1279">
        <v>108.84100341796875</v>
      </c>
    </row>
    <row r="1280" spans="1:9" x14ac:dyDescent="0.2">
      <c r="A1280">
        <v>10</v>
      </c>
      <c r="B1280" t="s">
        <v>39</v>
      </c>
      <c r="C1280">
        <v>146.4429931640625</v>
      </c>
      <c r="D1280">
        <v>29.799999237060547</v>
      </c>
      <c r="E1280">
        <v>16.100000381469727</v>
      </c>
      <c r="F1280">
        <v>10.899999618530273</v>
      </c>
      <c r="G1280">
        <v>4.929999828338623</v>
      </c>
      <c r="H1280">
        <v>149</v>
      </c>
      <c r="I1280">
        <v>1.0520000457763672</v>
      </c>
    </row>
    <row r="1281" spans="1:9" x14ac:dyDescent="0.2">
      <c r="A1281">
        <v>11</v>
      </c>
      <c r="B1281" t="s">
        <v>40</v>
      </c>
      <c r="C1281">
        <v>191.36199951171875</v>
      </c>
      <c r="D1281">
        <v>56.299999237060547</v>
      </c>
      <c r="E1281">
        <v>5.5</v>
      </c>
      <c r="F1281">
        <v>6.0999999046325684</v>
      </c>
      <c r="G1281">
        <v>2.6700000762939453</v>
      </c>
      <c r="H1281">
        <v>168</v>
      </c>
      <c r="I1281">
        <v>1.534000039100647</v>
      </c>
    </row>
    <row r="1283" spans="1:9" x14ac:dyDescent="0.2">
      <c r="A1283" t="s">
        <v>41</v>
      </c>
      <c r="B1283" t="s">
        <v>42</v>
      </c>
    </row>
    <row r="1284" spans="1:9" x14ac:dyDescent="0.2">
      <c r="A1284" t="s">
        <v>22</v>
      </c>
      <c r="B1284" t="s">
        <v>43</v>
      </c>
      <c r="C1284" t="s">
        <v>44</v>
      </c>
      <c r="D1284" t="s">
        <v>45</v>
      </c>
      <c r="E1284" t="s">
        <v>29</v>
      </c>
      <c r="F1284" t="s">
        <v>41</v>
      </c>
      <c r="G1284" t="s">
        <v>46</v>
      </c>
      <c r="H1284" t="s">
        <v>47</v>
      </c>
      <c r="I1284" t="s">
        <v>30</v>
      </c>
    </row>
    <row r="1285" spans="1:9" x14ac:dyDescent="0.2">
      <c r="A1285" t="s">
        <v>30</v>
      </c>
      <c r="B1285">
        <v>-0.20299999415874481</v>
      </c>
      <c r="C1285">
        <v>-0.10320000350475311</v>
      </c>
      <c r="D1285">
        <v>-0.28299999237060547</v>
      </c>
      <c r="E1285">
        <v>-7.5250000953674316</v>
      </c>
      <c r="F1285">
        <v>0.71450001001358032</v>
      </c>
      <c r="G1285">
        <v>0.99140000343322754</v>
      </c>
      <c r="H1285">
        <v>0.72070002555847168</v>
      </c>
      <c r="I1285">
        <v>1</v>
      </c>
    </row>
    <row r="1286" spans="1:9" x14ac:dyDescent="0.2">
      <c r="A1286" t="s">
        <v>48</v>
      </c>
      <c r="B1286" t="s">
        <v>49</v>
      </c>
      <c r="C1286">
        <v>8.5000000894069672E-2</v>
      </c>
    </row>
    <row r="1287" spans="1:9" x14ac:dyDescent="0.2">
      <c r="A1287" t="s">
        <v>31</v>
      </c>
      <c r="B1287">
        <v>9.8999999463558197E-2</v>
      </c>
      <c r="C1287">
        <v>2.7100000530481339E-2</v>
      </c>
      <c r="D1287">
        <v>0.10199999809265137</v>
      </c>
      <c r="E1287">
        <v>1.343999981880188</v>
      </c>
      <c r="F1287">
        <v>0.97460001707077026</v>
      </c>
      <c r="G1287">
        <v>0.98180001974105835</v>
      </c>
      <c r="H1287">
        <v>0.9968000054359436</v>
      </c>
      <c r="I1287">
        <v>0.99589997529983521</v>
      </c>
    </row>
    <row r="1288" spans="1:9" x14ac:dyDescent="0.2">
      <c r="A1288" t="s">
        <v>48</v>
      </c>
      <c r="B1288" t="s">
        <v>49</v>
      </c>
      <c r="C1288">
        <v>-2.199999988079071E-2</v>
      </c>
    </row>
    <row r="1289" spans="1:9" x14ac:dyDescent="0.2">
      <c r="A1289" t="s">
        <v>50</v>
      </c>
      <c r="B1289">
        <v>1.5140000581741333</v>
      </c>
      <c r="C1289">
        <v>0.31009998917579651</v>
      </c>
      <c r="D1289">
        <v>1.5770000219345093</v>
      </c>
      <c r="E1289">
        <v>10.33899974822998</v>
      </c>
      <c r="F1289">
        <v>0.96009999513626099</v>
      </c>
      <c r="G1289">
        <v>0.97920000553131104</v>
      </c>
      <c r="H1289">
        <v>0.99459999799728394</v>
      </c>
      <c r="I1289">
        <v>0.98580002784729004</v>
      </c>
    </row>
    <row r="1290" spans="1:9" x14ac:dyDescent="0.2">
      <c r="A1290" t="s">
        <v>51</v>
      </c>
      <c r="B1290">
        <v>10.423000335693359</v>
      </c>
      <c r="C1290">
        <v>1.7933000326156616</v>
      </c>
      <c r="D1290">
        <v>10.696000099182129</v>
      </c>
      <c r="E1290">
        <v>43.13800048828125</v>
      </c>
      <c r="F1290">
        <v>0.97450000047683716</v>
      </c>
      <c r="G1290">
        <v>0.97519999742507935</v>
      </c>
      <c r="H1290">
        <v>1.0053000450134277</v>
      </c>
      <c r="I1290">
        <v>0.99409997463226318</v>
      </c>
    </row>
    <row r="1291" spans="1:9" x14ac:dyDescent="0.2">
      <c r="A1291" t="s">
        <v>52</v>
      </c>
      <c r="B1291">
        <v>1.5989999771118164</v>
      </c>
      <c r="C1291">
        <v>0.49790000915527344</v>
      </c>
      <c r="D1291">
        <v>1.2410000562667847</v>
      </c>
      <c r="E1291">
        <v>10.701999664306641</v>
      </c>
      <c r="F1291">
        <v>1.2889000177383423</v>
      </c>
      <c r="G1291">
        <v>0.97359997034072876</v>
      </c>
      <c r="H1291">
        <v>1.3220000267028809</v>
      </c>
      <c r="I1291">
        <v>1.0013999938964844</v>
      </c>
    </row>
    <row r="1292" spans="1:9" x14ac:dyDescent="0.2">
      <c r="A1292" t="s">
        <v>53</v>
      </c>
      <c r="B1292">
        <v>10.958000183105469</v>
      </c>
      <c r="C1292">
        <v>2.0739998817443848</v>
      </c>
      <c r="D1292">
        <v>11.067000389099121</v>
      </c>
      <c r="E1292">
        <v>51.284999847412109</v>
      </c>
      <c r="F1292">
        <v>0.99010002613067627</v>
      </c>
      <c r="G1292">
        <v>0.98299998044967651</v>
      </c>
      <c r="H1292">
        <v>1.007599949836731</v>
      </c>
      <c r="I1292">
        <v>0.99970000982284546</v>
      </c>
    </row>
    <row r="1293" spans="1:9" x14ac:dyDescent="0.2">
      <c r="A1293" t="s">
        <v>54</v>
      </c>
      <c r="B1293">
        <v>39.638999938964844</v>
      </c>
      <c r="C1293">
        <v>6.364799976348877</v>
      </c>
      <c r="D1293">
        <v>37.763999938964844</v>
      </c>
      <c r="E1293">
        <v>68.238998413085938</v>
      </c>
      <c r="F1293">
        <v>1.0497000217437744</v>
      </c>
      <c r="G1293">
        <v>0.97619998455047607</v>
      </c>
      <c r="H1293">
        <v>1.0746999979019165</v>
      </c>
      <c r="I1293">
        <v>1.0003999471664429</v>
      </c>
    </row>
    <row r="1294" spans="1:9" x14ac:dyDescent="0.2">
      <c r="A1294" t="s">
        <v>55</v>
      </c>
      <c r="B1294">
        <v>4.2899999618530273</v>
      </c>
      <c r="C1294">
        <v>1.0267000198364258</v>
      </c>
      <c r="D1294">
        <v>3.75</v>
      </c>
      <c r="E1294">
        <v>18.427999496459961</v>
      </c>
      <c r="F1294">
        <v>1.1438000202178955</v>
      </c>
      <c r="G1294">
        <v>0.98299998044967651</v>
      </c>
      <c r="H1294">
        <v>1.1613999605178833</v>
      </c>
      <c r="I1294">
        <v>1.0018999576568604</v>
      </c>
    </row>
    <row r="1295" spans="1:9" x14ac:dyDescent="0.2">
      <c r="A1295" t="s">
        <v>56</v>
      </c>
      <c r="B1295">
        <v>25.913999557495117</v>
      </c>
      <c r="C1295">
        <v>3.4798998832702637</v>
      </c>
      <c r="D1295">
        <v>25.988000869750977</v>
      </c>
      <c r="E1295">
        <v>108.84100341796875</v>
      </c>
      <c r="F1295">
        <v>0.99720001220703125</v>
      </c>
      <c r="G1295">
        <v>0.99299997091293335</v>
      </c>
      <c r="H1295">
        <v>1.00409996509552</v>
      </c>
      <c r="I1295">
        <v>1</v>
      </c>
    </row>
    <row r="1296" spans="1:9" x14ac:dyDescent="0.2">
      <c r="A1296" t="s">
        <v>57</v>
      </c>
      <c r="B1296">
        <v>0.45600000023841858</v>
      </c>
      <c r="C1296">
        <v>6.210000067949295E-2</v>
      </c>
      <c r="D1296">
        <v>0.44499999284744263</v>
      </c>
      <c r="E1296">
        <v>1.0520000457763672</v>
      </c>
      <c r="F1296">
        <v>1.0259000062942505</v>
      </c>
      <c r="G1296">
        <v>1.0195000171661377</v>
      </c>
      <c r="H1296">
        <v>1.0062999725341797</v>
      </c>
      <c r="I1296">
        <v>1</v>
      </c>
    </row>
    <row r="1297" spans="1:9" x14ac:dyDescent="0.2">
      <c r="A1297" t="s">
        <v>58</v>
      </c>
      <c r="B1297">
        <v>1.6289999485015869</v>
      </c>
      <c r="C1297">
        <v>0.19670000672340393</v>
      </c>
      <c r="D1297">
        <v>1.534000039100647</v>
      </c>
      <c r="E1297">
        <v>1.534000039100647</v>
      </c>
      <c r="F1297">
        <v>1.0621000528335571</v>
      </c>
      <c r="G1297">
        <v>1.0398999452590942</v>
      </c>
      <c r="H1297">
        <v>1.0379999876022339</v>
      </c>
      <c r="I1297">
        <v>0.98400002717971802</v>
      </c>
    </row>
    <row r="1298" spans="1:9" x14ac:dyDescent="0.2">
      <c r="A1298" t="s">
        <v>59</v>
      </c>
    </row>
    <row r="1299" spans="1:9" x14ac:dyDescent="0.2">
      <c r="A1299" t="s">
        <v>60</v>
      </c>
      <c r="B1299">
        <v>96.380996704101562</v>
      </c>
      <c r="C1299">
        <v>15.729299545288086</v>
      </c>
      <c r="D1299">
        <v>93.878997802734375</v>
      </c>
      <c r="E1299">
        <v>307.37600708007812</v>
      </c>
      <c r="F1299" t="s">
        <v>61</v>
      </c>
    </row>
    <row r="1301" spans="1:9" x14ac:dyDescent="0.2">
      <c r="A1301" t="s">
        <v>62</v>
      </c>
    </row>
    <row r="1303" spans="1:9" x14ac:dyDescent="0.2">
      <c r="A1303" t="s">
        <v>151</v>
      </c>
    </row>
    <row r="1304" spans="1:9" x14ac:dyDescent="0.2">
      <c r="A1304" t="s">
        <v>1</v>
      </c>
      <c r="B1304" t="s">
        <v>2</v>
      </c>
      <c r="C1304" t="s">
        <v>3</v>
      </c>
      <c r="D1304" t="s">
        <v>4</v>
      </c>
    </row>
    <row r="1305" spans="1:9" x14ac:dyDescent="0.2">
      <c r="A1305" t="s">
        <v>5</v>
      </c>
      <c r="B1305">
        <v>32</v>
      </c>
      <c r="C1305" t="s">
        <v>6</v>
      </c>
      <c r="D1305" t="s">
        <v>152</v>
      </c>
    </row>
    <row r="1306" spans="1:9" x14ac:dyDescent="0.2">
      <c r="A1306" t="s">
        <v>8</v>
      </c>
      <c r="B1306" t="s">
        <v>9</v>
      </c>
      <c r="C1306">
        <v>-0.5163000226020813</v>
      </c>
      <c r="D1306" t="s">
        <v>10</v>
      </c>
      <c r="E1306">
        <v>18.04680061340332</v>
      </c>
      <c r="F1306" t="s">
        <v>11</v>
      </c>
      <c r="G1306">
        <v>10.371999740600586</v>
      </c>
    </row>
    <row r="1307" spans="1:9" x14ac:dyDescent="0.2">
      <c r="A1307" t="s">
        <v>12</v>
      </c>
      <c r="B1307">
        <v>15</v>
      </c>
      <c r="C1307" t="s">
        <v>13</v>
      </c>
      <c r="D1307">
        <v>1</v>
      </c>
      <c r="E1307" t="s">
        <v>14</v>
      </c>
      <c r="F1307" t="s">
        <v>15</v>
      </c>
    </row>
    <row r="1308" spans="1:9" x14ac:dyDescent="0.2">
      <c r="A1308" t="s">
        <v>16</v>
      </c>
      <c r="B1308" t="s">
        <v>153</v>
      </c>
    </row>
    <row r="1309" spans="1:9" x14ac:dyDescent="0.2">
      <c r="A1309" t="s">
        <v>18</v>
      </c>
    </row>
    <row r="1310" spans="1:9" x14ac:dyDescent="0.2">
      <c r="A1310" t="s">
        <v>19</v>
      </c>
    </row>
    <row r="1311" spans="1:9" x14ac:dyDescent="0.2">
      <c r="A1311" t="s">
        <v>20</v>
      </c>
      <c r="B1311">
        <v>1.4970000350444934E-8</v>
      </c>
    </row>
    <row r="1312" spans="1:9" x14ac:dyDescent="0.2">
      <c r="A1312" t="s">
        <v>21</v>
      </c>
      <c r="B1312" t="s">
        <v>22</v>
      </c>
      <c r="C1312" t="s">
        <v>23</v>
      </c>
      <c r="D1312" t="s">
        <v>24</v>
      </c>
      <c r="E1312" t="s">
        <v>25</v>
      </c>
      <c r="F1312" t="s">
        <v>26</v>
      </c>
      <c r="G1312" t="s">
        <v>27</v>
      </c>
      <c r="H1312" t="s">
        <v>28</v>
      </c>
      <c r="I1312" t="s">
        <v>29</v>
      </c>
    </row>
    <row r="1313" spans="1:9" x14ac:dyDescent="0.2">
      <c r="A1313">
        <v>1</v>
      </c>
      <c r="B1313" t="s">
        <v>30</v>
      </c>
      <c r="C1313">
        <v>84.9219970703125</v>
      </c>
      <c r="D1313">
        <v>-30.600000381469727</v>
      </c>
      <c r="E1313">
        <v>276.29998779296875</v>
      </c>
      <c r="F1313">
        <v>112.59999847412109</v>
      </c>
      <c r="G1313">
        <v>100</v>
      </c>
      <c r="H1313">
        <v>594</v>
      </c>
      <c r="I1313">
        <v>-7.8819999694824219</v>
      </c>
    </row>
    <row r="1314" spans="1:9" x14ac:dyDescent="0.2">
      <c r="A1314">
        <v>2</v>
      </c>
      <c r="B1314" t="s">
        <v>31</v>
      </c>
      <c r="C1314">
        <v>151.11799621582031</v>
      </c>
      <c r="D1314">
        <v>19</v>
      </c>
      <c r="E1314">
        <v>10.899999618530273</v>
      </c>
      <c r="F1314">
        <v>9.3000001907348633</v>
      </c>
      <c r="G1314">
        <v>7.369999885559082</v>
      </c>
      <c r="H1314">
        <v>46</v>
      </c>
      <c r="I1314">
        <v>1.1540000438690186</v>
      </c>
    </row>
    <row r="1315" spans="1:9" x14ac:dyDescent="0.2">
      <c r="A1315">
        <v>3</v>
      </c>
      <c r="B1315" t="s">
        <v>32</v>
      </c>
      <c r="C1315">
        <v>119.47699737548828</v>
      </c>
      <c r="D1315">
        <v>436.70001220703125</v>
      </c>
      <c r="E1315">
        <v>29.5</v>
      </c>
      <c r="F1315">
        <v>21.399999618530273</v>
      </c>
      <c r="G1315">
        <v>1.1399999856948853</v>
      </c>
      <c r="H1315">
        <v>59</v>
      </c>
      <c r="I1315">
        <v>10.277000427246094</v>
      </c>
    </row>
    <row r="1316" spans="1:9" x14ac:dyDescent="0.2">
      <c r="A1316">
        <v>4</v>
      </c>
      <c r="B1316" t="s">
        <v>33</v>
      </c>
      <c r="C1316">
        <v>107.21199798583984</v>
      </c>
      <c r="D1316">
        <v>2980.699951171875</v>
      </c>
      <c r="E1316">
        <v>39.099998474121094</v>
      </c>
      <c r="F1316">
        <v>38.200000762939453</v>
      </c>
      <c r="G1316">
        <v>0.40999999642372131</v>
      </c>
      <c r="H1316">
        <v>70</v>
      </c>
      <c r="I1316">
        <v>42.644001007080078</v>
      </c>
    </row>
    <row r="1317" spans="1:9" x14ac:dyDescent="0.2">
      <c r="A1317">
        <v>5</v>
      </c>
      <c r="B1317" t="s">
        <v>34</v>
      </c>
      <c r="C1317">
        <v>129.48800659179688</v>
      </c>
      <c r="D1317">
        <v>72.900001525878906</v>
      </c>
      <c r="E1317">
        <v>6</v>
      </c>
      <c r="F1317">
        <v>6.1999998092651367</v>
      </c>
      <c r="G1317">
        <v>4</v>
      </c>
      <c r="H1317">
        <v>181</v>
      </c>
      <c r="I1317">
        <v>10.288999557495117</v>
      </c>
    </row>
    <row r="1318" spans="1:9" x14ac:dyDescent="0.2">
      <c r="A1318">
        <v>6</v>
      </c>
      <c r="B1318" t="s">
        <v>35</v>
      </c>
      <c r="C1318">
        <v>90.674003601074219</v>
      </c>
      <c r="D1318">
        <v>1307.199951171875</v>
      </c>
      <c r="E1318">
        <v>30.399999618530273</v>
      </c>
      <c r="F1318">
        <v>16</v>
      </c>
      <c r="G1318">
        <v>0.62999999523162842</v>
      </c>
      <c r="H1318">
        <v>127</v>
      </c>
      <c r="I1318">
        <v>50.241001129150391</v>
      </c>
    </row>
    <row r="1319" spans="1:9" x14ac:dyDescent="0.2">
      <c r="A1319">
        <v>7</v>
      </c>
      <c r="B1319" t="s">
        <v>36</v>
      </c>
      <c r="C1319">
        <v>77.498001098632812</v>
      </c>
      <c r="D1319">
        <v>5376.5</v>
      </c>
      <c r="E1319">
        <v>77.199996948242188</v>
      </c>
      <c r="F1319">
        <v>35.200000762939453</v>
      </c>
      <c r="G1319">
        <v>0.31000000238418579</v>
      </c>
      <c r="H1319">
        <v>170</v>
      </c>
      <c r="I1319">
        <v>68.099998474121094</v>
      </c>
    </row>
    <row r="1320" spans="1:9" x14ac:dyDescent="0.2">
      <c r="A1320">
        <v>8</v>
      </c>
      <c r="B1320" t="s">
        <v>37</v>
      </c>
      <c r="C1320">
        <v>107.50800323486328</v>
      </c>
      <c r="D1320">
        <v>376.39999389648438</v>
      </c>
      <c r="E1320">
        <v>12.899999618530273</v>
      </c>
      <c r="F1320">
        <v>11.100000381469727</v>
      </c>
      <c r="G1320">
        <v>1.190000057220459</v>
      </c>
      <c r="H1320">
        <v>107</v>
      </c>
      <c r="I1320">
        <v>18.336999893188477</v>
      </c>
    </row>
    <row r="1321" spans="1:9" x14ac:dyDescent="0.2">
      <c r="A1321">
        <v>9</v>
      </c>
      <c r="B1321" t="s">
        <v>38</v>
      </c>
      <c r="C1321">
        <v>134.90199279785156</v>
      </c>
      <c r="D1321">
        <v>1827.300048828125</v>
      </c>
      <c r="E1321">
        <v>21.200000762939453</v>
      </c>
      <c r="F1321">
        <v>18.299999237060547</v>
      </c>
      <c r="G1321">
        <v>0.52999997138977051</v>
      </c>
      <c r="H1321">
        <v>201</v>
      </c>
      <c r="I1321">
        <v>109.21900177001953</v>
      </c>
    </row>
    <row r="1322" spans="1:9" x14ac:dyDescent="0.2">
      <c r="A1322">
        <v>10</v>
      </c>
      <c r="B1322" t="s">
        <v>39</v>
      </c>
      <c r="C1322">
        <v>146.4429931640625</v>
      </c>
      <c r="D1322">
        <v>35.5</v>
      </c>
      <c r="E1322">
        <v>11.899999618530273</v>
      </c>
      <c r="F1322">
        <v>13.300000190734863</v>
      </c>
      <c r="G1322">
        <v>4.0900001525878906</v>
      </c>
      <c r="H1322">
        <v>135</v>
      </c>
      <c r="I1322">
        <v>1.25</v>
      </c>
    </row>
    <row r="1323" spans="1:9" x14ac:dyDescent="0.2">
      <c r="A1323">
        <v>11</v>
      </c>
      <c r="B1323" t="s">
        <v>40</v>
      </c>
      <c r="C1323">
        <v>191.36199951171875</v>
      </c>
      <c r="D1323">
        <v>62.700000762939453</v>
      </c>
      <c r="E1323">
        <v>5.6999998092651367</v>
      </c>
      <c r="F1323">
        <v>4.1999998092651367</v>
      </c>
      <c r="G1323">
        <v>2.4900000095367432</v>
      </c>
      <c r="H1323">
        <v>159</v>
      </c>
      <c r="I1323">
        <v>1.7109999656677246</v>
      </c>
    </row>
    <row r="1325" spans="1:9" x14ac:dyDescent="0.2">
      <c r="A1325" t="s">
        <v>41</v>
      </c>
      <c r="B1325" t="s">
        <v>42</v>
      </c>
    </row>
    <row r="1326" spans="1:9" x14ac:dyDescent="0.2">
      <c r="A1326" t="s">
        <v>22</v>
      </c>
      <c r="B1326" t="s">
        <v>43</v>
      </c>
      <c r="C1326" t="s">
        <v>44</v>
      </c>
      <c r="D1326" t="s">
        <v>45</v>
      </c>
      <c r="E1326" t="s">
        <v>29</v>
      </c>
      <c r="F1326" t="s">
        <v>41</v>
      </c>
      <c r="G1326" t="s">
        <v>46</v>
      </c>
      <c r="H1326" t="s">
        <v>47</v>
      </c>
      <c r="I1326" t="s">
        <v>30</v>
      </c>
    </row>
    <row r="1327" spans="1:9" x14ac:dyDescent="0.2">
      <c r="A1327" t="s">
        <v>30</v>
      </c>
      <c r="B1327">
        <v>-0.21199999749660492</v>
      </c>
      <c r="C1327">
        <v>-0.10859999805688858</v>
      </c>
      <c r="D1327">
        <v>-0.29699999094009399</v>
      </c>
      <c r="E1327">
        <v>-7.8819999694824219</v>
      </c>
      <c r="F1327">
        <v>0.71539998054504395</v>
      </c>
      <c r="G1327">
        <v>0.99119997024536133</v>
      </c>
      <c r="H1327">
        <v>0.72170001268386841</v>
      </c>
      <c r="I1327">
        <v>1</v>
      </c>
    </row>
    <row r="1328" spans="1:9" x14ac:dyDescent="0.2">
      <c r="A1328" t="s">
        <v>48</v>
      </c>
      <c r="B1328" t="s">
        <v>49</v>
      </c>
      <c r="C1328">
        <v>8.9000001549720764E-2</v>
      </c>
    </row>
    <row r="1329" spans="1:9" x14ac:dyDescent="0.2">
      <c r="A1329" t="s">
        <v>31</v>
      </c>
      <c r="B1329">
        <v>8.5000000894069672E-2</v>
      </c>
      <c r="C1329">
        <v>2.3299999535083771E-2</v>
      </c>
      <c r="D1329">
        <v>8.6999997496604919E-2</v>
      </c>
      <c r="E1329">
        <v>1.1540000438690186</v>
      </c>
      <c r="F1329">
        <v>0.97420001029968262</v>
      </c>
      <c r="G1329">
        <v>0.98150002956390381</v>
      </c>
      <c r="H1329">
        <v>0.9966999888420105</v>
      </c>
      <c r="I1329">
        <v>0.99589997529983521</v>
      </c>
    </row>
    <row r="1330" spans="1:9" x14ac:dyDescent="0.2">
      <c r="A1330" t="s">
        <v>48</v>
      </c>
      <c r="B1330" t="s">
        <v>49</v>
      </c>
      <c r="C1330">
        <v>-1.8999999389052391E-2</v>
      </c>
    </row>
    <row r="1331" spans="1:9" x14ac:dyDescent="0.2">
      <c r="A1331" t="s">
        <v>50</v>
      </c>
      <c r="B1331">
        <v>1.5039999485015869</v>
      </c>
      <c r="C1331">
        <v>0.30899998545646667</v>
      </c>
      <c r="D1331">
        <v>1.5670000314712524</v>
      </c>
      <c r="E1331">
        <v>10.277000427246094</v>
      </c>
      <c r="F1331">
        <v>0.95969998836517334</v>
      </c>
      <c r="G1331">
        <v>0.97890001535415649</v>
      </c>
      <c r="H1331">
        <v>0.99449998140335083</v>
      </c>
      <c r="I1331">
        <v>0.98580002784729004</v>
      </c>
    </row>
    <row r="1332" spans="1:9" x14ac:dyDescent="0.2">
      <c r="A1332" t="s">
        <v>51</v>
      </c>
      <c r="B1332">
        <v>10.298000335693359</v>
      </c>
      <c r="C1332">
        <v>1.7764999866485596</v>
      </c>
      <c r="D1332">
        <v>10.572999954223633</v>
      </c>
      <c r="E1332">
        <v>42.644001007080078</v>
      </c>
      <c r="F1332">
        <v>0.97399997711181641</v>
      </c>
      <c r="G1332">
        <v>0.9749000072479248</v>
      </c>
      <c r="H1332">
        <v>1.0052000284194946</v>
      </c>
      <c r="I1332">
        <v>0.99390000104904175</v>
      </c>
    </row>
    <row r="1333" spans="1:9" x14ac:dyDescent="0.2">
      <c r="A1333" t="s">
        <v>52</v>
      </c>
      <c r="B1333">
        <v>1.5399999618530273</v>
      </c>
      <c r="C1333">
        <v>0.48080000281333923</v>
      </c>
      <c r="D1333">
        <v>1.1929999589920044</v>
      </c>
      <c r="E1333">
        <v>10.288999557495117</v>
      </c>
      <c r="F1333">
        <v>1.2913999557495117</v>
      </c>
      <c r="G1333">
        <v>0.97329998016357422</v>
      </c>
      <c r="H1333">
        <v>1.3248000144958496</v>
      </c>
      <c r="I1333">
        <v>1.0015000104904175</v>
      </c>
    </row>
    <row r="1334" spans="1:9" x14ac:dyDescent="0.2">
      <c r="A1334" t="s">
        <v>53</v>
      </c>
      <c r="B1334">
        <v>10.741999626159668</v>
      </c>
      <c r="C1334">
        <v>2.0383999347686768</v>
      </c>
      <c r="D1334">
        <v>10.842000007629395</v>
      </c>
      <c r="E1334">
        <v>50.241001129150391</v>
      </c>
      <c r="F1334">
        <v>0.99070000648498535</v>
      </c>
      <c r="G1334">
        <v>0.98269999027252197</v>
      </c>
      <c r="H1334">
        <v>1.0084999799728394</v>
      </c>
      <c r="I1334">
        <v>0.99970000982284546</v>
      </c>
    </row>
    <row r="1335" spans="1:9" x14ac:dyDescent="0.2">
      <c r="A1335" t="s">
        <v>54</v>
      </c>
      <c r="B1335">
        <v>39.540000915527344</v>
      </c>
      <c r="C1335">
        <v>6.3657999038696289</v>
      </c>
      <c r="D1335">
        <v>37.687000274658203</v>
      </c>
      <c r="E1335">
        <v>68.099998474121094</v>
      </c>
      <c r="F1335">
        <v>1.0492000579833984</v>
      </c>
      <c r="G1335">
        <v>0.97600001096725464</v>
      </c>
      <c r="H1335">
        <v>1.0744999647140503</v>
      </c>
      <c r="I1335">
        <v>1.0003999471664429</v>
      </c>
    </row>
    <row r="1336" spans="1:9" x14ac:dyDescent="0.2">
      <c r="A1336" t="s">
        <v>55</v>
      </c>
      <c r="B1336">
        <v>4.2719998359680176</v>
      </c>
      <c r="C1336">
        <v>1.0253000259399414</v>
      </c>
      <c r="D1336">
        <v>3.7320001125335693</v>
      </c>
      <c r="E1336">
        <v>18.336999893188477</v>
      </c>
      <c r="F1336">
        <v>1.1448999643325806</v>
      </c>
      <c r="G1336">
        <v>0.98269999027252197</v>
      </c>
      <c r="H1336">
        <v>1.1627999544143677</v>
      </c>
      <c r="I1336">
        <v>1.0019999742507935</v>
      </c>
    </row>
    <row r="1337" spans="1:9" x14ac:dyDescent="0.2">
      <c r="A1337" t="s">
        <v>56</v>
      </c>
      <c r="B1337">
        <v>25.996999740600586</v>
      </c>
      <c r="C1337">
        <v>3.5004000663757324</v>
      </c>
      <c r="D1337">
        <v>26.077999114990234</v>
      </c>
      <c r="E1337">
        <v>109.21900177001953</v>
      </c>
      <c r="F1337">
        <v>0.99690002202987671</v>
      </c>
      <c r="G1337">
        <v>0.99269998073577881</v>
      </c>
      <c r="H1337">
        <v>1.0041999816894531</v>
      </c>
      <c r="I1337">
        <v>1</v>
      </c>
    </row>
    <row r="1338" spans="1:9" x14ac:dyDescent="0.2">
      <c r="A1338" t="s">
        <v>57</v>
      </c>
      <c r="B1338">
        <v>0.54199999570846558</v>
      </c>
      <c r="C1338">
        <v>7.4000000953674316E-2</v>
      </c>
      <c r="D1338">
        <v>0.52899998426437378</v>
      </c>
      <c r="E1338">
        <v>1.25</v>
      </c>
      <c r="F1338">
        <v>1.0255999565124512</v>
      </c>
      <c r="G1338">
        <v>1.0191999673843384</v>
      </c>
      <c r="H1338">
        <v>1.0062999725341797</v>
      </c>
      <c r="I1338">
        <v>1</v>
      </c>
    </row>
    <row r="1339" spans="1:9" x14ac:dyDescent="0.2">
      <c r="A1339" t="s">
        <v>58</v>
      </c>
      <c r="B1339">
        <v>1.8159999847412109</v>
      </c>
      <c r="C1339">
        <v>0.21979999542236328</v>
      </c>
      <c r="D1339">
        <v>1.7109999656677246</v>
      </c>
      <c r="E1339">
        <v>1.7109999656677246</v>
      </c>
      <c r="F1339">
        <v>1.0614000558853149</v>
      </c>
      <c r="G1339">
        <v>1.0396000146865845</v>
      </c>
      <c r="H1339">
        <v>1.0377999544143677</v>
      </c>
      <c r="I1339">
        <v>0.98379999399185181</v>
      </c>
    </row>
    <row r="1340" spans="1:9" x14ac:dyDescent="0.2">
      <c r="A1340" t="s">
        <v>59</v>
      </c>
    </row>
    <row r="1341" spans="1:9" x14ac:dyDescent="0.2">
      <c r="A1341" t="s">
        <v>60</v>
      </c>
      <c r="B1341">
        <v>96.194000244140625</v>
      </c>
      <c r="C1341">
        <v>15.704799652099609</v>
      </c>
      <c r="D1341">
        <v>93.702003479003906</v>
      </c>
      <c r="E1341">
        <v>305.3389892578125</v>
      </c>
      <c r="F1341" t="s">
        <v>61</v>
      </c>
    </row>
    <row r="1343" spans="1:9" x14ac:dyDescent="0.2">
      <c r="A1343" t="s">
        <v>62</v>
      </c>
    </row>
    <row r="1345" spans="1:9" x14ac:dyDescent="0.2">
      <c r="A1345" t="s">
        <v>154</v>
      </c>
    </row>
    <row r="1346" spans="1:9" x14ac:dyDescent="0.2">
      <c r="A1346" t="s">
        <v>1</v>
      </c>
      <c r="B1346" t="s">
        <v>2</v>
      </c>
      <c r="C1346" t="s">
        <v>3</v>
      </c>
      <c r="D1346" t="s">
        <v>4</v>
      </c>
    </row>
    <row r="1347" spans="1:9" x14ac:dyDescent="0.2">
      <c r="A1347" t="s">
        <v>5</v>
      </c>
      <c r="B1347">
        <v>33</v>
      </c>
      <c r="C1347" t="s">
        <v>6</v>
      </c>
      <c r="D1347" t="s">
        <v>155</v>
      </c>
    </row>
    <row r="1348" spans="1:9" x14ac:dyDescent="0.2">
      <c r="A1348" t="s">
        <v>8</v>
      </c>
      <c r="B1348" t="s">
        <v>9</v>
      </c>
      <c r="C1348">
        <v>1.1434999704360962</v>
      </c>
      <c r="D1348" t="s">
        <v>10</v>
      </c>
      <c r="E1348">
        <v>18.933300018310547</v>
      </c>
      <c r="F1348" t="s">
        <v>11</v>
      </c>
      <c r="G1348">
        <v>10.364500045776367</v>
      </c>
    </row>
    <row r="1349" spans="1:9" x14ac:dyDescent="0.2">
      <c r="A1349" t="s">
        <v>12</v>
      </c>
      <c r="B1349">
        <v>15</v>
      </c>
      <c r="C1349" t="s">
        <v>13</v>
      </c>
      <c r="D1349">
        <v>1</v>
      </c>
      <c r="E1349" t="s">
        <v>14</v>
      </c>
      <c r="F1349" t="s">
        <v>15</v>
      </c>
    </row>
    <row r="1350" spans="1:9" x14ac:dyDescent="0.2">
      <c r="A1350" t="s">
        <v>16</v>
      </c>
      <c r="B1350" t="s">
        <v>156</v>
      </c>
    </row>
    <row r="1351" spans="1:9" x14ac:dyDescent="0.2">
      <c r="A1351" t="s">
        <v>18</v>
      </c>
    </row>
    <row r="1352" spans="1:9" x14ac:dyDescent="0.2">
      <c r="A1352" t="s">
        <v>19</v>
      </c>
    </row>
    <row r="1353" spans="1:9" x14ac:dyDescent="0.2">
      <c r="A1353" t="s">
        <v>20</v>
      </c>
      <c r="B1353">
        <v>1.4970000350444934E-8</v>
      </c>
    </row>
    <row r="1354" spans="1:9" x14ac:dyDescent="0.2">
      <c r="A1354" t="s">
        <v>21</v>
      </c>
      <c r="B1354" t="s">
        <v>22</v>
      </c>
      <c r="C1354" t="s">
        <v>23</v>
      </c>
      <c r="D1354" t="s">
        <v>24</v>
      </c>
      <c r="E1354" t="s">
        <v>25</v>
      </c>
      <c r="F1354" t="s">
        <v>26</v>
      </c>
      <c r="G1354" t="s">
        <v>27</v>
      </c>
      <c r="H1354" t="s">
        <v>28</v>
      </c>
      <c r="I1354" t="s">
        <v>29</v>
      </c>
    </row>
    <row r="1355" spans="1:9" x14ac:dyDescent="0.2">
      <c r="A1355">
        <v>1</v>
      </c>
      <c r="B1355" t="s">
        <v>30</v>
      </c>
      <c r="C1355">
        <v>83.377998352050781</v>
      </c>
      <c r="D1355">
        <v>69.599998474121094</v>
      </c>
      <c r="E1355">
        <v>164.80000305175781</v>
      </c>
      <c r="F1355">
        <v>80</v>
      </c>
      <c r="G1355">
        <v>7.9200000762939453</v>
      </c>
      <c r="H1355">
        <v>473</v>
      </c>
      <c r="I1355">
        <v>17.930999755859375</v>
      </c>
    </row>
    <row r="1356" spans="1:9" x14ac:dyDescent="0.2">
      <c r="A1356">
        <v>2</v>
      </c>
      <c r="B1356" t="s">
        <v>31</v>
      </c>
      <c r="C1356">
        <v>151.11799621582031</v>
      </c>
      <c r="D1356">
        <v>21.5</v>
      </c>
      <c r="E1356">
        <v>11.300000190734863</v>
      </c>
      <c r="F1356">
        <v>9.1000003814697266</v>
      </c>
      <c r="G1356">
        <v>6.7300000190734863</v>
      </c>
      <c r="H1356">
        <v>46</v>
      </c>
      <c r="I1356">
        <v>1.3059999942779541</v>
      </c>
    </row>
    <row r="1357" spans="1:9" x14ac:dyDescent="0.2">
      <c r="A1357">
        <v>3</v>
      </c>
      <c r="B1357" t="s">
        <v>32</v>
      </c>
      <c r="C1357">
        <v>119.47699737548828</v>
      </c>
      <c r="D1357">
        <v>441.39999389648438</v>
      </c>
      <c r="E1357">
        <v>25.899999618530273</v>
      </c>
      <c r="F1357">
        <v>22.600000381469727</v>
      </c>
      <c r="G1357">
        <v>1.1299999952316284</v>
      </c>
      <c r="H1357">
        <v>57</v>
      </c>
      <c r="I1357">
        <v>10.387999534606934</v>
      </c>
    </row>
    <row r="1358" spans="1:9" x14ac:dyDescent="0.2">
      <c r="A1358">
        <v>4</v>
      </c>
      <c r="B1358" t="s">
        <v>33</v>
      </c>
      <c r="C1358">
        <v>107.23200225830078</v>
      </c>
      <c r="D1358">
        <v>2988.10009765625</v>
      </c>
      <c r="E1358">
        <v>36.700000762939453</v>
      </c>
      <c r="F1358">
        <v>34.700000762939453</v>
      </c>
      <c r="G1358">
        <v>0.40999999642372131</v>
      </c>
      <c r="H1358">
        <v>67</v>
      </c>
      <c r="I1358">
        <v>42.75</v>
      </c>
    </row>
    <row r="1359" spans="1:9" x14ac:dyDescent="0.2">
      <c r="A1359">
        <v>5</v>
      </c>
      <c r="B1359" t="s">
        <v>34</v>
      </c>
      <c r="C1359">
        <v>129.48800659179688</v>
      </c>
      <c r="D1359">
        <v>77.5</v>
      </c>
      <c r="E1359">
        <v>5.1999998092651367</v>
      </c>
      <c r="F1359">
        <v>5.4000000953674316</v>
      </c>
      <c r="G1359">
        <v>3.8299999237060547</v>
      </c>
      <c r="H1359">
        <v>169</v>
      </c>
      <c r="I1359">
        <v>10.937999725341797</v>
      </c>
    </row>
    <row r="1360" spans="1:9" x14ac:dyDescent="0.2">
      <c r="A1360">
        <v>6</v>
      </c>
      <c r="B1360" t="s">
        <v>35</v>
      </c>
      <c r="C1360">
        <v>90.674003601074219</v>
      </c>
      <c r="D1360">
        <v>1344.300048828125</v>
      </c>
      <c r="E1360">
        <v>29.600000381469727</v>
      </c>
      <c r="F1360">
        <v>15.5</v>
      </c>
      <c r="G1360">
        <v>0.62000000476837158</v>
      </c>
      <c r="H1360">
        <v>125</v>
      </c>
      <c r="I1360">
        <v>51.666000366210938</v>
      </c>
    </row>
    <row r="1361" spans="1:9" x14ac:dyDescent="0.2">
      <c r="A1361">
        <v>7</v>
      </c>
      <c r="B1361" t="s">
        <v>36</v>
      </c>
      <c r="C1361">
        <v>77.48699951171875</v>
      </c>
      <c r="D1361">
        <v>5354.7998046875</v>
      </c>
      <c r="E1361">
        <v>79.199996948242188</v>
      </c>
      <c r="F1361">
        <v>35.400001525878906</v>
      </c>
      <c r="G1361">
        <v>0.31000000238418579</v>
      </c>
      <c r="H1361">
        <v>171</v>
      </c>
      <c r="I1361">
        <v>67.824996948242188</v>
      </c>
    </row>
    <row r="1362" spans="1:9" x14ac:dyDescent="0.2">
      <c r="A1362">
        <v>8</v>
      </c>
      <c r="B1362" t="s">
        <v>37</v>
      </c>
      <c r="C1362">
        <v>107.50800323486328</v>
      </c>
      <c r="D1362">
        <v>369.79998779296875</v>
      </c>
      <c r="E1362">
        <v>14.399999618530273</v>
      </c>
      <c r="F1362">
        <v>9</v>
      </c>
      <c r="G1362">
        <v>1.2000000476837158</v>
      </c>
      <c r="H1362">
        <v>102</v>
      </c>
      <c r="I1362">
        <v>18.013999938964844</v>
      </c>
    </row>
    <row r="1363" spans="1:9" x14ac:dyDescent="0.2">
      <c r="A1363">
        <v>9</v>
      </c>
      <c r="B1363" t="s">
        <v>38</v>
      </c>
      <c r="C1363">
        <v>134.92999267578125</v>
      </c>
      <c r="D1363">
        <v>1815.4000244140625</v>
      </c>
      <c r="E1363">
        <v>20.700000762939453</v>
      </c>
      <c r="F1363">
        <v>19.200000762939453</v>
      </c>
      <c r="G1363">
        <v>0.52999997138977051</v>
      </c>
      <c r="H1363">
        <v>202</v>
      </c>
      <c r="I1363">
        <v>108.50800323486328</v>
      </c>
    </row>
    <row r="1364" spans="1:9" x14ac:dyDescent="0.2">
      <c r="A1364">
        <v>10</v>
      </c>
      <c r="B1364" t="s">
        <v>39</v>
      </c>
      <c r="C1364">
        <v>146.4429931640625</v>
      </c>
      <c r="D1364">
        <v>32.5</v>
      </c>
      <c r="E1364">
        <v>17.299999237060547</v>
      </c>
      <c r="F1364">
        <v>13.100000381469727</v>
      </c>
      <c r="G1364">
        <v>4.7199997901916504</v>
      </c>
      <c r="H1364">
        <v>155</v>
      </c>
      <c r="I1364">
        <v>1.1449999809265137</v>
      </c>
    </row>
    <row r="1365" spans="1:9" x14ac:dyDescent="0.2">
      <c r="A1365">
        <v>11</v>
      </c>
      <c r="B1365" t="s">
        <v>40</v>
      </c>
      <c r="C1365">
        <v>191.36199951171875</v>
      </c>
      <c r="D1365">
        <v>56.299999237060547</v>
      </c>
      <c r="E1365">
        <v>6.0999999046325684</v>
      </c>
      <c r="F1365">
        <v>5</v>
      </c>
      <c r="G1365">
        <v>2.6700000762939453</v>
      </c>
      <c r="H1365">
        <v>167</v>
      </c>
      <c r="I1365">
        <v>1.534000039100647</v>
      </c>
    </row>
    <row r="1367" spans="1:9" x14ac:dyDescent="0.2">
      <c r="A1367" t="s">
        <v>41</v>
      </c>
      <c r="B1367" t="s">
        <v>42</v>
      </c>
    </row>
    <row r="1368" spans="1:9" x14ac:dyDescent="0.2">
      <c r="A1368" t="s">
        <v>22</v>
      </c>
      <c r="B1368" t="s">
        <v>43</v>
      </c>
      <c r="C1368" t="s">
        <v>44</v>
      </c>
      <c r="D1368" t="s">
        <v>45</v>
      </c>
      <c r="E1368" t="s">
        <v>29</v>
      </c>
      <c r="F1368" t="s">
        <v>41</v>
      </c>
      <c r="G1368" t="s">
        <v>46</v>
      </c>
      <c r="H1368" t="s">
        <v>47</v>
      </c>
      <c r="I1368" t="s">
        <v>30</v>
      </c>
    </row>
    <row r="1369" spans="1:9" x14ac:dyDescent="0.2">
      <c r="A1369" t="s">
        <v>30</v>
      </c>
      <c r="B1369">
        <v>0.47900000214576721</v>
      </c>
      <c r="C1369">
        <v>0.24130000174045563</v>
      </c>
      <c r="D1369">
        <v>0.67599999904632568</v>
      </c>
      <c r="E1369">
        <v>17.930999755859375</v>
      </c>
      <c r="F1369">
        <v>0.70899999141693115</v>
      </c>
      <c r="G1369">
        <v>0.991100013256073</v>
      </c>
      <c r="H1369">
        <v>0.71530002355575562</v>
      </c>
      <c r="I1369">
        <v>1</v>
      </c>
    </row>
    <row r="1370" spans="1:9" x14ac:dyDescent="0.2">
      <c r="A1370" t="s">
        <v>48</v>
      </c>
      <c r="B1370" t="s">
        <v>49</v>
      </c>
      <c r="C1370">
        <v>-0.20200000703334808</v>
      </c>
    </row>
    <row r="1371" spans="1:9" x14ac:dyDescent="0.2">
      <c r="A1371" t="s">
        <v>31</v>
      </c>
      <c r="B1371">
        <v>9.6000000834465027E-2</v>
      </c>
      <c r="C1371">
        <v>2.6000000536441803E-2</v>
      </c>
      <c r="D1371">
        <v>9.8999999463558197E-2</v>
      </c>
      <c r="E1371">
        <v>1.3059999942779541</v>
      </c>
      <c r="F1371">
        <v>0.97409999370574951</v>
      </c>
      <c r="G1371">
        <v>0.98150002956390381</v>
      </c>
      <c r="H1371">
        <v>0.99659997224807739</v>
      </c>
      <c r="I1371">
        <v>0.99589997529983521</v>
      </c>
    </row>
    <row r="1372" spans="1:9" x14ac:dyDescent="0.2">
      <c r="A1372" t="s">
        <v>48</v>
      </c>
      <c r="B1372" t="s">
        <v>49</v>
      </c>
      <c r="C1372">
        <v>-2.199999988079071E-2</v>
      </c>
    </row>
    <row r="1373" spans="1:9" x14ac:dyDescent="0.2">
      <c r="A1373" t="s">
        <v>50</v>
      </c>
      <c r="B1373">
        <v>1.5199999809265137</v>
      </c>
      <c r="C1373">
        <v>0.31270000338554382</v>
      </c>
      <c r="D1373">
        <v>1.5839999914169312</v>
      </c>
      <c r="E1373">
        <v>10.387999534606934</v>
      </c>
      <c r="F1373">
        <v>0.95969998836517334</v>
      </c>
      <c r="G1373">
        <v>0.97890001535415649</v>
      </c>
      <c r="H1373">
        <v>0.99449998140335083</v>
      </c>
      <c r="I1373">
        <v>0.98589998483657837</v>
      </c>
    </row>
    <row r="1374" spans="1:9" x14ac:dyDescent="0.2">
      <c r="A1374" t="s">
        <v>51</v>
      </c>
      <c r="B1374">
        <v>10.324999809265137</v>
      </c>
      <c r="C1374">
        <v>1.7833000421524048</v>
      </c>
      <c r="D1374">
        <v>10.598999977111816</v>
      </c>
      <c r="E1374">
        <v>42.75</v>
      </c>
      <c r="F1374">
        <v>0.97409999370574951</v>
      </c>
      <c r="G1374">
        <v>0.9749000072479248</v>
      </c>
      <c r="H1374">
        <v>1.0052000284194946</v>
      </c>
      <c r="I1374">
        <v>0.99409997463226318</v>
      </c>
    </row>
    <row r="1375" spans="1:9" x14ac:dyDescent="0.2">
      <c r="A1375" t="s">
        <v>52</v>
      </c>
      <c r="B1375">
        <v>1.6360000371932983</v>
      </c>
      <c r="C1375">
        <v>0.51139998435974121</v>
      </c>
      <c r="D1375">
        <v>1.2680000066757202</v>
      </c>
      <c r="E1375">
        <v>10.937999725341797</v>
      </c>
      <c r="F1375">
        <v>1.2905000448226929</v>
      </c>
      <c r="G1375">
        <v>0.97329998016357422</v>
      </c>
      <c r="H1375">
        <v>1.3240000009536743</v>
      </c>
      <c r="I1375">
        <v>1.0015000104904175</v>
      </c>
    </row>
    <row r="1376" spans="1:9" x14ac:dyDescent="0.2">
      <c r="A1376" t="s">
        <v>53</v>
      </c>
      <c r="B1376">
        <v>11.041999816894531</v>
      </c>
      <c r="C1376">
        <v>2.0977001190185547</v>
      </c>
      <c r="D1376">
        <v>11.149999618530273</v>
      </c>
      <c r="E1376">
        <v>51.666000366210938</v>
      </c>
      <c r="F1376">
        <v>0.99029999971389771</v>
      </c>
      <c r="G1376">
        <v>0.98269999027252197</v>
      </c>
      <c r="H1376">
        <v>1.0080000162124634</v>
      </c>
      <c r="I1376">
        <v>0.99970000982284546</v>
      </c>
    </row>
    <row r="1377" spans="1:9" x14ac:dyDescent="0.2">
      <c r="A1377" t="s">
        <v>54</v>
      </c>
      <c r="B1377">
        <v>39.412998199462891</v>
      </c>
      <c r="C1377">
        <v>6.3527002334594727</v>
      </c>
      <c r="D1377">
        <v>37.534999847412109</v>
      </c>
      <c r="E1377">
        <v>67.824996948242188</v>
      </c>
      <c r="F1377">
        <v>1.0499999523162842</v>
      </c>
      <c r="G1377">
        <v>0.97589999437332153</v>
      </c>
      <c r="H1377">
        <v>1.0753999948501587</v>
      </c>
      <c r="I1377">
        <v>1.0003999471664429</v>
      </c>
    </row>
    <row r="1378" spans="1:9" x14ac:dyDescent="0.2">
      <c r="A1378" t="s">
        <v>55</v>
      </c>
      <c r="B1378">
        <v>4.1979999542236328</v>
      </c>
      <c r="C1378">
        <v>1.0087000131607056</v>
      </c>
      <c r="D1378">
        <v>3.6659998893737793</v>
      </c>
      <c r="E1378">
        <v>18.013999938964844</v>
      </c>
      <c r="F1378">
        <v>1.1452000141143799</v>
      </c>
      <c r="G1378">
        <v>0.98269999027252197</v>
      </c>
      <c r="H1378">
        <v>1.163100004196167</v>
      </c>
      <c r="I1378">
        <v>1.0018999576568604</v>
      </c>
    </row>
    <row r="1379" spans="1:9" x14ac:dyDescent="0.2">
      <c r="A1379" t="s">
        <v>56</v>
      </c>
      <c r="B1379">
        <v>25.826000213623047</v>
      </c>
      <c r="C1379">
        <v>3.4814000129699707</v>
      </c>
      <c r="D1379">
        <v>25.909000396728516</v>
      </c>
      <c r="E1379">
        <v>108.50800323486328</v>
      </c>
      <c r="F1379">
        <v>0.9968000054359436</v>
      </c>
      <c r="G1379">
        <v>0.99279999732971191</v>
      </c>
      <c r="H1379">
        <v>1.00409996509552</v>
      </c>
      <c r="I1379">
        <v>1</v>
      </c>
    </row>
    <row r="1380" spans="1:9" x14ac:dyDescent="0.2">
      <c r="A1380" t="s">
        <v>57</v>
      </c>
      <c r="B1380">
        <v>0.49700000882148743</v>
      </c>
      <c r="C1380">
        <v>6.7800000309944153E-2</v>
      </c>
      <c r="D1380">
        <v>0.48399999737739563</v>
      </c>
      <c r="E1380">
        <v>1.1449999809265137</v>
      </c>
      <c r="F1380">
        <v>1.0255000591278076</v>
      </c>
      <c r="G1380">
        <v>1.0191999673843384</v>
      </c>
      <c r="H1380">
        <v>1.0061999559402466</v>
      </c>
      <c r="I1380">
        <v>1</v>
      </c>
    </row>
    <row r="1381" spans="1:9" x14ac:dyDescent="0.2">
      <c r="A1381" t="s">
        <v>58</v>
      </c>
      <c r="B1381">
        <v>1.6289999485015869</v>
      </c>
      <c r="C1381">
        <v>0.19740000367164612</v>
      </c>
      <c r="D1381">
        <v>1.534000039100647</v>
      </c>
      <c r="E1381">
        <v>1.534000039100647</v>
      </c>
      <c r="F1381">
        <v>1.0615999698638916</v>
      </c>
      <c r="G1381">
        <v>1.0396000146865845</v>
      </c>
      <c r="H1381">
        <v>1.0377999544143677</v>
      </c>
      <c r="I1381">
        <v>0.98400002717971802</v>
      </c>
    </row>
    <row r="1382" spans="1:9" x14ac:dyDescent="0.2">
      <c r="A1382" t="s">
        <v>59</v>
      </c>
    </row>
    <row r="1383" spans="1:9" x14ac:dyDescent="0.2">
      <c r="A1383" t="s">
        <v>60</v>
      </c>
      <c r="B1383">
        <v>96.438003540039062</v>
      </c>
      <c r="C1383">
        <v>16.080400466918945</v>
      </c>
      <c r="D1383">
        <v>94.502998352050781</v>
      </c>
      <c r="E1383">
        <v>332.0050048828125</v>
      </c>
      <c r="F1383" t="s">
        <v>61</v>
      </c>
    </row>
    <row r="1385" spans="1:9" x14ac:dyDescent="0.2">
      <c r="A1385" t="s">
        <v>62</v>
      </c>
    </row>
    <row r="1387" spans="1:9" x14ac:dyDescent="0.2">
      <c r="A1387" t="s">
        <v>157</v>
      </c>
    </row>
    <row r="1388" spans="1:9" x14ac:dyDescent="0.2">
      <c r="A1388" t="s">
        <v>1</v>
      </c>
      <c r="B1388" t="s">
        <v>2</v>
      </c>
      <c r="C1388" t="s">
        <v>3</v>
      </c>
      <c r="D1388" t="s">
        <v>4</v>
      </c>
    </row>
    <row r="1389" spans="1:9" x14ac:dyDescent="0.2">
      <c r="A1389" t="s">
        <v>5</v>
      </c>
      <c r="B1389">
        <v>34</v>
      </c>
      <c r="C1389" t="s">
        <v>6</v>
      </c>
      <c r="D1389" t="s">
        <v>158</v>
      </c>
    </row>
    <row r="1390" spans="1:9" x14ac:dyDescent="0.2">
      <c r="A1390" t="s">
        <v>8</v>
      </c>
      <c r="B1390" t="s">
        <v>9</v>
      </c>
      <c r="C1390">
        <v>1.00409996509552</v>
      </c>
      <c r="D1390" t="s">
        <v>10</v>
      </c>
      <c r="E1390">
        <v>18.906099319458008</v>
      </c>
      <c r="F1390" t="s">
        <v>11</v>
      </c>
      <c r="G1390">
        <v>10.364500045776367</v>
      </c>
    </row>
    <row r="1391" spans="1:9" x14ac:dyDescent="0.2">
      <c r="A1391" t="s">
        <v>12</v>
      </c>
      <c r="B1391">
        <v>15</v>
      </c>
      <c r="C1391" t="s">
        <v>13</v>
      </c>
      <c r="D1391">
        <v>1</v>
      </c>
      <c r="E1391" t="s">
        <v>14</v>
      </c>
      <c r="F1391" t="s">
        <v>15</v>
      </c>
    </row>
    <row r="1392" spans="1:9" x14ac:dyDescent="0.2">
      <c r="A1392" t="s">
        <v>16</v>
      </c>
      <c r="B1392" t="s">
        <v>159</v>
      </c>
    </row>
    <row r="1393" spans="1:9" x14ac:dyDescent="0.2">
      <c r="A1393" t="s">
        <v>18</v>
      </c>
    </row>
    <row r="1394" spans="1:9" x14ac:dyDescent="0.2">
      <c r="A1394" t="s">
        <v>19</v>
      </c>
    </row>
    <row r="1395" spans="1:9" x14ac:dyDescent="0.2">
      <c r="A1395" t="s">
        <v>20</v>
      </c>
      <c r="B1395">
        <v>1.4970000350444934E-8</v>
      </c>
    </row>
    <row r="1396" spans="1:9" x14ac:dyDescent="0.2">
      <c r="A1396" t="s">
        <v>21</v>
      </c>
      <c r="B1396" t="s">
        <v>22</v>
      </c>
      <c r="C1396" t="s">
        <v>23</v>
      </c>
      <c r="D1396" t="s">
        <v>24</v>
      </c>
      <c r="E1396" t="s">
        <v>25</v>
      </c>
      <c r="F1396" t="s">
        <v>26</v>
      </c>
      <c r="G1396" t="s">
        <v>27</v>
      </c>
      <c r="H1396" t="s">
        <v>28</v>
      </c>
      <c r="I1396" t="s">
        <v>29</v>
      </c>
    </row>
    <row r="1397" spans="1:9" x14ac:dyDescent="0.2">
      <c r="A1397">
        <v>1</v>
      </c>
      <c r="B1397" t="s">
        <v>30</v>
      </c>
      <c r="C1397">
        <v>84.9219970703125</v>
      </c>
      <c r="D1397">
        <v>-25.299999237060547</v>
      </c>
      <c r="E1397">
        <v>268.70001220703125</v>
      </c>
      <c r="F1397">
        <v>120.40000152587891</v>
      </c>
      <c r="G1397">
        <v>100</v>
      </c>
      <c r="H1397">
        <v>595</v>
      </c>
      <c r="I1397">
        <v>-6.5159997940063477</v>
      </c>
    </row>
    <row r="1398" spans="1:9" x14ac:dyDescent="0.2">
      <c r="A1398">
        <v>2</v>
      </c>
      <c r="B1398" t="s">
        <v>31</v>
      </c>
      <c r="C1398">
        <v>151.11799621582031</v>
      </c>
      <c r="D1398">
        <v>21</v>
      </c>
      <c r="E1398">
        <v>9.3000001907348633</v>
      </c>
      <c r="F1398">
        <v>11.5</v>
      </c>
      <c r="G1398">
        <v>6.880000114440918</v>
      </c>
      <c r="H1398">
        <v>47</v>
      </c>
      <c r="I1398">
        <v>1.2749999761581421</v>
      </c>
    </row>
    <row r="1399" spans="1:9" x14ac:dyDescent="0.2">
      <c r="A1399">
        <v>3</v>
      </c>
      <c r="B1399" t="s">
        <v>32</v>
      </c>
      <c r="C1399">
        <v>119.47699737548828</v>
      </c>
      <c r="D1399">
        <v>441.79998779296875</v>
      </c>
      <c r="E1399">
        <v>27.700000762939453</v>
      </c>
      <c r="F1399">
        <v>22.100000381469727</v>
      </c>
      <c r="G1399">
        <v>1.1299999952316284</v>
      </c>
      <c r="H1399">
        <v>58</v>
      </c>
      <c r="I1399">
        <v>10.395999908447266</v>
      </c>
    </row>
    <row r="1400" spans="1:9" x14ac:dyDescent="0.2">
      <c r="A1400">
        <v>4</v>
      </c>
      <c r="B1400" t="s">
        <v>33</v>
      </c>
      <c r="C1400">
        <v>107.20700073242188</v>
      </c>
      <c r="D1400">
        <v>2965.199951171875</v>
      </c>
      <c r="E1400">
        <v>36.299999237060547</v>
      </c>
      <c r="F1400">
        <v>36.700000762939453</v>
      </c>
      <c r="G1400">
        <v>0.41999998688697815</v>
      </c>
      <c r="H1400">
        <v>68</v>
      </c>
      <c r="I1400">
        <v>42.422000885009766</v>
      </c>
    </row>
    <row r="1401" spans="1:9" x14ac:dyDescent="0.2">
      <c r="A1401">
        <v>5</v>
      </c>
      <c r="B1401" t="s">
        <v>34</v>
      </c>
      <c r="C1401">
        <v>129.48800659179688</v>
      </c>
      <c r="D1401">
        <v>77</v>
      </c>
      <c r="E1401">
        <v>7.8000001907348633</v>
      </c>
      <c r="F1401">
        <v>4.8000001907348633</v>
      </c>
      <c r="G1401">
        <v>3.880000114440918</v>
      </c>
      <c r="H1401">
        <v>182</v>
      </c>
      <c r="I1401">
        <v>10.871000289916992</v>
      </c>
    </row>
    <row r="1402" spans="1:9" x14ac:dyDescent="0.2">
      <c r="A1402">
        <v>6</v>
      </c>
      <c r="B1402" t="s">
        <v>35</v>
      </c>
      <c r="C1402">
        <v>90.674003601074219</v>
      </c>
      <c r="D1402">
        <v>1352.5</v>
      </c>
      <c r="E1402">
        <v>28.399999618530273</v>
      </c>
      <c r="F1402">
        <v>17.700000762939453</v>
      </c>
      <c r="G1402">
        <v>0.62000000476837158</v>
      </c>
      <c r="H1402">
        <v>126</v>
      </c>
      <c r="I1402">
        <v>51.983001708984375</v>
      </c>
    </row>
    <row r="1403" spans="1:9" x14ac:dyDescent="0.2">
      <c r="A1403">
        <v>7</v>
      </c>
      <c r="B1403" t="s">
        <v>36</v>
      </c>
      <c r="C1403">
        <v>77.48699951171875</v>
      </c>
      <c r="D1403">
        <v>5420.2001953125</v>
      </c>
      <c r="E1403">
        <v>84.599998474121094</v>
      </c>
      <c r="F1403">
        <v>35.700000762939453</v>
      </c>
      <c r="G1403">
        <v>0.31000000238418579</v>
      </c>
      <c r="H1403">
        <v>176</v>
      </c>
      <c r="I1403">
        <v>68.652999877929688</v>
      </c>
    </row>
    <row r="1404" spans="1:9" x14ac:dyDescent="0.2">
      <c r="A1404">
        <v>8</v>
      </c>
      <c r="B1404" t="s">
        <v>37</v>
      </c>
      <c r="C1404">
        <v>107.52400207519531</v>
      </c>
      <c r="D1404">
        <v>387.79998779296875</v>
      </c>
      <c r="E1404">
        <v>14.5</v>
      </c>
      <c r="F1404">
        <v>11</v>
      </c>
      <c r="G1404">
        <v>1.1699999570846558</v>
      </c>
      <c r="H1404">
        <v>109</v>
      </c>
      <c r="I1404">
        <v>18.891000747680664</v>
      </c>
    </row>
    <row r="1405" spans="1:9" x14ac:dyDescent="0.2">
      <c r="A1405">
        <v>9</v>
      </c>
      <c r="B1405" t="s">
        <v>38</v>
      </c>
      <c r="C1405">
        <v>134.89900207519531</v>
      </c>
      <c r="D1405">
        <v>1820.4000244140625</v>
      </c>
      <c r="E1405">
        <v>20.600000381469727</v>
      </c>
      <c r="F1405">
        <v>18.899999618530273</v>
      </c>
      <c r="G1405">
        <v>0.52999997138977051</v>
      </c>
      <c r="H1405">
        <v>201</v>
      </c>
      <c r="I1405">
        <v>108.802001953125</v>
      </c>
    </row>
    <row r="1406" spans="1:9" x14ac:dyDescent="0.2">
      <c r="A1406">
        <v>10</v>
      </c>
      <c r="B1406" t="s">
        <v>39</v>
      </c>
      <c r="C1406">
        <v>146.4429931640625</v>
      </c>
      <c r="D1406">
        <v>32.099998474121094</v>
      </c>
      <c r="E1406">
        <v>14.199999809265137</v>
      </c>
      <c r="F1406">
        <v>12.5</v>
      </c>
      <c r="G1406">
        <v>4.5500001907348633</v>
      </c>
      <c r="H1406">
        <v>143</v>
      </c>
      <c r="I1406">
        <v>1.1319999694824219</v>
      </c>
    </row>
    <row r="1407" spans="1:9" x14ac:dyDescent="0.2">
      <c r="A1407">
        <v>11</v>
      </c>
      <c r="B1407" t="s">
        <v>40</v>
      </c>
      <c r="C1407">
        <v>191.36199951171875</v>
      </c>
      <c r="D1407">
        <v>55.400001525878906</v>
      </c>
      <c r="E1407">
        <v>5.3000001907348633</v>
      </c>
      <c r="F1407">
        <v>4.1999998092651367</v>
      </c>
      <c r="G1407">
        <v>2.6600000858306885</v>
      </c>
      <c r="H1407">
        <v>155</v>
      </c>
      <c r="I1407">
        <v>1.5119999647140503</v>
      </c>
    </row>
    <row r="1409" spans="1:9" x14ac:dyDescent="0.2">
      <c r="A1409" t="s">
        <v>41</v>
      </c>
      <c r="B1409" t="s">
        <v>42</v>
      </c>
    </row>
    <row r="1410" spans="1:9" x14ac:dyDescent="0.2">
      <c r="A1410" t="s">
        <v>22</v>
      </c>
      <c r="B1410" t="s">
        <v>43</v>
      </c>
      <c r="C1410" t="s">
        <v>44</v>
      </c>
      <c r="D1410" t="s">
        <v>45</v>
      </c>
      <c r="E1410" t="s">
        <v>29</v>
      </c>
      <c r="F1410" t="s">
        <v>41</v>
      </c>
      <c r="G1410" t="s">
        <v>46</v>
      </c>
      <c r="H1410" t="s">
        <v>47</v>
      </c>
      <c r="I1410" t="s">
        <v>30</v>
      </c>
    </row>
    <row r="1411" spans="1:9" x14ac:dyDescent="0.2">
      <c r="A1411" t="s">
        <v>30</v>
      </c>
      <c r="B1411">
        <v>-0.17499999701976776</v>
      </c>
      <c r="C1411">
        <v>-8.8799998164176941E-2</v>
      </c>
      <c r="D1411">
        <v>-0.24500000476837158</v>
      </c>
      <c r="E1411">
        <v>-6.5159997940063477</v>
      </c>
      <c r="F1411">
        <v>0.71399998664855957</v>
      </c>
      <c r="G1411">
        <v>0.99159997701644897</v>
      </c>
      <c r="H1411">
        <v>0.72000002861022949</v>
      </c>
      <c r="I1411">
        <v>1</v>
      </c>
    </row>
    <row r="1412" spans="1:9" x14ac:dyDescent="0.2">
      <c r="A1412" t="s">
        <v>48</v>
      </c>
      <c r="B1412" t="s">
        <v>49</v>
      </c>
      <c r="C1412">
        <v>7.4000000953674316E-2</v>
      </c>
    </row>
    <row r="1413" spans="1:9" x14ac:dyDescent="0.2">
      <c r="A1413" t="s">
        <v>31</v>
      </c>
      <c r="B1413">
        <v>9.3999996781349182E-2</v>
      </c>
      <c r="C1413">
        <v>2.5599999353289604E-2</v>
      </c>
      <c r="D1413">
        <v>9.7000002861022949E-2</v>
      </c>
      <c r="E1413">
        <v>1.2749999761581421</v>
      </c>
      <c r="F1413">
        <v>0.97509998083114624</v>
      </c>
      <c r="G1413">
        <v>0.98189997673034668</v>
      </c>
      <c r="H1413">
        <v>0.99709999561309814</v>
      </c>
      <c r="I1413">
        <v>0.99589997529983521</v>
      </c>
    </row>
    <row r="1414" spans="1:9" x14ac:dyDescent="0.2">
      <c r="A1414" t="s">
        <v>48</v>
      </c>
      <c r="B1414" t="s">
        <v>49</v>
      </c>
      <c r="C1414">
        <v>-2.0999999716877937E-2</v>
      </c>
    </row>
    <row r="1415" spans="1:9" x14ac:dyDescent="0.2">
      <c r="A1415" t="s">
        <v>50</v>
      </c>
      <c r="B1415">
        <v>1.5230000019073486</v>
      </c>
      <c r="C1415">
        <v>0.31029999256134033</v>
      </c>
      <c r="D1415">
        <v>1.5850000381469727</v>
      </c>
      <c r="E1415">
        <v>10.395999908447266</v>
      </c>
      <c r="F1415">
        <v>0.96060001850128174</v>
      </c>
      <c r="G1415">
        <v>0.97930002212524414</v>
      </c>
      <c r="H1415">
        <v>0.99479997158050537</v>
      </c>
      <c r="I1415">
        <v>0.98600000143051147</v>
      </c>
    </row>
    <row r="1416" spans="1:9" x14ac:dyDescent="0.2">
      <c r="A1416" t="s">
        <v>51</v>
      </c>
      <c r="B1416">
        <v>10.253000259399414</v>
      </c>
      <c r="C1416">
        <v>1.7545000314712524</v>
      </c>
      <c r="D1416">
        <v>10.517999649047852</v>
      </c>
      <c r="E1416">
        <v>42.422000885009766</v>
      </c>
      <c r="F1416">
        <v>0.9747999906539917</v>
      </c>
      <c r="G1416">
        <v>0.97530001401901245</v>
      </c>
      <c r="H1416">
        <v>1.0053999423980713</v>
      </c>
      <c r="I1416">
        <v>0.99409997463226318</v>
      </c>
    </row>
    <row r="1417" spans="1:9" x14ac:dyDescent="0.2">
      <c r="A1417" t="s">
        <v>52</v>
      </c>
      <c r="B1417">
        <v>1.621999979019165</v>
      </c>
      <c r="C1417">
        <v>0.5023999810218811</v>
      </c>
      <c r="D1417">
        <v>1.2599999904632568</v>
      </c>
      <c r="E1417">
        <v>10.871000289916992</v>
      </c>
      <c r="F1417">
        <v>1.2874000072479248</v>
      </c>
      <c r="G1417">
        <v>0.97369998693466187</v>
      </c>
      <c r="H1417">
        <v>1.3202999830245972</v>
      </c>
      <c r="I1417">
        <v>1.0013999938964844</v>
      </c>
    </row>
    <row r="1418" spans="1:9" x14ac:dyDescent="0.2">
      <c r="A1418" t="s">
        <v>53</v>
      </c>
      <c r="B1418">
        <v>11.107000350952148</v>
      </c>
      <c r="C1418">
        <v>2.0908999443054199</v>
      </c>
      <c r="D1418">
        <v>11.218000411987305</v>
      </c>
      <c r="E1418">
        <v>51.983001708984375</v>
      </c>
      <c r="F1418">
        <v>0.99010002613067627</v>
      </c>
      <c r="G1418">
        <v>0.98309999704360962</v>
      </c>
      <c r="H1418">
        <v>1.0075000524520874</v>
      </c>
      <c r="I1418">
        <v>0.99970000982284546</v>
      </c>
    </row>
    <row r="1419" spans="1:9" x14ac:dyDescent="0.2">
      <c r="A1419" t="s">
        <v>54</v>
      </c>
      <c r="B1419">
        <v>39.900001525878906</v>
      </c>
      <c r="C1419">
        <v>6.3722000122070312</v>
      </c>
      <c r="D1419">
        <v>37.993000030517578</v>
      </c>
      <c r="E1419">
        <v>68.652999877929688</v>
      </c>
      <c r="F1419">
        <v>1.0501999855041504</v>
      </c>
      <c r="G1419">
        <v>0.97640001773834229</v>
      </c>
      <c r="H1419">
        <v>1.0750999450683594</v>
      </c>
      <c r="I1419">
        <v>1.0003999471664429</v>
      </c>
    </row>
    <row r="1420" spans="1:9" x14ac:dyDescent="0.2">
      <c r="A1420" t="s">
        <v>55</v>
      </c>
      <c r="B1420">
        <v>4.3940000534057617</v>
      </c>
      <c r="C1420">
        <v>1.0461000204086304</v>
      </c>
      <c r="D1420">
        <v>3.8440001010894775</v>
      </c>
      <c r="E1420">
        <v>18.891000747680664</v>
      </c>
      <c r="F1420">
        <v>1.1430000066757202</v>
      </c>
      <c r="G1420">
        <v>0.98309999704360962</v>
      </c>
      <c r="H1420">
        <v>1.1604000329971313</v>
      </c>
      <c r="I1420">
        <v>1.0018999576568604</v>
      </c>
    </row>
    <row r="1421" spans="1:9" x14ac:dyDescent="0.2">
      <c r="A1421" t="s">
        <v>56</v>
      </c>
      <c r="B1421">
        <v>25.906999588012695</v>
      </c>
      <c r="C1421">
        <v>3.4602999687194824</v>
      </c>
      <c r="D1421">
        <v>25.979000091552734</v>
      </c>
      <c r="E1421">
        <v>108.802001953125</v>
      </c>
      <c r="F1421">
        <v>0.99720001220703125</v>
      </c>
      <c r="G1421">
        <v>0.99320000410079956</v>
      </c>
      <c r="H1421">
        <v>1.0039999485015869</v>
      </c>
      <c r="I1421">
        <v>1</v>
      </c>
    </row>
    <row r="1422" spans="1:9" x14ac:dyDescent="0.2">
      <c r="A1422" t="s">
        <v>57</v>
      </c>
      <c r="B1422">
        <v>0.49099999666213989</v>
      </c>
      <c r="C1422">
        <v>6.6500000655651093E-2</v>
      </c>
      <c r="D1422">
        <v>0.47900000214576721</v>
      </c>
      <c r="E1422">
        <v>1.1319999694824219</v>
      </c>
      <c r="F1422">
        <v>1.0259000062942505</v>
      </c>
      <c r="G1422">
        <v>1.0197000503540039</v>
      </c>
      <c r="H1422">
        <v>1.006100058555603</v>
      </c>
      <c r="I1422">
        <v>1</v>
      </c>
    </row>
    <row r="1423" spans="1:9" x14ac:dyDescent="0.2">
      <c r="A1423" t="s">
        <v>58</v>
      </c>
      <c r="B1423">
        <v>1.6050000190734863</v>
      </c>
      <c r="C1423">
        <v>0.19280000030994415</v>
      </c>
      <c r="D1423">
        <v>1.5110000371932983</v>
      </c>
      <c r="E1423">
        <v>1.5119999647140503</v>
      </c>
      <c r="F1423">
        <v>1.062000036239624</v>
      </c>
      <c r="G1423">
        <v>1.0399999618530273</v>
      </c>
      <c r="H1423">
        <v>1.0377999544143677</v>
      </c>
      <c r="I1423">
        <v>0.98390001058578491</v>
      </c>
    </row>
    <row r="1424" spans="1:9" x14ac:dyDescent="0.2">
      <c r="A1424" t="s">
        <v>59</v>
      </c>
    </row>
    <row r="1425" spans="1:9" x14ac:dyDescent="0.2">
      <c r="A1425" t="s">
        <v>60</v>
      </c>
      <c r="B1425">
        <v>96.773002624511719</v>
      </c>
      <c r="C1425">
        <v>15.732700347900391</v>
      </c>
      <c r="D1425">
        <v>94.238998413085938</v>
      </c>
      <c r="E1425">
        <v>309.42098999023438</v>
      </c>
      <c r="F1425" t="s">
        <v>61</v>
      </c>
    </row>
    <row r="1427" spans="1:9" x14ac:dyDescent="0.2">
      <c r="A1427" t="s">
        <v>62</v>
      </c>
    </row>
    <row r="1429" spans="1:9" x14ac:dyDescent="0.2">
      <c r="A1429" t="s">
        <v>160</v>
      </c>
    </row>
    <row r="1430" spans="1:9" x14ac:dyDescent="0.2">
      <c r="A1430" t="s">
        <v>1</v>
      </c>
      <c r="B1430" t="s">
        <v>2</v>
      </c>
      <c r="C1430" t="s">
        <v>3</v>
      </c>
      <c r="D1430" t="s">
        <v>4</v>
      </c>
    </row>
    <row r="1431" spans="1:9" x14ac:dyDescent="0.2">
      <c r="A1431" t="s">
        <v>5</v>
      </c>
      <c r="B1431">
        <v>35</v>
      </c>
      <c r="C1431" t="s">
        <v>6</v>
      </c>
      <c r="D1431" t="s">
        <v>161</v>
      </c>
    </row>
    <row r="1432" spans="1:9" x14ac:dyDescent="0.2">
      <c r="A1432" t="s">
        <v>8</v>
      </c>
      <c r="B1432" t="s">
        <v>9</v>
      </c>
      <c r="C1432">
        <v>0.92940002679824829</v>
      </c>
      <c r="D1432" t="s">
        <v>10</v>
      </c>
      <c r="E1432">
        <v>18.951000213623047</v>
      </c>
      <c r="F1432" t="s">
        <v>11</v>
      </c>
      <c r="G1432">
        <v>10.364999771118164</v>
      </c>
    </row>
    <row r="1433" spans="1:9" x14ac:dyDescent="0.2">
      <c r="A1433" t="s">
        <v>12</v>
      </c>
      <c r="B1433">
        <v>15</v>
      </c>
      <c r="C1433" t="s">
        <v>13</v>
      </c>
      <c r="D1433">
        <v>1</v>
      </c>
      <c r="E1433" t="s">
        <v>14</v>
      </c>
      <c r="F1433" t="s">
        <v>15</v>
      </c>
    </row>
    <row r="1434" spans="1:9" x14ac:dyDescent="0.2">
      <c r="A1434" t="s">
        <v>16</v>
      </c>
      <c r="B1434" t="s">
        <v>162</v>
      </c>
    </row>
    <row r="1435" spans="1:9" x14ac:dyDescent="0.2">
      <c r="A1435" t="s">
        <v>18</v>
      </c>
    </row>
    <row r="1436" spans="1:9" x14ac:dyDescent="0.2">
      <c r="A1436" t="s">
        <v>19</v>
      </c>
    </row>
    <row r="1437" spans="1:9" x14ac:dyDescent="0.2">
      <c r="A1437" t="s">
        <v>20</v>
      </c>
      <c r="B1437">
        <v>1.4979999463093918E-8</v>
      </c>
    </row>
    <row r="1438" spans="1:9" x14ac:dyDescent="0.2">
      <c r="A1438" t="s">
        <v>21</v>
      </c>
      <c r="B1438" t="s">
        <v>22</v>
      </c>
      <c r="C1438" t="s">
        <v>23</v>
      </c>
      <c r="D1438" t="s">
        <v>24</v>
      </c>
      <c r="E1438" t="s">
        <v>25</v>
      </c>
      <c r="F1438" t="s">
        <v>26</v>
      </c>
      <c r="G1438" t="s">
        <v>27</v>
      </c>
      <c r="H1438" t="s">
        <v>28</v>
      </c>
      <c r="I1438" t="s">
        <v>29</v>
      </c>
    </row>
    <row r="1439" spans="1:9" x14ac:dyDescent="0.2">
      <c r="A1439">
        <v>1</v>
      </c>
      <c r="B1439" t="s">
        <v>30</v>
      </c>
      <c r="C1439">
        <v>83.360000610351562</v>
      </c>
      <c r="D1439">
        <v>71.199996948242188</v>
      </c>
      <c r="E1439">
        <v>168.39999389648438</v>
      </c>
      <c r="F1439">
        <v>83.800003051757812</v>
      </c>
      <c r="G1439">
        <v>7.8600001335144043</v>
      </c>
      <c r="H1439">
        <v>480</v>
      </c>
      <c r="I1439">
        <v>18.329000473022461</v>
      </c>
    </row>
    <row r="1440" spans="1:9" x14ac:dyDescent="0.2">
      <c r="A1440">
        <v>2</v>
      </c>
      <c r="B1440" t="s">
        <v>31</v>
      </c>
      <c r="C1440">
        <v>151.11799621582031</v>
      </c>
      <c r="D1440">
        <v>21.600000381469727</v>
      </c>
      <c r="E1440">
        <v>11</v>
      </c>
      <c r="F1440">
        <v>11.100000381469727</v>
      </c>
      <c r="G1440">
        <v>6.8400001525878906</v>
      </c>
      <c r="H1440">
        <v>48</v>
      </c>
      <c r="I1440">
        <v>1.3109999895095825</v>
      </c>
    </row>
    <row r="1441" spans="1:9" x14ac:dyDescent="0.2">
      <c r="A1441">
        <v>3</v>
      </c>
      <c r="B1441" t="s">
        <v>32</v>
      </c>
      <c r="C1441">
        <v>119.47699737548828</v>
      </c>
      <c r="D1441">
        <v>441.20001220703125</v>
      </c>
      <c r="E1441">
        <v>29.700000762939453</v>
      </c>
      <c r="F1441">
        <v>20</v>
      </c>
      <c r="G1441">
        <v>1.1299999952316284</v>
      </c>
      <c r="H1441">
        <v>59</v>
      </c>
      <c r="I1441">
        <v>10.37600040435791</v>
      </c>
    </row>
    <row r="1442" spans="1:9" x14ac:dyDescent="0.2">
      <c r="A1442">
        <v>4</v>
      </c>
      <c r="B1442" t="s">
        <v>33</v>
      </c>
      <c r="C1442">
        <v>107.23200225830078</v>
      </c>
      <c r="D1442">
        <v>2994.300048828125</v>
      </c>
      <c r="E1442">
        <v>39.200000762939453</v>
      </c>
      <c r="F1442">
        <v>34.599998474121094</v>
      </c>
      <c r="G1442">
        <v>0.40999999642372131</v>
      </c>
      <c r="H1442">
        <v>68</v>
      </c>
      <c r="I1442">
        <v>42.811000823974609</v>
      </c>
    </row>
    <row r="1443" spans="1:9" x14ac:dyDescent="0.2">
      <c r="A1443">
        <v>5</v>
      </c>
      <c r="B1443" t="s">
        <v>34</v>
      </c>
      <c r="C1443">
        <v>129.45700073242188</v>
      </c>
      <c r="D1443">
        <v>86.199996948242188</v>
      </c>
      <c r="E1443">
        <v>4.5999999046325684</v>
      </c>
      <c r="F1443">
        <v>4</v>
      </c>
      <c r="G1443">
        <v>3.5699999332427979</v>
      </c>
      <c r="H1443">
        <v>151</v>
      </c>
      <c r="I1443">
        <v>12.161999702453613</v>
      </c>
    </row>
    <row r="1444" spans="1:9" x14ac:dyDescent="0.2">
      <c r="A1444">
        <v>6</v>
      </c>
      <c r="B1444" t="s">
        <v>35</v>
      </c>
      <c r="C1444">
        <v>90.674003601074219</v>
      </c>
      <c r="D1444">
        <v>1355</v>
      </c>
      <c r="E1444">
        <v>29.799999237060547</v>
      </c>
      <c r="F1444">
        <v>17.200000762939453</v>
      </c>
      <c r="G1444">
        <v>0.62000000476837158</v>
      </c>
      <c r="H1444">
        <v>128</v>
      </c>
      <c r="I1444">
        <v>52.042999267578125</v>
      </c>
    </row>
    <row r="1445" spans="1:9" x14ac:dyDescent="0.2">
      <c r="A1445">
        <v>7</v>
      </c>
      <c r="B1445" t="s">
        <v>36</v>
      </c>
      <c r="C1445">
        <v>77.492996215820312</v>
      </c>
      <c r="D1445">
        <v>5362.10009765625</v>
      </c>
      <c r="E1445">
        <v>83</v>
      </c>
      <c r="F1445">
        <v>33.099998474121094</v>
      </c>
      <c r="G1445">
        <v>0.31000000238418579</v>
      </c>
      <c r="H1445">
        <v>173</v>
      </c>
      <c r="I1445">
        <v>67.872001647949219</v>
      </c>
    </row>
    <row r="1446" spans="1:9" x14ac:dyDescent="0.2">
      <c r="A1446">
        <v>8</v>
      </c>
      <c r="B1446" t="s">
        <v>37</v>
      </c>
      <c r="C1446">
        <v>107.50299835205078</v>
      </c>
      <c r="D1446">
        <v>387.79998779296875</v>
      </c>
      <c r="E1446">
        <v>14.399999618530273</v>
      </c>
      <c r="F1446">
        <v>8.3999996185302734</v>
      </c>
      <c r="G1446">
        <v>1.1699999570846558</v>
      </c>
      <c r="H1446">
        <v>100</v>
      </c>
      <c r="I1446">
        <v>18.879999160766602</v>
      </c>
    </row>
    <row r="1447" spans="1:9" x14ac:dyDescent="0.2">
      <c r="A1447">
        <v>9</v>
      </c>
      <c r="B1447" t="s">
        <v>38</v>
      </c>
      <c r="C1447">
        <v>134.91999816894531</v>
      </c>
      <c r="D1447">
        <v>1826.0999755859375</v>
      </c>
      <c r="E1447">
        <v>22.799999237060547</v>
      </c>
      <c r="F1447">
        <v>17</v>
      </c>
      <c r="G1447">
        <v>0.52999997138977051</v>
      </c>
      <c r="H1447">
        <v>201</v>
      </c>
      <c r="I1447">
        <v>109.072998046875</v>
      </c>
    </row>
    <row r="1448" spans="1:9" x14ac:dyDescent="0.2">
      <c r="A1448">
        <v>10</v>
      </c>
      <c r="B1448" t="s">
        <v>39</v>
      </c>
      <c r="C1448">
        <v>146.4429931640625</v>
      </c>
      <c r="D1448">
        <v>30.600000381469727</v>
      </c>
      <c r="E1448">
        <v>16</v>
      </c>
      <c r="F1448">
        <v>12.199999809265137</v>
      </c>
      <c r="G1448">
        <v>4.8499999046325684</v>
      </c>
      <c r="H1448">
        <v>150</v>
      </c>
      <c r="I1448">
        <v>1.0759999752044678</v>
      </c>
    </row>
    <row r="1449" spans="1:9" x14ac:dyDescent="0.2">
      <c r="A1449">
        <v>11</v>
      </c>
      <c r="B1449" t="s">
        <v>40</v>
      </c>
      <c r="C1449">
        <v>191.36199951171875</v>
      </c>
      <c r="D1449">
        <v>58.900001525878906</v>
      </c>
      <c r="E1449">
        <v>5.0999999046325684</v>
      </c>
      <c r="F1449">
        <v>4.9000000953674316</v>
      </c>
      <c r="G1449">
        <v>2.5799999237060547</v>
      </c>
      <c r="H1449">
        <v>157</v>
      </c>
      <c r="I1449">
        <v>1.6039999723434448</v>
      </c>
    </row>
    <row r="1451" spans="1:9" x14ac:dyDescent="0.2">
      <c r="A1451" t="s">
        <v>41</v>
      </c>
      <c r="B1451" t="s">
        <v>42</v>
      </c>
    </row>
    <row r="1452" spans="1:9" x14ac:dyDescent="0.2">
      <c r="A1452" t="s">
        <v>22</v>
      </c>
      <c r="B1452" t="s">
        <v>43</v>
      </c>
      <c r="C1452" t="s">
        <v>44</v>
      </c>
      <c r="D1452" t="s">
        <v>45</v>
      </c>
      <c r="E1452" t="s">
        <v>29</v>
      </c>
      <c r="F1452" t="s">
        <v>41</v>
      </c>
      <c r="G1452" t="s">
        <v>46</v>
      </c>
      <c r="H1452" t="s">
        <v>47</v>
      </c>
      <c r="I1452" t="s">
        <v>30</v>
      </c>
    </row>
    <row r="1453" spans="1:9" x14ac:dyDescent="0.2">
      <c r="A1453" t="s">
        <v>30</v>
      </c>
      <c r="B1453">
        <v>0.48899999260902405</v>
      </c>
      <c r="C1453">
        <v>0.24459999799728394</v>
      </c>
      <c r="D1453">
        <v>0.69099998474121094</v>
      </c>
      <c r="E1453">
        <v>18.329000473022461</v>
      </c>
      <c r="F1453">
        <v>0.70810002088546753</v>
      </c>
      <c r="G1453">
        <v>0.99119997024536133</v>
      </c>
      <c r="H1453">
        <v>0.71439999341964722</v>
      </c>
      <c r="I1453">
        <v>1</v>
      </c>
    </row>
    <row r="1454" spans="1:9" x14ac:dyDescent="0.2">
      <c r="A1454" t="s">
        <v>48</v>
      </c>
      <c r="B1454" t="s">
        <v>49</v>
      </c>
      <c r="C1454">
        <v>-0.20600000023841858</v>
      </c>
    </row>
    <row r="1455" spans="1:9" x14ac:dyDescent="0.2">
      <c r="A1455" t="s">
        <v>31</v>
      </c>
      <c r="B1455">
        <v>9.7000002861022949E-2</v>
      </c>
      <c r="C1455">
        <v>2.5900000706315041E-2</v>
      </c>
      <c r="D1455">
        <v>9.8999999463558197E-2</v>
      </c>
      <c r="E1455">
        <v>1.3109999895095825</v>
      </c>
      <c r="F1455">
        <v>0.97409999370574951</v>
      </c>
      <c r="G1455">
        <v>0.98150002956390381</v>
      </c>
      <c r="H1455">
        <v>0.99650001525878906</v>
      </c>
      <c r="I1455">
        <v>0.99589997529983521</v>
      </c>
    </row>
    <row r="1456" spans="1:9" x14ac:dyDescent="0.2">
      <c r="A1456" t="s">
        <v>48</v>
      </c>
      <c r="B1456" t="s">
        <v>49</v>
      </c>
      <c r="C1456">
        <v>-2.199999988079071E-2</v>
      </c>
    </row>
    <row r="1457" spans="1:9" x14ac:dyDescent="0.2">
      <c r="A1457" t="s">
        <v>50</v>
      </c>
      <c r="B1457">
        <v>1.5190000534057617</v>
      </c>
      <c r="C1457">
        <v>0.31009998917579651</v>
      </c>
      <c r="D1457">
        <v>1.5820000171661377</v>
      </c>
      <c r="E1457">
        <v>10.37600040435791</v>
      </c>
      <c r="F1457">
        <v>0.95980000495910645</v>
      </c>
      <c r="G1457">
        <v>0.97890001535415649</v>
      </c>
      <c r="H1457">
        <v>0.9944000244140625</v>
      </c>
      <c r="I1457">
        <v>0.98589998483657837</v>
      </c>
    </row>
    <row r="1458" spans="1:9" x14ac:dyDescent="0.2">
      <c r="A1458" t="s">
        <v>51</v>
      </c>
      <c r="B1458">
        <v>10.33899974822998</v>
      </c>
      <c r="C1458">
        <v>1.7733999490737915</v>
      </c>
      <c r="D1458">
        <v>10.61400032043457</v>
      </c>
      <c r="E1458">
        <v>42.811000823974609</v>
      </c>
      <c r="F1458">
        <v>0.97409999370574951</v>
      </c>
      <c r="G1458">
        <v>0.9749000072479248</v>
      </c>
      <c r="H1458">
        <v>1.0051000118255615</v>
      </c>
      <c r="I1458">
        <v>0.99400001764297485</v>
      </c>
    </row>
    <row r="1459" spans="1:9" x14ac:dyDescent="0.2">
      <c r="A1459" t="s">
        <v>52</v>
      </c>
      <c r="B1459">
        <v>1.8170000314712524</v>
      </c>
      <c r="C1459">
        <v>0.56410002708435059</v>
      </c>
      <c r="D1459">
        <v>1.4099999666213989</v>
      </c>
      <c r="E1459">
        <v>12.161999702453613</v>
      </c>
      <c r="F1459">
        <v>1.2889000177383423</v>
      </c>
      <c r="G1459">
        <v>0.97329998016357422</v>
      </c>
      <c r="H1459">
        <v>1.3223999738693237</v>
      </c>
      <c r="I1459">
        <v>1.0013999938964844</v>
      </c>
    </row>
    <row r="1460" spans="1:9" x14ac:dyDescent="0.2">
      <c r="A1460" t="s">
        <v>53</v>
      </c>
      <c r="B1460">
        <v>11.13700008392334</v>
      </c>
      <c r="C1460">
        <v>2.1013000011444092</v>
      </c>
      <c r="D1460">
        <v>11.230999946594238</v>
      </c>
      <c r="E1460">
        <v>52.042999267578125</v>
      </c>
      <c r="F1460">
        <v>0.99169999361038208</v>
      </c>
      <c r="G1460">
        <v>0.98269999027252197</v>
      </c>
      <c r="H1460">
        <v>1.0092999935150146</v>
      </c>
      <c r="I1460">
        <v>0.99980002641677856</v>
      </c>
    </row>
    <row r="1461" spans="1:9" x14ac:dyDescent="0.2">
      <c r="A1461" t="s">
        <v>54</v>
      </c>
      <c r="B1461">
        <v>39.477001190185547</v>
      </c>
      <c r="C1461">
        <v>6.3192000389099121</v>
      </c>
      <c r="D1461">
        <v>37.561000823974609</v>
      </c>
      <c r="E1461">
        <v>67.872001647949219</v>
      </c>
      <c r="F1461">
        <v>1.0509999990463257</v>
      </c>
      <c r="G1461">
        <v>0.97600001096725464</v>
      </c>
      <c r="H1461">
        <v>1.0764000415802002</v>
      </c>
      <c r="I1461">
        <v>1.0003999471664429</v>
      </c>
    </row>
    <row r="1462" spans="1:9" x14ac:dyDescent="0.2">
      <c r="A1462" t="s">
        <v>55</v>
      </c>
      <c r="B1462">
        <v>4.4019999504089355</v>
      </c>
      <c r="C1462">
        <v>1.0505000352859497</v>
      </c>
      <c r="D1462">
        <v>3.8420000076293945</v>
      </c>
      <c r="E1462">
        <v>18.879999160766602</v>
      </c>
      <c r="F1462">
        <v>1.1459000110626221</v>
      </c>
      <c r="G1462">
        <v>0.98269999027252197</v>
      </c>
      <c r="H1462">
        <v>1.1636999845504761</v>
      </c>
      <c r="I1462">
        <v>1.0019999742507935</v>
      </c>
    </row>
    <row r="1463" spans="1:9" x14ac:dyDescent="0.2">
      <c r="A1463" t="s">
        <v>56</v>
      </c>
      <c r="B1463">
        <v>25.961000442504883</v>
      </c>
      <c r="C1463">
        <v>3.4755001068115234</v>
      </c>
      <c r="D1463">
        <v>26.042999267578125</v>
      </c>
      <c r="E1463">
        <v>109.072998046875</v>
      </c>
      <c r="F1463">
        <v>0.9968000054359436</v>
      </c>
      <c r="G1463">
        <v>0.99279999732971191</v>
      </c>
      <c r="H1463">
        <v>1.00409996509552</v>
      </c>
      <c r="I1463">
        <v>1</v>
      </c>
    </row>
    <row r="1464" spans="1:9" x14ac:dyDescent="0.2">
      <c r="A1464" t="s">
        <v>57</v>
      </c>
      <c r="B1464">
        <v>0.46700000762939453</v>
      </c>
      <c r="C1464">
        <v>6.3299998641014099E-2</v>
      </c>
      <c r="D1464">
        <v>0.45500001311302185</v>
      </c>
      <c r="E1464">
        <v>1.0759999752044678</v>
      </c>
      <c r="F1464">
        <v>1.0255000591278076</v>
      </c>
      <c r="G1464">
        <v>1.0192999839782715</v>
      </c>
      <c r="H1464">
        <v>1.006100058555603</v>
      </c>
      <c r="I1464">
        <v>1</v>
      </c>
    </row>
    <row r="1465" spans="1:9" x14ac:dyDescent="0.2">
      <c r="A1465" t="s">
        <v>58</v>
      </c>
      <c r="B1465">
        <v>1.7029999494552612</v>
      </c>
      <c r="C1465">
        <v>0.20499999821186066</v>
      </c>
      <c r="D1465">
        <v>1.6039999723434448</v>
      </c>
      <c r="E1465">
        <v>1.6039999723434448</v>
      </c>
      <c r="F1465">
        <v>1.0614999532699585</v>
      </c>
      <c r="G1465">
        <v>1.0396000146865845</v>
      </c>
      <c r="H1465">
        <v>1.0377000570297241</v>
      </c>
      <c r="I1465">
        <v>0.98400002717971802</v>
      </c>
    </row>
    <row r="1466" spans="1:9" x14ac:dyDescent="0.2">
      <c r="A1466" t="s">
        <v>59</v>
      </c>
    </row>
    <row r="1467" spans="1:9" x14ac:dyDescent="0.2">
      <c r="A1467" t="s">
        <v>60</v>
      </c>
      <c r="B1467">
        <v>97.180000305175781</v>
      </c>
      <c r="C1467">
        <v>16.132900238037109</v>
      </c>
      <c r="D1467">
        <v>95.133003234863281</v>
      </c>
      <c r="E1467">
        <v>335.5369873046875</v>
      </c>
      <c r="F1467" t="s">
        <v>61</v>
      </c>
    </row>
    <row r="1469" spans="1:9" x14ac:dyDescent="0.2">
      <c r="A1469" t="s">
        <v>62</v>
      </c>
    </row>
    <row r="1471" spans="1:9" x14ac:dyDescent="0.2">
      <c r="A1471" t="s">
        <v>163</v>
      </c>
    </row>
    <row r="1472" spans="1:9" x14ac:dyDescent="0.2">
      <c r="A1472" t="s">
        <v>1</v>
      </c>
      <c r="B1472" t="s">
        <v>2</v>
      </c>
      <c r="C1472" t="s">
        <v>3</v>
      </c>
      <c r="D1472" t="s">
        <v>4</v>
      </c>
    </row>
    <row r="1473" spans="1:9" x14ac:dyDescent="0.2">
      <c r="A1473" t="s">
        <v>5</v>
      </c>
      <c r="B1473">
        <v>36</v>
      </c>
      <c r="C1473" t="s">
        <v>6</v>
      </c>
      <c r="D1473" t="s">
        <v>164</v>
      </c>
    </row>
    <row r="1474" spans="1:9" x14ac:dyDescent="0.2">
      <c r="A1474" t="s">
        <v>8</v>
      </c>
      <c r="B1474" t="s">
        <v>9</v>
      </c>
      <c r="C1474">
        <v>0.74040001630783081</v>
      </c>
      <c r="D1474" t="s">
        <v>10</v>
      </c>
      <c r="E1474">
        <v>19.970100402832031</v>
      </c>
      <c r="F1474" t="s">
        <v>11</v>
      </c>
      <c r="G1474">
        <v>10.367500305175781</v>
      </c>
    </row>
    <row r="1475" spans="1:9" x14ac:dyDescent="0.2">
      <c r="A1475" t="s">
        <v>12</v>
      </c>
      <c r="B1475">
        <v>15</v>
      </c>
      <c r="C1475" t="s">
        <v>13</v>
      </c>
      <c r="D1475">
        <v>1</v>
      </c>
      <c r="E1475" t="s">
        <v>14</v>
      </c>
      <c r="F1475" t="s">
        <v>15</v>
      </c>
    </row>
    <row r="1476" spans="1:9" x14ac:dyDescent="0.2">
      <c r="A1476" t="s">
        <v>16</v>
      </c>
      <c r="B1476" t="s">
        <v>165</v>
      </c>
    </row>
    <row r="1477" spans="1:9" x14ac:dyDescent="0.2">
      <c r="A1477" t="s">
        <v>18</v>
      </c>
    </row>
    <row r="1478" spans="1:9" x14ac:dyDescent="0.2">
      <c r="A1478" t="s">
        <v>19</v>
      </c>
    </row>
    <row r="1479" spans="1:9" x14ac:dyDescent="0.2">
      <c r="A1479" t="s">
        <v>20</v>
      </c>
      <c r="B1479">
        <v>1.4979999463093918E-8</v>
      </c>
    </row>
    <row r="1480" spans="1:9" x14ac:dyDescent="0.2">
      <c r="A1480" t="s">
        <v>21</v>
      </c>
      <c r="B1480" t="s">
        <v>22</v>
      </c>
      <c r="C1480" t="s">
        <v>23</v>
      </c>
      <c r="D1480" t="s">
        <v>24</v>
      </c>
      <c r="E1480" t="s">
        <v>25</v>
      </c>
      <c r="F1480" t="s">
        <v>26</v>
      </c>
      <c r="G1480" t="s">
        <v>27</v>
      </c>
      <c r="H1480" t="s">
        <v>28</v>
      </c>
      <c r="I1480" t="s">
        <v>29</v>
      </c>
    </row>
    <row r="1481" spans="1:9" x14ac:dyDescent="0.2">
      <c r="A1481">
        <v>1</v>
      </c>
      <c r="B1481" t="s">
        <v>30</v>
      </c>
      <c r="C1481">
        <v>83.483001708984375</v>
      </c>
      <c r="D1481">
        <v>65.199996948242188</v>
      </c>
      <c r="E1481">
        <v>159.39999389648438</v>
      </c>
      <c r="F1481">
        <v>76.400001525878906</v>
      </c>
      <c r="G1481">
        <v>8.2700004577636719</v>
      </c>
      <c r="H1481">
        <v>464</v>
      </c>
      <c r="I1481">
        <v>16.790000915527344</v>
      </c>
    </row>
    <row r="1482" spans="1:9" x14ac:dyDescent="0.2">
      <c r="A1482">
        <v>2</v>
      </c>
      <c r="B1482" t="s">
        <v>31</v>
      </c>
      <c r="C1482">
        <v>151.11799621582031</v>
      </c>
      <c r="D1482">
        <v>18.700000762939453</v>
      </c>
      <c r="E1482">
        <v>10.899999618530273</v>
      </c>
      <c r="F1482">
        <v>10.199999809265137</v>
      </c>
      <c r="G1482">
        <v>7.559999942779541</v>
      </c>
      <c r="H1482">
        <v>47</v>
      </c>
      <c r="I1482">
        <v>1.1319999694824219</v>
      </c>
    </row>
    <row r="1483" spans="1:9" x14ac:dyDescent="0.2">
      <c r="A1483">
        <v>3</v>
      </c>
      <c r="B1483" t="s">
        <v>32</v>
      </c>
      <c r="C1483">
        <v>119.47699737548828</v>
      </c>
      <c r="D1483">
        <v>441.70001220703125</v>
      </c>
      <c r="E1483">
        <v>31.5</v>
      </c>
      <c r="F1483">
        <v>20.600000381469727</v>
      </c>
      <c r="G1483">
        <v>1.1399999856948853</v>
      </c>
      <c r="H1483">
        <v>60</v>
      </c>
      <c r="I1483">
        <v>10.387999534606934</v>
      </c>
    </row>
    <row r="1484" spans="1:9" x14ac:dyDescent="0.2">
      <c r="A1484">
        <v>4</v>
      </c>
      <c r="B1484" t="s">
        <v>33</v>
      </c>
      <c r="C1484">
        <v>107.21700286865234</v>
      </c>
      <c r="D1484">
        <v>2995.300048828125</v>
      </c>
      <c r="E1484">
        <v>43.400001525878906</v>
      </c>
      <c r="F1484">
        <v>41.200000762939453</v>
      </c>
      <c r="G1484">
        <v>0.40999999642372131</v>
      </c>
      <c r="H1484">
        <v>73</v>
      </c>
      <c r="I1484">
        <v>42.825000762939453</v>
      </c>
    </row>
    <row r="1485" spans="1:9" x14ac:dyDescent="0.2">
      <c r="A1485">
        <v>5</v>
      </c>
      <c r="B1485" t="s">
        <v>34</v>
      </c>
      <c r="C1485">
        <v>129.48800659179688</v>
      </c>
      <c r="D1485">
        <v>66.599998474121094</v>
      </c>
      <c r="E1485">
        <v>6.1999998092651367</v>
      </c>
      <c r="F1485">
        <v>4.4000000953674316</v>
      </c>
      <c r="G1485">
        <v>4.1700000762939453</v>
      </c>
      <c r="H1485">
        <v>167</v>
      </c>
      <c r="I1485">
        <v>9.3900003433227539</v>
      </c>
    </row>
    <row r="1486" spans="1:9" x14ac:dyDescent="0.2">
      <c r="A1486">
        <v>6</v>
      </c>
      <c r="B1486" t="s">
        <v>35</v>
      </c>
      <c r="C1486">
        <v>90.674003601074219</v>
      </c>
      <c r="D1486">
        <v>1374.0999755859375</v>
      </c>
      <c r="E1486">
        <v>29.100000381469727</v>
      </c>
      <c r="F1486">
        <v>18.100000381469727</v>
      </c>
      <c r="G1486">
        <v>0.61000001430511475</v>
      </c>
      <c r="H1486">
        <v>128</v>
      </c>
      <c r="I1486">
        <v>52.777999877929688</v>
      </c>
    </row>
    <row r="1487" spans="1:9" x14ac:dyDescent="0.2">
      <c r="A1487">
        <v>7</v>
      </c>
      <c r="B1487" t="s">
        <v>36</v>
      </c>
      <c r="C1487">
        <v>77.498001098632812</v>
      </c>
      <c r="D1487">
        <v>5372.2998046875</v>
      </c>
      <c r="E1487">
        <v>83.300003051757812</v>
      </c>
      <c r="F1487">
        <v>36.400001525878906</v>
      </c>
      <c r="G1487">
        <v>0.31000000238418579</v>
      </c>
      <c r="H1487">
        <v>175</v>
      </c>
      <c r="I1487">
        <v>68.000999450683594</v>
      </c>
    </row>
    <row r="1488" spans="1:9" x14ac:dyDescent="0.2">
      <c r="A1488">
        <v>8</v>
      </c>
      <c r="B1488" t="s">
        <v>37</v>
      </c>
      <c r="C1488">
        <v>107.51300048828125</v>
      </c>
      <c r="D1488">
        <v>377.60000610351562</v>
      </c>
      <c r="E1488">
        <v>15.300000190734863</v>
      </c>
      <c r="F1488">
        <v>10.199999809265137</v>
      </c>
      <c r="G1488">
        <v>1.190000057220459</v>
      </c>
      <c r="H1488">
        <v>107</v>
      </c>
      <c r="I1488">
        <v>18.381000518798828</v>
      </c>
    </row>
    <row r="1489" spans="1:9" x14ac:dyDescent="0.2">
      <c r="A1489">
        <v>9</v>
      </c>
      <c r="B1489" t="s">
        <v>38</v>
      </c>
      <c r="C1489">
        <v>134.92399597167969</v>
      </c>
      <c r="D1489">
        <v>1787.9000244140625</v>
      </c>
      <c r="E1489">
        <v>21.200000762939453</v>
      </c>
      <c r="F1489">
        <v>20.5</v>
      </c>
      <c r="G1489">
        <v>0.52999997138977051</v>
      </c>
      <c r="H1489">
        <v>206</v>
      </c>
      <c r="I1489">
        <v>106.79399871826172</v>
      </c>
    </row>
    <row r="1490" spans="1:9" x14ac:dyDescent="0.2">
      <c r="A1490">
        <v>10</v>
      </c>
      <c r="B1490" t="s">
        <v>39</v>
      </c>
      <c r="C1490">
        <v>146.4429931640625</v>
      </c>
      <c r="D1490">
        <v>31.899999618530273</v>
      </c>
      <c r="E1490">
        <v>13.899999618530273</v>
      </c>
      <c r="F1490">
        <v>12.300000190734863</v>
      </c>
      <c r="G1490">
        <v>4.5399999618530273</v>
      </c>
      <c r="H1490">
        <v>141</v>
      </c>
      <c r="I1490">
        <v>1.1239999532699585</v>
      </c>
    </row>
    <row r="1491" spans="1:9" x14ac:dyDescent="0.2">
      <c r="A1491">
        <v>11</v>
      </c>
      <c r="B1491" t="s">
        <v>40</v>
      </c>
      <c r="C1491">
        <v>191.36199951171875</v>
      </c>
      <c r="D1491">
        <v>66.400001525878906</v>
      </c>
      <c r="E1491">
        <v>6.1999998092651367</v>
      </c>
      <c r="F1491">
        <v>5.0999999046325684</v>
      </c>
      <c r="G1491">
        <v>2.4300000667572021</v>
      </c>
      <c r="H1491">
        <v>168</v>
      </c>
      <c r="I1491">
        <v>1.809999942779541</v>
      </c>
    </row>
    <row r="1493" spans="1:9" x14ac:dyDescent="0.2">
      <c r="A1493" t="s">
        <v>41</v>
      </c>
      <c r="B1493" t="s">
        <v>42</v>
      </c>
    </row>
    <row r="1494" spans="1:9" x14ac:dyDescent="0.2">
      <c r="A1494" t="s">
        <v>22</v>
      </c>
      <c r="B1494" t="s">
        <v>43</v>
      </c>
      <c r="C1494" t="s">
        <v>44</v>
      </c>
      <c r="D1494" t="s">
        <v>45</v>
      </c>
      <c r="E1494" t="s">
        <v>29</v>
      </c>
      <c r="F1494" t="s">
        <v>41</v>
      </c>
      <c r="G1494" t="s">
        <v>46</v>
      </c>
      <c r="H1494" t="s">
        <v>47</v>
      </c>
      <c r="I1494" t="s">
        <v>30</v>
      </c>
    </row>
    <row r="1495" spans="1:9" x14ac:dyDescent="0.2">
      <c r="A1495" t="s">
        <v>30</v>
      </c>
      <c r="B1495">
        <v>0.45100000500679016</v>
      </c>
      <c r="C1495">
        <v>0.226500004529953</v>
      </c>
      <c r="D1495">
        <v>0.63300001621246338</v>
      </c>
      <c r="E1495">
        <v>16.790000915527344</v>
      </c>
      <c r="F1495">
        <v>0.71310001611709595</v>
      </c>
      <c r="G1495">
        <v>0.99140000343322754</v>
      </c>
      <c r="H1495">
        <v>0.7192000150680542</v>
      </c>
      <c r="I1495">
        <v>1</v>
      </c>
    </row>
    <row r="1496" spans="1:9" x14ac:dyDescent="0.2">
      <c r="A1496" t="s">
        <v>48</v>
      </c>
      <c r="B1496" t="s">
        <v>49</v>
      </c>
      <c r="C1496">
        <v>-0.18999999761581421</v>
      </c>
    </row>
    <row r="1497" spans="1:9" x14ac:dyDescent="0.2">
      <c r="A1497" t="s">
        <v>31</v>
      </c>
      <c r="B1497">
        <v>8.3999998867511749E-2</v>
      </c>
      <c r="C1497">
        <v>2.2500000894069672E-2</v>
      </c>
      <c r="D1497">
        <v>8.6000002920627594E-2</v>
      </c>
      <c r="E1497">
        <v>1.1319999694824219</v>
      </c>
      <c r="F1497">
        <v>0.97430002689361572</v>
      </c>
      <c r="G1497">
        <v>0.98170000314712524</v>
      </c>
      <c r="H1497">
        <v>0.99650001525878906</v>
      </c>
      <c r="I1497">
        <v>0.99589997529983521</v>
      </c>
    </row>
    <row r="1498" spans="1:9" x14ac:dyDescent="0.2">
      <c r="A1498" t="s">
        <v>48</v>
      </c>
      <c r="B1498" t="s">
        <v>49</v>
      </c>
      <c r="C1498">
        <v>-1.8999999389052391E-2</v>
      </c>
    </row>
    <row r="1499" spans="1:9" x14ac:dyDescent="0.2">
      <c r="A1499" t="s">
        <v>50</v>
      </c>
      <c r="B1499">
        <v>1.5210000276565552</v>
      </c>
      <c r="C1499">
        <v>0.31139999628067017</v>
      </c>
      <c r="D1499">
        <v>1.5839999914169312</v>
      </c>
      <c r="E1499">
        <v>10.387999534606934</v>
      </c>
      <c r="F1499">
        <v>0.95980000495910645</v>
      </c>
      <c r="G1499">
        <v>0.97909998893737793</v>
      </c>
      <c r="H1499">
        <v>0.9944000244140625</v>
      </c>
      <c r="I1499">
        <v>0.98580002784729004</v>
      </c>
    </row>
    <row r="1500" spans="1:9" x14ac:dyDescent="0.2">
      <c r="A1500" t="s">
        <v>51</v>
      </c>
      <c r="B1500">
        <v>10.343999862670898</v>
      </c>
      <c r="C1500">
        <v>1.7793999910354614</v>
      </c>
      <c r="D1500">
        <v>10.618000030517578</v>
      </c>
      <c r="E1500">
        <v>42.825000762939453</v>
      </c>
      <c r="F1500">
        <v>0.97420001029968262</v>
      </c>
      <c r="G1500">
        <v>0.97509998083114624</v>
      </c>
      <c r="H1500">
        <v>1.0052000284194946</v>
      </c>
      <c r="I1500">
        <v>0.99400001764297485</v>
      </c>
    </row>
    <row r="1501" spans="1:9" x14ac:dyDescent="0.2">
      <c r="A1501" t="s">
        <v>52</v>
      </c>
      <c r="B1501">
        <v>1.4029999971389771</v>
      </c>
      <c r="C1501">
        <v>0.43659999966621399</v>
      </c>
      <c r="D1501">
        <v>1.0889999866485596</v>
      </c>
      <c r="E1501">
        <v>9.3900003433227539</v>
      </c>
      <c r="F1501">
        <v>1.2884000539779663</v>
      </c>
      <c r="G1501">
        <v>0.97350001335144043</v>
      </c>
      <c r="H1501">
        <v>1.3215999603271484</v>
      </c>
      <c r="I1501">
        <v>1.0013999938964844</v>
      </c>
    </row>
    <row r="1502" spans="1:9" x14ac:dyDescent="0.2">
      <c r="A1502" t="s">
        <v>53</v>
      </c>
      <c r="B1502">
        <v>11.260000228881836</v>
      </c>
      <c r="C1502">
        <v>2.1305999755859375</v>
      </c>
      <c r="D1502">
        <v>11.390000343322754</v>
      </c>
      <c r="E1502">
        <v>52.777999877929688</v>
      </c>
      <c r="F1502">
        <v>0.98860001564025879</v>
      </c>
      <c r="G1502">
        <v>0.98290002346038818</v>
      </c>
      <c r="H1502">
        <v>1.0060000419616699</v>
      </c>
      <c r="I1502">
        <v>0.99970000982284546</v>
      </c>
    </row>
    <row r="1503" spans="1:9" x14ac:dyDescent="0.2">
      <c r="A1503" t="s">
        <v>54</v>
      </c>
      <c r="B1503">
        <v>39.506000518798828</v>
      </c>
      <c r="C1503">
        <v>6.3421998023986816</v>
      </c>
      <c r="D1503">
        <v>37.631999969482422</v>
      </c>
      <c r="E1503">
        <v>68.000999450683594</v>
      </c>
      <c r="F1503">
        <v>1.0498000383377075</v>
      </c>
      <c r="G1503">
        <v>0.97619998455047607</v>
      </c>
      <c r="H1503">
        <v>1.0749000310897827</v>
      </c>
      <c r="I1503">
        <v>1.0003999471664429</v>
      </c>
    </row>
    <row r="1504" spans="1:9" x14ac:dyDescent="0.2">
      <c r="A1504" t="s">
        <v>55</v>
      </c>
      <c r="B1504">
        <v>4.2690000534057617</v>
      </c>
      <c r="C1504">
        <v>1.0217000246047974</v>
      </c>
      <c r="D1504">
        <v>3.7409999370574951</v>
      </c>
      <c r="E1504">
        <v>18.381000518798828</v>
      </c>
      <c r="F1504">
        <v>1.1412999629974365</v>
      </c>
      <c r="G1504">
        <v>0.98290002346038818</v>
      </c>
      <c r="H1504">
        <v>1.159000039100647</v>
      </c>
      <c r="I1504">
        <v>1.0018999576568604</v>
      </c>
    </row>
    <row r="1505" spans="1:9" x14ac:dyDescent="0.2">
      <c r="A1505" t="s">
        <v>56</v>
      </c>
      <c r="B1505">
        <v>25.429000854492188</v>
      </c>
      <c r="C1505">
        <v>3.4140999317169189</v>
      </c>
      <c r="D1505">
        <v>25.499000549316406</v>
      </c>
      <c r="E1505">
        <v>106.79399871826172</v>
      </c>
      <c r="F1505">
        <v>0.99730002880096436</v>
      </c>
      <c r="G1505">
        <v>0.99309998750686646</v>
      </c>
      <c r="H1505">
        <v>1.0041999816894531</v>
      </c>
      <c r="I1505">
        <v>1</v>
      </c>
    </row>
    <row r="1506" spans="1:9" x14ac:dyDescent="0.2">
      <c r="A1506" t="s">
        <v>57</v>
      </c>
      <c r="B1506">
        <v>0.48800000548362732</v>
      </c>
      <c r="C1506">
        <v>6.6299997270107269E-2</v>
      </c>
      <c r="D1506">
        <v>0.47600001096725464</v>
      </c>
      <c r="E1506">
        <v>1.1239999532699585</v>
      </c>
      <c r="F1506">
        <v>1.0260000228881836</v>
      </c>
      <c r="G1506">
        <v>1.0195000171661377</v>
      </c>
      <c r="H1506">
        <v>1.0063999891281128</v>
      </c>
      <c r="I1506">
        <v>1</v>
      </c>
    </row>
    <row r="1507" spans="1:9" x14ac:dyDescent="0.2">
      <c r="A1507" t="s">
        <v>58</v>
      </c>
      <c r="B1507">
        <v>1.9229999780654907</v>
      </c>
      <c r="C1507">
        <v>0.2320999950170517</v>
      </c>
      <c r="D1507">
        <v>1.809999942779541</v>
      </c>
      <c r="E1507">
        <v>1.809999942779541</v>
      </c>
      <c r="F1507">
        <v>1.0621999502182007</v>
      </c>
      <c r="G1507">
        <v>1.0398000478744507</v>
      </c>
      <c r="H1507">
        <v>1.0377999544143677</v>
      </c>
      <c r="I1507">
        <v>0.98420000076293945</v>
      </c>
    </row>
    <row r="1508" spans="1:9" x14ac:dyDescent="0.2">
      <c r="A1508" t="s">
        <v>59</v>
      </c>
    </row>
    <row r="1509" spans="1:9" x14ac:dyDescent="0.2">
      <c r="A1509" t="s">
        <v>60</v>
      </c>
      <c r="B1509">
        <v>96.469001770019531</v>
      </c>
      <c r="C1509">
        <v>15.983400344848633</v>
      </c>
      <c r="D1509">
        <v>94.555999755859375</v>
      </c>
      <c r="E1509">
        <v>329.4119873046875</v>
      </c>
      <c r="F1509" t="s">
        <v>61</v>
      </c>
    </row>
    <row r="1511" spans="1:9" x14ac:dyDescent="0.2">
      <c r="A1511" t="s">
        <v>62</v>
      </c>
    </row>
    <row r="1513" spans="1:9" x14ac:dyDescent="0.2">
      <c r="A1513" t="s">
        <v>166</v>
      </c>
    </row>
    <row r="1514" spans="1:9" x14ac:dyDescent="0.2">
      <c r="A1514" t="s">
        <v>1</v>
      </c>
      <c r="B1514" t="s">
        <v>2</v>
      </c>
      <c r="C1514" t="s">
        <v>3</v>
      </c>
      <c r="D1514" t="s">
        <v>4</v>
      </c>
    </row>
    <row r="1515" spans="1:9" x14ac:dyDescent="0.2">
      <c r="A1515" t="s">
        <v>5</v>
      </c>
      <c r="B1515">
        <v>37</v>
      </c>
      <c r="C1515" t="s">
        <v>6</v>
      </c>
      <c r="D1515" t="s">
        <v>167</v>
      </c>
    </row>
    <row r="1516" spans="1:9" x14ac:dyDescent="0.2">
      <c r="A1516" t="s">
        <v>8</v>
      </c>
      <c r="B1516" t="s">
        <v>9</v>
      </c>
      <c r="C1516">
        <v>0.68049997091293335</v>
      </c>
      <c r="D1516" t="s">
        <v>10</v>
      </c>
      <c r="E1516">
        <v>20.098400115966797</v>
      </c>
      <c r="F1516" t="s">
        <v>11</v>
      </c>
      <c r="G1516">
        <v>10.367500305175781</v>
      </c>
    </row>
    <row r="1517" spans="1:9" x14ac:dyDescent="0.2">
      <c r="A1517" t="s">
        <v>12</v>
      </c>
      <c r="B1517">
        <v>15</v>
      </c>
      <c r="C1517" t="s">
        <v>13</v>
      </c>
      <c r="D1517">
        <v>1</v>
      </c>
      <c r="E1517" t="s">
        <v>14</v>
      </c>
      <c r="F1517" t="s">
        <v>15</v>
      </c>
    </row>
    <row r="1518" spans="1:9" x14ac:dyDescent="0.2">
      <c r="A1518" t="s">
        <v>16</v>
      </c>
      <c r="B1518" t="s">
        <v>168</v>
      </c>
    </row>
    <row r="1519" spans="1:9" x14ac:dyDescent="0.2">
      <c r="A1519" t="s">
        <v>18</v>
      </c>
    </row>
    <row r="1520" spans="1:9" x14ac:dyDescent="0.2">
      <c r="A1520" t="s">
        <v>19</v>
      </c>
    </row>
    <row r="1521" spans="1:9" x14ac:dyDescent="0.2">
      <c r="A1521" t="s">
        <v>20</v>
      </c>
      <c r="B1521">
        <v>1.4979999463093918E-8</v>
      </c>
    </row>
    <row r="1522" spans="1:9" x14ac:dyDescent="0.2">
      <c r="A1522" t="s">
        <v>21</v>
      </c>
      <c r="B1522" t="s">
        <v>22</v>
      </c>
      <c r="C1522" t="s">
        <v>23</v>
      </c>
      <c r="D1522" t="s">
        <v>24</v>
      </c>
      <c r="E1522" t="s">
        <v>25</v>
      </c>
      <c r="F1522" t="s">
        <v>26</v>
      </c>
      <c r="G1522" t="s">
        <v>27</v>
      </c>
      <c r="H1522" t="s">
        <v>28</v>
      </c>
      <c r="I1522" t="s">
        <v>29</v>
      </c>
    </row>
    <row r="1523" spans="1:9" x14ac:dyDescent="0.2">
      <c r="A1523">
        <v>1</v>
      </c>
      <c r="B1523" t="s">
        <v>30</v>
      </c>
      <c r="C1523">
        <v>84.9219970703125</v>
      </c>
      <c r="D1523">
        <v>-23</v>
      </c>
      <c r="E1523">
        <v>253.89999389648438</v>
      </c>
      <c r="F1523">
        <v>108.40000152587891</v>
      </c>
      <c r="G1523">
        <v>100</v>
      </c>
      <c r="H1523">
        <v>573</v>
      </c>
      <c r="I1523">
        <v>-5.9250001907348633</v>
      </c>
    </row>
    <row r="1524" spans="1:9" x14ac:dyDescent="0.2">
      <c r="A1524">
        <v>2</v>
      </c>
      <c r="B1524" t="s">
        <v>31</v>
      </c>
      <c r="C1524">
        <v>151.11799621582031</v>
      </c>
      <c r="D1524">
        <v>17.700000762939453</v>
      </c>
      <c r="E1524">
        <v>14.5</v>
      </c>
      <c r="F1524">
        <v>11.100000381469727</v>
      </c>
      <c r="G1524">
        <v>8.3100004196166992</v>
      </c>
      <c r="H1524">
        <v>52</v>
      </c>
      <c r="I1524">
        <v>1.0740000009536743</v>
      </c>
    </row>
    <row r="1525" spans="1:9" x14ac:dyDescent="0.2">
      <c r="A1525">
        <v>3</v>
      </c>
      <c r="B1525" t="s">
        <v>32</v>
      </c>
      <c r="C1525">
        <v>119.47699737548828</v>
      </c>
      <c r="D1525">
        <v>436.70001220703125</v>
      </c>
      <c r="E1525">
        <v>26.5</v>
      </c>
      <c r="F1525">
        <v>19.100000381469727</v>
      </c>
      <c r="G1525">
        <v>1.1299999952316284</v>
      </c>
      <c r="H1525">
        <v>56</v>
      </c>
      <c r="I1525">
        <v>10.270999908447266</v>
      </c>
    </row>
    <row r="1526" spans="1:9" x14ac:dyDescent="0.2">
      <c r="A1526">
        <v>4</v>
      </c>
      <c r="B1526" t="s">
        <v>33</v>
      </c>
      <c r="C1526">
        <v>107.21700286865234</v>
      </c>
      <c r="D1526">
        <v>2945.800048828125</v>
      </c>
      <c r="E1526">
        <v>40.099998474121094</v>
      </c>
      <c r="F1526">
        <v>41</v>
      </c>
      <c r="G1526">
        <v>0.41999998688697815</v>
      </c>
      <c r="H1526">
        <v>71</v>
      </c>
      <c r="I1526">
        <v>42.117000579833984</v>
      </c>
    </row>
    <row r="1527" spans="1:9" x14ac:dyDescent="0.2">
      <c r="A1527">
        <v>5</v>
      </c>
      <c r="B1527" t="s">
        <v>34</v>
      </c>
      <c r="C1527">
        <v>129.45700073242188</v>
      </c>
      <c r="D1527">
        <v>84.5</v>
      </c>
      <c r="E1527">
        <v>6.8000001907348633</v>
      </c>
      <c r="F1527">
        <v>4.5999999046325684</v>
      </c>
      <c r="G1527">
        <v>3.6600000858306885</v>
      </c>
      <c r="H1527">
        <v>173</v>
      </c>
      <c r="I1527">
        <v>11.916999816894531</v>
      </c>
    </row>
    <row r="1528" spans="1:9" x14ac:dyDescent="0.2">
      <c r="A1528">
        <v>6</v>
      </c>
      <c r="B1528" t="s">
        <v>35</v>
      </c>
      <c r="C1528">
        <v>90.679000854492188</v>
      </c>
      <c r="D1528">
        <v>1336.699951171875</v>
      </c>
      <c r="E1528">
        <v>26.600000381469727</v>
      </c>
      <c r="F1528">
        <v>16.899999618530273</v>
      </c>
      <c r="G1528">
        <v>0.62000000476837158</v>
      </c>
      <c r="H1528">
        <v>123</v>
      </c>
      <c r="I1528">
        <v>51.340999603271484</v>
      </c>
    </row>
    <row r="1529" spans="1:9" x14ac:dyDescent="0.2">
      <c r="A1529">
        <v>7</v>
      </c>
      <c r="B1529" t="s">
        <v>36</v>
      </c>
      <c r="C1529">
        <v>77.498001098632812</v>
      </c>
      <c r="D1529">
        <v>5362.2998046875</v>
      </c>
      <c r="E1529">
        <v>82.800003051757812</v>
      </c>
      <c r="F1529">
        <v>30.799999237060547</v>
      </c>
      <c r="G1529">
        <v>0.31000000238418579</v>
      </c>
      <c r="H1529">
        <v>171</v>
      </c>
      <c r="I1529">
        <v>67.874000549316406</v>
      </c>
    </row>
    <row r="1530" spans="1:9" x14ac:dyDescent="0.2">
      <c r="A1530">
        <v>8</v>
      </c>
      <c r="B1530" t="s">
        <v>37</v>
      </c>
      <c r="C1530">
        <v>107.51899719238281</v>
      </c>
      <c r="D1530">
        <v>379.29998779296875</v>
      </c>
      <c r="E1530">
        <v>13.399999618530273</v>
      </c>
      <c r="F1530">
        <v>9.3999996185302734</v>
      </c>
      <c r="G1530">
        <v>1.1799999475479126</v>
      </c>
      <c r="H1530">
        <v>102</v>
      </c>
      <c r="I1530">
        <v>18.466999053955078</v>
      </c>
    </row>
    <row r="1531" spans="1:9" x14ac:dyDescent="0.2">
      <c r="A1531">
        <v>9</v>
      </c>
      <c r="B1531" t="s">
        <v>38</v>
      </c>
      <c r="C1531">
        <v>134.93400573730469</v>
      </c>
      <c r="D1531">
        <v>1828.5</v>
      </c>
      <c r="E1531">
        <v>21.399999618530273</v>
      </c>
      <c r="F1531">
        <v>20</v>
      </c>
      <c r="G1531">
        <v>0.52999997138977051</v>
      </c>
      <c r="H1531">
        <v>205</v>
      </c>
      <c r="I1531">
        <v>109.21600341796875</v>
      </c>
    </row>
    <row r="1532" spans="1:9" x14ac:dyDescent="0.2">
      <c r="A1532">
        <v>10</v>
      </c>
      <c r="B1532" t="s">
        <v>39</v>
      </c>
      <c r="C1532">
        <v>146.4429931640625</v>
      </c>
      <c r="D1532">
        <v>33.700000762939453</v>
      </c>
      <c r="E1532">
        <v>13.800000190734863</v>
      </c>
      <c r="F1532">
        <v>14.699999809265137</v>
      </c>
      <c r="G1532">
        <v>4.3899998664855957</v>
      </c>
      <c r="H1532">
        <v>144</v>
      </c>
      <c r="I1532">
        <v>1.1859999895095825</v>
      </c>
    </row>
    <row r="1533" spans="1:9" x14ac:dyDescent="0.2">
      <c r="A1533">
        <v>11</v>
      </c>
      <c r="B1533" t="s">
        <v>40</v>
      </c>
      <c r="C1533">
        <v>191.36199951171875</v>
      </c>
      <c r="D1533">
        <v>67.800003051757812</v>
      </c>
      <c r="E1533">
        <v>6.0999999046325684</v>
      </c>
      <c r="F1533">
        <v>5</v>
      </c>
      <c r="G1533">
        <v>2.4000000953674316</v>
      </c>
      <c r="H1533">
        <v>167</v>
      </c>
      <c r="I1533">
        <v>1.8489999771118164</v>
      </c>
    </row>
    <row r="1535" spans="1:9" x14ac:dyDescent="0.2">
      <c r="A1535" t="s">
        <v>41</v>
      </c>
      <c r="B1535" t="s">
        <v>42</v>
      </c>
    </row>
    <row r="1536" spans="1:9" x14ac:dyDescent="0.2">
      <c r="A1536" t="s">
        <v>22</v>
      </c>
      <c r="B1536" t="s">
        <v>43</v>
      </c>
      <c r="C1536" t="s">
        <v>44</v>
      </c>
      <c r="D1536" t="s">
        <v>45</v>
      </c>
      <c r="E1536" t="s">
        <v>29</v>
      </c>
      <c r="F1536" t="s">
        <v>41</v>
      </c>
      <c r="G1536" t="s">
        <v>46</v>
      </c>
      <c r="H1536" t="s">
        <v>47</v>
      </c>
      <c r="I1536" t="s">
        <v>30</v>
      </c>
    </row>
    <row r="1537" spans="1:9" x14ac:dyDescent="0.2">
      <c r="A1537" t="s">
        <v>30</v>
      </c>
      <c r="B1537">
        <v>-0.15899999439716339</v>
      </c>
      <c r="C1537">
        <v>-8.1100001931190491E-2</v>
      </c>
      <c r="D1537">
        <v>-0.22300000488758087</v>
      </c>
      <c r="E1537">
        <v>-5.9250001907348633</v>
      </c>
      <c r="F1537">
        <v>0.71420001983642578</v>
      </c>
      <c r="G1537">
        <v>0.99119997024536133</v>
      </c>
      <c r="H1537">
        <v>0.72060000896453857</v>
      </c>
      <c r="I1537">
        <v>1</v>
      </c>
    </row>
    <row r="1538" spans="1:9" x14ac:dyDescent="0.2">
      <c r="A1538" t="s">
        <v>48</v>
      </c>
      <c r="B1538" t="s">
        <v>49</v>
      </c>
      <c r="C1538">
        <v>6.7000001668930054E-2</v>
      </c>
    </row>
    <row r="1539" spans="1:9" x14ac:dyDescent="0.2">
      <c r="A1539" t="s">
        <v>31</v>
      </c>
      <c r="B1539">
        <v>7.9000003635883331E-2</v>
      </c>
      <c r="C1539">
        <v>2.1600000560283661E-2</v>
      </c>
      <c r="D1539">
        <v>8.1000000238418579E-2</v>
      </c>
      <c r="E1539">
        <v>1.0740000009536743</v>
      </c>
      <c r="F1539">
        <v>0.97420001029968262</v>
      </c>
      <c r="G1539">
        <v>0.98150002956390381</v>
      </c>
      <c r="H1539">
        <v>0.9966999888420105</v>
      </c>
      <c r="I1539">
        <v>0.99589997529983521</v>
      </c>
    </row>
    <row r="1540" spans="1:9" x14ac:dyDescent="0.2">
      <c r="A1540" t="s">
        <v>48</v>
      </c>
      <c r="B1540" t="s">
        <v>49</v>
      </c>
      <c r="C1540">
        <v>-1.7999999225139618E-2</v>
      </c>
    </row>
    <row r="1541" spans="1:9" x14ac:dyDescent="0.2">
      <c r="A1541" t="s">
        <v>50</v>
      </c>
      <c r="B1541">
        <v>1.503000020980835</v>
      </c>
      <c r="C1541">
        <v>0.30750000476837158</v>
      </c>
      <c r="D1541">
        <v>1.5659999847412109</v>
      </c>
      <c r="E1541">
        <v>10.270999908447266</v>
      </c>
      <c r="F1541">
        <v>0.95980000495910645</v>
      </c>
      <c r="G1541">
        <v>0.97890001535415649</v>
      </c>
      <c r="H1541">
        <v>0.99449998140335083</v>
      </c>
      <c r="I1541">
        <v>0.98589998483657837</v>
      </c>
    </row>
    <row r="1542" spans="1:9" x14ac:dyDescent="0.2">
      <c r="A1542" t="s">
        <v>51</v>
      </c>
      <c r="B1542">
        <v>10.170000076293945</v>
      </c>
      <c r="C1542">
        <v>1.746999979019165</v>
      </c>
      <c r="D1542">
        <v>10.442999839782715</v>
      </c>
      <c r="E1542">
        <v>42.117000579833984</v>
      </c>
      <c r="F1542">
        <v>0.97390002012252808</v>
      </c>
      <c r="G1542">
        <v>0.9749000072479248</v>
      </c>
      <c r="H1542">
        <v>1.0052000284194946</v>
      </c>
      <c r="I1542">
        <v>0.99379998445510864</v>
      </c>
    </row>
    <row r="1543" spans="1:9" x14ac:dyDescent="0.2">
      <c r="A1543" t="s">
        <v>52</v>
      </c>
      <c r="B1543">
        <v>1.781000018119812</v>
      </c>
      <c r="C1543">
        <v>0.55379998683929443</v>
      </c>
      <c r="D1543">
        <v>1.3819999694824219</v>
      </c>
      <c r="E1543">
        <v>11.916999816894531</v>
      </c>
      <c r="F1543">
        <v>1.2893999814987183</v>
      </c>
      <c r="G1543">
        <v>0.97329998016357422</v>
      </c>
      <c r="H1543">
        <v>1.3228000402450562</v>
      </c>
      <c r="I1543">
        <v>1.0013999938964844</v>
      </c>
    </row>
    <row r="1544" spans="1:9" x14ac:dyDescent="0.2">
      <c r="A1544" t="s">
        <v>53</v>
      </c>
      <c r="B1544">
        <v>10.982999801635742</v>
      </c>
      <c r="C1544">
        <v>2.0755000114440918</v>
      </c>
      <c r="D1544">
        <v>11.079000473022461</v>
      </c>
      <c r="E1544">
        <v>51.340999603271484</v>
      </c>
      <c r="F1544">
        <v>0.99129998683929443</v>
      </c>
      <c r="G1544">
        <v>0.98269999027252197</v>
      </c>
      <c r="H1544">
        <v>1.0089999437332153</v>
      </c>
      <c r="I1544">
        <v>0.99980002641677856</v>
      </c>
    </row>
    <row r="1545" spans="1:9" x14ac:dyDescent="0.2">
      <c r="A1545" t="s">
        <v>54</v>
      </c>
      <c r="B1545">
        <v>39.455001831054688</v>
      </c>
      <c r="C1545">
        <v>6.3256998062133789</v>
      </c>
      <c r="D1545">
        <v>37.562000274658203</v>
      </c>
      <c r="E1545">
        <v>67.874000549316406</v>
      </c>
      <c r="F1545">
        <v>1.0504000186920166</v>
      </c>
      <c r="G1545">
        <v>0.97600001096725464</v>
      </c>
      <c r="H1545">
        <v>1.0757999420166016</v>
      </c>
      <c r="I1545">
        <v>1.0003999471664429</v>
      </c>
    </row>
    <row r="1546" spans="1:9" x14ac:dyDescent="0.2">
      <c r="A1546" t="s">
        <v>55</v>
      </c>
      <c r="B1546">
        <v>4.3060002326965332</v>
      </c>
      <c r="C1546">
        <v>1.0291999578475952</v>
      </c>
      <c r="D1546">
        <v>3.7579998970031738</v>
      </c>
      <c r="E1546">
        <v>18.466999053955078</v>
      </c>
      <c r="F1546">
        <v>1.1459000110626221</v>
      </c>
      <c r="G1546">
        <v>0.98269999027252197</v>
      </c>
      <c r="H1546">
        <v>1.1638000011444092</v>
      </c>
      <c r="I1546">
        <v>1.0019999742507935</v>
      </c>
    </row>
    <row r="1547" spans="1:9" x14ac:dyDescent="0.2">
      <c r="A1547" t="s">
        <v>56</v>
      </c>
      <c r="B1547">
        <v>25.996000289916992</v>
      </c>
      <c r="C1547">
        <v>3.4855999946594238</v>
      </c>
      <c r="D1547">
        <v>26.076999664306641</v>
      </c>
      <c r="E1547">
        <v>109.21600341796875</v>
      </c>
      <c r="F1547">
        <v>0.99690002202987671</v>
      </c>
      <c r="G1547">
        <v>0.99279999732971191</v>
      </c>
      <c r="H1547">
        <v>1.00409996509552</v>
      </c>
      <c r="I1547">
        <v>1</v>
      </c>
    </row>
    <row r="1548" spans="1:9" x14ac:dyDescent="0.2">
      <c r="A1548" t="s">
        <v>57</v>
      </c>
      <c r="B1548">
        <v>0.51399999856948853</v>
      </c>
      <c r="C1548">
        <v>6.9899998605251312E-2</v>
      </c>
      <c r="D1548">
        <v>0.50199997425079346</v>
      </c>
      <c r="E1548">
        <v>1.1859999895095825</v>
      </c>
      <c r="F1548">
        <v>1.0255999565124512</v>
      </c>
      <c r="G1548">
        <v>1.0191999673843384</v>
      </c>
      <c r="H1548">
        <v>1.0061999559402466</v>
      </c>
      <c r="I1548">
        <v>1</v>
      </c>
    </row>
    <row r="1549" spans="1:9" x14ac:dyDescent="0.2">
      <c r="A1549" t="s">
        <v>58</v>
      </c>
      <c r="B1549">
        <v>1.9609999656677246</v>
      </c>
      <c r="C1549">
        <v>0.23649999499320984</v>
      </c>
      <c r="D1549">
        <v>1.8480000495910645</v>
      </c>
      <c r="E1549">
        <v>1.8489999771118164</v>
      </c>
      <c r="F1549">
        <v>1.0612000226974487</v>
      </c>
      <c r="G1549">
        <v>1.0396000146865845</v>
      </c>
      <c r="H1549">
        <v>1.0375000238418579</v>
      </c>
      <c r="I1549">
        <v>0.98390001058578491</v>
      </c>
    </row>
    <row r="1550" spans="1:9" x14ac:dyDescent="0.2">
      <c r="A1550" t="s">
        <v>59</v>
      </c>
    </row>
    <row r="1551" spans="1:9" x14ac:dyDescent="0.2">
      <c r="A1551" t="s">
        <v>60</v>
      </c>
      <c r="B1551">
        <v>96.63800048828125</v>
      </c>
      <c r="C1551">
        <v>15.771300315856934</v>
      </c>
      <c r="D1551">
        <v>94.075996398925781</v>
      </c>
      <c r="E1551">
        <v>309.38699340820312</v>
      </c>
      <c r="F1551" t="s">
        <v>61</v>
      </c>
    </row>
    <row r="1553" spans="1:9" x14ac:dyDescent="0.2">
      <c r="A1553" t="s">
        <v>62</v>
      </c>
    </row>
    <row r="1555" spans="1:9" x14ac:dyDescent="0.2">
      <c r="A1555" t="s">
        <v>169</v>
      </c>
    </row>
    <row r="1556" spans="1:9" x14ac:dyDescent="0.2">
      <c r="A1556" t="s">
        <v>1</v>
      </c>
      <c r="B1556" t="s">
        <v>2</v>
      </c>
      <c r="C1556" t="s">
        <v>3</v>
      </c>
      <c r="D1556" t="s">
        <v>4</v>
      </c>
    </row>
    <row r="1557" spans="1:9" x14ac:dyDescent="0.2">
      <c r="A1557" t="s">
        <v>5</v>
      </c>
      <c r="B1557">
        <v>38</v>
      </c>
      <c r="C1557" t="s">
        <v>6</v>
      </c>
      <c r="D1557" t="s">
        <v>170</v>
      </c>
    </row>
    <row r="1558" spans="1:9" x14ac:dyDescent="0.2">
      <c r="A1558" t="s">
        <v>8</v>
      </c>
      <c r="B1558" t="s">
        <v>9</v>
      </c>
      <c r="C1558">
        <v>0.6194000244140625</v>
      </c>
      <c r="D1558" t="s">
        <v>10</v>
      </c>
      <c r="E1558">
        <v>20.017299652099609</v>
      </c>
      <c r="F1558" t="s">
        <v>11</v>
      </c>
      <c r="G1558">
        <v>10.367500305175781</v>
      </c>
    </row>
    <row r="1559" spans="1:9" x14ac:dyDescent="0.2">
      <c r="A1559" t="s">
        <v>12</v>
      </c>
      <c r="B1559">
        <v>15</v>
      </c>
      <c r="C1559" t="s">
        <v>13</v>
      </c>
      <c r="D1559">
        <v>1</v>
      </c>
      <c r="E1559" t="s">
        <v>14</v>
      </c>
      <c r="F1559" t="s">
        <v>15</v>
      </c>
    </row>
    <row r="1560" spans="1:9" x14ac:dyDescent="0.2">
      <c r="A1560" t="s">
        <v>16</v>
      </c>
      <c r="B1560" t="s">
        <v>171</v>
      </c>
    </row>
    <row r="1561" spans="1:9" x14ac:dyDescent="0.2">
      <c r="A1561" t="s">
        <v>18</v>
      </c>
    </row>
    <row r="1562" spans="1:9" x14ac:dyDescent="0.2">
      <c r="A1562" t="s">
        <v>19</v>
      </c>
    </row>
    <row r="1563" spans="1:9" x14ac:dyDescent="0.2">
      <c r="A1563" t="s">
        <v>20</v>
      </c>
      <c r="B1563">
        <v>1.4979999463093918E-8</v>
      </c>
    </row>
    <row r="1564" spans="1:9" x14ac:dyDescent="0.2">
      <c r="A1564" t="s">
        <v>21</v>
      </c>
      <c r="B1564" t="s">
        <v>22</v>
      </c>
      <c r="C1564" t="s">
        <v>23</v>
      </c>
      <c r="D1564" t="s">
        <v>24</v>
      </c>
      <c r="E1564" t="s">
        <v>25</v>
      </c>
      <c r="F1564" t="s">
        <v>26</v>
      </c>
      <c r="G1564" t="s">
        <v>27</v>
      </c>
      <c r="H1564" t="s">
        <v>28</v>
      </c>
      <c r="I1564" t="s">
        <v>29</v>
      </c>
    </row>
    <row r="1565" spans="1:9" x14ac:dyDescent="0.2">
      <c r="A1565">
        <v>1</v>
      </c>
      <c r="B1565" t="s">
        <v>30</v>
      </c>
      <c r="C1565">
        <v>84.9219970703125</v>
      </c>
      <c r="D1565">
        <v>-40.5</v>
      </c>
      <c r="E1565">
        <v>255.69999694824219</v>
      </c>
      <c r="F1565">
        <v>126.80000305175781</v>
      </c>
      <c r="G1565">
        <v>100</v>
      </c>
      <c r="H1565">
        <v>591</v>
      </c>
      <c r="I1565">
        <v>-10.421999931335449</v>
      </c>
    </row>
    <row r="1566" spans="1:9" x14ac:dyDescent="0.2">
      <c r="A1566">
        <v>2</v>
      </c>
      <c r="B1566" t="s">
        <v>31</v>
      </c>
      <c r="C1566">
        <v>151.11799621582031</v>
      </c>
      <c r="D1566">
        <v>22.200000762939453</v>
      </c>
      <c r="E1566">
        <v>10.800000190734863</v>
      </c>
      <c r="F1566">
        <v>9.8999996185302734</v>
      </c>
      <c r="G1566">
        <v>6.5999999046325684</v>
      </c>
      <c r="H1566">
        <v>47</v>
      </c>
      <c r="I1566">
        <v>1.3470000028610229</v>
      </c>
    </row>
    <row r="1567" spans="1:9" x14ac:dyDescent="0.2">
      <c r="A1567">
        <v>3</v>
      </c>
      <c r="B1567" t="s">
        <v>32</v>
      </c>
      <c r="C1567">
        <v>119.47699737548828</v>
      </c>
      <c r="D1567">
        <v>459.60000610351562</v>
      </c>
      <c r="E1567">
        <v>25.600000381469727</v>
      </c>
      <c r="F1567">
        <v>23.100000381469727</v>
      </c>
      <c r="G1567">
        <v>1.1000000238418579</v>
      </c>
      <c r="H1567">
        <v>57</v>
      </c>
      <c r="I1567">
        <v>10.810000419616699</v>
      </c>
    </row>
    <row r="1568" spans="1:9" x14ac:dyDescent="0.2">
      <c r="A1568">
        <v>4</v>
      </c>
      <c r="B1568" t="s">
        <v>33</v>
      </c>
      <c r="C1568">
        <v>107.23200225830078</v>
      </c>
      <c r="D1568">
        <v>2996.699951171875</v>
      </c>
      <c r="E1568">
        <v>36.900001525878906</v>
      </c>
      <c r="F1568">
        <v>37.200000762939453</v>
      </c>
      <c r="G1568">
        <v>0.40999999642372131</v>
      </c>
      <c r="H1568">
        <v>68</v>
      </c>
      <c r="I1568">
        <v>42.844001770019531</v>
      </c>
    </row>
    <row r="1569" spans="1:9" x14ac:dyDescent="0.2">
      <c r="A1569">
        <v>5</v>
      </c>
      <c r="B1569" t="s">
        <v>34</v>
      </c>
      <c r="C1569">
        <v>129.48800659179688</v>
      </c>
      <c r="D1569">
        <v>73.800003051757812</v>
      </c>
      <c r="E1569">
        <v>6.8000001907348633</v>
      </c>
      <c r="F1569">
        <v>5.8000001907348633</v>
      </c>
      <c r="G1569">
        <v>3.9800000190734863</v>
      </c>
      <c r="H1569">
        <v>183</v>
      </c>
      <c r="I1569">
        <v>10.414999961853027</v>
      </c>
    </row>
    <row r="1570" spans="1:9" x14ac:dyDescent="0.2">
      <c r="A1570">
        <v>6</v>
      </c>
      <c r="B1570" t="s">
        <v>35</v>
      </c>
      <c r="C1570">
        <v>90.667999267578125</v>
      </c>
      <c r="D1570">
        <v>1352.300048828125</v>
      </c>
      <c r="E1570">
        <v>29</v>
      </c>
      <c r="F1570">
        <v>16.299999237060547</v>
      </c>
      <c r="G1570">
        <v>0.62000000476837158</v>
      </c>
      <c r="H1570">
        <v>125</v>
      </c>
      <c r="I1570">
        <v>51.941001892089844</v>
      </c>
    </row>
    <row r="1571" spans="1:9" x14ac:dyDescent="0.2">
      <c r="A1571">
        <v>7</v>
      </c>
      <c r="B1571" t="s">
        <v>36</v>
      </c>
      <c r="C1571">
        <v>77.498001098632812</v>
      </c>
      <c r="D1571">
        <v>5371.39990234375</v>
      </c>
      <c r="E1571">
        <v>80.099998474121094</v>
      </c>
      <c r="F1571">
        <v>36.799999237060547</v>
      </c>
      <c r="G1571">
        <v>0.31000000238418579</v>
      </c>
      <c r="H1571">
        <v>173</v>
      </c>
      <c r="I1571">
        <v>67.989997863769531</v>
      </c>
    </row>
    <row r="1572" spans="1:9" x14ac:dyDescent="0.2">
      <c r="A1572">
        <v>8</v>
      </c>
      <c r="B1572" t="s">
        <v>37</v>
      </c>
      <c r="C1572">
        <v>107.50299835205078</v>
      </c>
      <c r="D1572">
        <v>389.79998779296875</v>
      </c>
      <c r="E1572">
        <v>12.899999618530273</v>
      </c>
      <c r="F1572">
        <v>10.300000190734863</v>
      </c>
      <c r="G1572">
        <v>1.1699999570846558</v>
      </c>
      <c r="H1572">
        <v>104</v>
      </c>
      <c r="I1572">
        <v>18.97599983215332</v>
      </c>
    </row>
    <row r="1573" spans="1:9" x14ac:dyDescent="0.2">
      <c r="A1573">
        <v>9</v>
      </c>
      <c r="B1573" t="s">
        <v>38</v>
      </c>
      <c r="C1573">
        <v>134.91600036621094</v>
      </c>
      <c r="D1573">
        <v>1827.199951171875</v>
      </c>
      <c r="E1573">
        <v>20.299999237060547</v>
      </c>
      <c r="F1573">
        <v>20</v>
      </c>
      <c r="G1573">
        <v>0.52999997138977051</v>
      </c>
      <c r="H1573">
        <v>202</v>
      </c>
      <c r="I1573">
        <v>109.14099884033203</v>
      </c>
    </row>
    <row r="1574" spans="1:9" x14ac:dyDescent="0.2">
      <c r="A1574">
        <v>10</v>
      </c>
      <c r="B1574" t="s">
        <v>39</v>
      </c>
      <c r="C1574">
        <v>146.4429931640625</v>
      </c>
      <c r="D1574">
        <v>32.400001525878906</v>
      </c>
      <c r="E1574">
        <v>16.299999237060547</v>
      </c>
      <c r="F1574">
        <v>12.800000190734863</v>
      </c>
      <c r="G1574">
        <v>4.6599998474121094</v>
      </c>
      <c r="H1574">
        <v>152</v>
      </c>
      <c r="I1574">
        <v>1.1419999599456787</v>
      </c>
    </row>
    <row r="1575" spans="1:9" x14ac:dyDescent="0.2">
      <c r="A1575">
        <v>11</v>
      </c>
      <c r="B1575" t="s">
        <v>40</v>
      </c>
      <c r="C1575">
        <v>191.36199951171875</v>
      </c>
      <c r="D1575">
        <v>65.099998474121094</v>
      </c>
      <c r="E1575">
        <v>5.4000000953674316</v>
      </c>
      <c r="F1575">
        <v>4.9000000953674316</v>
      </c>
      <c r="G1575">
        <v>2.440000057220459</v>
      </c>
      <c r="H1575">
        <v>160</v>
      </c>
      <c r="I1575">
        <v>1.7749999761581421</v>
      </c>
    </row>
    <row r="1577" spans="1:9" x14ac:dyDescent="0.2">
      <c r="A1577" t="s">
        <v>41</v>
      </c>
      <c r="B1577" t="s">
        <v>42</v>
      </c>
    </row>
    <row r="1578" spans="1:9" x14ac:dyDescent="0.2">
      <c r="A1578" t="s">
        <v>22</v>
      </c>
      <c r="B1578" t="s">
        <v>43</v>
      </c>
      <c r="C1578" t="s">
        <v>44</v>
      </c>
      <c r="D1578" t="s">
        <v>45</v>
      </c>
      <c r="E1578" t="s">
        <v>29</v>
      </c>
      <c r="F1578" t="s">
        <v>41</v>
      </c>
      <c r="G1578" t="s">
        <v>46</v>
      </c>
      <c r="H1578" t="s">
        <v>47</v>
      </c>
      <c r="I1578" t="s">
        <v>30</v>
      </c>
    </row>
    <row r="1579" spans="1:9" x14ac:dyDescent="0.2">
      <c r="A1579" t="s">
        <v>30</v>
      </c>
      <c r="B1579">
        <v>-0.28099998831748962</v>
      </c>
      <c r="C1579">
        <v>-0.1429000049829483</v>
      </c>
      <c r="D1579">
        <v>-0.39300000667572021</v>
      </c>
      <c r="E1579">
        <v>-10.421999931335449</v>
      </c>
      <c r="F1579">
        <v>0.71619999408721924</v>
      </c>
      <c r="G1579">
        <v>0.99129998683929443</v>
      </c>
      <c r="H1579">
        <v>0.7225000262260437</v>
      </c>
      <c r="I1579">
        <v>1</v>
      </c>
    </row>
    <row r="1580" spans="1:9" x14ac:dyDescent="0.2">
      <c r="A1580" t="s">
        <v>48</v>
      </c>
      <c r="B1580" t="s">
        <v>49</v>
      </c>
      <c r="C1580">
        <v>0.11800000071525574</v>
      </c>
    </row>
    <row r="1581" spans="1:9" x14ac:dyDescent="0.2">
      <c r="A1581" t="s">
        <v>31</v>
      </c>
      <c r="B1581">
        <v>9.8999999463558197E-2</v>
      </c>
      <c r="C1581">
        <v>2.7100000530481339E-2</v>
      </c>
      <c r="D1581">
        <v>0.10199999809265137</v>
      </c>
      <c r="E1581">
        <v>1.3470000028610229</v>
      </c>
      <c r="F1581">
        <v>0.97420001029968262</v>
      </c>
      <c r="G1581">
        <v>0.98159998655319214</v>
      </c>
      <c r="H1581">
        <v>0.99659997224807739</v>
      </c>
      <c r="I1581">
        <v>0.99580001831054688</v>
      </c>
    </row>
    <row r="1582" spans="1:9" x14ac:dyDescent="0.2">
      <c r="A1582" t="s">
        <v>48</v>
      </c>
      <c r="B1582" t="s">
        <v>49</v>
      </c>
      <c r="C1582">
        <v>-2.199999988079071E-2</v>
      </c>
    </row>
    <row r="1583" spans="1:9" x14ac:dyDescent="0.2">
      <c r="A1583" t="s">
        <v>50</v>
      </c>
      <c r="B1583">
        <v>1.5820000171661377</v>
      </c>
      <c r="C1583">
        <v>0.32280001044273376</v>
      </c>
      <c r="D1583">
        <v>1.6490000486373901</v>
      </c>
      <c r="E1583">
        <v>10.810000419616699</v>
      </c>
      <c r="F1583">
        <v>0.95980000495910645</v>
      </c>
      <c r="G1583">
        <v>0.97899997234344482</v>
      </c>
      <c r="H1583">
        <v>0.99449998140335083</v>
      </c>
      <c r="I1583">
        <v>0.98580002784729004</v>
      </c>
    </row>
    <row r="1584" spans="1:9" x14ac:dyDescent="0.2">
      <c r="A1584" t="s">
        <v>51</v>
      </c>
      <c r="B1584">
        <v>10.348999977111816</v>
      </c>
      <c r="C1584">
        <v>1.7732000350952148</v>
      </c>
      <c r="D1584">
        <v>10.623000144958496</v>
      </c>
      <c r="E1584">
        <v>42.844001770019531</v>
      </c>
      <c r="F1584">
        <v>0.97430002689361572</v>
      </c>
      <c r="G1584">
        <v>0.97500002384185791</v>
      </c>
      <c r="H1584">
        <v>1.0053999423980713</v>
      </c>
      <c r="I1584">
        <v>0.99390000104904175</v>
      </c>
    </row>
    <row r="1585" spans="1:9" x14ac:dyDescent="0.2">
      <c r="A1585" t="s">
        <v>52</v>
      </c>
      <c r="B1585">
        <v>1.5559999942779541</v>
      </c>
      <c r="C1585">
        <v>0.48249998688697815</v>
      </c>
      <c r="D1585">
        <v>1.2070000171661377</v>
      </c>
      <c r="E1585">
        <v>10.414999961853027</v>
      </c>
      <c r="F1585">
        <v>1.2889000177383423</v>
      </c>
      <c r="G1585">
        <v>0.97339999675750732</v>
      </c>
      <c r="H1585">
        <v>1.3221999406814575</v>
      </c>
      <c r="I1585">
        <v>1.0013999938964844</v>
      </c>
    </row>
    <row r="1586" spans="1:9" x14ac:dyDescent="0.2">
      <c r="A1586" t="s">
        <v>53</v>
      </c>
      <c r="B1586">
        <v>11.102999687194824</v>
      </c>
      <c r="C1586">
        <v>2.0924999713897705</v>
      </c>
      <c r="D1586">
        <v>11.208999633789062</v>
      </c>
      <c r="E1586">
        <v>51.941001892089844</v>
      </c>
      <c r="F1586">
        <v>0.99049997329711914</v>
      </c>
      <c r="G1586">
        <v>0.98280000686645508</v>
      </c>
      <c r="H1586">
        <v>1.0081000328063965</v>
      </c>
      <c r="I1586">
        <v>0.99980002641677856</v>
      </c>
    </row>
    <row r="1587" spans="1:9" x14ac:dyDescent="0.2">
      <c r="A1587" t="s">
        <v>54</v>
      </c>
      <c r="B1587">
        <v>39.518001556396484</v>
      </c>
      <c r="C1587">
        <v>6.3189001083374023</v>
      </c>
      <c r="D1587">
        <v>37.625999450683594</v>
      </c>
      <c r="E1587">
        <v>67.989997863769531</v>
      </c>
      <c r="F1587">
        <v>1.0503000020980835</v>
      </c>
      <c r="G1587">
        <v>0.97610002756118774</v>
      </c>
      <c r="H1587">
        <v>1.0755000114440918</v>
      </c>
      <c r="I1587">
        <v>1.0003999471664429</v>
      </c>
    </row>
    <row r="1588" spans="1:9" x14ac:dyDescent="0.2">
      <c r="A1588" t="s">
        <v>55</v>
      </c>
      <c r="B1588">
        <v>4.4149999618530273</v>
      </c>
      <c r="C1588">
        <v>1.0523999929428101</v>
      </c>
      <c r="D1588">
        <v>3.8619999885559082</v>
      </c>
      <c r="E1588">
        <v>18.97599983215332</v>
      </c>
      <c r="F1588">
        <v>1.1433000564575195</v>
      </c>
      <c r="G1588">
        <v>0.98280000686645508</v>
      </c>
      <c r="H1588">
        <v>1.1610000133514404</v>
      </c>
      <c r="I1588">
        <v>1.0018999576568604</v>
      </c>
    </row>
    <row r="1589" spans="1:9" x14ac:dyDescent="0.2">
      <c r="A1589" t="s">
        <v>56</v>
      </c>
      <c r="B1589">
        <v>25.982999801635742</v>
      </c>
      <c r="C1589">
        <v>3.4746999740600586</v>
      </c>
      <c r="D1589">
        <v>26.059999465942383</v>
      </c>
      <c r="E1589">
        <v>109.14099884033203</v>
      </c>
      <c r="F1589">
        <v>0.99709999561309814</v>
      </c>
      <c r="G1589">
        <v>0.99290001392364502</v>
      </c>
      <c r="H1589">
        <v>1.0041999816894531</v>
      </c>
      <c r="I1589">
        <v>1</v>
      </c>
    </row>
    <row r="1590" spans="1:9" x14ac:dyDescent="0.2">
      <c r="A1590" t="s">
        <v>57</v>
      </c>
      <c r="B1590">
        <v>0.49599999189376831</v>
      </c>
      <c r="C1590">
        <v>6.7100003361701965E-2</v>
      </c>
      <c r="D1590">
        <v>0.4830000102519989</v>
      </c>
      <c r="E1590">
        <v>1.1419999599456787</v>
      </c>
      <c r="F1590">
        <v>1.0257999897003174</v>
      </c>
      <c r="G1590">
        <v>1.0194000005722046</v>
      </c>
      <c r="H1590">
        <v>1.0063999891281128</v>
      </c>
      <c r="I1590">
        <v>1</v>
      </c>
    </row>
    <row r="1591" spans="1:9" x14ac:dyDescent="0.2">
      <c r="A1591" t="s">
        <v>58</v>
      </c>
      <c r="B1591">
        <v>1.8849999904632568</v>
      </c>
      <c r="C1591">
        <v>0.22660000622272491</v>
      </c>
      <c r="D1591">
        <v>1.7749999761581421</v>
      </c>
      <c r="E1591">
        <v>1.7749999761581421</v>
      </c>
      <c r="F1591">
        <v>1.0618000030517578</v>
      </c>
      <c r="G1591">
        <v>1.0397000312805176</v>
      </c>
      <c r="H1591">
        <v>1.0378999710083008</v>
      </c>
      <c r="I1591">
        <v>0.98400002717971802</v>
      </c>
    </row>
    <row r="1592" spans="1:9" x14ac:dyDescent="0.2">
      <c r="A1592" t="s">
        <v>59</v>
      </c>
    </row>
    <row r="1593" spans="1:9" x14ac:dyDescent="0.2">
      <c r="A1593" t="s">
        <v>60</v>
      </c>
      <c r="B1593">
        <v>96.801002502441406</v>
      </c>
      <c r="C1593">
        <v>15.694999694824219</v>
      </c>
      <c r="D1593">
        <v>94.2030029296875</v>
      </c>
      <c r="E1593">
        <v>305.95999145507812</v>
      </c>
      <c r="F1593" t="s">
        <v>61</v>
      </c>
    </row>
    <row r="1595" spans="1:9" x14ac:dyDescent="0.2">
      <c r="A1595" t="s">
        <v>62</v>
      </c>
    </row>
    <row r="1597" spans="1:9" x14ac:dyDescent="0.2">
      <c r="A1597" t="s">
        <v>172</v>
      </c>
    </row>
    <row r="1598" spans="1:9" x14ac:dyDescent="0.2">
      <c r="A1598" t="s">
        <v>1</v>
      </c>
      <c r="B1598" t="s">
        <v>2</v>
      </c>
      <c r="C1598" t="s">
        <v>3</v>
      </c>
      <c r="D1598" t="s">
        <v>4</v>
      </c>
    </row>
    <row r="1599" spans="1:9" x14ac:dyDescent="0.2">
      <c r="A1599" t="s">
        <v>5</v>
      </c>
      <c r="B1599">
        <v>39</v>
      </c>
      <c r="C1599" t="s">
        <v>6</v>
      </c>
      <c r="D1599" t="s">
        <v>173</v>
      </c>
    </row>
    <row r="1600" spans="1:9" x14ac:dyDescent="0.2">
      <c r="A1600" t="s">
        <v>8</v>
      </c>
      <c r="B1600" t="s">
        <v>9</v>
      </c>
      <c r="C1600">
        <v>0.43729999661445618</v>
      </c>
      <c r="D1600" t="s">
        <v>10</v>
      </c>
      <c r="E1600">
        <v>13.640899658203125</v>
      </c>
      <c r="F1600" t="s">
        <v>11</v>
      </c>
      <c r="G1600">
        <v>10.366999626159668</v>
      </c>
    </row>
    <row r="1601" spans="1:9" x14ac:dyDescent="0.2">
      <c r="A1601" t="s">
        <v>12</v>
      </c>
      <c r="B1601">
        <v>15</v>
      </c>
      <c r="C1601" t="s">
        <v>13</v>
      </c>
      <c r="D1601">
        <v>1</v>
      </c>
      <c r="E1601" t="s">
        <v>14</v>
      </c>
      <c r="F1601" t="s">
        <v>15</v>
      </c>
    </row>
    <row r="1602" spans="1:9" x14ac:dyDescent="0.2">
      <c r="A1602" t="s">
        <v>16</v>
      </c>
      <c r="B1602" t="s">
        <v>174</v>
      </c>
    </row>
    <row r="1603" spans="1:9" x14ac:dyDescent="0.2">
      <c r="A1603" t="s">
        <v>18</v>
      </c>
    </row>
    <row r="1604" spans="1:9" x14ac:dyDescent="0.2">
      <c r="A1604" t="s">
        <v>19</v>
      </c>
    </row>
    <row r="1605" spans="1:9" x14ac:dyDescent="0.2">
      <c r="A1605" t="s">
        <v>20</v>
      </c>
      <c r="B1605">
        <v>1.4970000350444934E-8</v>
      </c>
    </row>
    <row r="1606" spans="1:9" x14ac:dyDescent="0.2">
      <c r="A1606" t="s">
        <v>21</v>
      </c>
      <c r="B1606" t="s">
        <v>22</v>
      </c>
      <c r="C1606" t="s">
        <v>23</v>
      </c>
      <c r="D1606" t="s">
        <v>24</v>
      </c>
      <c r="E1606" t="s">
        <v>25</v>
      </c>
      <c r="F1606" t="s">
        <v>26</v>
      </c>
      <c r="G1606" t="s">
        <v>27</v>
      </c>
      <c r="H1606" t="s">
        <v>28</v>
      </c>
      <c r="I1606" t="s">
        <v>29</v>
      </c>
    </row>
    <row r="1607" spans="1:9" x14ac:dyDescent="0.2">
      <c r="A1607">
        <v>1</v>
      </c>
      <c r="B1607" t="s">
        <v>30</v>
      </c>
      <c r="C1607">
        <v>84.9219970703125</v>
      </c>
      <c r="D1607">
        <v>-32.099998474121094</v>
      </c>
      <c r="E1607">
        <v>259.89999389648438</v>
      </c>
      <c r="F1607">
        <v>118</v>
      </c>
      <c r="G1607">
        <v>100</v>
      </c>
      <c r="H1607">
        <v>587</v>
      </c>
      <c r="I1607">
        <v>-8.2659997940063477</v>
      </c>
    </row>
    <row r="1608" spans="1:9" x14ac:dyDescent="0.2">
      <c r="A1608">
        <v>2</v>
      </c>
      <c r="B1608" t="s">
        <v>31</v>
      </c>
      <c r="C1608">
        <v>151.11799621582031</v>
      </c>
      <c r="D1608">
        <v>20.200000762939453</v>
      </c>
      <c r="E1608">
        <v>8.3999996185302734</v>
      </c>
      <c r="F1608">
        <v>9.8000001907348633</v>
      </c>
      <c r="G1608">
        <v>6.8600001335144043</v>
      </c>
      <c r="H1608">
        <v>44</v>
      </c>
      <c r="I1608">
        <v>1.2269999980926514</v>
      </c>
    </row>
    <row r="1609" spans="1:9" x14ac:dyDescent="0.2">
      <c r="A1609">
        <v>3</v>
      </c>
      <c r="B1609" t="s">
        <v>32</v>
      </c>
      <c r="C1609">
        <v>119.47699737548828</v>
      </c>
      <c r="D1609">
        <v>426.60000610351562</v>
      </c>
      <c r="E1609">
        <v>25.899999618530273</v>
      </c>
      <c r="F1609">
        <v>20.899999618530273</v>
      </c>
      <c r="G1609">
        <v>1.1499999761581421</v>
      </c>
      <c r="H1609">
        <v>56</v>
      </c>
      <c r="I1609">
        <v>10.039999961853027</v>
      </c>
    </row>
    <row r="1610" spans="1:9" x14ac:dyDescent="0.2">
      <c r="A1610">
        <v>4</v>
      </c>
      <c r="B1610" t="s">
        <v>33</v>
      </c>
      <c r="C1610">
        <v>107.21700286865234</v>
      </c>
      <c r="D1610">
        <v>2934.800048828125</v>
      </c>
      <c r="E1610">
        <v>38.5</v>
      </c>
      <c r="F1610">
        <v>36.400001525878906</v>
      </c>
      <c r="G1610">
        <v>0.41999998688697815</v>
      </c>
      <c r="H1610">
        <v>69</v>
      </c>
      <c r="I1610">
        <v>41.98699951171875</v>
      </c>
    </row>
    <row r="1611" spans="1:9" x14ac:dyDescent="0.2">
      <c r="A1611">
        <v>5</v>
      </c>
      <c r="B1611" t="s">
        <v>34</v>
      </c>
      <c r="C1611">
        <v>129.48800659179688</v>
      </c>
      <c r="D1611">
        <v>75.900001525878906</v>
      </c>
      <c r="E1611">
        <v>5.1999998092651367</v>
      </c>
      <c r="F1611">
        <v>6</v>
      </c>
      <c r="G1611">
        <v>3.8900001049041748</v>
      </c>
      <c r="H1611">
        <v>174</v>
      </c>
      <c r="I1611">
        <v>10.708999633789062</v>
      </c>
    </row>
    <row r="1612" spans="1:9" x14ac:dyDescent="0.2">
      <c r="A1612">
        <v>6</v>
      </c>
      <c r="B1612" t="s">
        <v>35</v>
      </c>
      <c r="C1612">
        <v>90.674003601074219</v>
      </c>
      <c r="D1612">
        <v>1321.199951171875</v>
      </c>
      <c r="E1612">
        <v>28.100000381469727</v>
      </c>
      <c r="F1612">
        <v>15</v>
      </c>
      <c r="G1612">
        <v>0.62999999523162842</v>
      </c>
      <c r="H1612">
        <v>122</v>
      </c>
      <c r="I1612">
        <v>50.780998229980469</v>
      </c>
    </row>
    <row r="1613" spans="1:9" x14ac:dyDescent="0.2">
      <c r="A1613">
        <v>7</v>
      </c>
      <c r="B1613" t="s">
        <v>36</v>
      </c>
      <c r="C1613">
        <v>77.48699951171875</v>
      </c>
      <c r="D1613">
        <v>5361.7001953125</v>
      </c>
      <c r="E1613">
        <v>81.599998474121094</v>
      </c>
      <c r="F1613">
        <v>38</v>
      </c>
      <c r="G1613">
        <v>0.31000000238418579</v>
      </c>
      <c r="H1613">
        <v>175</v>
      </c>
      <c r="I1613">
        <v>67.912002563476562</v>
      </c>
    </row>
    <row r="1614" spans="1:9" x14ac:dyDescent="0.2">
      <c r="A1614">
        <v>8</v>
      </c>
      <c r="B1614" t="s">
        <v>37</v>
      </c>
      <c r="C1614">
        <v>107.49800109863281</v>
      </c>
      <c r="D1614">
        <v>372.29998779296875</v>
      </c>
      <c r="E1614">
        <v>15.300000190734863</v>
      </c>
      <c r="F1614">
        <v>10.800000190734863</v>
      </c>
      <c r="G1614">
        <v>1.2000000476837158</v>
      </c>
      <c r="H1614">
        <v>109</v>
      </c>
      <c r="I1614">
        <v>18.13800048828125</v>
      </c>
    </row>
    <row r="1615" spans="1:9" x14ac:dyDescent="0.2">
      <c r="A1615">
        <v>9</v>
      </c>
      <c r="B1615" t="s">
        <v>38</v>
      </c>
      <c r="C1615">
        <v>134.86199951171875</v>
      </c>
      <c r="D1615">
        <v>1802.5999755859375</v>
      </c>
      <c r="E1615">
        <v>19.399999618530273</v>
      </c>
      <c r="F1615">
        <v>16.700000762939453</v>
      </c>
      <c r="G1615">
        <v>0.52999997138977051</v>
      </c>
      <c r="H1615">
        <v>192</v>
      </c>
      <c r="I1615">
        <v>107.73899841308594</v>
      </c>
    </row>
    <row r="1616" spans="1:9" x14ac:dyDescent="0.2">
      <c r="A1616">
        <v>10</v>
      </c>
      <c r="B1616" t="s">
        <v>39</v>
      </c>
      <c r="C1616">
        <v>146.4429931640625</v>
      </c>
      <c r="D1616">
        <v>38.5</v>
      </c>
      <c r="E1616">
        <v>15.899999618530273</v>
      </c>
      <c r="F1616">
        <v>11</v>
      </c>
      <c r="G1616">
        <v>4.0500001907348633</v>
      </c>
      <c r="H1616">
        <v>148</v>
      </c>
      <c r="I1616">
        <v>1.3569999933242798</v>
      </c>
    </row>
    <row r="1617" spans="1:9" x14ac:dyDescent="0.2">
      <c r="A1617">
        <v>11</v>
      </c>
      <c r="B1617" t="s">
        <v>40</v>
      </c>
      <c r="C1617">
        <v>191.36199951171875</v>
      </c>
      <c r="D1617">
        <v>65.699996948242188</v>
      </c>
      <c r="E1617">
        <v>5.0999999046325684</v>
      </c>
      <c r="F1617">
        <v>5</v>
      </c>
      <c r="G1617">
        <v>2.4200000762939453</v>
      </c>
      <c r="H1617">
        <v>158</v>
      </c>
      <c r="I1617">
        <v>1.7910000085830688</v>
      </c>
    </row>
    <row r="1619" spans="1:9" x14ac:dyDescent="0.2">
      <c r="A1619" t="s">
        <v>41</v>
      </c>
      <c r="B1619" t="s">
        <v>42</v>
      </c>
    </row>
    <row r="1620" spans="1:9" x14ac:dyDescent="0.2">
      <c r="A1620" t="s">
        <v>22</v>
      </c>
      <c r="B1620" t="s">
        <v>43</v>
      </c>
      <c r="C1620" t="s">
        <v>44</v>
      </c>
      <c r="D1620" t="s">
        <v>45</v>
      </c>
      <c r="E1620" t="s">
        <v>29</v>
      </c>
      <c r="F1620" t="s">
        <v>41</v>
      </c>
      <c r="G1620" t="s">
        <v>46</v>
      </c>
      <c r="H1620" t="s">
        <v>47</v>
      </c>
      <c r="I1620" t="s">
        <v>30</v>
      </c>
    </row>
    <row r="1621" spans="1:9" x14ac:dyDescent="0.2">
      <c r="A1621" t="s">
        <v>30</v>
      </c>
      <c r="B1621">
        <v>-0.22300000488758087</v>
      </c>
      <c r="C1621">
        <v>-0.11429999768733978</v>
      </c>
      <c r="D1621">
        <v>-0.31099998950958252</v>
      </c>
      <c r="E1621">
        <v>-8.2659997940063477</v>
      </c>
      <c r="F1621">
        <v>0.71670001745223999</v>
      </c>
      <c r="G1621">
        <v>0.99129998683929443</v>
      </c>
      <c r="H1621">
        <v>0.72289997339248657</v>
      </c>
      <c r="I1621">
        <v>1</v>
      </c>
    </row>
    <row r="1622" spans="1:9" x14ac:dyDescent="0.2">
      <c r="A1622" t="s">
        <v>48</v>
      </c>
      <c r="B1622" t="s">
        <v>49</v>
      </c>
      <c r="C1622">
        <v>9.3999996781349182E-2</v>
      </c>
    </row>
    <row r="1623" spans="1:9" x14ac:dyDescent="0.2">
      <c r="A1623" t="s">
        <v>31</v>
      </c>
      <c r="B1623">
        <v>9.0999998152256012E-2</v>
      </c>
      <c r="C1623">
        <v>2.4900000542402267E-2</v>
      </c>
      <c r="D1623">
        <v>9.3000002205371857E-2</v>
      </c>
      <c r="E1623">
        <v>1.2269999980926514</v>
      </c>
      <c r="F1623">
        <v>0.97450000047683716</v>
      </c>
      <c r="G1623">
        <v>0.98170000314712524</v>
      </c>
      <c r="H1623">
        <v>0.9968000054359436</v>
      </c>
      <c r="I1623">
        <v>0.99589997529983521</v>
      </c>
    </row>
    <row r="1624" spans="1:9" x14ac:dyDescent="0.2">
      <c r="A1624" t="s">
        <v>48</v>
      </c>
      <c r="B1624" t="s">
        <v>49</v>
      </c>
      <c r="C1624">
        <v>-2.0999999716877937E-2</v>
      </c>
    </row>
    <row r="1625" spans="1:9" x14ac:dyDescent="0.2">
      <c r="A1625" t="s">
        <v>50</v>
      </c>
      <c r="B1625">
        <v>1.4700000286102295</v>
      </c>
      <c r="C1625">
        <v>0.30259999632835388</v>
      </c>
      <c r="D1625">
        <v>1.531000018119812</v>
      </c>
      <c r="E1625">
        <v>10.039999961853027</v>
      </c>
      <c r="F1625">
        <v>0.95999997854232788</v>
      </c>
      <c r="G1625">
        <v>0.97909998893737793</v>
      </c>
      <c r="H1625">
        <v>0.99459999799728394</v>
      </c>
      <c r="I1625">
        <v>0.98589998483657837</v>
      </c>
    </row>
    <row r="1626" spans="1:9" x14ac:dyDescent="0.2">
      <c r="A1626" t="s">
        <v>51</v>
      </c>
      <c r="B1626">
        <v>10.140000343322754</v>
      </c>
      <c r="C1626">
        <v>1.7534999847412109</v>
      </c>
      <c r="D1626">
        <v>10.409999847412109</v>
      </c>
      <c r="E1626">
        <v>41.98699951171875</v>
      </c>
      <c r="F1626">
        <v>0.97409999370574951</v>
      </c>
      <c r="G1626">
        <v>0.97500002384185791</v>
      </c>
      <c r="H1626">
        <v>1.0052000284194946</v>
      </c>
      <c r="I1626">
        <v>0.99390000104904175</v>
      </c>
    </row>
    <row r="1627" spans="1:9" x14ac:dyDescent="0.2">
      <c r="A1627" t="s">
        <v>52</v>
      </c>
      <c r="B1627">
        <v>1.6009999513626099</v>
      </c>
      <c r="C1627">
        <v>0.50089997053146362</v>
      </c>
      <c r="D1627">
        <v>1.2410000562667847</v>
      </c>
      <c r="E1627">
        <v>10.708999633789062</v>
      </c>
      <c r="F1627">
        <v>1.2892999649047852</v>
      </c>
      <c r="G1627">
        <v>0.97339999675750732</v>
      </c>
      <c r="H1627">
        <v>1.3224999904632568</v>
      </c>
      <c r="I1627">
        <v>1.0013999938964844</v>
      </c>
    </row>
    <row r="1628" spans="1:9" x14ac:dyDescent="0.2">
      <c r="A1628" t="s">
        <v>53</v>
      </c>
      <c r="B1628">
        <v>10.848999977111816</v>
      </c>
      <c r="C1628">
        <v>2.0638000965118408</v>
      </c>
      <c r="D1628">
        <v>10.958999633789062</v>
      </c>
      <c r="E1628">
        <v>50.780998229980469</v>
      </c>
      <c r="F1628">
        <v>0.99000000953674316</v>
      </c>
      <c r="G1628">
        <v>0.98280000686645508</v>
      </c>
      <c r="H1628">
        <v>1.007599949836731</v>
      </c>
      <c r="I1628">
        <v>0.99970000982284546</v>
      </c>
    </row>
    <row r="1629" spans="1:9" x14ac:dyDescent="0.2">
      <c r="A1629" t="s">
        <v>54</v>
      </c>
      <c r="B1629">
        <v>39.438999176025391</v>
      </c>
      <c r="C1629">
        <v>6.3646998405456543</v>
      </c>
      <c r="D1629">
        <v>37.583000183105469</v>
      </c>
      <c r="E1629">
        <v>67.912002563476562</v>
      </c>
      <c r="F1629">
        <v>1.0493999719619751</v>
      </c>
      <c r="G1629">
        <v>0.97610002756118774</v>
      </c>
      <c r="H1629">
        <v>1.0745999813079834</v>
      </c>
      <c r="I1629">
        <v>1.0003999471664429</v>
      </c>
    </row>
    <row r="1630" spans="1:9" x14ac:dyDescent="0.2">
      <c r="A1630" t="s">
        <v>55</v>
      </c>
      <c r="B1630">
        <v>4.2230000495910645</v>
      </c>
      <c r="C1630">
        <v>1.0160000324249268</v>
      </c>
      <c r="D1630">
        <v>3.6909999847412109</v>
      </c>
      <c r="E1630">
        <v>18.13800048828125</v>
      </c>
      <c r="F1630">
        <v>1.1440999507904053</v>
      </c>
      <c r="G1630">
        <v>0.98290002346038818</v>
      </c>
      <c r="H1630">
        <v>1.1619000434875488</v>
      </c>
      <c r="I1630">
        <v>1.0018999576568604</v>
      </c>
    </row>
    <row r="1631" spans="1:9" x14ac:dyDescent="0.2">
      <c r="A1631" t="s">
        <v>56</v>
      </c>
      <c r="B1631">
        <v>25.64900016784668</v>
      </c>
      <c r="C1631">
        <v>3.4616999626159668</v>
      </c>
      <c r="D1631">
        <v>25.725000381469727</v>
      </c>
      <c r="E1631">
        <v>107.73899841308594</v>
      </c>
      <c r="F1631">
        <v>0.99699997901916504</v>
      </c>
      <c r="G1631">
        <v>0.99290001392364502</v>
      </c>
      <c r="H1631">
        <v>1.0041999816894531</v>
      </c>
      <c r="I1631">
        <v>1</v>
      </c>
    </row>
    <row r="1632" spans="1:9" x14ac:dyDescent="0.2">
      <c r="A1632" t="s">
        <v>57</v>
      </c>
      <c r="B1632">
        <v>0.58899998664855957</v>
      </c>
      <c r="C1632">
        <v>8.0499999225139618E-2</v>
      </c>
      <c r="D1632">
        <v>0.57400000095367432</v>
      </c>
      <c r="E1632">
        <v>1.3569999933242798</v>
      </c>
      <c r="F1632">
        <v>1.0257999897003174</v>
      </c>
      <c r="G1632">
        <v>1.0194000005722046</v>
      </c>
      <c r="H1632">
        <v>1.0062999725341797</v>
      </c>
      <c r="I1632">
        <v>1</v>
      </c>
    </row>
    <row r="1633" spans="1:9" x14ac:dyDescent="0.2">
      <c r="A1633" t="s">
        <v>58</v>
      </c>
      <c r="B1633">
        <v>1.9010000228881836</v>
      </c>
      <c r="C1633">
        <v>0.23070000112056732</v>
      </c>
      <c r="D1633">
        <v>1.7910000085830688</v>
      </c>
      <c r="E1633">
        <v>1.7910000085830688</v>
      </c>
      <c r="F1633">
        <v>1.0614999532699585</v>
      </c>
      <c r="G1633">
        <v>1.0397000312805176</v>
      </c>
      <c r="H1633">
        <v>1.037600040435791</v>
      </c>
      <c r="I1633">
        <v>0.98390001058578491</v>
      </c>
    </row>
    <row r="1634" spans="1:9" x14ac:dyDescent="0.2">
      <c r="A1634" t="s">
        <v>59</v>
      </c>
    </row>
    <row r="1635" spans="1:9" x14ac:dyDescent="0.2">
      <c r="A1635" t="s">
        <v>60</v>
      </c>
      <c r="B1635">
        <v>95.802001953125</v>
      </c>
      <c r="C1635">
        <v>15.684900283813477</v>
      </c>
      <c r="D1635">
        <v>93.287002563476562</v>
      </c>
      <c r="E1635">
        <v>303.41598510742188</v>
      </c>
      <c r="F1635" t="s">
        <v>61</v>
      </c>
    </row>
    <row r="1637" spans="1:9" x14ac:dyDescent="0.2">
      <c r="A1637" t="s">
        <v>62</v>
      </c>
    </row>
    <row r="1639" spans="1:9" x14ac:dyDescent="0.2">
      <c r="A1639" t="s">
        <v>175</v>
      </c>
    </row>
    <row r="1640" spans="1:9" x14ac:dyDescent="0.2">
      <c r="A1640" t="s">
        <v>1</v>
      </c>
      <c r="B1640" t="s">
        <v>2</v>
      </c>
      <c r="C1640" t="s">
        <v>3</v>
      </c>
      <c r="D1640" t="s">
        <v>4</v>
      </c>
    </row>
    <row r="1641" spans="1:9" x14ac:dyDescent="0.2">
      <c r="A1641" t="s">
        <v>5</v>
      </c>
      <c r="B1641">
        <v>40</v>
      </c>
      <c r="C1641" t="s">
        <v>6</v>
      </c>
      <c r="D1641" t="s">
        <v>176</v>
      </c>
    </row>
    <row r="1642" spans="1:9" x14ac:dyDescent="0.2">
      <c r="A1642" t="s">
        <v>8</v>
      </c>
      <c r="B1642" t="s">
        <v>9</v>
      </c>
      <c r="C1642">
        <v>0.32879999279975891</v>
      </c>
      <c r="D1642" t="s">
        <v>10</v>
      </c>
      <c r="E1642">
        <v>13.592399597167969</v>
      </c>
      <c r="F1642" t="s">
        <v>11</v>
      </c>
      <c r="G1642">
        <v>10.367500305175781</v>
      </c>
    </row>
    <row r="1643" spans="1:9" x14ac:dyDescent="0.2">
      <c r="A1643" t="s">
        <v>12</v>
      </c>
      <c r="B1643">
        <v>15</v>
      </c>
      <c r="C1643" t="s">
        <v>13</v>
      </c>
      <c r="D1643">
        <v>1</v>
      </c>
      <c r="E1643" t="s">
        <v>14</v>
      </c>
      <c r="F1643" t="s">
        <v>15</v>
      </c>
    </row>
    <row r="1644" spans="1:9" x14ac:dyDescent="0.2">
      <c r="A1644" t="s">
        <v>16</v>
      </c>
      <c r="B1644" t="s">
        <v>177</v>
      </c>
    </row>
    <row r="1645" spans="1:9" x14ac:dyDescent="0.2">
      <c r="A1645" t="s">
        <v>18</v>
      </c>
    </row>
    <row r="1646" spans="1:9" x14ac:dyDescent="0.2">
      <c r="A1646" t="s">
        <v>19</v>
      </c>
    </row>
    <row r="1647" spans="1:9" x14ac:dyDescent="0.2">
      <c r="A1647" t="s">
        <v>20</v>
      </c>
      <c r="B1647">
        <v>1.4979999463093918E-8</v>
      </c>
    </row>
    <row r="1648" spans="1:9" x14ac:dyDescent="0.2">
      <c r="A1648" t="s">
        <v>21</v>
      </c>
      <c r="B1648" t="s">
        <v>22</v>
      </c>
      <c r="C1648" t="s">
        <v>23</v>
      </c>
      <c r="D1648" t="s">
        <v>24</v>
      </c>
      <c r="E1648" t="s">
        <v>25</v>
      </c>
      <c r="F1648" t="s">
        <v>26</v>
      </c>
      <c r="G1648" t="s">
        <v>27</v>
      </c>
      <c r="H1648" t="s">
        <v>28</v>
      </c>
      <c r="I1648" t="s">
        <v>29</v>
      </c>
    </row>
    <row r="1649" spans="1:9" x14ac:dyDescent="0.2">
      <c r="A1649">
        <v>1</v>
      </c>
      <c r="B1649" t="s">
        <v>30</v>
      </c>
      <c r="C1649">
        <v>84.9219970703125</v>
      </c>
      <c r="D1649">
        <v>-39.099998474121094</v>
      </c>
      <c r="E1649">
        <v>276.10000610351562</v>
      </c>
      <c r="F1649">
        <v>120.80000305175781</v>
      </c>
      <c r="G1649">
        <v>100</v>
      </c>
      <c r="H1649">
        <v>600</v>
      </c>
      <c r="I1649">
        <v>-10.062000274658203</v>
      </c>
    </row>
    <row r="1650" spans="1:9" x14ac:dyDescent="0.2">
      <c r="A1650">
        <v>2</v>
      </c>
      <c r="B1650" t="s">
        <v>31</v>
      </c>
      <c r="C1650">
        <v>151.11799621582031</v>
      </c>
      <c r="D1650">
        <v>21.799999237060547</v>
      </c>
      <c r="E1650">
        <v>10.5</v>
      </c>
      <c r="F1650">
        <v>8.3000001907348633</v>
      </c>
      <c r="G1650">
        <v>6.5500001907348633</v>
      </c>
      <c r="H1650">
        <v>45</v>
      </c>
      <c r="I1650">
        <v>1.3200000524520874</v>
      </c>
    </row>
    <row r="1651" spans="1:9" x14ac:dyDescent="0.2">
      <c r="A1651">
        <v>3</v>
      </c>
      <c r="B1651" t="s">
        <v>32</v>
      </c>
      <c r="C1651">
        <v>119.47699737548828</v>
      </c>
      <c r="D1651">
        <v>420.10000610351562</v>
      </c>
      <c r="E1651">
        <v>26.799999237060547</v>
      </c>
      <c r="F1651">
        <v>22.700000762939453</v>
      </c>
      <c r="G1651">
        <v>1.1599999666213989</v>
      </c>
      <c r="H1651">
        <v>57</v>
      </c>
      <c r="I1651">
        <v>9.8809995651245117</v>
      </c>
    </row>
    <row r="1652" spans="1:9" x14ac:dyDescent="0.2">
      <c r="A1652">
        <v>4</v>
      </c>
      <c r="B1652" t="s">
        <v>33</v>
      </c>
      <c r="C1652">
        <v>107.24199676513672</v>
      </c>
      <c r="D1652">
        <v>2898.300048828125</v>
      </c>
      <c r="E1652">
        <v>38.599998474121094</v>
      </c>
      <c r="F1652">
        <v>35.400001525878906</v>
      </c>
      <c r="G1652">
        <v>0.41999998688697815</v>
      </c>
      <c r="H1652">
        <v>68</v>
      </c>
      <c r="I1652">
        <v>41.437999725341797</v>
      </c>
    </row>
    <row r="1653" spans="1:9" x14ac:dyDescent="0.2">
      <c r="A1653">
        <v>5</v>
      </c>
      <c r="B1653" t="s">
        <v>34</v>
      </c>
      <c r="C1653">
        <v>129.48800659179688</v>
      </c>
      <c r="D1653">
        <v>77.400001525878906</v>
      </c>
      <c r="E1653">
        <v>5.4000000953674316</v>
      </c>
      <c r="F1653">
        <v>4.1999998092651367</v>
      </c>
      <c r="G1653">
        <v>3.809999942779541</v>
      </c>
      <c r="H1653">
        <v>159</v>
      </c>
      <c r="I1653">
        <v>10.909999847412109</v>
      </c>
    </row>
    <row r="1654" spans="1:9" x14ac:dyDescent="0.2">
      <c r="A1654">
        <v>6</v>
      </c>
      <c r="B1654" t="s">
        <v>35</v>
      </c>
      <c r="C1654">
        <v>90.674003601074219</v>
      </c>
      <c r="D1654">
        <v>1314.300048828125</v>
      </c>
      <c r="E1654">
        <v>29.799999237060547</v>
      </c>
      <c r="F1654">
        <v>17</v>
      </c>
      <c r="G1654">
        <v>0.62999999523162842</v>
      </c>
      <c r="H1654">
        <v>127</v>
      </c>
      <c r="I1654">
        <v>50.479999542236328</v>
      </c>
    </row>
    <row r="1655" spans="1:9" x14ac:dyDescent="0.2">
      <c r="A1655">
        <v>7</v>
      </c>
      <c r="B1655" t="s">
        <v>36</v>
      </c>
      <c r="C1655">
        <v>77.48699951171875</v>
      </c>
      <c r="D1655">
        <v>5368.39990234375</v>
      </c>
      <c r="E1655">
        <v>86.5</v>
      </c>
      <c r="F1655">
        <v>34.099998474121094</v>
      </c>
      <c r="G1655">
        <v>0.31000000238418579</v>
      </c>
      <c r="H1655">
        <v>176</v>
      </c>
      <c r="I1655">
        <v>67.952003479003906</v>
      </c>
    </row>
    <row r="1656" spans="1:9" x14ac:dyDescent="0.2">
      <c r="A1656">
        <v>8</v>
      </c>
      <c r="B1656" t="s">
        <v>37</v>
      </c>
      <c r="C1656">
        <v>107.51300048828125</v>
      </c>
      <c r="D1656">
        <v>384</v>
      </c>
      <c r="E1656">
        <v>13.699999809265137</v>
      </c>
      <c r="F1656">
        <v>9.3999996185302734</v>
      </c>
      <c r="G1656">
        <v>1.1699999570846558</v>
      </c>
      <c r="H1656">
        <v>102</v>
      </c>
      <c r="I1656">
        <v>18.694000244140625</v>
      </c>
    </row>
    <row r="1657" spans="1:9" x14ac:dyDescent="0.2">
      <c r="A1657">
        <v>9</v>
      </c>
      <c r="B1657" t="s">
        <v>38</v>
      </c>
      <c r="C1657">
        <v>134.906005859375</v>
      </c>
      <c r="D1657">
        <v>1842.9000244140625</v>
      </c>
      <c r="E1657">
        <v>22.799999237060547</v>
      </c>
      <c r="F1657">
        <v>18.399999618530273</v>
      </c>
      <c r="G1657">
        <v>0.52999997138977051</v>
      </c>
      <c r="H1657">
        <v>205</v>
      </c>
      <c r="I1657">
        <v>110.07499694824219</v>
      </c>
    </row>
    <row r="1658" spans="1:9" x14ac:dyDescent="0.2">
      <c r="A1658">
        <v>10</v>
      </c>
      <c r="B1658" t="s">
        <v>39</v>
      </c>
      <c r="C1658">
        <v>146.4429931640625</v>
      </c>
      <c r="D1658">
        <v>35.5</v>
      </c>
      <c r="E1658">
        <v>15.600000381469727</v>
      </c>
      <c r="F1658">
        <v>13.300000190734863</v>
      </c>
      <c r="G1658">
        <v>4.320000171661377</v>
      </c>
      <c r="H1658">
        <v>149</v>
      </c>
      <c r="I1658">
        <v>1.2510000467300415</v>
      </c>
    </row>
    <row r="1659" spans="1:9" x14ac:dyDescent="0.2">
      <c r="A1659">
        <v>11</v>
      </c>
      <c r="B1659" t="s">
        <v>40</v>
      </c>
      <c r="C1659">
        <v>191.36199951171875</v>
      </c>
      <c r="D1659">
        <v>65.300003051757812</v>
      </c>
      <c r="E1659">
        <v>5.9000000953674316</v>
      </c>
      <c r="F1659">
        <v>5.4000000953674316</v>
      </c>
      <c r="G1659">
        <v>2.4500000476837158</v>
      </c>
      <c r="H1659">
        <v>168</v>
      </c>
      <c r="I1659">
        <v>1.781000018119812</v>
      </c>
    </row>
    <row r="1661" spans="1:9" x14ac:dyDescent="0.2">
      <c r="A1661" t="s">
        <v>41</v>
      </c>
      <c r="B1661" t="s">
        <v>42</v>
      </c>
    </row>
    <row r="1662" spans="1:9" x14ac:dyDescent="0.2">
      <c r="A1662" t="s">
        <v>22</v>
      </c>
      <c r="B1662" t="s">
        <v>43</v>
      </c>
      <c r="C1662" t="s">
        <v>44</v>
      </c>
      <c r="D1662" t="s">
        <v>45</v>
      </c>
      <c r="E1662" t="s">
        <v>29</v>
      </c>
      <c r="F1662" t="s">
        <v>41</v>
      </c>
      <c r="G1662" t="s">
        <v>46</v>
      </c>
      <c r="H1662" t="s">
        <v>47</v>
      </c>
      <c r="I1662" t="s">
        <v>30</v>
      </c>
    </row>
    <row r="1663" spans="1:9" x14ac:dyDescent="0.2">
      <c r="A1663" t="s">
        <v>30</v>
      </c>
      <c r="B1663">
        <v>-0.27099999785423279</v>
      </c>
      <c r="C1663">
        <v>-0.13830000162124634</v>
      </c>
      <c r="D1663">
        <v>-0.37900000810623169</v>
      </c>
      <c r="E1663">
        <v>-10.062000274658203</v>
      </c>
      <c r="F1663">
        <v>0.71369999647140503</v>
      </c>
      <c r="G1663">
        <v>0.991100013256073</v>
      </c>
      <c r="H1663">
        <v>0.72009998559951782</v>
      </c>
      <c r="I1663">
        <v>1</v>
      </c>
    </row>
    <row r="1664" spans="1:9" x14ac:dyDescent="0.2">
      <c r="A1664" t="s">
        <v>48</v>
      </c>
      <c r="B1664" t="s">
        <v>49</v>
      </c>
      <c r="C1664">
        <v>0.11400000005960464</v>
      </c>
    </row>
    <row r="1665" spans="1:9" x14ac:dyDescent="0.2">
      <c r="A1665" t="s">
        <v>31</v>
      </c>
      <c r="B1665">
        <v>9.7000002861022949E-2</v>
      </c>
      <c r="C1665">
        <v>2.669999934732914E-2</v>
      </c>
      <c r="D1665">
        <v>0.10000000149011612</v>
      </c>
      <c r="E1665">
        <v>1.3200000524520874</v>
      </c>
      <c r="F1665">
        <v>0.97450000047683716</v>
      </c>
      <c r="G1665">
        <v>0.9814000129699707</v>
      </c>
      <c r="H1665">
        <v>0.99690002202987671</v>
      </c>
      <c r="I1665">
        <v>0.99599999189376831</v>
      </c>
    </row>
    <row r="1666" spans="1:9" x14ac:dyDescent="0.2">
      <c r="A1666" t="s">
        <v>48</v>
      </c>
      <c r="B1666" t="s">
        <v>49</v>
      </c>
      <c r="C1666">
        <v>-2.199999988079071E-2</v>
      </c>
    </row>
    <row r="1667" spans="1:9" x14ac:dyDescent="0.2">
      <c r="A1667" t="s">
        <v>50</v>
      </c>
      <c r="B1667">
        <v>1.4470000267028809</v>
      </c>
      <c r="C1667">
        <v>0.29679998755455017</v>
      </c>
      <c r="D1667">
        <v>1.5069999694824219</v>
      </c>
      <c r="E1667">
        <v>9.8809995651245117</v>
      </c>
      <c r="F1667">
        <v>0.95999997854232788</v>
      </c>
      <c r="G1667">
        <v>0.97879999876022339</v>
      </c>
      <c r="H1667">
        <v>0.99470001459121704</v>
      </c>
      <c r="I1667">
        <v>0.98610001802444458</v>
      </c>
    </row>
    <row r="1668" spans="1:9" x14ac:dyDescent="0.2">
      <c r="A1668" t="s">
        <v>51</v>
      </c>
      <c r="B1668">
        <v>10.003999710083008</v>
      </c>
      <c r="C1668">
        <v>1.7238999605178833</v>
      </c>
      <c r="D1668">
        <v>10.27400016784668</v>
      </c>
      <c r="E1668">
        <v>41.437999725341797</v>
      </c>
      <c r="F1668">
        <v>0.97380000352859497</v>
      </c>
      <c r="G1668">
        <v>0.9747999906539917</v>
      </c>
      <c r="H1668">
        <v>1.0052000284194946</v>
      </c>
      <c r="I1668">
        <v>0.99379998445510864</v>
      </c>
    </row>
    <row r="1669" spans="1:9" x14ac:dyDescent="0.2">
      <c r="A1669" t="s">
        <v>52</v>
      </c>
      <c r="B1669">
        <v>1.6330000162124634</v>
      </c>
      <c r="C1669">
        <v>0.50940001010894775</v>
      </c>
      <c r="D1669">
        <v>1.2649999856948853</v>
      </c>
      <c r="E1669">
        <v>10.909999847412109</v>
      </c>
      <c r="F1669">
        <v>1.2914999723434448</v>
      </c>
      <c r="G1669">
        <v>0.97320002317428589</v>
      </c>
      <c r="H1669">
        <v>1.3250999450683594</v>
      </c>
      <c r="I1669">
        <v>1.0013999938964844</v>
      </c>
    </row>
    <row r="1670" spans="1:9" x14ac:dyDescent="0.2">
      <c r="A1670" t="s">
        <v>53</v>
      </c>
      <c r="B1670">
        <v>10.805000305175781</v>
      </c>
      <c r="C1670">
        <v>2.0480999946594238</v>
      </c>
      <c r="D1670">
        <v>10.894000053405762</v>
      </c>
      <c r="E1670">
        <v>50.479999542236328</v>
      </c>
      <c r="F1670">
        <v>0.99180001020431519</v>
      </c>
      <c r="G1670">
        <v>0.98259997367858887</v>
      </c>
      <c r="H1670">
        <v>1.009600043296814</v>
      </c>
      <c r="I1670">
        <v>0.99970000982284546</v>
      </c>
    </row>
    <row r="1671" spans="1:9" x14ac:dyDescent="0.2">
      <c r="A1671" t="s">
        <v>54</v>
      </c>
      <c r="B1671">
        <v>39.492000579833984</v>
      </c>
      <c r="C1671">
        <v>6.3509998321533203</v>
      </c>
      <c r="D1671">
        <v>37.604999542236328</v>
      </c>
      <c r="E1671">
        <v>67.952003479003906</v>
      </c>
      <c r="F1671">
        <v>1.0501999855041504</v>
      </c>
      <c r="G1671">
        <v>0.97589999437332153</v>
      </c>
      <c r="H1671">
        <v>1.0756000280380249</v>
      </c>
      <c r="I1671">
        <v>1.0003999471664429</v>
      </c>
    </row>
    <row r="1672" spans="1:9" x14ac:dyDescent="0.2">
      <c r="A1672" t="s">
        <v>55</v>
      </c>
      <c r="B1672">
        <v>4.3600001335144043</v>
      </c>
      <c r="C1672">
        <v>1.0450999736785889</v>
      </c>
      <c r="D1672">
        <v>3.8039999008178711</v>
      </c>
      <c r="E1672">
        <v>18.694000244140625</v>
      </c>
      <c r="F1672">
        <v>1.1460000276565552</v>
      </c>
      <c r="G1672">
        <v>0.98259997367858887</v>
      </c>
      <c r="H1672">
        <v>1.1639000177383423</v>
      </c>
      <c r="I1672">
        <v>1.0019999742507935</v>
      </c>
    </row>
    <row r="1673" spans="1:9" x14ac:dyDescent="0.2">
      <c r="A1673" t="s">
        <v>56</v>
      </c>
      <c r="B1673">
        <v>26.194000244140625</v>
      </c>
      <c r="C1673">
        <v>3.5230000019073486</v>
      </c>
      <c r="D1673">
        <v>26.283000946044922</v>
      </c>
      <c r="E1673">
        <v>110.07499694824219</v>
      </c>
      <c r="F1673">
        <v>0.99659997224807739</v>
      </c>
      <c r="G1673">
        <v>0.99260002374649048</v>
      </c>
      <c r="H1673">
        <v>1.0039999485015869</v>
      </c>
      <c r="I1673">
        <v>1</v>
      </c>
    </row>
    <row r="1674" spans="1:9" x14ac:dyDescent="0.2">
      <c r="A1674" t="s">
        <v>57</v>
      </c>
      <c r="B1674">
        <v>0.54199999570846558</v>
      </c>
      <c r="C1674">
        <v>7.3899999260902405E-2</v>
      </c>
      <c r="D1674">
        <v>0.52899998426437378</v>
      </c>
      <c r="E1674">
        <v>1.2510000467300415</v>
      </c>
      <c r="F1674">
        <v>1.0253000259399414</v>
      </c>
      <c r="G1674">
        <v>1.0190999507904053</v>
      </c>
      <c r="H1674">
        <v>1.006100058555603</v>
      </c>
      <c r="I1674">
        <v>1</v>
      </c>
    </row>
    <row r="1675" spans="1:9" x14ac:dyDescent="0.2">
      <c r="A1675" t="s">
        <v>58</v>
      </c>
      <c r="B1675">
        <v>1.8880000114440918</v>
      </c>
      <c r="C1675">
        <v>0.22840000689029694</v>
      </c>
      <c r="D1675">
        <v>1.7799999713897705</v>
      </c>
      <c r="E1675">
        <v>1.781000018119812</v>
      </c>
      <c r="F1675">
        <v>1.0606000423431396</v>
      </c>
      <c r="G1675">
        <v>1.0394999980926514</v>
      </c>
      <c r="H1675">
        <v>1.0372999906539917</v>
      </c>
      <c r="I1675">
        <v>0.98360002040863037</v>
      </c>
    </row>
    <row r="1676" spans="1:9" x14ac:dyDescent="0.2">
      <c r="A1676" t="s">
        <v>59</v>
      </c>
    </row>
    <row r="1677" spans="1:9" x14ac:dyDescent="0.2">
      <c r="A1677" t="s">
        <v>60</v>
      </c>
      <c r="B1677">
        <v>96.282997131347656</v>
      </c>
      <c r="C1677">
        <v>15.68809986114502</v>
      </c>
      <c r="D1677">
        <v>93.662002563476562</v>
      </c>
      <c r="E1677">
        <v>303.718994140625</v>
      </c>
      <c r="F1677" t="s">
        <v>61</v>
      </c>
    </row>
    <row r="1679" spans="1:9" x14ac:dyDescent="0.2">
      <c r="A1679" t="s">
        <v>62</v>
      </c>
    </row>
    <row r="1681" spans="1:9" x14ac:dyDescent="0.2">
      <c r="A1681" t="s">
        <v>178</v>
      </c>
    </row>
    <row r="1682" spans="1:9" x14ac:dyDescent="0.2">
      <c r="A1682" t="s">
        <v>1</v>
      </c>
      <c r="B1682" t="s">
        <v>2</v>
      </c>
      <c r="C1682" t="s">
        <v>3</v>
      </c>
      <c r="D1682" t="s">
        <v>4</v>
      </c>
    </row>
    <row r="1683" spans="1:9" x14ac:dyDescent="0.2">
      <c r="A1683" t="s">
        <v>5</v>
      </c>
      <c r="B1683">
        <v>41</v>
      </c>
      <c r="C1683" t="s">
        <v>6</v>
      </c>
      <c r="D1683" t="s">
        <v>179</v>
      </c>
    </row>
    <row r="1684" spans="1:9" x14ac:dyDescent="0.2">
      <c r="A1684" t="s">
        <v>8</v>
      </c>
      <c r="B1684" t="s">
        <v>9</v>
      </c>
      <c r="C1684">
        <v>0.1851000040769577</v>
      </c>
      <c r="D1684" t="s">
        <v>10</v>
      </c>
      <c r="E1684">
        <v>13.43220043182373</v>
      </c>
      <c r="F1684" t="s">
        <v>11</v>
      </c>
      <c r="G1684">
        <v>10.368000030517578</v>
      </c>
    </row>
    <row r="1685" spans="1:9" x14ac:dyDescent="0.2">
      <c r="A1685" t="s">
        <v>12</v>
      </c>
      <c r="B1685">
        <v>15</v>
      </c>
      <c r="C1685" t="s">
        <v>13</v>
      </c>
      <c r="D1685">
        <v>1</v>
      </c>
      <c r="E1685" t="s">
        <v>14</v>
      </c>
      <c r="F1685" t="s">
        <v>15</v>
      </c>
    </row>
    <row r="1686" spans="1:9" x14ac:dyDescent="0.2">
      <c r="A1686" t="s">
        <v>16</v>
      </c>
      <c r="B1686" t="s">
        <v>180</v>
      </c>
    </row>
    <row r="1687" spans="1:9" x14ac:dyDescent="0.2">
      <c r="A1687" t="s">
        <v>18</v>
      </c>
    </row>
    <row r="1688" spans="1:9" x14ac:dyDescent="0.2">
      <c r="A1688" t="s">
        <v>19</v>
      </c>
    </row>
    <row r="1689" spans="1:9" x14ac:dyDescent="0.2">
      <c r="A1689" t="s">
        <v>20</v>
      </c>
      <c r="B1689">
        <v>1.4979999463093918E-8</v>
      </c>
    </row>
    <row r="1690" spans="1:9" x14ac:dyDescent="0.2">
      <c r="A1690" t="s">
        <v>21</v>
      </c>
      <c r="B1690" t="s">
        <v>22</v>
      </c>
      <c r="C1690" t="s">
        <v>23</v>
      </c>
      <c r="D1690" t="s">
        <v>24</v>
      </c>
      <c r="E1690" t="s">
        <v>25</v>
      </c>
      <c r="F1690" t="s">
        <v>26</v>
      </c>
      <c r="G1690" t="s">
        <v>27</v>
      </c>
      <c r="H1690" t="s">
        <v>28</v>
      </c>
      <c r="I1690" t="s">
        <v>29</v>
      </c>
    </row>
    <row r="1691" spans="1:9" x14ac:dyDescent="0.2">
      <c r="A1691">
        <v>1</v>
      </c>
      <c r="B1691" t="s">
        <v>30</v>
      </c>
      <c r="C1691">
        <v>84.9219970703125</v>
      </c>
      <c r="D1691">
        <v>-23.5</v>
      </c>
      <c r="E1691">
        <v>264.10000610351562</v>
      </c>
      <c r="F1691">
        <v>111.19999694824219</v>
      </c>
      <c r="G1691">
        <v>100</v>
      </c>
      <c r="H1691">
        <v>583</v>
      </c>
      <c r="I1691">
        <v>-6.0450000762939453</v>
      </c>
    </row>
    <row r="1692" spans="1:9" x14ac:dyDescent="0.2">
      <c r="A1692">
        <v>2</v>
      </c>
      <c r="B1692" t="s">
        <v>31</v>
      </c>
      <c r="C1692">
        <v>151.11799621582031</v>
      </c>
      <c r="D1692">
        <v>20.200000762939453</v>
      </c>
      <c r="E1692">
        <v>13.399999618530273</v>
      </c>
      <c r="F1692">
        <v>10.600000381469727</v>
      </c>
      <c r="G1692">
        <v>7.369999885559082</v>
      </c>
      <c r="H1692">
        <v>50</v>
      </c>
      <c r="I1692">
        <v>1.2230000495910645</v>
      </c>
    </row>
    <row r="1693" spans="1:9" x14ac:dyDescent="0.2">
      <c r="A1693">
        <v>3</v>
      </c>
      <c r="B1693" t="s">
        <v>32</v>
      </c>
      <c r="C1693">
        <v>119.47699737548828</v>
      </c>
      <c r="D1693">
        <v>431.39999389648438</v>
      </c>
      <c r="E1693">
        <v>27.600000381469727</v>
      </c>
      <c r="F1693">
        <v>20.399999618530273</v>
      </c>
      <c r="G1693">
        <v>1.1399999856948853</v>
      </c>
      <c r="H1693">
        <v>57</v>
      </c>
      <c r="I1693">
        <v>10.145999908447266</v>
      </c>
    </row>
    <row r="1694" spans="1:9" x14ac:dyDescent="0.2">
      <c r="A1694">
        <v>4</v>
      </c>
      <c r="B1694" t="s">
        <v>33</v>
      </c>
      <c r="C1694">
        <v>107.21700286865234</v>
      </c>
      <c r="D1694">
        <v>2910.300048828125</v>
      </c>
      <c r="E1694">
        <v>38</v>
      </c>
      <c r="F1694">
        <v>35.200000762939453</v>
      </c>
      <c r="G1694">
        <v>0.41999998688697815</v>
      </c>
      <c r="H1694">
        <v>68</v>
      </c>
      <c r="I1694">
        <v>41.609001159667969</v>
      </c>
    </row>
    <row r="1695" spans="1:9" x14ac:dyDescent="0.2">
      <c r="A1695">
        <v>5</v>
      </c>
      <c r="B1695" t="s">
        <v>34</v>
      </c>
      <c r="C1695">
        <v>129.45700073242188</v>
      </c>
      <c r="D1695">
        <v>84.300003051757812</v>
      </c>
      <c r="E1695">
        <v>4.1999998092651367</v>
      </c>
      <c r="F1695">
        <v>3.2000000476837158</v>
      </c>
      <c r="G1695">
        <v>3.5899999141693115</v>
      </c>
      <c r="H1695">
        <v>140</v>
      </c>
      <c r="I1695">
        <v>11.897000312805176</v>
      </c>
    </row>
    <row r="1696" spans="1:9" x14ac:dyDescent="0.2">
      <c r="A1696">
        <v>6</v>
      </c>
      <c r="B1696" t="s">
        <v>35</v>
      </c>
      <c r="C1696">
        <v>90.683998107910156</v>
      </c>
      <c r="D1696">
        <v>1315.0999755859375</v>
      </c>
      <c r="E1696">
        <v>27.200000762939453</v>
      </c>
      <c r="F1696">
        <v>15.899999618530273</v>
      </c>
      <c r="G1696">
        <v>0.62999999523162842</v>
      </c>
      <c r="H1696">
        <v>122</v>
      </c>
      <c r="I1696">
        <v>50.512001037597656</v>
      </c>
    </row>
    <row r="1697" spans="1:9" x14ac:dyDescent="0.2">
      <c r="A1697">
        <v>7</v>
      </c>
      <c r="B1697" t="s">
        <v>36</v>
      </c>
      <c r="C1697">
        <v>77.48699951171875</v>
      </c>
      <c r="D1697">
        <v>5385.10009765625</v>
      </c>
      <c r="E1697">
        <v>82.099998474121094</v>
      </c>
      <c r="F1697">
        <v>33.299999237060547</v>
      </c>
      <c r="G1697">
        <v>0.31000000238418579</v>
      </c>
      <c r="H1697">
        <v>172</v>
      </c>
      <c r="I1697">
        <v>68.162002563476562</v>
      </c>
    </row>
    <row r="1698" spans="1:9" x14ac:dyDescent="0.2">
      <c r="A1698">
        <v>8</v>
      </c>
      <c r="B1698" t="s">
        <v>37</v>
      </c>
      <c r="C1698">
        <v>107.51300048828125</v>
      </c>
      <c r="D1698">
        <v>381.60000610351562</v>
      </c>
      <c r="E1698">
        <v>15.199999809265137</v>
      </c>
      <c r="F1698">
        <v>9.8000001907348633</v>
      </c>
      <c r="G1698">
        <v>1.1799999475479126</v>
      </c>
      <c r="H1698">
        <v>106</v>
      </c>
      <c r="I1698">
        <v>18.579000473022461</v>
      </c>
    </row>
    <row r="1699" spans="1:9" x14ac:dyDescent="0.2">
      <c r="A1699">
        <v>9</v>
      </c>
      <c r="B1699" t="s">
        <v>38</v>
      </c>
      <c r="C1699">
        <v>134.91099548339844</v>
      </c>
      <c r="D1699">
        <v>1817.5</v>
      </c>
      <c r="E1699">
        <v>16.799999237060547</v>
      </c>
      <c r="F1699">
        <v>19</v>
      </c>
      <c r="G1699">
        <v>0.52999997138977051</v>
      </c>
      <c r="H1699">
        <v>191</v>
      </c>
      <c r="I1699">
        <v>108.55699920654297</v>
      </c>
    </row>
    <row r="1700" spans="1:9" x14ac:dyDescent="0.2">
      <c r="A1700">
        <v>10</v>
      </c>
      <c r="B1700" t="s">
        <v>39</v>
      </c>
      <c r="C1700">
        <v>146.4429931640625</v>
      </c>
      <c r="D1700">
        <v>33.799999237060547</v>
      </c>
      <c r="E1700">
        <v>15.600000381469727</v>
      </c>
      <c r="F1700">
        <v>13.5</v>
      </c>
      <c r="G1700">
        <v>4.4800000190734863</v>
      </c>
      <c r="H1700">
        <v>150</v>
      </c>
      <c r="I1700">
        <v>1.1920000314712524</v>
      </c>
    </row>
    <row r="1701" spans="1:9" x14ac:dyDescent="0.2">
      <c r="A1701">
        <v>11</v>
      </c>
      <c r="B1701" t="s">
        <v>40</v>
      </c>
      <c r="C1701">
        <v>191.36199951171875</v>
      </c>
      <c r="D1701">
        <v>62.700000762939453</v>
      </c>
      <c r="E1701">
        <v>5.6999998092651367</v>
      </c>
      <c r="F1701">
        <v>4.6999998092651367</v>
      </c>
      <c r="G1701">
        <v>2.5</v>
      </c>
      <c r="H1701">
        <v>162</v>
      </c>
      <c r="I1701">
        <v>1.7079999446868896</v>
      </c>
    </row>
    <row r="1703" spans="1:9" x14ac:dyDescent="0.2">
      <c r="A1703" t="s">
        <v>41</v>
      </c>
      <c r="B1703" t="s">
        <v>42</v>
      </c>
    </row>
    <row r="1704" spans="1:9" x14ac:dyDescent="0.2">
      <c r="A1704" t="s">
        <v>22</v>
      </c>
      <c r="B1704" t="s">
        <v>43</v>
      </c>
      <c r="C1704" t="s">
        <v>44</v>
      </c>
      <c r="D1704" t="s">
        <v>45</v>
      </c>
      <c r="E1704" t="s">
        <v>29</v>
      </c>
      <c r="F1704" t="s">
        <v>41</v>
      </c>
      <c r="G1704" t="s">
        <v>46</v>
      </c>
      <c r="H1704" t="s">
        <v>47</v>
      </c>
      <c r="I1704" t="s">
        <v>30</v>
      </c>
    </row>
    <row r="1705" spans="1:9" x14ac:dyDescent="0.2">
      <c r="A1705" t="s">
        <v>30</v>
      </c>
      <c r="B1705">
        <v>-0.16300000250339508</v>
      </c>
      <c r="C1705">
        <v>-8.2900002598762512E-2</v>
      </c>
      <c r="D1705">
        <v>-0.22800000011920929</v>
      </c>
      <c r="E1705">
        <v>-6.0450000762939453</v>
      </c>
      <c r="F1705">
        <v>0.71369999647140503</v>
      </c>
      <c r="G1705">
        <v>0.99140000343322754</v>
      </c>
      <c r="H1705">
        <v>0.71990001201629639</v>
      </c>
      <c r="I1705">
        <v>1</v>
      </c>
    </row>
    <row r="1706" spans="1:9" x14ac:dyDescent="0.2">
      <c r="A1706" t="s">
        <v>48</v>
      </c>
      <c r="B1706" t="s">
        <v>49</v>
      </c>
      <c r="C1706">
        <v>6.8999998271465302E-2</v>
      </c>
    </row>
    <row r="1707" spans="1:9" x14ac:dyDescent="0.2">
      <c r="A1707" t="s">
        <v>31</v>
      </c>
      <c r="B1707">
        <v>9.0000003576278687E-2</v>
      </c>
      <c r="C1707">
        <v>2.4700000882148743E-2</v>
      </c>
      <c r="D1707">
        <v>9.3000002205371857E-2</v>
      </c>
      <c r="E1707">
        <v>1.2230000495910645</v>
      </c>
      <c r="F1707">
        <v>0.9747999906539917</v>
      </c>
      <c r="G1707">
        <v>0.98170000314712524</v>
      </c>
      <c r="H1707">
        <v>0.99699997901916504</v>
      </c>
      <c r="I1707">
        <v>0.99589997529983521</v>
      </c>
    </row>
    <row r="1708" spans="1:9" x14ac:dyDescent="0.2">
      <c r="A1708" t="s">
        <v>48</v>
      </c>
      <c r="B1708" t="s">
        <v>49</v>
      </c>
      <c r="C1708">
        <v>-1.9999999552965164E-2</v>
      </c>
    </row>
    <row r="1709" spans="1:9" x14ac:dyDescent="0.2">
      <c r="A1709" t="s">
        <v>50</v>
      </c>
      <c r="B1709">
        <v>1.4859999418258667</v>
      </c>
      <c r="C1709">
        <v>0.30500000715255737</v>
      </c>
      <c r="D1709">
        <v>1.5470000505447388</v>
      </c>
      <c r="E1709">
        <v>10.145999908447266</v>
      </c>
      <c r="F1709">
        <v>0.9603000283241272</v>
      </c>
      <c r="G1709">
        <v>0.97909998893737793</v>
      </c>
      <c r="H1709">
        <v>0.99470001459121704</v>
      </c>
      <c r="I1709">
        <v>0.98610001802444458</v>
      </c>
    </row>
    <row r="1710" spans="1:9" x14ac:dyDescent="0.2">
      <c r="A1710" t="s">
        <v>51</v>
      </c>
      <c r="B1710">
        <v>10.050999641418457</v>
      </c>
      <c r="C1710">
        <v>1.7323999404907227</v>
      </c>
      <c r="D1710">
        <v>10.315999984741211</v>
      </c>
      <c r="E1710">
        <v>41.609001159667969</v>
      </c>
      <c r="F1710">
        <v>0.97430002689361572</v>
      </c>
      <c r="G1710">
        <v>0.97509998083114624</v>
      </c>
      <c r="H1710">
        <v>1.0053000450134277</v>
      </c>
      <c r="I1710">
        <v>0.99390000104904175</v>
      </c>
    </row>
    <row r="1711" spans="1:9" x14ac:dyDescent="0.2">
      <c r="A1711" t="s">
        <v>52</v>
      </c>
      <c r="B1711">
        <v>1.7769999504089355</v>
      </c>
      <c r="C1711">
        <v>0.55430001020431519</v>
      </c>
      <c r="D1711">
        <v>1.3789999485015869</v>
      </c>
      <c r="E1711">
        <v>11.897000312805176</v>
      </c>
      <c r="F1711">
        <v>1.2884999513626099</v>
      </c>
      <c r="G1711">
        <v>0.97350001335144043</v>
      </c>
      <c r="H1711">
        <v>1.3216999769210815</v>
      </c>
      <c r="I1711">
        <v>1.0013999938964844</v>
      </c>
    </row>
    <row r="1712" spans="1:9" x14ac:dyDescent="0.2">
      <c r="A1712" t="s">
        <v>53</v>
      </c>
      <c r="B1712">
        <v>10.805000305175781</v>
      </c>
      <c r="C1712">
        <v>2.0485999584197998</v>
      </c>
      <c r="D1712">
        <v>10.899999618530273</v>
      </c>
      <c r="E1712">
        <v>50.512001037597656</v>
      </c>
      <c r="F1712">
        <v>0.99119997024536133</v>
      </c>
      <c r="G1712">
        <v>0.98290002346038818</v>
      </c>
      <c r="H1712">
        <v>1.0088000297546387</v>
      </c>
      <c r="I1712">
        <v>0.99970000982284546</v>
      </c>
    </row>
    <row r="1713" spans="1:9" x14ac:dyDescent="0.2">
      <c r="A1713" t="s">
        <v>54</v>
      </c>
      <c r="B1713">
        <v>39.602001190185547</v>
      </c>
      <c r="C1713">
        <v>6.3705000877380371</v>
      </c>
      <c r="D1713">
        <v>37.722000122070312</v>
      </c>
      <c r="E1713">
        <v>68.162002563476562</v>
      </c>
      <c r="F1713">
        <v>1.0498000383377075</v>
      </c>
      <c r="G1713">
        <v>0.97619998455047607</v>
      </c>
      <c r="H1713">
        <v>1.0750000476837158</v>
      </c>
      <c r="I1713">
        <v>1.0003999471664429</v>
      </c>
    </row>
    <row r="1714" spans="1:9" x14ac:dyDescent="0.2">
      <c r="A1714" t="s">
        <v>55</v>
      </c>
      <c r="B1714">
        <v>4.3309998512268066</v>
      </c>
      <c r="C1714">
        <v>1.0384000539779663</v>
      </c>
      <c r="D1714">
        <v>3.7809998989105225</v>
      </c>
      <c r="E1714">
        <v>18.579000473022461</v>
      </c>
      <c r="F1714">
        <v>1.1454000473022461</v>
      </c>
      <c r="G1714">
        <v>0.98290002346038818</v>
      </c>
      <c r="H1714">
        <v>1.163100004196167</v>
      </c>
      <c r="I1714">
        <v>1.0019999742507935</v>
      </c>
    </row>
    <row r="1715" spans="1:9" x14ac:dyDescent="0.2">
      <c r="A1715" t="s">
        <v>56</v>
      </c>
      <c r="B1715">
        <v>25.841999053955078</v>
      </c>
      <c r="C1715">
        <v>3.4765999317169189</v>
      </c>
      <c r="D1715">
        <v>25.920000076293945</v>
      </c>
      <c r="E1715">
        <v>108.55699920654297</v>
      </c>
      <c r="F1715">
        <v>0.99699997901916504</v>
      </c>
      <c r="G1715">
        <v>0.99299997091293335</v>
      </c>
      <c r="H1715">
        <v>1.00409996509552</v>
      </c>
      <c r="I1715">
        <v>1</v>
      </c>
    </row>
    <row r="1716" spans="1:9" x14ac:dyDescent="0.2">
      <c r="A1716" t="s">
        <v>57</v>
      </c>
      <c r="B1716">
        <v>0.51700001955032349</v>
      </c>
      <c r="C1716">
        <v>7.0500001311302185E-2</v>
      </c>
      <c r="D1716">
        <v>0.50400000810623169</v>
      </c>
      <c r="E1716">
        <v>1.1920000314712524</v>
      </c>
      <c r="F1716">
        <v>1.0256999731063843</v>
      </c>
      <c r="G1716">
        <v>1.0194000005722046</v>
      </c>
      <c r="H1716">
        <v>1.006100058555603</v>
      </c>
      <c r="I1716">
        <v>1</v>
      </c>
    </row>
    <row r="1717" spans="1:9" x14ac:dyDescent="0.2">
      <c r="A1717" t="s">
        <v>58</v>
      </c>
      <c r="B1717">
        <v>1.812000036239624</v>
      </c>
      <c r="C1717">
        <v>0.21930000185966492</v>
      </c>
      <c r="D1717">
        <v>1.7079999446868896</v>
      </c>
      <c r="E1717">
        <v>1.7079999446868896</v>
      </c>
      <c r="F1717">
        <v>1.0613000392913818</v>
      </c>
      <c r="G1717">
        <v>1.0398000478744507</v>
      </c>
      <c r="H1717">
        <v>1.0375000238418579</v>
      </c>
      <c r="I1717">
        <v>0.98379999399185181</v>
      </c>
    </row>
    <row r="1718" spans="1:9" x14ac:dyDescent="0.2">
      <c r="A1718" t="s">
        <v>59</v>
      </c>
    </row>
    <row r="1719" spans="1:9" x14ac:dyDescent="0.2">
      <c r="A1719" t="s">
        <v>60</v>
      </c>
      <c r="B1719">
        <v>96.197998046875</v>
      </c>
      <c r="C1719">
        <v>15.757399559020996</v>
      </c>
      <c r="D1719">
        <v>93.642997741699219</v>
      </c>
      <c r="E1719">
        <v>307.53900146484375</v>
      </c>
      <c r="F1719" t="s">
        <v>61</v>
      </c>
    </row>
    <row r="1721" spans="1:9" x14ac:dyDescent="0.2">
      <c r="A1721" t="s">
        <v>62</v>
      </c>
    </row>
    <row r="1723" spans="1:9" x14ac:dyDescent="0.2">
      <c r="A1723" t="s">
        <v>181</v>
      </c>
    </row>
    <row r="1724" spans="1:9" x14ac:dyDescent="0.2">
      <c r="A1724" t="s">
        <v>1</v>
      </c>
      <c r="B1724" t="s">
        <v>2</v>
      </c>
      <c r="C1724" t="s">
        <v>3</v>
      </c>
      <c r="D1724" t="s">
        <v>4</v>
      </c>
    </row>
    <row r="1725" spans="1:9" x14ac:dyDescent="0.2">
      <c r="A1725" t="s">
        <v>5</v>
      </c>
      <c r="B1725">
        <v>42</v>
      </c>
      <c r="C1725" t="s">
        <v>6</v>
      </c>
      <c r="D1725" t="s">
        <v>182</v>
      </c>
    </row>
    <row r="1726" spans="1:9" x14ac:dyDescent="0.2">
      <c r="A1726" t="s">
        <v>8</v>
      </c>
      <c r="B1726" t="s">
        <v>9</v>
      </c>
      <c r="C1726">
        <v>2.7000000700354576E-3</v>
      </c>
      <c r="D1726" t="s">
        <v>10</v>
      </c>
      <c r="E1726">
        <v>13.275899887084961</v>
      </c>
      <c r="F1726" t="s">
        <v>11</v>
      </c>
      <c r="G1726">
        <v>10.369999885559082</v>
      </c>
    </row>
    <row r="1727" spans="1:9" x14ac:dyDescent="0.2">
      <c r="A1727" t="s">
        <v>12</v>
      </c>
      <c r="B1727">
        <v>15</v>
      </c>
      <c r="C1727" t="s">
        <v>13</v>
      </c>
      <c r="D1727">
        <v>1</v>
      </c>
      <c r="E1727" t="s">
        <v>14</v>
      </c>
      <c r="F1727" t="s">
        <v>15</v>
      </c>
    </row>
    <row r="1728" spans="1:9" x14ac:dyDescent="0.2">
      <c r="A1728" t="s">
        <v>16</v>
      </c>
      <c r="B1728" t="s">
        <v>183</v>
      </c>
    </row>
    <row r="1729" spans="1:9" x14ac:dyDescent="0.2">
      <c r="A1729" t="s">
        <v>18</v>
      </c>
    </row>
    <row r="1730" spans="1:9" x14ac:dyDescent="0.2">
      <c r="A1730" t="s">
        <v>19</v>
      </c>
    </row>
    <row r="1731" spans="1:9" x14ac:dyDescent="0.2">
      <c r="A1731" t="s">
        <v>20</v>
      </c>
      <c r="B1731">
        <v>1.4970000350444934E-8</v>
      </c>
    </row>
    <row r="1732" spans="1:9" x14ac:dyDescent="0.2">
      <c r="A1732" t="s">
        <v>21</v>
      </c>
      <c r="B1732" t="s">
        <v>22</v>
      </c>
      <c r="C1732" t="s">
        <v>23</v>
      </c>
      <c r="D1732" t="s">
        <v>24</v>
      </c>
      <c r="E1732" t="s">
        <v>25</v>
      </c>
      <c r="F1732" t="s">
        <v>26</v>
      </c>
      <c r="G1732" t="s">
        <v>27</v>
      </c>
      <c r="H1732" t="s">
        <v>28</v>
      </c>
      <c r="I1732" t="s">
        <v>29</v>
      </c>
    </row>
    <row r="1733" spans="1:9" x14ac:dyDescent="0.2">
      <c r="A1733">
        <v>1</v>
      </c>
      <c r="B1733" t="s">
        <v>30</v>
      </c>
      <c r="C1733">
        <v>83.394996643066406</v>
      </c>
      <c r="D1733">
        <v>75.099998474121094</v>
      </c>
      <c r="E1733">
        <v>167.60000610351562</v>
      </c>
      <c r="F1733">
        <v>79.400001525878906</v>
      </c>
      <c r="G1733">
        <v>7.4200000762939453</v>
      </c>
      <c r="H1733">
        <v>475</v>
      </c>
      <c r="I1733">
        <v>19.363000869750977</v>
      </c>
    </row>
    <row r="1734" spans="1:9" x14ac:dyDescent="0.2">
      <c r="A1734">
        <v>2</v>
      </c>
      <c r="B1734" t="s">
        <v>31</v>
      </c>
      <c r="C1734">
        <v>151.11799621582031</v>
      </c>
      <c r="D1734">
        <v>19.700000762939453</v>
      </c>
      <c r="E1734">
        <v>10.300000190734863</v>
      </c>
      <c r="F1734">
        <v>9.1999998092651367</v>
      </c>
      <c r="G1734">
        <v>7.1100001335144043</v>
      </c>
      <c r="H1734">
        <v>45</v>
      </c>
      <c r="I1734">
        <v>1.1959999799728394</v>
      </c>
    </row>
    <row r="1735" spans="1:9" x14ac:dyDescent="0.2">
      <c r="A1735">
        <v>3</v>
      </c>
      <c r="B1735" t="s">
        <v>32</v>
      </c>
      <c r="C1735">
        <v>119.47699737548828</v>
      </c>
      <c r="D1735">
        <v>412.70001220703125</v>
      </c>
      <c r="E1735">
        <v>30.700000762939453</v>
      </c>
      <c r="F1735">
        <v>20.600000381469727</v>
      </c>
      <c r="G1735">
        <v>1.1799999475479126</v>
      </c>
      <c r="H1735">
        <v>60</v>
      </c>
      <c r="I1735">
        <v>9.7130002975463867</v>
      </c>
    </row>
    <row r="1736" spans="1:9" x14ac:dyDescent="0.2">
      <c r="A1736">
        <v>4</v>
      </c>
      <c r="B1736" t="s">
        <v>33</v>
      </c>
      <c r="C1736">
        <v>107.25700378417969</v>
      </c>
      <c r="D1736">
        <v>2862.300048828125</v>
      </c>
      <c r="E1736">
        <v>37</v>
      </c>
      <c r="F1736">
        <v>36</v>
      </c>
      <c r="G1736">
        <v>0.41999998688697815</v>
      </c>
      <c r="H1736">
        <v>68</v>
      </c>
      <c r="I1736">
        <v>40.951000213623047</v>
      </c>
    </row>
    <row r="1737" spans="1:9" x14ac:dyDescent="0.2">
      <c r="A1737">
        <v>5</v>
      </c>
      <c r="B1737" t="s">
        <v>34</v>
      </c>
      <c r="C1737">
        <v>129.48800659179688</v>
      </c>
      <c r="D1737">
        <v>88.699996948242188</v>
      </c>
      <c r="E1737">
        <v>6.4000000953674316</v>
      </c>
      <c r="F1737">
        <v>5.5999999046325684</v>
      </c>
      <c r="G1737">
        <v>3.5799999237060547</v>
      </c>
      <c r="H1737">
        <v>179</v>
      </c>
      <c r="I1737">
        <v>12.524999618530273</v>
      </c>
    </row>
    <row r="1738" spans="1:9" x14ac:dyDescent="0.2">
      <c r="A1738">
        <v>6</v>
      </c>
      <c r="B1738" t="s">
        <v>35</v>
      </c>
      <c r="C1738">
        <v>90.679000854492188</v>
      </c>
      <c r="D1738">
        <v>1300.699951171875</v>
      </c>
      <c r="E1738">
        <v>27.799999237060547</v>
      </c>
      <c r="F1738">
        <v>17</v>
      </c>
      <c r="G1738">
        <v>0.62999999523162842</v>
      </c>
      <c r="H1738">
        <v>125</v>
      </c>
      <c r="I1738">
        <v>49.993000030517578</v>
      </c>
    </row>
    <row r="1739" spans="1:9" x14ac:dyDescent="0.2">
      <c r="A1739">
        <v>7</v>
      </c>
      <c r="B1739" t="s">
        <v>36</v>
      </c>
      <c r="C1739">
        <v>77.48699951171875</v>
      </c>
      <c r="D1739">
        <v>5354.89990234375</v>
      </c>
      <c r="E1739">
        <v>79.199996948242188</v>
      </c>
      <c r="F1739">
        <v>36.400001525878906</v>
      </c>
      <c r="G1739">
        <v>0.31000000238418579</v>
      </c>
      <c r="H1739">
        <v>172</v>
      </c>
      <c r="I1739">
        <v>67.825996398925781</v>
      </c>
    </row>
    <row r="1740" spans="1:9" x14ac:dyDescent="0.2">
      <c r="A1740">
        <v>8</v>
      </c>
      <c r="B1740" t="s">
        <v>37</v>
      </c>
      <c r="C1740">
        <v>107.50800323486328</v>
      </c>
      <c r="D1740">
        <v>383.89999389648438</v>
      </c>
      <c r="E1740">
        <v>11.199999809265137</v>
      </c>
      <c r="F1740">
        <v>9</v>
      </c>
      <c r="G1740">
        <v>1.1699999570846558</v>
      </c>
      <c r="H1740">
        <v>97</v>
      </c>
      <c r="I1740">
        <v>18.698999404907227</v>
      </c>
    </row>
    <row r="1741" spans="1:9" x14ac:dyDescent="0.2">
      <c r="A1741">
        <v>9</v>
      </c>
      <c r="B1741" t="s">
        <v>38</v>
      </c>
      <c r="C1741">
        <v>134.92399597167969</v>
      </c>
      <c r="D1741">
        <v>1828</v>
      </c>
      <c r="E1741">
        <v>19.600000381469727</v>
      </c>
      <c r="F1741">
        <v>18.100000381469727</v>
      </c>
      <c r="G1741">
        <v>0.52999997138977051</v>
      </c>
      <c r="H1741">
        <v>196</v>
      </c>
      <c r="I1741">
        <v>109.25800323486328</v>
      </c>
    </row>
    <row r="1742" spans="1:9" x14ac:dyDescent="0.2">
      <c r="A1742">
        <v>10</v>
      </c>
      <c r="B1742" t="s">
        <v>39</v>
      </c>
      <c r="C1742">
        <v>146.4429931640625</v>
      </c>
      <c r="D1742">
        <v>33.700000762939453</v>
      </c>
      <c r="E1742">
        <v>16.100000381469727</v>
      </c>
      <c r="F1742">
        <v>15.100000381469727</v>
      </c>
      <c r="G1742">
        <v>4.5399999618530273</v>
      </c>
      <c r="H1742">
        <v>154</v>
      </c>
      <c r="I1742">
        <v>1.187999963760376</v>
      </c>
    </row>
    <row r="1743" spans="1:9" x14ac:dyDescent="0.2">
      <c r="A1743">
        <v>11</v>
      </c>
      <c r="B1743" t="s">
        <v>40</v>
      </c>
      <c r="C1743">
        <v>191.36199951171875</v>
      </c>
      <c r="D1743">
        <v>65.300003051757812</v>
      </c>
      <c r="E1743">
        <v>5.5</v>
      </c>
      <c r="F1743">
        <v>5.6999998092651367</v>
      </c>
      <c r="G1743">
        <v>2.4500000476837158</v>
      </c>
      <c r="H1743">
        <v>166</v>
      </c>
      <c r="I1743">
        <v>1.7799999713897705</v>
      </c>
    </row>
    <row r="1745" spans="1:9" x14ac:dyDescent="0.2">
      <c r="A1745" t="s">
        <v>41</v>
      </c>
      <c r="B1745" t="s">
        <v>42</v>
      </c>
    </row>
    <row r="1746" spans="1:9" x14ac:dyDescent="0.2">
      <c r="A1746" t="s">
        <v>22</v>
      </c>
      <c r="B1746" t="s">
        <v>43</v>
      </c>
      <c r="C1746" t="s">
        <v>44</v>
      </c>
      <c r="D1746" t="s">
        <v>45</v>
      </c>
      <c r="E1746" t="s">
        <v>29</v>
      </c>
      <c r="F1746" t="s">
        <v>41</v>
      </c>
      <c r="G1746" t="s">
        <v>46</v>
      </c>
      <c r="H1746" t="s">
        <v>47</v>
      </c>
      <c r="I1746" t="s">
        <v>30</v>
      </c>
    </row>
    <row r="1747" spans="1:9" x14ac:dyDescent="0.2">
      <c r="A1747" t="s">
        <v>30</v>
      </c>
      <c r="B1747">
        <v>0.51499998569488525</v>
      </c>
      <c r="C1747">
        <v>0.25960001349449158</v>
      </c>
      <c r="D1747">
        <v>0.72899997234344482</v>
      </c>
      <c r="E1747">
        <v>19.363000869750977</v>
      </c>
      <c r="F1747">
        <v>0.70660001039505005</v>
      </c>
      <c r="G1747">
        <v>0.99099999666213989</v>
      </c>
      <c r="H1747">
        <v>0.71310001611709595</v>
      </c>
      <c r="I1747">
        <v>1</v>
      </c>
    </row>
    <row r="1748" spans="1:9" x14ac:dyDescent="0.2">
      <c r="A1748" t="s">
        <v>48</v>
      </c>
      <c r="B1748" t="s">
        <v>49</v>
      </c>
      <c r="C1748">
        <v>-0.21699999272823334</v>
      </c>
    </row>
    <row r="1749" spans="1:9" x14ac:dyDescent="0.2">
      <c r="A1749" t="s">
        <v>31</v>
      </c>
      <c r="B1749">
        <v>8.7999999523162842E-2</v>
      </c>
      <c r="C1749">
        <v>2.3800000548362732E-2</v>
      </c>
      <c r="D1749">
        <v>9.0999998152256012E-2</v>
      </c>
      <c r="E1749">
        <v>1.1959999799728394</v>
      </c>
      <c r="F1749">
        <v>0.97430002689361572</v>
      </c>
      <c r="G1749">
        <v>0.9812999963760376</v>
      </c>
      <c r="H1749">
        <v>0.9968000054359436</v>
      </c>
      <c r="I1749">
        <v>0.99599999189376831</v>
      </c>
    </row>
    <row r="1750" spans="1:9" x14ac:dyDescent="0.2">
      <c r="A1750" t="s">
        <v>48</v>
      </c>
      <c r="B1750" t="s">
        <v>49</v>
      </c>
      <c r="C1750">
        <v>-1.9999999552965164E-2</v>
      </c>
    </row>
    <row r="1751" spans="1:9" x14ac:dyDescent="0.2">
      <c r="A1751" t="s">
        <v>50</v>
      </c>
      <c r="B1751">
        <v>1.4220000505447388</v>
      </c>
      <c r="C1751">
        <v>0.29249998927116394</v>
      </c>
      <c r="D1751">
        <v>1.4809999465942383</v>
      </c>
      <c r="E1751">
        <v>9.7130002975463867</v>
      </c>
      <c r="F1751">
        <v>0.95999997854232788</v>
      </c>
      <c r="G1751">
        <v>0.97869998216629028</v>
      </c>
      <c r="H1751">
        <v>0.99459999799728394</v>
      </c>
      <c r="I1751">
        <v>0.98619997501373291</v>
      </c>
    </row>
    <row r="1752" spans="1:9" x14ac:dyDescent="0.2">
      <c r="A1752" t="s">
        <v>51</v>
      </c>
      <c r="B1752">
        <v>9.8850002288818359</v>
      </c>
      <c r="C1752">
        <v>1.7079000473022461</v>
      </c>
      <c r="D1752">
        <v>10.152999877929688</v>
      </c>
      <c r="E1752">
        <v>40.951000213623047</v>
      </c>
      <c r="F1752">
        <v>0.97350001335144043</v>
      </c>
      <c r="G1752">
        <v>0.97469997406005859</v>
      </c>
      <c r="H1752">
        <v>1.0049999952316284</v>
      </c>
      <c r="I1752">
        <v>0.99379998445510864</v>
      </c>
    </row>
    <row r="1753" spans="1:9" x14ac:dyDescent="0.2">
      <c r="A1753" t="s">
        <v>52</v>
      </c>
      <c r="B1753">
        <v>1.875</v>
      </c>
      <c r="C1753">
        <v>0.58609998226165771</v>
      </c>
      <c r="D1753">
        <v>1.4520000219345093</v>
      </c>
      <c r="E1753">
        <v>12.524999618530273</v>
      </c>
      <c r="F1753">
        <v>1.291100025177002</v>
      </c>
      <c r="G1753">
        <v>0.97310000658035278</v>
      </c>
      <c r="H1753">
        <v>1.3249000310897827</v>
      </c>
      <c r="I1753">
        <v>1.0015000104904175</v>
      </c>
    </row>
    <row r="1754" spans="1:9" x14ac:dyDescent="0.2">
      <c r="A1754" t="s">
        <v>53</v>
      </c>
      <c r="B1754">
        <v>10.711999893188477</v>
      </c>
      <c r="C1754">
        <v>2.0359001159667969</v>
      </c>
      <c r="D1754">
        <v>10.788000106811523</v>
      </c>
      <c r="E1754">
        <v>49.993000030517578</v>
      </c>
      <c r="F1754">
        <v>0.99290001392364502</v>
      </c>
      <c r="G1754">
        <v>0.98250001668930054</v>
      </c>
      <c r="H1754">
        <v>1.0108000040054321</v>
      </c>
      <c r="I1754">
        <v>0.99980002641677856</v>
      </c>
    </row>
    <row r="1755" spans="1:9" x14ac:dyDescent="0.2">
      <c r="A1755" t="s">
        <v>54</v>
      </c>
      <c r="B1755">
        <v>39.425998687744141</v>
      </c>
      <c r="C1755">
        <v>6.3575000762939453</v>
      </c>
      <c r="D1755">
        <v>37.535999298095703</v>
      </c>
      <c r="E1755">
        <v>67.825996398925781</v>
      </c>
      <c r="F1755">
        <v>1.0504000186920166</v>
      </c>
      <c r="G1755">
        <v>0.97579997777938843</v>
      </c>
      <c r="H1755">
        <v>1.0759999752044678</v>
      </c>
      <c r="I1755">
        <v>1.000499963760376</v>
      </c>
    </row>
    <row r="1756" spans="1:9" x14ac:dyDescent="0.2">
      <c r="A1756" t="s">
        <v>55</v>
      </c>
      <c r="B1756">
        <v>4.3689999580383301</v>
      </c>
      <c r="C1756">
        <v>1.0500999689102173</v>
      </c>
      <c r="D1756">
        <v>3.8050000667572021</v>
      </c>
      <c r="E1756">
        <v>18.698999404907227</v>
      </c>
      <c r="F1756">
        <v>1.1481000185012817</v>
      </c>
      <c r="G1756">
        <v>0.98250001668930054</v>
      </c>
      <c r="H1756">
        <v>1.1662000417709351</v>
      </c>
      <c r="I1756">
        <v>1.0019999742507935</v>
      </c>
    </row>
    <row r="1757" spans="1:9" x14ac:dyDescent="0.2">
      <c r="A1757" t="s">
        <v>56</v>
      </c>
      <c r="B1757">
        <v>25.996000289916992</v>
      </c>
      <c r="C1757">
        <v>3.5058000087738037</v>
      </c>
      <c r="D1757">
        <v>26.08799934387207</v>
      </c>
      <c r="E1757">
        <v>109.25800323486328</v>
      </c>
      <c r="F1757">
        <v>0.99650001525878906</v>
      </c>
      <c r="G1757">
        <v>0.99260002374649048</v>
      </c>
      <c r="H1757">
        <v>1.0039000511169434</v>
      </c>
      <c r="I1757">
        <v>1</v>
      </c>
    </row>
    <row r="1758" spans="1:9" x14ac:dyDescent="0.2">
      <c r="A1758" t="s">
        <v>57</v>
      </c>
      <c r="B1758">
        <v>0.51499998569488525</v>
      </c>
      <c r="C1758">
        <v>7.0399999618530273E-2</v>
      </c>
      <c r="D1758">
        <v>0.50300002098083496</v>
      </c>
      <c r="E1758">
        <v>1.187999963760376</v>
      </c>
      <c r="F1758">
        <v>1.0250999927520752</v>
      </c>
      <c r="G1758">
        <v>1.0190000534057617</v>
      </c>
      <c r="H1758">
        <v>1.0060000419616699</v>
      </c>
      <c r="I1758">
        <v>1</v>
      </c>
    </row>
    <row r="1759" spans="1:9" x14ac:dyDescent="0.2">
      <c r="A1759" t="s">
        <v>58</v>
      </c>
      <c r="B1759">
        <v>1.8869999647140503</v>
      </c>
      <c r="C1759">
        <v>0.22879999876022339</v>
      </c>
      <c r="D1759">
        <v>1.7790000438690186</v>
      </c>
      <c r="E1759">
        <v>1.7799999713897705</v>
      </c>
      <c r="F1759">
        <v>1.0602999925613403</v>
      </c>
      <c r="G1759">
        <v>1.0393999814987183</v>
      </c>
      <c r="H1759">
        <v>1.0369999408721924</v>
      </c>
      <c r="I1759">
        <v>0.9836999773979187</v>
      </c>
    </row>
    <row r="1760" spans="1:9" x14ac:dyDescent="0.2">
      <c r="A1760" t="s">
        <v>59</v>
      </c>
    </row>
    <row r="1761" spans="1:9" x14ac:dyDescent="0.2">
      <c r="A1761" t="s">
        <v>60</v>
      </c>
      <c r="B1761">
        <v>96.4530029296875</v>
      </c>
      <c r="C1761">
        <v>16.118600845336914</v>
      </c>
      <c r="D1761">
        <v>94.405998229980469</v>
      </c>
      <c r="E1761">
        <v>332.49200439453125</v>
      </c>
      <c r="F1761" t="s">
        <v>61</v>
      </c>
    </row>
    <row r="1763" spans="1:9" x14ac:dyDescent="0.2">
      <c r="A1763" t="s">
        <v>62</v>
      </c>
    </row>
    <row r="1765" spans="1:9" x14ac:dyDescent="0.2">
      <c r="A1765" t="s">
        <v>184</v>
      </c>
    </row>
    <row r="1766" spans="1:9" x14ac:dyDescent="0.2">
      <c r="A1766" t="s">
        <v>1</v>
      </c>
      <c r="B1766" t="s">
        <v>2</v>
      </c>
      <c r="C1766" t="s">
        <v>3</v>
      </c>
      <c r="D1766" t="s">
        <v>4</v>
      </c>
    </row>
    <row r="1767" spans="1:9" x14ac:dyDescent="0.2">
      <c r="A1767" t="s">
        <v>5</v>
      </c>
      <c r="B1767">
        <v>43</v>
      </c>
      <c r="C1767" t="s">
        <v>6</v>
      </c>
      <c r="D1767" t="s">
        <v>185</v>
      </c>
    </row>
    <row r="1768" spans="1:9" x14ac:dyDescent="0.2">
      <c r="A1768" t="s">
        <v>8</v>
      </c>
      <c r="B1768" t="s">
        <v>9</v>
      </c>
      <c r="C1768">
        <v>-0.15230000019073486</v>
      </c>
      <c r="D1768" t="s">
        <v>10</v>
      </c>
      <c r="E1768">
        <v>13.12090015411377</v>
      </c>
      <c r="F1768" t="s">
        <v>11</v>
      </c>
      <c r="G1768">
        <v>10.370499610900879</v>
      </c>
    </row>
    <row r="1769" spans="1:9" x14ac:dyDescent="0.2">
      <c r="A1769" t="s">
        <v>12</v>
      </c>
      <c r="B1769">
        <v>15</v>
      </c>
      <c r="C1769" t="s">
        <v>13</v>
      </c>
      <c r="D1769">
        <v>1</v>
      </c>
      <c r="E1769" t="s">
        <v>14</v>
      </c>
      <c r="F1769" t="s">
        <v>15</v>
      </c>
    </row>
    <row r="1770" spans="1:9" x14ac:dyDescent="0.2">
      <c r="A1770" t="s">
        <v>16</v>
      </c>
      <c r="B1770" t="s">
        <v>186</v>
      </c>
    </row>
    <row r="1771" spans="1:9" x14ac:dyDescent="0.2">
      <c r="A1771" t="s">
        <v>18</v>
      </c>
    </row>
    <row r="1772" spans="1:9" x14ac:dyDescent="0.2">
      <c r="A1772" t="s">
        <v>19</v>
      </c>
    </row>
    <row r="1773" spans="1:9" x14ac:dyDescent="0.2">
      <c r="A1773" t="s">
        <v>20</v>
      </c>
      <c r="B1773">
        <v>1.4970000350444934E-8</v>
      </c>
    </row>
    <row r="1774" spans="1:9" x14ac:dyDescent="0.2">
      <c r="A1774" t="s">
        <v>21</v>
      </c>
      <c r="B1774" t="s">
        <v>22</v>
      </c>
      <c r="C1774" t="s">
        <v>23</v>
      </c>
      <c r="D1774" t="s">
        <v>24</v>
      </c>
      <c r="E1774" t="s">
        <v>25</v>
      </c>
      <c r="F1774" t="s">
        <v>26</v>
      </c>
      <c r="G1774" t="s">
        <v>27</v>
      </c>
      <c r="H1774" t="s">
        <v>28</v>
      </c>
      <c r="I1774" t="s">
        <v>29</v>
      </c>
    </row>
    <row r="1775" spans="1:9" x14ac:dyDescent="0.2">
      <c r="A1775">
        <v>1</v>
      </c>
      <c r="B1775" t="s">
        <v>30</v>
      </c>
      <c r="C1775">
        <v>84.9219970703125</v>
      </c>
      <c r="D1775">
        <v>-35.5</v>
      </c>
      <c r="E1775">
        <v>257.5</v>
      </c>
      <c r="F1775">
        <v>111.59999847412109</v>
      </c>
      <c r="G1775">
        <v>100</v>
      </c>
      <c r="H1775">
        <v>579</v>
      </c>
      <c r="I1775">
        <v>-9.1470003128051758</v>
      </c>
    </row>
    <row r="1776" spans="1:9" x14ac:dyDescent="0.2">
      <c r="A1776">
        <v>2</v>
      </c>
      <c r="B1776" t="s">
        <v>31</v>
      </c>
      <c r="C1776">
        <v>151.11799621582031</v>
      </c>
      <c r="D1776">
        <v>23.100000381469727</v>
      </c>
      <c r="E1776">
        <v>9.1000003814697266</v>
      </c>
      <c r="F1776">
        <v>9.1999998092651367</v>
      </c>
      <c r="G1776">
        <v>6.2300000190734863</v>
      </c>
      <c r="H1776">
        <v>44</v>
      </c>
      <c r="I1776">
        <v>1.4029999971389771</v>
      </c>
    </row>
    <row r="1777" spans="1:9" x14ac:dyDescent="0.2">
      <c r="A1777">
        <v>3</v>
      </c>
      <c r="B1777" t="s">
        <v>32</v>
      </c>
      <c r="C1777">
        <v>119.47699737548828</v>
      </c>
      <c r="D1777">
        <v>427.89999389648438</v>
      </c>
      <c r="E1777">
        <v>25.600000381469727</v>
      </c>
      <c r="F1777">
        <v>21.399999618530273</v>
      </c>
      <c r="G1777">
        <v>1.1499999761581421</v>
      </c>
      <c r="H1777">
        <v>56</v>
      </c>
      <c r="I1777">
        <v>10.069999694824219</v>
      </c>
    </row>
    <row r="1778" spans="1:9" x14ac:dyDescent="0.2">
      <c r="A1778">
        <v>4</v>
      </c>
      <c r="B1778" t="s">
        <v>33</v>
      </c>
      <c r="C1778">
        <v>107.22200012207031</v>
      </c>
      <c r="D1778">
        <v>2903.800048828125</v>
      </c>
      <c r="E1778">
        <v>38.099998474121094</v>
      </c>
      <c r="F1778">
        <v>36.200000762939453</v>
      </c>
      <c r="G1778">
        <v>0.41999998688697815</v>
      </c>
      <c r="H1778">
        <v>68</v>
      </c>
      <c r="I1778">
        <v>41.543998718261719</v>
      </c>
    </row>
    <row r="1779" spans="1:9" x14ac:dyDescent="0.2">
      <c r="A1779">
        <v>5</v>
      </c>
      <c r="B1779" t="s">
        <v>34</v>
      </c>
      <c r="C1779">
        <v>129.48800659179688</v>
      </c>
      <c r="D1779">
        <v>89.400001525878906</v>
      </c>
      <c r="E1779">
        <v>7.1999998092651367</v>
      </c>
      <c r="F1779">
        <v>4.5999999046325684</v>
      </c>
      <c r="G1779">
        <v>3.5499999523162842</v>
      </c>
      <c r="H1779">
        <v>176</v>
      </c>
      <c r="I1779">
        <v>12.619000434875488</v>
      </c>
    </row>
    <row r="1780" spans="1:9" x14ac:dyDescent="0.2">
      <c r="A1780">
        <v>6</v>
      </c>
      <c r="B1780" t="s">
        <v>35</v>
      </c>
      <c r="C1780">
        <v>90.679000854492188</v>
      </c>
      <c r="D1780">
        <v>1298.4000244140625</v>
      </c>
      <c r="E1780">
        <v>30.5</v>
      </c>
      <c r="F1780">
        <v>15.899999618530273</v>
      </c>
      <c r="G1780">
        <v>0.62999999523162842</v>
      </c>
      <c r="H1780">
        <v>127</v>
      </c>
      <c r="I1780">
        <v>49.902000427246094</v>
      </c>
    </row>
    <row r="1781" spans="1:9" x14ac:dyDescent="0.2">
      <c r="A1781">
        <v>7</v>
      </c>
      <c r="B1781" t="s">
        <v>36</v>
      </c>
      <c r="C1781">
        <v>77.492996215820312</v>
      </c>
      <c r="D1781">
        <v>5403.5</v>
      </c>
      <c r="E1781">
        <v>78.5</v>
      </c>
      <c r="F1781">
        <v>34.700000762939453</v>
      </c>
      <c r="G1781">
        <v>0.31000000238418579</v>
      </c>
      <c r="H1781">
        <v>170</v>
      </c>
      <c r="I1781">
        <v>68.442001342773438</v>
      </c>
    </row>
    <row r="1782" spans="1:9" x14ac:dyDescent="0.2">
      <c r="A1782">
        <v>8</v>
      </c>
      <c r="B1782" t="s">
        <v>37</v>
      </c>
      <c r="C1782">
        <v>107.49800109863281</v>
      </c>
      <c r="D1782">
        <v>376.60000610351562</v>
      </c>
      <c r="E1782">
        <v>14.300000190734863</v>
      </c>
      <c r="F1782">
        <v>10.300000190734863</v>
      </c>
      <c r="G1782">
        <v>1.190000057220459</v>
      </c>
      <c r="H1782">
        <v>106</v>
      </c>
      <c r="I1782">
        <v>18.344999313354492</v>
      </c>
    </row>
    <row r="1783" spans="1:9" x14ac:dyDescent="0.2">
      <c r="A1783">
        <v>9</v>
      </c>
      <c r="B1783" t="s">
        <v>38</v>
      </c>
      <c r="C1783">
        <v>134.906005859375</v>
      </c>
      <c r="D1783">
        <v>1812.5</v>
      </c>
      <c r="E1783">
        <v>18.399999618530273</v>
      </c>
      <c r="F1783">
        <v>18</v>
      </c>
      <c r="G1783">
        <v>0.52999997138977051</v>
      </c>
      <c r="H1783">
        <v>193</v>
      </c>
      <c r="I1783">
        <v>108.33100128173828</v>
      </c>
    </row>
    <row r="1784" spans="1:9" x14ac:dyDescent="0.2">
      <c r="A1784">
        <v>10</v>
      </c>
      <c r="B1784" t="s">
        <v>39</v>
      </c>
      <c r="C1784">
        <v>146.4429931640625</v>
      </c>
      <c r="D1784">
        <v>36.900001525878906</v>
      </c>
      <c r="E1784">
        <v>13.399999618530273</v>
      </c>
      <c r="F1784">
        <v>14.199999809265137</v>
      </c>
      <c r="G1784">
        <v>4.0799999237060547</v>
      </c>
      <c r="H1784">
        <v>142</v>
      </c>
      <c r="I1784">
        <v>1.2999999523162842</v>
      </c>
    </row>
    <row r="1785" spans="1:9" x14ac:dyDescent="0.2">
      <c r="A1785">
        <v>11</v>
      </c>
      <c r="B1785" t="s">
        <v>40</v>
      </c>
      <c r="C1785">
        <v>191.36199951171875</v>
      </c>
      <c r="D1785">
        <v>65.599998474121094</v>
      </c>
      <c r="E1785">
        <v>6</v>
      </c>
      <c r="F1785">
        <v>5</v>
      </c>
      <c r="G1785">
        <v>2.440000057220459</v>
      </c>
      <c r="H1785">
        <v>166</v>
      </c>
      <c r="I1785">
        <v>1.7890000343322754</v>
      </c>
    </row>
    <row r="1787" spans="1:9" x14ac:dyDescent="0.2">
      <c r="A1787" t="s">
        <v>41</v>
      </c>
      <c r="B1787" t="s">
        <v>42</v>
      </c>
    </row>
    <row r="1788" spans="1:9" x14ac:dyDescent="0.2">
      <c r="A1788" t="s">
        <v>22</v>
      </c>
      <c r="B1788" t="s">
        <v>43</v>
      </c>
      <c r="C1788" t="s">
        <v>44</v>
      </c>
      <c r="D1788" t="s">
        <v>45</v>
      </c>
      <c r="E1788" t="s">
        <v>29</v>
      </c>
      <c r="F1788" t="s">
        <v>41</v>
      </c>
      <c r="G1788" t="s">
        <v>46</v>
      </c>
      <c r="H1788" t="s">
        <v>47</v>
      </c>
      <c r="I1788" t="s">
        <v>30</v>
      </c>
    </row>
    <row r="1789" spans="1:9" x14ac:dyDescent="0.2">
      <c r="A1789" t="s">
        <v>30</v>
      </c>
      <c r="B1789">
        <v>-0.2460000067949295</v>
      </c>
      <c r="C1789">
        <v>-0.1257999986410141</v>
      </c>
      <c r="D1789">
        <v>-0.3449999988079071</v>
      </c>
      <c r="E1789">
        <v>-9.1470003128051758</v>
      </c>
      <c r="F1789">
        <v>0.71520000696182251</v>
      </c>
      <c r="G1789">
        <v>0.99140000343322754</v>
      </c>
      <c r="H1789">
        <v>0.72140002250671387</v>
      </c>
      <c r="I1789">
        <v>1</v>
      </c>
    </row>
    <row r="1790" spans="1:9" x14ac:dyDescent="0.2">
      <c r="A1790" t="s">
        <v>48</v>
      </c>
      <c r="B1790" t="s">
        <v>49</v>
      </c>
      <c r="C1790">
        <v>0.10400000214576721</v>
      </c>
    </row>
    <row r="1791" spans="1:9" x14ac:dyDescent="0.2">
      <c r="A1791" t="s">
        <v>31</v>
      </c>
      <c r="B1791">
        <v>0.10400000214576721</v>
      </c>
      <c r="C1791">
        <v>2.8300000354647636E-2</v>
      </c>
      <c r="D1791">
        <v>0.10599999874830246</v>
      </c>
      <c r="E1791">
        <v>1.4029999971389771</v>
      </c>
      <c r="F1791">
        <v>0.97469997406005859</v>
      </c>
      <c r="G1791">
        <v>0.98170000314712524</v>
      </c>
      <c r="H1791">
        <v>0.99690002202987671</v>
      </c>
      <c r="I1791">
        <v>0.99599999189376831</v>
      </c>
    </row>
    <row r="1792" spans="1:9" x14ac:dyDescent="0.2">
      <c r="A1792" t="s">
        <v>48</v>
      </c>
      <c r="B1792" t="s">
        <v>49</v>
      </c>
      <c r="C1792">
        <v>-2.3000000044703484E-2</v>
      </c>
    </row>
    <row r="1793" spans="1:9" x14ac:dyDescent="0.2">
      <c r="A1793" t="s">
        <v>50</v>
      </c>
      <c r="B1793">
        <v>1.4750000238418579</v>
      </c>
      <c r="C1793">
        <v>0.30230000615119934</v>
      </c>
      <c r="D1793">
        <v>1.5360000133514404</v>
      </c>
      <c r="E1793">
        <v>10.069999694824219</v>
      </c>
      <c r="F1793">
        <v>0.9603000283241272</v>
      </c>
      <c r="G1793">
        <v>0.97909998893737793</v>
      </c>
      <c r="H1793">
        <v>0.99470001459121704</v>
      </c>
      <c r="I1793">
        <v>0.98610001802444458</v>
      </c>
    </row>
    <row r="1794" spans="1:9" x14ac:dyDescent="0.2">
      <c r="A1794" t="s">
        <v>51</v>
      </c>
      <c r="B1794">
        <v>10.034999847412109</v>
      </c>
      <c r="C1794">
        <v>1.7275999784469604</v>
      </c>
      <c r="D1794">
        <v>10.300000190734863</v>
      </c>
      <c r="E1794">
        <v>41.543998718261719</v>
      </c>
      <c r="F1794">
        <v>0.97420001029968262</v>
      </c>
      <c r="G1794">
        <v>0.97509998083114624</v>
      </c>
      <c r="H1794">
        <v>1.0053000450134277</v>
      </c>
      <c r="I1794">
        <v>0.99390000104904175</v>
      </c>
    </row>
    <row r="1795" spans="1:9" x14ac:dyDescent="0.2">
      <c r="A1795" t="s">
        <v>52</v>
      </c>
      <c r="B1795">
        <v>1.8839999437332153</v>
      </c>
      <c r="C1795">
        <v>0.58700001239776611</v>
      </c>
      <c r="D1795">
        <v>1.4630000591278076</v>
      </c>
      <c r="E1795">
        <v>12.619000434875488</v>
      </c>
      <c r="F1795">
        <v>1.2878999710083008</v>
      </c>
      <c r="G1795">
        <v>0.97350001335144043</v>
      </c>
      <c r="H1795">
        <v>1.3210999965667725</v>
      </c>
      <c r="I1795">
        <v>1.0013999938964844</v>
      </c>
    </row>
    <row r="1796" spans="1:9" x14ac:dyDescent="0.2">
      <c r="A1796" t="s">
        <v>53</v>
      </c>
      <c r="B1796">
        <v>10.673999786376953</v>
      </c>
      <c r="C1796">
        <v>2.021399974822998</v>
      </c>
      <c r="D1796">
        <v>10.769000053405762</v>
      </c>
      <c r="E1796">
        <v>49.902000427246094</v>
      </c>
      <c r="F1796">
        <v>0.99119997024536133</v>
      </c>
      <c r="G1796">
        <v>0.98290002346038818</v>
      </c>
      <c r="H1796">
        <v>1.0088000297546387</v>
      </c>
      <c r="I1796">
        <v>0.99970000982284546</v>
      </c>
    </row>
    <row r="1797" spans="1:9" x14ac:dyDescent="0.2">
      <c r="A1797" t="s">
        <v>54</v>
      </c>
      <c r="B1797">
        <v>39.740001678466797</v>
      </c>
      <c r="C1797">
        <v>6.3850002288818359</v>
      </c>
      <c r="D1797">
        <v>37.875999450683594</v>
      </c>
      <c r="E1797">
        <v>68.442001342773438</v>
      </c>
      <c r="F1797">
        <v>1.0492000579833984</v>
      </c>
      <c r="G1797">
        <v>0.97619998455047607</v>
      </c>
      <c r="H1797">
        <v>1.0743999481201172</v>
      </c>
      <c r="I1797">
        <v>1.0003999471664429</v>
      </c>
    </row>
    <row r="1798" spans="1:9" x14ac:dyDescent="0.2">
      <c r="A1798" t="s">
        <v>55</v>
      </c>
      <c r="B1798">
        <v>4.2789998054504395</v>
      </c>
      <c r="C1798">
        <v>1.0247999429702759</v>
      </c>
      <c r="D1798">
        <v>3.7330000400543213</v>
      </c>
      <c r="E1798">
        <v>18.344999313354492</v>
      </c>
      <c r="F1798">
        <v>1.1461000442504883</v>
      </c>
      <c r="G1798">
        <v>0.98290002346038818</v>
      </c>
      <c r="H1798">
        <v>1.1636999845504761</v>
      </c>
      <c r="I1798">
        <v>1.0019999742507935</v>
      </c>
    </row>
    <row r="1799" spans="1:9" x14ac:dyDescent="0.2">
      <c r="A1799" t="s">
        <v>56</v>
      </c>
      <c r="B1799">
        <v>25.788999557495117</v>
      </c>
      <c r="C1799">
        <v>3.4653999805450439</v>
      </c>
      <c r="D1799">
        <v>25.865999221801758</v>
      </c>
      <c r="E1799">
        <v>108.33100128173828</v>
      </c>
      <c r="F1799">
        <v>0.99699997901916504</v>
      </c>
      <c r="G1799">
        <v>0.99299997091293335</v>
      </c>
      <c r="H1799">
        <v>1.00409996509552</v>
      </c>
      <c r="I1799">
        <v>1</v>
      </c>
    </row>
    <row r="1800" spans="1:9" x14ac:dyDescent="0.2">
      <c r="A1800" t="s">
        <v>57</v>
      </c>
      <c r="B1800">
        <v>0.56400001049041748</v>
      </c>
      <c r="C1800">
        <v>7.680000364780426E-2</v>
      </c>
      <c r="D1800">
        <v>0.55000001192092896</v>
      </c>
      <c r="E1800">
        <v>1.2999999523162842</v>
      </c>
      <c r="F1800">
        <v>1.0256999731063843</v>
      </c>
      <c r="G1800">
        <v>1.0194000005722046</v>
      </c>
      <c r="H1800">
        <v>1.0061999559402466</v>
      </c>
      <c r="I1800">
        <v>1</v>
      </c>
    </row>
    <row r="1801" spans="1:9" x14ac:dyDescent="0.2">
      <c r="A1801" t="s">
        <v>58</v>
      </c>
      <c r="B1801">
        <v>1.8980000019073486</v>
      </c>
      <c r="C1801">
        <v>0.22939999401569366</v>
      </c>
      <c r="D1801">
        <v>1.7890000343322754</v>
      </c>
      <c r="E1801">
        <v>1.7890000343322754</v>
      </c>
      <c r="F1801">
        <v>1.0613000392913818</v>
      </c>
      <c r="G1801">
        <v>1.0398000478744507</v>
      </c>
      <c r="H1801">
        <v>1.0374000072479248</v>
      </c>
      <c r="I1801">
        <v>0.98390001058578491</v>
      </c>
    </row>
    <row r="1802" spans="1:9" x14ac:dyDescent="0.2">
      <c r="A1802" t="s">
        <v>59</v>
      </c>
    </row>
    <row r="1803" spans="1:9" x14ac:dyDescent="0.2">
      <c r="A1803" t="s">
        <v>60</v>
      </c>
      <c r="B1803">
        <v>96.2760009765625</v>
      </c>
      <c r="C1803">
        <v>15.722100257873535</v>
      </c>
      <c r="D1803">
        <v>93.643997192382812</v>
      </c>
      <c r="E1803">
        <v>304.5989990234375</v>
      </c>
      <c r="F1803" t="s">
        <v>61</v>
      </c>
    </row>
    <row r="1805" spans="1:9" x14ac:dyDescent="0.2">
      <c r="A1805" t="s">
        <v>62</v>
      </c>
    </row>
    <row r="1807" spans="1:9" x14ac:dyDescent="0.2">
      <c r="A1807" t="s">
        <v>187</v>
      </c>
    </row>
    <row r="1808" spans="1:9" x14ac:dyDescent="0.2">
      <c r="A1808" t="s">
        <v>1</v>
      </c>
      <c r="B1808" t="s">
        <v>2</v>
      </c>
      <c r="C1808" t="s">
        <v>3</v>
      </c>
      <c r="D1808" t="s">
        <v>4</v>
      </c>
    </row>
    <row r="1809" spans="1:9" x14ac:dyDescent="0.2">
      <c r="A1809" t="s">
        <v>5</v>
      </c>
      <c r="B1809">
        <v>44</v>
      </c>
      <c r="C1809" t="s">
        <v>6</v>
      </c>
      <c r="D1809" t="s">
        <v>188</v>
      </c>
    </row>
    <row r="1810" spans="1:9" x14ac:dyDescent="0.2">
      <c r="A1810" t="s">
        <v>8</v>
      </c>
      <c r="B1810" t="s">
        <v>9</v>
      </c>
      <c r="C1810">
        <v>-0.41220000386238098</v>
      </c>
      <c r="D1810" t="s">
        <v>10</v>
      </c>
      <c r="E1810">
        <v>12.943599700927734</v>
      </c>
      <c r="F1810" t="s">
        <v>11</v>
      </c>
      <c r="G1810">
        <v>10.372500419616699</v>
      </c>
    </row>
    <row r="1811" spans="1:9" x14ac:dyDescent="0.2">
      <c r="A1811" t="s">
        <v>12</v>
      </c>
      <c r="B1811">
        <v>15</v>
      </c>
      <c r="C1811" t="s">
        <v>13</v>
      </c>
      <c r="D1811">
        <v>1</v>
      </c>
      <c r="E1811" t="s">
        <v>14</v>
      </c>
      <c r="F1811" t="s">
        <v>15</v>
      </c>
    </row>
    <row r="1812" spans="1:9" x14ac:dyDescent="0.2">
      <c r="A1812" t="s">
        <v>16</v>
      </c>
      <c r="B1812" t="s">
        <v>189</v>
      </c>
    </row>
    <row r="1813" spans="1:9" x14ac:dyDescent="0.2">
      <c r="A1813" t="s">
        <v>18</v>
      </c>
    </row>
    <row r="1814" spans="1:9" x14ac:dyDescent="0.2">
      <c r="A1814" t="s">
        <v>19</v>
      </c>
    </row>
    <row r="1815" spans="1:9" x14ac:dyDescent="0.2">
      <c r="A1815" t="s">
        <v>20</v>
      </c>
      <c r="B1815">
        <v>1.4970000350444934E-8</v>
      </c>
    </row>
    <row r="1816" spans="1:9" x14ac:dyDescent="0.2">
      <c r="A1816" t="s">
        <v>21</v>
      </c>
      <c r="B1816" t="s">
        <v>22</v>
      </c>
      <c r="C1816" t="s">
        <v>23</v>
      </c>
      <c r="D1816" t="s">
        <v>24</v>
      </c>
      <c r="E1816" t="s">
        <v>25</v>
      </c>
      <c r="F1816" t="s">
        <v>26</v>
      </c>
      <c r="G1816" t="s">
        <v>27</v>
      </c>
      <c r="H1816" t="s">
        <v>28</v>
      </c>
      <c r="I1816" t="s">
        <v>29</v>
      </c>
    </row>
    <row r="1817" spans="1:9" x14ac:dyDescent="0.2">
      <c r="A1817">
        <v>1</v>
      </c>
      <c r="B1817" t="s">
        <v>30</v>
      </c>
      <c r="C1817">
        <v>83.430000305175781</v>
      </c>
      <c r="D1817">
        <v>74.599998474121094</v>
      </c>
      <c r="E1817">
        <v>156</v>
      </c>
      <c r="F1817">
        <v>79.400001525878906</v>
      </c>
      <c r="G1817">
        <v>7.3499999046325684</v>
      </c>
      <c r="H1817">
        <v>464</v>
      </c>
      <c r="I1817">
        <v>19.226999282836914</v>
      </c>
    </row>
    <row r="1818" spans="1:9" x14ac:dyDescent="0.2">
      <c r="A1818">
        <v>2</v>
      </c>
      <c r="B1818" t="s">
        <v>31</v>
      </c>
      <c r="C1818">
        <v>151.11799621582031</v>
      </c>
      <c r="D1818">
        <v>21.700000762939453</v>
      </c>
      <c r="E1818">
        <v>11.199999809265137</v>
      </c>
      <c r="F1818">
        <v>10.5</v>
      </c>
      <c r="G1818">
        <v>6.8000001907348633</v>
      </c>
      <c r="H1818">
        <v>48</v>
      </c>
      <c r="I1818">
        <v>1.315000057220459</v>
      </c>
    </row>
    <row r="1819" spans="1:9" x14ac:dyDescent="0.2">
      <c r="A1819">
        <v>3</v>
      </c>
      <c r="B1819" t="s">
        <v>32</v>
      </c>
      <c r="C1819">
        <v>119.47699737548828</v>
      </c>
      <c r="D1819">
        <v>419.10000610351562</v>
      </c>
      <c r="E1819">
        <v>28.799999237060547</v>
      </c>
      <c r="F1819">
        <v>20.100000381469727</v>
      </c>
      <c r="G1819">
        <v>1.1699999570846558</v>
      </c>
      <c r="H1819">
        <v>58</v>
      </c>
      <c r="I1819">
        <v>9.8629999160766602</v>
      </c>
    </row>
    <row r="1820" spans="1:9" x14ac:dyDescent="0.2">
      <c r="A1820">
        <v>4</v>
      </c>
      <c r="B1820" t="s">
        <v>33</v>
      </c>
      <c r="C1820">
        <v>107.21700286865234</v>
      </c>
      <c r="D1820">
        <v>2928.199951171875</v>
      </c>
      <c r="E1820">
        <v>34.5</v>
      </c>
      <c r="F1820">
        <v>35.400001525878906</v>
      </c>
      <c r="G1820">
        <v>0.41999998688697815</v>
      </c>
      <c r="H1820">
        <v>66</v>
      </c>
      <c r="I1820">
        <v>41.894001007080078</v>
      </c>
    </row>
    <row r="1821" spans="1:9" x14ac:dyDescent="0.2">
      <c r="A1821">
        <v>5</v>
      </c>
      <c r="B1821" t="s">
        <v>34</v>
      </c>
      <c r="C1821">
        <v>129.48800659179688</v>
      </c>
      <c r="D1821">
        <v>82.099998474121094</v>
      </c>
      <c r="E1821">
        <v>6.4000000953674316</v>
      </c>
      <c r="F1821">
        <v>3.4000000953674316</v>
      </c>
      <c r="G1821">
        <v>3.690000057220459</v>
      </c>
      <c r="H1821">
        <v>160</v>
      </c>
      <c r="I1821">
        <v>11.590999603271484</v>
      </c>
    </row>
    <row r="1822" spans="1:9" x14ac:dyDescent="0.2">
      <c r="A1822">
        <v>6</v>
      </c>
      <c r="B1822" t="s">
        <v>35</v>
      </c>
      <c r="C1822">
        <v>90.674003601074219</v>
      </c>
      <c r="D1822">
        <v>1295.300048828125</v>
      </c>
      <c r="E1822">
        <v>28.100000381469727</v>
      </c>
      <c r="F1822">
        <v>14.800000190734863</v>
      </c>
      <c r="G1822">
        <v>0.62999999523162842</v>
      </c>
      <c r="H1822">
        <v>122</v>
      </c>
      <c r="I1822">
        <v>49.784999847412109</v>
      </c>
    </row>
    <row r="1823" spans="1:9" x14ac:dyDescent="0.2">
      <c r="A1823">
        <v>7</v>
      </c>
      <c r="B1823" t="s">
        <v>36</v>
      </c>
      <c r="C1823">
        <v>77.48699951171875</v>
      </c>
      <c r="D1823">
        <v>5408.89990234375</v>
      </c>
      <c r="E1823">
        <v>82.5</v>
      </c>
      <c r="F1823">
        <v>32.700000762939453</v>
      </c>
      <c r="G1823">
        <v>0.31000000238418579</v>
      </c>
      <c r="H1823">
        <v>172</v>
      </c>
      <c r="I1823">
        <v>68.510002136230469</v>
      </c>
    </row>
    <row r="1824" spans="1:9" x14ac:dyDescent="0.2">
      <c r="A1824">
        <v>8</v>
      </c>
      <c r="B1824" t="s">
        <v>37</v>
      </c>
      <c r="C1824">
        <v>107.51300048828125</v>
      </c>
      <c r="D1824">
        <v>385.5</v>
      </c>
      <c r="E1824">
        <v>12.199999809265137</v>
      </c>
      <c r="F1824">
        <v>8.5</v>
      </c>
      <c r="G1824">
        <v>1.1699999570846558</v>
      </c>
      <c r="H1824">
        <v>97</v>
      </c>
      <c r="I1824">
        <v>18.781000137329102</v>
      </c>
    </row>
    <row r="1825" spans="1:9" x14ac:dyDescent="0.2">
      <c r="A1825">
        <v>9</v>
      </c>
      <c r="B1825" t="s">
        <v>38</v>
      </c>
      <c r="C1825">
        <v>134.93400573730469</v>
      </c>
      <c r="D1825">
        <v>1842.199951171875</v>
      </c>
      <c r="E1825">
        <v>20.600000381469727</v>
      </c>
      <c r="F1825">
        <v>18.700000762939453</v>
      </c>
      <c r="G1825">
        <v>0.52999997138977051</v>
      </c>
      <c r="H1825">
        <v>200</v>
      </c>
      <c r="I1825">
        <v>110.11000061035156</v>
      </c>
    </row>
    <row r="1826" spans="1:9" x14ac:dyDescent="0.2">
      <c r="A1826">
        <v>10</v>
      </c>
      <c r="B1826" t="s">
        <v>39</v>
      </c>
      <c r="C1826">
        <v>146.4429931640625</v>
      </c>
      <c r="D1826">
        <v>35.099998474121094</v>
      </c>
      <c r="E1826">
        <v>13.699999809265137</v>
      </c>
      <c r="F1826">
        <v>13.300000190734863</v>
      </c>
      <c r="G1826">
        <v>4.2300000190734863</v>
      </c>
      <c r="H1826">
        <v>142</v>
      </c>
      <c r="I1826">
        <v>1.2389999628067017</v>
      </c>
    </row>
    <row r="1827" spans="1:9" x14ac:dyDescent="0.2">
      <c r="A1827">
        <v>11</v>
      </c>
      <c r="B1827" t="s">
        <v>40</v>
      </c>
      <c r="C1827">
        <v>191.36199951171875</v>
      </c>
      <c r="D1827">
        <v>56</v>
      </c>
      <c r="E1827">
        <v>5.9000000953674316</v>
      </c>
      <c r="F1827">
        <v>4.9000000953674316</v>
      </c>
      <c r="G1827">
        <v>2.6700000762939453</v>
      </c>
      <c r="H1827">
        <v>164</v>
      </c>
      <c r="I1827">
        <v>1.5269999504089355</v>
      </c>
    </row>
    <row r="1829" spans="1:9" x14ac:dyDescent="0.2">
      <c r="A1829" t="s">
        <v>41</v>
      </c>
      <c r="B1829" t="s">
        <v>42</v>
      </c>
    </row>
    <row r="1830" spans="1:9" x14ac:dyDescent="0.2">
      <c r="A1830" t="s">
        <v>22</v>
      </c>
      <c r="B1830" t="s">
        <v>43</v>
      </c>
      <c r="C1830" t="s">
        <v>44</v>
      </c>
      <c r="D1830" t="s">
        <v>45</v>
      </c>
      <c r="E1830" t="s">
        <v>29</v>
      </c>
      <c r="F1830" t="s">
        <v>41</v>
      </c>
      <c r="G1830" t="s">
        <v>46</v>
      </c>
      <c r="H1830" t="s">
        <v>47</v>
      </c>
      <c r="I1830" t="s">
        <v>30</v>
      </c>
    </row>
    <row r="1831" spans="1:9" x14ac:dyDescent="0.2">
      <c r="A1831" t="s">
        <v>30</v>
      </c>
      <c r="B1831">
        <v>0.51200002431869507</v>
      </c>
      <c r="C1831">
        <v>0.25670000910758972</v>
      </c>
      <c r="D1831">
        <v>0.72399997711181641</v>
      </c>
      <c r="E1831">
        <v>19.226999282836914</v>
      </c>
      <c r="F1831">
        <v>0.70639997720718384</v>
      </c>
      <c r="G1831">
        <v>0.99099999666213989</v>
      </c>
      <c r="H1831">
        <v>0.71280002593994141</v>
      </c>
      <c r="I1831">
        <v>1</v>
      </c>
    </row>
    <row r="1832" spans="1:9" x14ac:dyDescent="0.2">
      <c r="A1832" t="s">
        <v>48</v>
      </c>
      <c r="B1832" t="s">
        <v>49</v>
      </c>
      <c r="C1832">
        <v>-0.21600000560283661</v>
      </c>
    </row>
    <row r="1833" spans="1:9" x14ac:dyDescent="0.2">
      <c r="A1833" t="s">
        <v>31</v>
      </c>
      <c r="B1833">
        <v>9.7000002861022949E-2</v>
      </c>
      <c r="C1833">
        <v>2.6100000366568565E-2</v>
      </c>
      <c r="D1833">
        <v>0.10000000149011612</v>
      </c>
      <c r="E1833">
        <v>1.315000057220459</v>
      </c>
      <c r="F1833">
        <v>0.97439998388290405</v>
      </c>
      <c r="G1833">
        <v>0.9814000129699707</v>
      </c>
      <c r="H1833">
        <v>0.99690002202987671</v>
      </c>
      <c r="I1833">
        <v>0.99599999189376831</v>
      </c>
    </row>
    <row r="1834" spans="1:9" x14ac:dyDescent="0.2">
      <c r="A1834" t="s">
        <v>48</v>
      </c>
      <c r="B1834" t="s">
        <v>49</v>
      </c>
      <c r="C1834">
        <v>-2.199999988079071E-2</v>
      </c>
    </row>
    <row r="1835" spans="1:9" x14ac:dyDescent="0.2">
      <c r="A1835" t="s">
        <v>50</v>
      </c>
      <c r="B1835">
        <v>1.4440000057220459</v>
      </c>
      <c r="C1835">
        <v>0.29580000042915344</v>
      </c>
      <c r="D1835">
        <v>1.5039999485015869</v>
      </c>
      <c r="E1835">
        <v>9.8629999160766602</v>
      </c>
      <c r="F1835">
        <v>0.95999997854232788</v>
      </c>
      <c r="G1835">
        <v>0.97879999876022339</v>
      </c>
      <c r="H1835">
        <v>0.99459999799728394</v>
      </c>
      <c r="I1835">
        <v>0.98610001802444458</v>
      </c>
    </row>
    <row r="1836" spans="1:9" x14ac:dyDescent="0.2">
      <c r="A1836" t="s">
        <v>51</v>
      </c>
      <c r="B1836">
        <v>10.116000175476074</v>
      </c>
      <c r="C1836">
        <v>1.7404999732971191</v>
      </c>
      <c r="D1836">
        <v>10.38700008392334</v>
      </c>
      <c r="E1836">
        <v>41.894001007080078</v>
      </c>
      <c r="F1836">
        <v>0.97390002012252808</v>
      </c>
      <c r="G1836">
        <v>0.97469997406005859</v>
      </c>
      <c r="H1836">
        <v>1.0051000118255615</v>
      </c>
      <c r="I1836">
        <v>0.99400001764297485</v>
      </c>
    </row>
    <row r="1837" spans="1:9" x14ac:dyDescent="0.2">
      <c r="A1837" t="s">
        <v>52</v>
      </c>
      <c r="B1837">
        <v>1.7359999418258667</v>
      </c>
      <c r="C1837">
        <v>0.5406000018119812</v>
      </c>
      <c r="D1837">
        <v>1.343999981880188</v>
      </c>
      <c r="E1837">
        <v>11.590999603271484</v>
      </c>
      <c r="F1837">
        <v>1.2920999526977539</v>
      </c>
      <c r="G1837">
        <v>0.97320002317428589</v>
      </c>
      <c r="H1837">
        <v>1.3257999420166016</v>
      </c>
      <c r="I1837">
        <v>1.0015000104904175</v>
      </c>
    </row>
    <row r="1838" spans="1:9" x14ac:dyDescent="0.2">
      <c r="A1838" t="s">
        <v>53</v>
      </c>
      <c r="B1838">
        <v>10.663000106811523</v>
      </c>
      <c r="C1838">
        <v>2.0181999206542969</v>
      </c>
      <c r="D1838">
        <v>10.744000434875488</v>
      </c>
      <c r="E1838">
        <v>49.784999847412109</v>
      </c>
      <c r="F1838">
        <v>0.99250000715255737</v>
      </c>
      <c r="G1838">
        <v>0.98259997367858887</v>
      </c>
      <c r="H1838">
        <v>1.0104000568389893</v>
      </c>
      <c r="I1838">
        <v>0.99970000982284546</v>
      </c>
    </row>
    <row r="1839" spans="1:9" x14ac:dyDescent="0.2">
      <c r="A1839" t="s">
        <v>54</v>
      </c>
      <c r="B1839">
        <v>39.798000335693359</v>
      </c>
      <c r="C1839">
        <v>6.3906998634338379</v>
      </c>
      <c r="D1839">
        <v>37.91400146484375</v>
      </c>
      <c r="E1839">
        <v>68.510002136230469</v>
      </c>
      <c r="F1839">
        <v>1.0497000217437744</v>
      </c>
      <c r="G1839">
        <v>0.97579997777938843</v>
      </c>
      <c r="H1839">
        <v>1.0751999616622925</v>
      </c>
      <c r="I1839">
        <v>1.0003999471664429</v>
      </c>
    </row>
    <row r="1840" spans="1:9" x14ac:dyDescent="0.2">
      <c r="A1840" t="s">
        <v>55</v>
      </c>
      <c r="B1840">
        <v>4.3850002288818359</v>
      </c>
      <c r="C1840">
        <v>1.0496000051498413</v>
      </c>
      <c r="D1840">
        <v>3.8220000267028809</v>
      </c>
      <c r="E1840">
        <v>18.781000137329102</v>
      </c>
      <c r="F1840">
        <v>1.1473000049591064</v>
      </c>
      <c r="G1840">
        <v>0.98259997367858887</v>
      </c>
      <c r="H1840">
        <v>1.1653000116348267</v>
      </c>
      <c r="I1840">
        <v>1.0019999742507935</v>
      </c>
    </row>
    <row r="1841" spans="1:9" x14ac:dyDescent="0.2">
      <c r="A1841" t="s">
        <v>56</v>
      </c>
      <c r="B1841">
        <v>26.200000762939453</v>
      </c>
      <c r="C1841">
        <v>3.5185999870300293</v>
      </c>
      <c r="D1841">
        <v>26.291000366210938</v>
      </c>
      <c r="E1841">
        <v>110.11000061035156</v>
      </c>
      <c r="F1841">
        <v>0.99650001525878906</v>
      </c>
      <c r="G1841">
        <v>0.99260002374649048</v>
      </c>
      <c r="H1841">
        <v>1.0039000511169434</v>
      </c>
      <c r="I1841">
        <v>1</v>
      </c>
    </row>
    <row r="1842" spans="1:9" x14ac:dyDescent="0.2">
      <c r="A1842" t="s">
        <v>57</v>
      </c>
      <c r="B1842">
        <v>0.53700000047683716</v>
      </c>
      <c r="C1842">
        <v>7.3100000619888306E-2</v>
      </c>
      <c r="D1842">
        <v>0.52399998903274536</v>
      </c>
      <c r="E1842">
        <v>1.2389999628067017</v>
      </c>
      <c r="F1842">
        <v>1.0252000093460083</v>
      </c>
      <c r="G1842">
        <v>1.0190999507904053</v>
      </c>
      <c r="H1842">
        <v>1.0060000419616699</v>
      </c>
      <c r="I1842">
        <v>1</v>
      </c>
    </row>
    <row r="1843" spans="1:9" x14ac:dyDescent="0.2">
      <c r="A1843" t="s">
        <v>58</v>
      </c>
      <c r="B1843">
        <v>1.6200000047683716</v>
      </c>
      <c r="C1843">
        <v>0.1956000030040741</v>
      </c>
      <c r="D1843">
        <v>1.5269999504089355</v>
      </c>
      <c r="E1843">
        <v>1.5269999504089355</v>
      </c>
      <c r="F1843">
        <v>1.0607000589370728</v>
      </c>
      <c r="G1843">
        <v>1.0393999814987183</v>
      </c>
      <c r="H1843">
        <v>1.0374000072479248</v>
      </c>
      <c r="I1843">
        <v>0.9836999773979187</v>
      </c>
    </row>
    <row r="1844" spans="1:9" x14ac:dyDescent="0.2">
      <c r="A1844" t="s">
        <v>59</v>
      </c>
    </row>
    <row r="1845" spans="1:9" x14ac:dyDescent="0.2">
      <c r="A1845" t="s">
        <v>60</v>
      </c>
      <c r="B1845">
        <v>96.871002197265625</v>
      </c>
      <c r="C1845">
        <v>16.105499267578125</v>
      </c>
      <c r="D1845">
        <v>94.879997253417969</v>
      </c>
      <c r="E1845">
        <v>333.83999633789062</v>
      </c>
      <c r="F1845" t="s">
        <v>61</v>
      </c>
    </row>
    <row r="1847" spans="1:9" x14ac:dyDescent="0.2">
      <c r="A1847" t="s">
        <v>62</v>
      </c>
    </row>
    <row r="1849" spans="1:9" x14ac:dyDescent="0.2">
      <c r="A1849" t="s">
        <v>190</v>
      </c>
    </row>
    <row r="1850" spans="1:9" x14ac:dyDescent="0.2">
      <c r="A1850" t="s">
        <v>1</v>
      </c>
      <c r="B1850" t="s">
        <v>2</v>
      </c>
      <c r="C1850" t="s">
        <v>3</v>
      </c>
      <c r="D1850" t="s">
        <v>4</v>
      </c>
    </row>
    <row r="1851" spans="1:9" x14ac:dyDescent="0.2">
      <c r="A1851" t="s">
        <v>5</v>
      </c>
      <c r="B1851">
        <v>45</v>
      </c>
      <c r="C1851" t="s">
        <v>6</v>
      </c>
      <c r="D1851" t="s">
        <v>191</v>
      </c>
    </row>
    <row r="1852" spans="1:9" x14ac:dyDescent="0.2">
      <c r="A1852" t="s">
        <v>8</v>
      </c>
      <c r="B1852" t="s">
        <v>9</v>
      </c>
      <c r="C1852">
        <v>-0.60369998216629028</v>
      </c>
      <c r="D1852" t="s">
        <v>10</v>
      </c>
      <c r="E1852">
        <v>12.839200019836426</v>
      </c>
      <c r="F1852" t="s">
        <v>11</v>
      </c>
      <c r="G1852">
        <v>10.37399959564209</v>
      </c>
    </row>
    <row r="1853" spans="1:9" x14ac:dyDescent="0.2">
      <c r="A1853" t="s">
        <v>12</v>
      </c>
      <c r="B1853">
        <v>15</v>
      </c>
      <c r="C1853" t="s">
        <v>13</v>
      </c>
      <c r="D1853">
        <v>1</v>
      </c>
      <c r="E1853" t="s">
        <v>14</v>
      </c>
      <c r="F1853" t="s">
        <v>15</v>
      </c>
    </row>
    <row r="1854" spans="1:9" x14ac:dyDescent="0.2">
      <c r="A1854" t="s">
        <v>16</v>
      </c>
      <c r="B1854" t="s">
        <v>192</v>
      </c>
    </row>
    <row r="1855" spans="1:9" x14ac:dyDescent="0.2">
      <c r="A1855" t="s">
        <v>18</v>
      </c>
    </row>
    <row r="1856" spans="1:9" x14ac:dyDescent="0.2">
      <c r="A1856" t="s">
        <v>19</v>
      </c>
    </row>
    <row r="1857" spans="1:9" x14ac:dyDescent="0.2">
      <c r="A1857" t="s">
        <v>20</v>
      </c>
      <c r="B1857">
        <v>1.4979999463093918E-8</v>
      </c>
    </row>
    <row r="1858" spans="1:9" x14ac:dyDescent="0.2">
      <c r="A1858" t="s">
        <v>21</v>
      </c>
      <c r="B1858" t="s">
        <v>22</v>
      </c>
      <c r="C1858" t="s">
        <v>23</v>
      </c>
      <c r="D1858" t="s">
        <v>24</v>
      </c>
      <c r="E1858" t="s">
        <v>25</v>
      </c>
      <c r="F1858" t="s">
        <v>26</v>
      </c>
      <c r="G1858" t="s">
        <v>27</v>
      </c>
      <c r="H1858" t="s">
        <v>28</v>
      </c>
      <c r="I1858" t="s">
        <v>29</v>
      </c>
    </row>
    <row r="1859" spans="1:9" x14ac:dyDescent="0.2">
      <c r="A1859">
        <v>1</v>
      </c>
      <c r="B1859" t="s">
        <v>30</v>
      </c>
      <c r="C1859">
        <v>84.9219970703125</v>
      </c>
      <c r="D1859">
        <v>-24.799999237060547</v>
      </c>
      <c r="E1859">
        <v>244.10000610351562</v>
      </c>
      <c r="F1859">
        <v>127.19999694824219</v>
      </c>
      <c r="G1859">
        <v>100</v>
      </c>
      <c r="H1859">
        <v>583</v>
      </c>
      <c r="I1859">
        <v>-6.3889999389648438</v>
      </c>
    </row>
    <row r="1860" spans="1:9" x14ac:dyDescent="0.2">
      <c r="A1860">
        <v>2</v>
      </c>
      <c r="B1860" t="s">
        <v>31</v>
      </c>
      <c r="C1860">
        <v>151.11799621582031</v>
      </c>
      <c r="D1860">
        <v>20.899999618530273</v>
      </c>
      <c r="E1860">
        <v>13.100000381469727</v>
      </c>
      <c r="F1860">
        <v>9.1999998092651367</v>
      </c>
      <c r="G1860">
        <v>7.0399999618530273</v>
      </c>
      <c r="H1860">
        <v>49</v>
      </c>
      <c r="I1860">
        <v>1.2649999856948853</v>
      </c>
    </row>
    <row r="1861" spans="1:9" x14ac:dyDescent="0.2">
      <c r="A1861">
        <v>3</v>
      </c>
      <c r="B1861" t="s">
        <v>32</v>
      </c>
      <c r="C1861">
        <v>119.47699737548828</v>
      </c>
      <c r="D1861">
        <v>419.60000610351562</v>
      </c>
      <c r="E1861">
        <v>27.799999237060547</v>
      </c>
      <c r="F1861">
        <v>20.799999237060547</v>
      </c>
      <c r="G1861">
        <v>1.1599999666213989</v>
      </c>
      <c r="H1861">
        <v>57</v>
      </c>
      <c r="I1861">
        <v>9.8680000305175781</v>
      </c>
    </row>
    <row r="1862" spans="1:9" x14ac:dyDescent="0.2">
      <c r="A1862">
        <v>4</v>
      </c>
      <c r="B1862" t="s">
        <v>33</v>
      </c>
      <c r="C1862">
        <v>107.22699737548828</v>
      </c>
      <c r="D1862">
        <v>2911.800048828125</v>
      </c>
      <c r="E1862">
        <v>37.799999237060547</v>
      </c>
      <c r="F1862">
        <v>36.299999237060547</v>
      </c>
      <c r="G1862">
        <v>0.41999998688697815</v>
      </c>
      <c r="H1862">
        <v>68</v>
      </c>
      <c r="I1862">
        <v>41.631000518798828</v>
      </c>
    </row>
    <row r="1863" spans="1:9" x14ac:dyDescent="0.2">
      <c r="A1863">
        <v>5</v>
      </c>
      <c r="B1863" t="s">
        <v>34</v>
      </c>
      <c r="C1863">
        <v>129.48800659179688</v>
      </c>
      <c r="D1863">
        <v>87.5</v>
      </c>
      <c r="E1863">
        <v>5.8000001907348633</v>
      </c>
      <c r="F1863">
        <v>6.5999999046325684</v>
      </c>
      <c r="G1863">
        <v>3.619999885559082</v>
      </c>
      <c r="H1863">
        <v>183</v>
      </c>
      <c r="I1863">
        <v>12.338000297546387</v>
      </c>
    </row>
    <row r="1864" spans="1:9" x14ac:dyDescent="0.2">
      <c r="A1864">
        <v>6</v>
      </c>
      <c r="B1864" t="s">
        <v>35</v>
      </c>
      <c r="C1864">
        <v>90.674003601074219</v>
      </c>
      <c r="D1864">
        <v>1293.300048828125</v>
      </c>
      <c r="E1864">
        <v>29.299999237060547</v>
      </c>
      <c r="F1864">
        <v>16.100000381469727</v>
      </c>
      <c r="G1864">
        <v>0.62999999523162842</v>
      </c>
      <c r="H1864">
        <v>126</v>
      </c>
      <c r="I1864">
        <v>49.674999237060547</v>
      </c>
    </row>
    <row r="1865" spans="1:9" x14ac:dyDescent="0.2">
      <c r="A1865">
        <v>7</v>
      </c>
      <c r="B1865" t="s">
        <v>36</v>
      </c>
      <c r="C1865">
        <v>77.48699951171875</v>
      </c>
      <c r="D1865">
        <v>5408.39990234375</v>
      </c>
      <c r="E1865">
        <v>78.900001525878906</v>
      </c>
      <c r="F1865">
        <v>35.099998474121094</v>
      </c>
      <c r="G1865">
        <v>0.31000000238418579</v>
      </c>
      <c r="H1865">
        <v>171</v>
      </c>
      <c r="I1865">
        <v>68.458000183105469</v>
      </c>
    </row>
    <row r="1866" spans="1:9" x14ac:dyDescent="0.2">
      <c r="A1866">
        <v>8</v>
      </c>
      <c r="B1866" t="s">
        <v>37</v>
      </c>
      <c r="C1866">
        <v>107.49800109863281</v>
      </c>
      <c r="D1866">
        <v>365.60000610351562</v>
      </c>
      <c r="E1866">
        <v>15.600000381469727</v>
      </c>
      <c r="F1866">
        <v>10.199999809265137</v>
      </c>
      <c r="G1866">
        <v>1.2100000381469727</v>
      </c>
      <c r="H1866">
        <v>107</v>
      </c>
      <c r="I1866">
        <v>17.797000885009766</v>
      </c>
    </row>
    <row r="1867" spans="1:9" x14ac:dyDescent="0.2">
      <c r="A1867">
        <v>9</v>
      </c>
      <c r="B1867" t="s">
        <v>38</v>
      </c>
      <c r="C1867">
        <v>134.90199279785156</v>
      </c>
      <c r="D1867">
        <v>1840.9000244140625</v>
      </c>
      <c r="E1867">
        <v>18.700000762939453</v>
      </c>
      <c r="F1867">
        <v>17.899999618530273</v>
      </c>
      <c r="G1867">
        <v>0.52999997138977051</v>
      </c>
      <c r="H1867">
        <v>193</v>
      </c>
      <c r="I1867">
        <v>109.95899963378906</v>
      </c>
    </row>
    <row r="1868" spans="1:9" x14ac:dyDescent="0.2">
      <c r="A1868">
        <v>10</v>
      </c>
      <c r="B1868" t="s">
        <v>39</v>
      </c>
      <c r="C1868">
        <v>146.4429931640625</v>
      </c>
      <c r="D1868">
        <v>35.400001525878906</v>
      </c>
      <c r="E1868">
        <v>13.100000381469727</v>
      </c>
      <c r="F1868">
        <v>14.300000190734863</v>
      </c>
      <c r="G1868">
        <v>4.179999828338623</v>
      </c>
      <c r="H1868">
        <v>141</v>
      </c>
      <c r="I1868">
        <v>1.2460000514984131</v>
      </c>
    </row>
    <row r="1869" spans="1:9" x14ac:dyDescent="0.2">
      <c r="A1869">
        <v>11</v>
      </c>
      <c r="B1869" t="s">
        <v>40</v>
      </c>
      <c r="C1869">
        <v>191.36199951171875</v>
      </c>
      <c r="D1869">
        <v>58</v>
      </c>
      <c r="E1869">
        <v>5.1999998092651367</v>
      </c>
      <c r="F1869">
        <v>4.9000000953674316</v>
      </c>
      <c r="G1869">
        <v>2.5999999046325684</v>
      </c>
      <c r="H1869">
        <v>158</v>
      </c>
      <c r="I1869">
        <v>1.5820000171661377</v>
      </c>
    </row>
    <row r="1871" spans="1:9" x14ac:dyDescent="0.2">
      <c r="A1871" t="s">
        <v>41</v>
      </c>
      <c r="B1871" t="s">
        <v>42</v>
      </c>
    </row>
    <row r="1872" spans="1:9" x14ac:dyDescent="0.2">
      <c r="A1872" t="s">
        <v>22</v>
      </c>
      <c r="B1872" t="s">
        <v>43</v>
      </c>
      <c r="C1872" t="s">
        <v>44</v>
      </c>
      <c r="D1872" t="s">
        <v>45</v>
      </c>
      <c r="E1872" t="s">
        <v>29</v>
      </c>
      <c r="F1872" t="s">
        <v>41</v>
      </c>
      <c r="G1872" t="s">
        <v>46</v>
      </c>
      <c r="H1872" t="s">
        <v>47</v>
      </c>
      <c r="I1872" t="s">
        <v>30</v>
      </c>
    </row>
    <row r="1873" spans="1:9" x14ac:dyDescent="0.2">
      <c r="A1873" t="s">
        <v>30</v>
      </c>
      <c r="B1873">
        <v>-0.17100000381469727</v>
      </c>
      <c r="C1873">
        <v>-8.7499998509883881E-2</v>
      </c>
      <c r="D1873">
        <v>-0.24099999666213989</v>
      </c>
      <c r="E1873">
        <v>-6.3889999389648438</v>
      </c>
      <c r="F1873">
        <v>0.71200001239776611</v>
      </c>
      <c r="G1873">
        <v>0.99119997024536133</v>
      </c>
      <c r="H1873">
        <v>0.7182999849319458</v>
      </c>
      <c r="I1873">
        <v>1</v>
      </c>
    </row>
    <row r="1874" spans="1:9" x14ac:dyDescent="0.2">
      <c r="A1874" t="s">
        <v>48</v>
      </c>
      <c r="B1874" t="s">
        <v>49</v>
      </c>
      <c r="C1874">
        <v>7.1999996900558472E-2</v>
      </c>
    </row>
    <row r="1875" spans="1:9" x14ac:dyDescent="0.2">
      <c r="A1875" t="s">
        <v>31</v>
      </c>
      <c r="B1875">
        <v>9.3000002205371857E-2</v>
      </c>
      <c r="C1875">
        <v>2.5599999353289604E-2</v>
      </c>
      <c r="D1875">
        <v>9.6000000834465027E-2</v>
      </c>
      <c r="E1875">
        <v>1.2649999856948853</v>
      </c>
      <c r="F1875">
        <v>0.97469997406005859</v>
      </c>
      <c r="G1875">
        <v>0.98150002956390381</v>
      </c>
      <c r="H1875">
        <v>0.99709999561309814</v>
      </c>
      <c r="I1875">
        <v>0.99599999189376831</v>
      </c>
    </row>
    <row r="1876" spans="1:9" x14ac:dyDescent="0.2">
      <c r="A1876" t="s">
        <v>48</v>
      </c>
      <c r="B1876" t="s">
        <v>49</v>
      </c>
      <c r="C1876">
        <v>-2.0999999716877937E-2</v>
      </c>
    </row>
    <row r="1877" spans="1:9" x14ac:dyDescent="0.2">
      <c r="A1877" t="s">
        <v>50</v>
      </c>
      <c r="B1877">
        <v>1.4450000524520874</v>
      </c>
      <c r="C1877">
        <v>0.29679998755455017</v>
      </c>
      <c r="D1877">
        <v>1.5049999952316284</v>
      </c>
      <c r="E1877">
        <v>9.8680000305175781</v>
      </c>
      <c r="F1877">
        <v>0.96020001173019409</v>
      </c>
      <c r="G1877">
        <v>0.97890001535415649</v>
      </c>
      <c r="H1877">
        <v>0.99470001459121704</v>
      </c>
      <c r="I1877">
        <v>0.98610001802444458</v>
      </c>
    </row>
    <row r="1878" spans="1:9" x14ac:dyDescent="0.2">
      <c r="A1878" t="s">
        <v>51</v>
      </c>
      <c r="B1878">
        <v>10.053999900817871</v>
      </c>
      <c r="C1878">
        <v>1.7345999479293823</v>
      </c>
      <c r="D1878">
        <v>10.321999549865723</v>
      </c>
      <c r="E1878">
        <v>41.631000518798828</v>
      </c>
      <c r="F1878">
        <v>0.97399997711181641</v>
      </c>
      <c r="G1878">
        <v>0.9749000072479248</v>
      </c>
      <c r="H1878">
        <v>1.0052000284194946</v>
      </c>
      <c r="I1878">
        <v>0.99390000104904175</v>
      </c>
    </row>
    <row r="1879" spans="1:9" x14ac:dyDescent="0.2">
      <c r="A1879" t="s">
        <v>52</v>
      </c>
      <c r="B1879">
        <v>1.8470000028610229</v>
      </c>
      <c r="C1879">
        <v>0.57649999856948853</v>
      </c>
      <c r="D1879">
        <v>1.4299999475479126</v>
      </c>
      <c r="E1879">
        <v>12.338000297546387</v>
      </c>
      <c r="F1879">
        <v>1.2910000085830688</v>
      </c>
      <c r="G1879">
        <v>0.97329998016357422</v>
      </c>
      <c r="H1879">
        <v>1.3244999647140503</v>
      </c>
      <c r="I1879">
        <v>1.0015000104904175</v>
      </c>
    </row>
    <row r="1880" spans="1:9" x14ac:dyDescent="0.2">
      <c r="A1880" t="s">
        <v>53</v>
      </c>
      <c r="B1880">
        <v>10.628999710083008</v>
      </c>
      <c r="C1880">
        <v>2.0172998905181885</v>
      </c>
      <c r="D1880">
        <v>10.720000267028809</v>
      </c>
      <c r="E1880">
        <v>49.674999237060547</v>
      </c>
      <c r="F1880">
        <v>0.99150002002716064</v>
      </c>
      <c r="G1880">
        <v>0.98269999027252197</v>
      </c>
      <c r="H1880">
        <v>1.0092999935150146</v>
      </c>
      <c r="I1880">
        <v>0.99970000982284546</v>
      </c>
    </row>
    <row r="1881" spans="1:9" x14ac:dyDescent="0.2">
      <c r="A1881" t="s">
        <v>54</v>
      </c>
      <c r="B1881">
        <v>39.751998901367188</v>
      </c>
      <c r="C1881">
        <v>6.4005999565124512</v>
      </c>
      <c r="D1881">
        <v>37.884998321533203</v>
      </c>
      <c r="E1881">
        <v>68.458000183105469</v>
      </c>
      <c r="F1881">
        <v>1.049299955368042</v>
      </c>
      <c r="G1881">
        <v>0.97600001096725464</v>
      </c>
      <c r="H1881">
        <v>1.0745999813079834</v>
      </c>
      <c r="I1881">
        <v>1.0003999471664429</v>
      </c>
    </row>
    <row r="1882" spans="1:9" x14ac:dyDescent="0.2">
      <c r="A1882" t="s">
        <v>55</v>
      </c>
      <c r="B1882">
        <v>4.1570000648498535</v>
      </c>
      <c r="C1882">
        <v>0.99779999256134033</v>
      </c>
      <c r="D1882">
        <v>3.621999979019165</v>
      </c>
      <c r="E1882">
        <v>17.797000885009766</v>
      </c>
      <c r="F1882">
        <v>1.1477999687194824</v>
      </c>
      <c r="G1882">
        <v>0.98269999027252197</v>
      </c>
      <c r="H1882">
        <v>1.1656999588012695</v>
      </c>
      <c r="I1882">
        <v>1.0019999742507935</v>
      </c>
    </row>
    <row r="1883" spans="1:9" x14ac:dyDescent="0.2">
      <c r="A1883" t="s">
        <v>56</v>
      </c>
      <c r="B1883">
        <v>26.167999267578125</v>
      </c>
      <c r="C1883">
        <v>3.5237998962402344</v>
      </c>
      <c r="D1883">
        <v>26.254999160766602</v>
      </c>
      <c r="E1883">
        <v>109.95899963378906</v>
      </c>
      <c r="F1883">
        <v>0.9966999888420105</v>
      </c>
      <c r="G1883">
        <v>0.99269998073577881</v>
      </c>
      <c r="H1883">
        <v>1.0039999485015869</v>
      </c>
      <c r="I1883">
        <v>1</v>
      </c>
    </row>
    <row r="1884" spans="1:9" x14ac:dyDescent="0.2">
      <c r="A1884" t="s">
        <v>57</v>
      </c>
      <c r="B1884">
        <v>0.54100000858306885</v>
      </c>
      <c r="C1884">
        <v>7.3700003325939178E-2</v>
      </c>
      <c r="D1884">
        <v>0.52700001001358032</v>
      </c>
      <c r="E1884">
        <v>1.2460000514984131</v>
      </c>
      <c r="F1884">
        <v>1.0254000425338745</v>
      </c>
      <c r="G1884">
        <v>1.0191999673843384</v>
      </c>
      <c r="H1884">
        <v>1.0060000419616699</v>
      </c>
      <c r="I1884">
        <v>1</v>
      </c>
    </row>
    <row r="1885" spans="1:9" x14ac:dyDescent="0.2">
      <c r="A1885" t="s">
        <v>58</v>
      </c>
      <c r="B1885">
        <v>1.6779999732971191</v>
      </c>
      <c r="C1885">
        <v>0.20319999754428864</v>
      </c>
      <c r="D1885">
        <v>1.5820000171661377</v>
      </c>
      <c r="E1885">
        <v>1.5820000171661377</v>
      </c>
      <c r="F1885">
        <v>1.0607999563217163</v>
      </c>
      <c r="G1885">
        <v>1.0396000146865845</v>
      </c>
      <c r="H1885">
        <v>1.0374000072479248</v>
      </c>
      <c r="I1885">
        <v>0.98360002040863037</v>
      </c>
    </row>
    <row r="1886" spans="1:9" x14ac:dyDescent="0.2">
      <c r="A1886" t="s">
        <v>59</v>
      </c>
    </row>
    <row r="1887" spans="1:9" x14ac:dyDescent="0.2">
      <c r="A1887" t="s">
        <v>60</v>
      </c>
      <c r="B1887">
        <v>96.244003295898438</v>
      </c>
      <c r="C1887">
        <v>15.762299537658691</v>
      </c>
      <c r="D1887">
        <v>93.7030029296875</v>
      </c>
      <c r="E1887">
        <v>307.42999267578125</v>
      </c>
      <c r="F1887" t="s">
        <v>61</v>
      </c>
    </row>
    <row r="1889" spans="1:9" x14ac:dyDescent="0.2">
      <c r="A1889" t="s">
        <v>62</v>
      </c>
    </row>
    <row r="1891" spans="1:9" x14ac:dyDescent="0.2">
      <c r="A1891" t="s">
        <v>193</v>
      </c>
    </row>
    <row r="1892" spans="1:9" x14ac:dyDescent="0.2">
      <c r="A1892" t="s">
        <v>1</v>
      </c>
      <c r="B1892" t="s">
        <v>2</v>
      </c>
      <c r="C1892" t="s">
        <v>3</v>
      </c>
      <c r="D1892" t="s">
        <v>4</v>
      </c>
    </row>
    <row r="1893" spans="1:9" x14ac:dyDescent="0.2">
      <c r="A1893" t="s">
        <v>5</v>
      </c>
      <c r="B1893">
        <v>46</v>
      </c>
      <c r="C1893" t="s">
        <v>6</v>
      </c>
      <c r="D1893" t="s">
        <v>194</v>
      </c>
    </row>
    <row r="1894" spans="1:9" x14ac:dyDescent="0.2">
      <c r="A1894" t="s">
        <v>8</v>
      </c>
      <c r="B1894" t="s">
        <v>9</v>
      </c>
      <c r="C1894">
        <v>-0.69819998741149902</v>
      </c>
      <c r="D1894" t="s">
        <v>10</v>
      </c>
      <c r="E1894">
        <v>12.683600425720215</v>
      </c>
      <c r="F1894" t="s">
        <v>11</v>
      </c>
      <c r="G1894">
        <v>10.37399959564209</v>
      </c>
    </row>
    <row r="1895" spans="1:9" x14ac:dyDescent="0.2">
      <c r="A1895" t="s">
        <v>12</v>
      </c>
      <c r="B1895">
        <v>15</v>
      </c>
      <c r="C1895" t="s">
        <v>13</v>
      </c>
      <c r="D1895">
        <v>1</v>
      </c>
      <c r="E1895" t="s">
        <v>14</v>
      </c>
      <c r="F1895" t="s">
        <v>15</v>
      </c>
    </row>
    <row r="1896" spans="1:9" x14ac:dyDescent="0.2">
      <c r="A1896" t="s">
        <v>16</v>
      </c>
      <c r="B1896" t="s">
        <v>195</v>
      </c>
    </row>
    <row r="1897" spans="1:9" x14ac:dyDescent="0.2">
      <c r="A1897" t="s">
        <v>18</v>
      </c>
    </row>
    <row r="1898" spans="1:9" x14ac:dyDescent="0.2">
      <c r="A1898" t="s">
        <v>19</v>
      </c>
    </row>
    <row r="1899" spans="1:9" x14ac:dyDescent="0.2">
      <c r="A1899" t="s">
        <v>20</v>
      </c>
      <c r="B1899">
        <v>1.4970000350444934E-8</v>
      </c>
    </row>
    <row r="1900" spans="1:9" x14ac:dyDescent="0.2">
      <c r="A1900" t="s">
        <v>21</v>
      </c>
      <c r="B1900" t="s">
        <v>22</v>
      </c>
      <c r="C1900" t="s">
        <v>23</v>
      </c>
      <c r="D1900" t="s">
        <v>24</v>
      </c>
      <c r="E1900" t="s">
        <v>25</v>
      </c>
      <c r="F1900" t="s">
        <v>26</v>
      </c>
      <c r="G1900" t="s">
        <v>27</v>
      </c>
      <c r="H1900" t="s">
        <v>28</v>
      </c>
      <c r="I1900" t="s">
        <v>29</v>
      </c>
    </row>
    <row r="1901" spans="1:9" x14ac:dyDescent="0.2">
      <c r="A1901">
        <v>1</v>
      </c>
      <c r="B1901" t="s">
        <v>30</v>
      </c>
      <c r="C1901">
        <v>84.9219970703125</v>
      </c>
      <c r="D1901">
        <v>-38</v>
      </c>
      <c r="E1901">
        <v>271.29998779296875</v>
      </c>
      <c r="F1901">
        <v>117</v>
      </c>
      <c r="G1901">
        <v>100</v>
      </c>
      <c r="H1901">
        <v>594</v>
      </c>
      <c r="I1901">
        <v>-9.7969999313354492</v>
      </c>
    </row>
    <row r="1902" spans="1:9" x14ac:dyDescent="0.2">
      <c r="A1902">
        <v>2</v>
      </c>
      <c r="B1902" t="s">
        <v>31</v>
      </c>
      <c r="C1902">
        <v>151.11799621582031</v>
      </c>
      <c r="D1902">
        <v>22</v>
      </c>
      <c r="E1902">
        <v>9.6000003814697266</v>
      </c>
      <c r="F1902">
        <v>10.699999809265137</v>
      </c>
      <c r="G1902">
        <v>6.6100001335144043</v>
      </c>
      <c r="H1902">
        <v>46</v>
      </c>
      <c r="I1902">
        <v>1.3359999656677246</v>
      </c>
    </row>
    <row r="1903" spans="1:9" x14ac:dyDescent="0.2">
      <c r="A1903">
        <v>3</v>
      </c>
      <c r="B1903" t="s">
        <v>32</v>
      </c>
      <c r="C1903">
        <v>119.47699737548828</v>
      </c>
      <c r="D1903">
        <v>417.20001220703125</v>
      </c>
      <c r="E1903">
        <v>26.299999237060547</v>
      </c>
      <c r="F1903">
        <v>18.299999237060547</v>
      </c>
      <c r="G1903">
        <v>1.1599999666213989</v>
      </c>
      <c r="H1903">
        <v>55</v>
      </c>
      <c r="I1903">
        <v>9.819000244140625</v>
      </c>
    </row>
    <row r="1904" spans="1:9" x14ac:dyDescent="0.2">
      <c r="A1904">
        <v>4</v>
      </c>
      <c r="B1904" t="s">
        <v>33</v>
      </c>
      <c r="C1904">
        <v>107.22699737548828</v>
      </c>
      <c r="D1904">
        <v>2906.300048828125</v>
      </c>
      <c r="E1904">
        <v>38.700000762939453</v>
      </c>
      <c r="F1904">
        <v>40.5</v>
      </c>
      <c r="G1904">
        <v>0.41999998688697815</v>
      </c>
      <c r="H1904">
        <v>71</v>
      </c>
      <c r="I1904">
        <v>41.580001831054688</v>
      </c>
    </row>
    <row r="1905" spans="1:9" x14ac:dyDescent="0.2">
      <c r="A1905">
        <v>5</v>
      </c>
      <c r="B1905" t="s">
        <v>34</v>
      </c>
      <c r="C1905">
        <v>129.48800659179688</v>
      </c>
      <c r="D1905">
        <v>84.900001525878906</v>
      </c>
      <c r="E1905">
        <v>6.4000000953674316</v>
      </c>
      <c r="F1905">
        <v>5.1999998092651367</v>
      </c>
      <c r="G1905">
        <v>3.6600000858306885</v>
      </c>
      <c r="H1905">
        <v>176</v>
      </c>
      <c r="I1905">
        <v>11.97599983215332</v>
      </c>
    </row>
    <row r="1906" spans="1:9" x14ac:dyDescent="0.2">
      <c r="A1906">
        <v>6</v>
      </c>
      <c r="B1906" t="s">
        <v>35</v>
      </c>
      <c r="C1906">
        <v>90.679000854492188</v>
      </c>
      <c r="D1906">
        <v>1278.699951171875</v>
      </c>
      <c r="E1906">
        <v>29.399999618530273</v>
      </c>
      <c r="F1906">
        <v>17</v>
      </c>
      <c r="G1906">
        <v>0.63999998569488525</v>
      </c>
      <c r="H1906">
        <v>127</v>
      </c>
      <c r="I1906">
        <v>49.146999359130859</v>
      </c>
    </row>
    <row r="1907" spans="1:9" x14ac:dyDescent="0.2">
      <c r="A1907">
        <v>7</v>
      </c>
      <c r="B1907" t="s">
        <v>36</v>
      </c>
      <c r="C1907">
        <v>77.492996215820312</v>
      </c>
      <c r="D1907">
        <v>5395.2998046875</v>
      </c>
      <c r="E1907">
        <v>78.800003051757812</v>
      </c>
      <c r="F1907">
        <v>34.700000762939453</v>
      </c>
      <c r="G1907">
        <v>0.31000000238418579</v>
      </c>
      <c r="H1907">
        <v>170</v>
      </c>
      <c r="I1907">
        <v>68.337997436523438</v>
      </c>
    </row>
    <row r="1908" spans="1:9" x14ac:dyDescent="0.2">
      <c r="A1908">
        <v>8</v>
      </c>
      <c r="B1908" t="s">
        <v>37</v>
      </c>
      <c r="C1908">
        <v>107.51300048828125</v>
      </c>
      <c r="D1908">
        <v>391.60000610351562</v>
      </c>
      <c r="E1908">
        <v>15</v>
      </c>
      <c r="F1908">
        <v>10.300000190734863</v>
      </c>
      <c r="G1908">
        <v>1.1599999666213989</v>
      </c>
      <c r="H1908">
        <v>107</v>
      </c>
      <c r="I1908">
        <v>19.076999664306641</v>
      </c>
    </row>
    <row r="1909" spans="1:9" x14ac:dyDescent="0.2">
      <c r="A1909">
        <v>9</v>
      </c>
      <c r="B1909" t="s">
        <v>38</v>
      </c>
      <c r="C1909">
        <v>134.92399597167969</v>
      </c>
      <c r="D1909">
        <v>1849</v>
      </c>
      <c r="E1909">
        <v>17.5</v>
      </c>
      <c r="F1909">
        <v>17.200000762939453</v>
      </c>
      <c r="G1909">
        <v>0.51999998092651367</v>
      </c>
      <c r="H1909">
        <v>188</v>
      </c>
      <c r="I1909">
        <v>110.51499938964844</v>
      </c>
    </row>
    <row r="1910" spans="1:9" x14ac:dyDescent="0.2">
      <c r="A1910">
        <v>10</v>
      </c>
      <c r="B1910" t="s">
        <v>39</v>
      </c>
      <c r="C1910">
        <v>146.4429931640625</v>
      </c>
      <c r="D1910">
        <v>36.700000762939453</v>
      </c>
      <c r="E1910">
        <v>13.300000190734863</v>
      </c>
      <c r="F1910">
        <v>12.5</v>
      </c>
      <c r="G1910">
        <v>4.070000171661377</v>
      </c>
      <c r="H1910">
        <v>139</v>
      </c>
      <c r="I1910">
        <v>1.2940000295639038</v>
      </c>
    </row>
    <row r="1911" spans="1:9" x14ac:dyDescent="0.2">
      <c r="A1911">
        <v>11</v>
      </c>
      <c r="B1911" t="s">
        <v>40</v>
      </c>
      <c r="C1911">
        <v>191.36199951171875</v>
      </c>
      <c r="D1911">
        <v>61.299999237060547</v>
      </c>
      <c r="E1911">
        <v>5.1999998092651367</v>
      </c>
      <c r="F1911">
        <v>5.3000001907348633</v>
      </c>
      <c r="G1911">
        <v>2.5299999713897705</v>
      </c>
      <c r="H1911">
        <v>161</v>
      </c>
      <c r="I1911">
        <v>1.6710000038146973</v>
      </c>
    </row>
    <row r="1913" spans="1:9" x14ac:dyDescent="0.2">
      <c r="A1913" t="s">
        <v>41</v>
      </c>
      <c r="B1913" t="s">
        <v>42</v>
      </c>
    </row>
    <row r="1914" spans="1:9" x14ac:dyDescent="0.2">
      <c r="A1914" t="s">
        <v>22</v>
      </c>
      <c r="B1914" t="s">
        <v>43</v>
      </c>
      <c r="C1914" t="s">
        <v>44</v>
      </c>
      <c r="D1914" t="s">
        <v>45</v>
      </c>
      <c r="E1914" t="s">
        <v>29</v>
      </c>
      <c r="F1914" t="s">
        <v>41</v>
      </c>
      <c r="G1914" t="s">
        <v>46</v>
      </c>
      <c r="H1914" t="s">
        <v>47</v>
      </c>
      <c r="I1914" t="s">
        <v>30</v>
      </c>
    </row>
    <row r="1915" spans="1:9" x14ac:dyDescent="0.2">
      <c r="A1915" t="s">
        <v>30</v>
      </c>
      <c r="B1915">
        <v>-0.2630000114440918</v>
      </c>
      <c r="C1915">
        <v>-0.13420000672340393</v>
      </c>
      <c r="D1915">
        <v>-0.36899998784065247</v>
      </c>
      <c r="E1915">
        <v>-9.7969999313354492</v>
      </c>
      <c r="F1915">
        <v>0.7125999927520752</v>
      </c>
      <c r="G1915">
        <v>0.991100013256073</v>
      </c>
      <c r="H1915">
        <v>0.71899998188018799</v>
      </c>
      <c r="I1915">
        <v>1</v>
      </c>
    </row>
    <row r="1916" spans="1:9" x14ac:dyDescent="0.2">
      <c r="A1916" t="s">
        <v>48</v>
      </c>
      <c r="B1916" t="s">
        <v>49</v>
      </c>
      <c r="C1916">
        <v>0.11100000143051147</v>
      </c>
    </row>
    <row r="1917" spans="1:9" x14ac:dyDescent="0.2">
      <c r="A1917" t="s">
        <v>31</v>
      </c>
      <c r="B1917">
        <v>9.8999999463558197E-2</v>
      </c>
      <c r="C1917">
        <v>2.7000000700354576E-2</v>
      </c>
      <c r="D1917">
        <v>0.10100000351667404</v>
      </c>
      <c r="E1917">
        <v>1.3359999656677246</v>
      </c>
      <c r="F1917">
        <v>0.97460001707077026</v>
      </c>
      <c r="G1917">
        <v>0.98150002956390381</v>
      </c>
      <c r="H1917">
        <v>0.99699997901916504</v>
      </c>
      <c r="I1917">
        <v>0.99599999189376831</v>
      </c>
    </row>
    <row r="1918" spans="1:9" x14ac:dyDescent="0.2">
      <c r="A1918" t="s">
        <v>48</v>
      </c>
      <c r="B1918" t="s">
        <v>49</v>
      </c>
      <c r="C1918">
        <v>-2.199999988079071E-2</v>
      </c>
    </row>
    <row r="1919" spans="1:9" x14ac:dyDescent="0.2">
      <c r="A1919" t="s">
        <v>50</v>
      </c>
      <c r="B1919">
        <v>1.437999963760376</v>
      </c>
      <c r="C1919">
        <v>0.29460000991821289</v>
      </c>
      <c r="D1919">
        <v>1.496999979019165</v>
      </c>
      <c r="E1919">
        <v>9.819000244140625</v>
      </c>
      <c r="F1919">
        <v>0.96009999513626099</v>
      </c>
      <c r="G1919">
        <v>0.97879999876022339</v>
      </c>
      <c r="H1919">
        <v>0.99470001459121704</v>
      </c>
      <c r="I1919">
        <v>0.98610001802444458</v>
      </c>
    </row>
    <row r="1920" spans="1:9" x14ac:dyDescent="0.2">
      <c r="A1920" t="s">
        <v>51</v>
      </c>
      <c r="B1920">
        <v>10.039999961853027</v>
      </c>
      <c r="C1920">
        <v>1.7276999950408936</v>
      </c>
      <c r="D1920">
        <v>10.309000015258789</v>
      </c>
      <c r="E1920">
        <v>41.580001831054688</v>
      </c>
      <c r="F1920">
        <v>0.97380000352859497</v>
      </c>
      <c r="G1920">
        <v>0.9747999906539917</v>
      </c>
      <c r="H1920">
        <v>1.0052000284194946</v>
      </c>
      <c r="I1920">
        <v>0.99390000104904175</v>
      </c>
    </row>
    <row r="1921" spans="1:9" x14ac:dyDescent="0.2">
      <c r="A1921" t="s">
        <v>52</v>
      </c>
      <c r="B1921">
        <v>1.7929999828338623</v>
      </c>
      <c r="C1921">
        <v>0.55830001831054688</v>
      </c>
      <c r="D1921">
        <v>1.3880000114440918</v>
      </c>
      <c r="E1921">
        <v>11.97599983215332</v>
      </c>
      <c r="F1921">
        <v>1.2913000583648682</v>
      </c>
      <c r="G1921">
        <v>0.97320002317428589</v>
      </c>
      <c r="H1921">
        <v>1.3248000144958496</v>
      </c>
      <c r="I1921">
        <v>1.0013999938964844</v>
      </c>
    </row>
    <row r="1922" spans="1:9" x14ac:dyDescent="0.2">
      <c r="A1922" t="s">
        <v>53</v>
      </c>
      <c r="B1922">
        <v>10.532999992370605</v>
      </c>
      <c r="C1922">
        <v>1.9938000440597534</v>
      </c>
      <c r="D1922">
        <v>10.605999946594238</v>
      </c>
      <c r="E1922">
        <v>49.146999359130859</v>
      </c>
      <c r="F1922">
        <v>0.99309998750686646</v>
      </c>
      <c r="G1922">
        <v>0.98259997367858887</v>
      </c>
      <c r="H1922">
        <v>1.0109000205993652</v>
      </c>
      <c r="I1922">
        <v>0.99970000982284546</v>
      </c>
    </row>
    <row r="1923" spans="1:9" x14ac:dyDescent="0.2">
      <c r="A1923" t="s">
        <v>54</v>
      </c>
      <c r="B1923">
        <v>39.700000762939453</v>
      </c>
      <c r="C1923">
        <v>6.375999927520752</v>
      </c>
      <c r="D1923">
        <v>37.819000244140625</v>
      </c>
      <c r="E1923">
        <v>68.337997436523438</v>
      </c>
      <c r="F1923">
        <v>1.0498000383377075</v>
      </c>
      <c r="G1923">
        <v>0.97589999437332153</v>
      </c>
      <c r="H1923">
        <v>1.0751999616622925</v>
      </c>
      <c r="I1923">
        <v>1.0003999471664429</v>
      </c>
    </row>
    <row r="1924" spans="1:9" x14ac:dyDescent="0.2">
      <c r="A1924" t="s">
        <v>55</v>
      </c>
      <c r="B1924">
        <v>4.4539999961853027</v>
      </c>
      <c r="C1924">
        <v>1.0664000511169434</v>
      </c>
      <c r="D1924">
        <v>3.8819999694824219</v>
      </c>
      <c r="E1924">
        <v>19.076999664306641</v>
      </c>
      <c r="F1924">
        <v>1.1474000215530396</v>
      </c>
      <c r="G1924">
        <v>0.98259997367858887</v>
      </c>
      <c r="H1924">
        <v>1.1654000282287598</v>
      </c>
      <c r="I1924">
        <v>1.0019999742507935</v>
      </c>
    </row>
    <row r="1925" spans="1:9" x14ac:dyDescent="0.2">
      <c r="A1925" t="s">
        <v>56</v>
      </c>
      <c r="B1925">
        <v>26.298999786376953</v>
      </c>
      <c r="C1925">
        <v>3.5322999954223633</v>
      </c>
      <c r="D1925">
        <v>26.38800048828125</v>
      </c>
      <c r="E1925">
        <v>110.51499938964844</v>
      </c>
      <c r="F1925">
        <v>0.99659997224807739</v>
      </c>
      <c r="G1925">
        <v>0.99269998073577881</v>
      </c>
      <c r="H1925">
        <v>1.0039999485015869</v>
      </c>
      <c r="I1925">
        <v>1</v>
      </c>
    </row>
    <row r="1926" spans="1:9" x14ac:dyDescent="0.2">
      <c r="A1926" t="s">
        <v>57</v>
      </c>
      <c r="B1926">
        <v>0.56099998950958252</v>
      </c>
      <c r="C1926">
        <v>7.6300002634525299E-2</v>
      </c>
      <c r="D1926">
        <v>0.54699999094009399</v>
      </c>
      <c r="E1926">
        <v>1.2940000295639038</v>
      </c>
      <c r="F1926">
        <v>1.0253000259399414</v>
      </c>
      <c r="G1926">
        <v>1.0190999507904053</v>
      </c>
      <c r="H1926">
        <v>1.006100058555603</v>
      </c>
      <c r="I1926">
        <v>1</v>
      </c>
    </row>
    <row r="1927" spans="1:9" x14ac:dyDescent="0.2">
      <c r="A1927" t="s">
        <v>58</v>
      </c>
      <c r="B1927">
        <v>1.7719999551773071</v>
      </c>
      <c r="C1927">
        <v>0.21400000154972076</v>
      </c>
      <c r="D1927">
        <v>1.6710000038146973</v>
      </c>
      <c r="E1927">
        <v>1.6710000038146973</v>
      </c>
      <c r="F1927">
        <v>1.0606000423431396</v>
      </c>
      <c r="G1927">
        <v>1.0394999980926514</v>
      </c>
      <c r="H1927">
        <v>1.0374000072479248</v>
      </c>
      <c r="I1927">
        <v>0.98350000381469727</v>
      </c>
    </row>
    <row r="1928" spans="1:9" x14ac:dyDescent="0.2">
      <c r="A1928" t="s">
        <v>59</v>
      </c>
    </row>
    <row r="1929" spans="1:9" x14ac:dyDescent="0.2">
      <c r="A1929" t="s">
        <v>60</v>
      </c>
      <c r="B1929">
        <v>96.513999938964844</v>
      </c>
      <c r="C1929">
        <v>15.7322998046875</v>
      </c>
      <c r="D1929">
        <v>93.839996337890625</v>
      </c>
      <c r="E1929">
        <v>304.95599365234375</v>
      </c>
      <c r="F1929" t="s">
        <v>61</v>
      </c>
    </row>
    <row r="1931" spans="1:9" x14ac:dyDescent="0.2">
      <c r="A1931" t="s">
        <v>62</v>
      </c>
    </row>
    <row r="1933" spans="1:9" x14ac:dyDescent="0.2">
      <c r="A1933" t="s">
        <v>196</v>
      </c>
    </row>
    <row r="1934" spans="1:9" x14ac:dyDescent="0.2">
      <c r="A1934" t="s">
        <v>1</v>
      </c>
      <c r="B1934" t="s">
        <v>2</v>
      </c>
      <c r="C1934" t="s">
        <v>3</v>
      </c>
      <c r="D1934" t="s">
        <v>4</v>
      </c>
    </row>
    <row r="1935" spans="1:9" x14ac:dyDescent="0.2">
      <c r="A1935" t="s">
        <v>5</v>
      </c>
      <c r="B1935">
        <v>47</v>
      </c>
      <c r="C1935" t="s">
        <v>6</v>
      </c>
      <c r="D1935" t="s">
        <v>197</v>
      </c>
    </row>
    <row r="1936" spans="1:9" x14ac:dyDescent="0.2">
      <c r="A1936" t="s">
        <v>8</v>
      </c>
      <c r="B1936" t="s">
        <v>9</v>
      </c>
      <c r="C1936">
        <v>-0.81650000810623169</v>
      </c>
      <c r="D1936" t="s">
        <v>10</v>
      </c>
      <c r="E1936">
        <v>12.511099815368652</v>
      </c>
      <c r="F1936" t="s">
        <v>11</v>
      </c>
      <c r="G1936">
        <v>10.37399959564209</v>
      </c>
    </row>
    <row r="1937" spans="1:9" x14ac:dyDescent="0.2">
      <c r="A1937" t="s">
        <v>12</v>
      </c>
      <c r="B1937">
        <v>15</v>
      </c>
      <c r="C1937" t="s">
        <v>13</v>
      </c>
      <c r="D1937">
        <v>1</v>
      </c>
      <c r="E1937" t="s">
        <v>14</v>
      </c>
      <c r="F1937" t="s">
        <v>15</v>
      </c>
    </row>
    <row r="1938" spans="1:9" x14ac:dyDescent="0.2">
      <c r="A1938" t="s">
        <v>16</v>
      </c>
      <c r="B1938" t="s">
        <v>198</v>
      </c>
    </row>
    <row r="1939" spans="1:9" x14ac:dyDescent="0.2">
      <c r="A1939" t="s">
        <v>18</v>
      </c>
    </row>
    <row r="1940" spans="1:9" x14ac:dyDescent="0.2">
      <c r="A1940" t="s">
        <v>19</v>
      </c>
    </row>
    <row r="1941" spans="1:9" x14ac:dyDescent="0.2">
      <c r="A1941" t="s">
        <v>20</v>
      </c>
      <c r="B1941">
        <v>1.4970000350444934E-8</v>
      </c>
    </row>
    <row r="1942" spans="1:9" x14ac:dyDescent="0.2">
      <c r="A1942" t="s">
        <v>21</v>
      </c>
      <c r="B1942" t="s">
        <v>22</v>
      </c>
      <c r="C1942" t="s">
        <v>23</v>
      </c>
      <c r="D1942" t="s">
        <v>24</v>
      </c>
      <c r="E1942" t="s">
        <v>25</v>
      </c>
      <c r="F1942" t="s">
        <v>26</v>
      </c>
      <c r="G1942" t="s">
        <v>27</v>
      </c>
      <c r="H1942" t="s">
        <v>28</v>
      </c>
      <c r="I1942" t="s">
        <v>29</v>
      </c>
    </row>
    <row r="1943" spans="1:9" x14ac:dyDescent="0.2">
      <c r="A1943">
        <v>1</v>
      </c>
      <c r="B1943" t="s">
        <v>30</v>
      </c>
      <c r="C1943">
        <v>84.9219970703125</v>
      </c>
      <c r="D1943">
        <v>-36.099998474121094</v>
      </c>
      <c r="E1943">
        <v>264.5</v>
      </c>
      <c r="F1943">
        <v>119.59999847412109</v>
      </c>
      <c r="G1943">
        <v>100</v>
      </c>
      <c r="H1943">
        <v>591</v>
      </c>
      <c r="I1943">
        <v>-9.314000129699707</v>
      </c>
    </row>
    <row r="1944" spans="1:9" x14ac:dyDescent="0.2">
      <c r="A1944">
        <v>2</v>
      </c>
      <c r="B1944" t="s">
        <v>31</v>
      </c>
      <c r="C1944">
        <v>151.11799621582031</v>
      </c>
      <c r="D1944">
        <v>18.799999237060547</v>
      </c>
      <c r="E1944">
        <v>11.600000381469727</v>
      </c>
      <c r="F1944">
        <v>10</v>
      </c>
      <c r="G1944">
        <v>7.559999942779541</v>
      </c>
      <c r="H1944">
        <v>48</v>
      </c>
      <c r="I1944">
        <v>1.1419999599456787</v>
      </c>
    </row>
    <row r="1945" spans="1:9" x14ac:dyDescent="0.2">
      <c r="A1945">
        <v>3</v>
      </c>
      <c r="B1945" t="s">
        <v>32</v>
      </c>
      <c r="C1945">
        <v>119.47699737548828</v>
      </c>
      <c r="D1945">
        <v>422.20001220703125</v>
      </c>
      <c r="E1945">
        <v>29.700000762939453</v>
      </c>
      <c r="F1945">
        <v>20.600000381469727</v>
      </c>
      <c r="G1945">
        <v>1.1599999666213989</v>
      </c>
      <c r="H1945">
        <v>59</v>
      </c>
      <c r="I1945">
        <v>9.9370002746582031</v>
      </c>
    </row>
    <row r="1946" spans="1:9" x14ac:dyDescent="0.2">
      <c r="A1946">
        <v>4</v>
      </c>
      <c r="B1946" t="s">
        <v>33</v>
      </c>
      <c r="C1946">
        <v>107.20200347900391</v>
      </c>
      <c r="D1946">
        <v>2856.5</v>
      </c>
      <c r="E1946">
        <v>39.700000762939453</v>
      </c>
      <c r="F1946">
        <v>38.200000762939453</v>
      </c>
      <c r="G1946">
        <v>0.41999998688697815</v>
      </c>
      <c r="H1946">
        <v>70</v>
      </c>
      <c r="I1946">
        <v>40.868000030517578</v>
      </c>
    </row>
    <row r="1947" spans="1:9" x14ac:dyDescent="0.2">
      <c r="A1947">
        <v>5</v>
      </c>
      <c r="B1947" t="s">
        <v>34</v>
      </c>
      <c r="C1947">
        <v>129.48800659179688</v>
      </c>
      <c r="D1947">
        <v>87.800003051757812</v>
      </c>
      <c r="E1947">
        <v>4.5999999046325684</v>
      </c>
      <c r="F1947">
        <v>5</v>
      </c>
      <c r="G1947">
        <v>3.559999942779541</v>
      </c>
      <c r="H1947">
        <v>161</v>
      </c>
      <c r="I1947">
        <v>12.390999794006348</v>
      </c>
    </row>
    <row r="1948" spans="1:9" x14ac:dyDescent="0.2">
      <c r="A1948">
        <v>6</v>
      </c>
      <c r="B1948" t="s">
        <v>35</v>
      </c>
      <c r="C1948">
        <v>90.679000854492188</v>
      </c>
      <c r="D1948">
        <v>1294.199951171875</v>
      </c>
      <c r="E1948">
        <v>30.299999237060547</v>
      </c>
      <c r="F1948">
        <v>13.899999618530273</v>
      </c>
      <c r="G1948">
        <v>0.62999999523162842</v>
      </c>
      <c r="H1948">
        <v>124</v>
      </c>
      <c r="I1948">
        <v>49.742000579833984</v>
      </c>
    </row>
    <row r="1949" spans="1:9" x14ac:dyDescent="0.2">
      <c r="A1949">
        <v>7</v>
      </c>
      <c r="B1949" t="s">
        <v>36</v>
      </c>
      <c r="C1949">
        <v>77.498001098632812</v>
      </c>
      <c r="D1949">
        <v>5393.2998046875</v>
      </c>
      <c r="E1949">
        <v>80.5</v>
      </c>
      <c r="F1949">
        <v>35.200000762939453</v>
      </c>
      <c r="G1949">
        <v>0.31000000238418579</v>
      </c>
      <c r="H1949">
        <v>172</v>
      </c>
      <c r="I1949">
        <v>68.313003540039062</v>
      </c>
    </row>
    <row r="1950" spans="1:9" x14ac:dyDescent="0.2">
      <c r="A1950">
        <v>8</v>
      </c>
      <c r="B1950" t="s">
        <v>37</v>
      </c>
      <c r="C1950">
        <v>107.49199676513672</v>
      </c>
      <c r="D1950">
        <v>378.39999389648438</v>
      </c>
      <c r="E1950">
        <v>14.300000190734863</v>
      </c>
      <c r="F1950">
        <v>9.6000003814697266</v>
      </c>
      <c r="G1950">
        <v>1.1799999475479126</v>
      </c>
      <c r="H1950">
        <v>104</v>
      </c>
      <c r="I1950">
        <v>18.433000564575195</v>
      </c>
    </row>
    <row r="1951" spans="1:9" x14ac:dyDescent="0.2">
      <c r="A1951">
        <v>9</v>
      </c>
      <c r="B1951" t="s">
        <v>38</v>
      </c>
      <c r="C1951">
        <v>134.93800354003906</v>
      </c>
      <c r="D1951">
        <v>1820.699951171875</v>
      </c>
      <c r="E1951">
        <v>22</v>
      </c>
      <c r="F1951">
        <v>15.300000190734863</v>
      </c>
      <c r="G1951">
        <v>0.52999997138977051</v>
      </c>
      <c r="H1951">
        <v>195</v>
      </c>
      <c r="I1951">
        <v>108.82099914550781</v>
      </c>
    </row>
    <row r="1952" spans="1:9" x14ac:dyDescent="0.2">
      <c r="A1952">
        <v>10</v>
      </c>
      <c r="B1952" t="s">
        <v>39</v>
      </c>
      <c r="C1952">
        <v>146.4429931640625</v>
      </c>
      <c r="D1952">
        <v>35.799999237060547</v>
      </c>
      <c r="E1952">
        <v>14.899999618530273</v>
      </c>
      <c r="F1952">
        <v>13.5</v>
      </c>
      <c r="G1952">
        <v>4.25</v>
      </c>
      <c r="H1952">
        <v>147</v>
      </c>
      <c r="I1952">
        <v>1.2630000114440918</v>
      </c>
    </row>
    <row r="1953" spans="1:9" x14ac:dyDescent="0.2">
      <c r="A1953">
        <v>11</v>
      </c>
      <c r="B1953" t="s">
        <v>40</v>
      </c>
      <c r="C1953">
        <v>191.36199951171875</v>
      </c>
      <c r="D1953">
        <v>69.199996948242188</v>
      </c>
      <c r="E1953">
        <v>4.8000001907348633</v>
      </c>
      <c r="F1953">
        <v>4.6999998092651367</v>
      </c>
      <c r="G1953">
        <v>2.3399999141693115</v>
      </c>
      <c r="H1953">
        <v>153</v>
      </c>
      <c r="I1953">
        <v>1.8880000114440918</v>
      </c>
    </row>
    <row r="1955" spans="1:9" x14ac:dyDescent="0.2">
      <c r="A1955" t="s">
        <v>41</v>
      </c>
      <c r="B1955" t="s">
        <v>42</v>
      </c>
    </row>
    <row r="1956" spans="1:9" x14ac:dyDescent="0.2">
      <c r="A1956" t="s">
        <v>22</v>
      </c>
      <c r="B1956" t="s">
        <v>43</v>
      </c>
      <c r="C1956" t="s">
        <v>44</v>
      </c>
      <c r="D1956" t="s">
        <v>45</v>
      </c>
      <c r="E1956" t="s">
        <v>29</v>
      </c>
      <c r="F1956" t="s">
        <v>41</v>
      </c>
      <c r="G1956" t="s">
        <v>46</v>
      </c>
      <c r="H1956" t="s">
        <v>47</v>
      </c>
      <c r="I1956" t="s">
        <v>30</v>
      </c>
    </row>
    <row r="1957" spans="1:9" x14ac:dyDescent="0.2">
      <c r="A1957" t="s">
        <v>30</v>
      </c>
      <c r="B1957">
        <v>-0.25099998712539673</v>
      </c>
      <c r="C1957">
        <v>-0.12809999287128448</v>
      </c>
      <c r="D1957">
        <v>-0.35100001096725464</v>
      </c>
      <c r="E1957">
        <v>-9.314000129699707</v>
      </c>
      <c r="F1957">
        <v>0.71450001001358032</v>
      </c>
      <c r="G1957">
        <v>0.99129998683929443</v>
      </c>
      <c r="H1957">
        <v>0.72079998254776001</v>
      </c>
      <c r="I1957">
        <v>1</v>
      </c>
    </row>
    <row r="1958" spans="1:9" x14ac:dyDescent="0.2">
      <c r="A1958" t="s">
        <v>48</v>
      </c>
      <c r="B1958" t="s">
        <v>49</v>
      </c>
      <c r="C1958">
        <v>0.10599999874830246</v>
      </c>
    </row>
    <row r="1959" spans="1:9" x14ac:dyDescent="0.2">
      <c r="A1959" t="s">
        <v>31</v>
      </c>
      <c r="B1959">
        <v>8.3999998867511749E-2</v>
      </c>
      <c r="C1959">
        <v>2.3099999874830246E-2</v>
      </c>
      <c r="D1959">
        <v>8.6000002920627594E-2</v>
      </c>
      <c r="E1959">
        <v>1.1419999599456787</v>
      </c>
      <c r="F1959">
        <v>0.9747999906539917</v>
      </c>
      <c r="G1959">
        <v>0.98159998655319214</v>
      </c>
      <c r="H1959">
        <v>0.99699997901916504</v>
      </c>
      <c r="I1959">
        <v>0.99599999189376831</v>
      </c>
    </row>
    <row r="1960" spans="1:9" x14ac:dyDescent="0.2">
      <c r="A1960" t="s">
        <v>48</v>
      </c>
      <c r="B1960" t="s">
        <v>49</v>
      </c>
      <c r="C1960">
        <v>-1.8999999389052391E-2</v>
      </c>
    </row>
    <row r="1961" spans="1:9" x14ac:dyDescent="0.2">
      <c r="A1961" t="s">
        <v>50</v>
      </c>
      <c r="B1961">
        <v>1.4550000429153442</v>
      </c>
      <c r="C1961">
        <v>0.29859998822212219</v>
      </c>
      <c r="D1961">
        <v>1.5149999856948853</v>
      </c>
      <c r="E1961">
        <v>9.9370002746582031</v>
      </c>
      <c r="F1961">
        <v>0.9603000283241272</v>
      </c>
      <c r="G1961">
        <v>0.97899997234344482</v>
      </c>
      <c r="H1961">
        <v>0.99470001459121704</v>
      </c>
      <c r="I1961">
        <v>0.98619997501373291</v>
      </c>
    </row>
    <row r="1962" spans="1:9" x14ac:dyDescent="0.2">
      <c r="A1962" t="s">
        <v>51</v>
      </c>
      <c r="B1962">
        <v>9.8690004348754883</v>
      </c>
      <c r="C1962">
        <v>1.7006000280380249</v>
      </c>
      <c r="D1962">
        <v>10.133000373840332</v>
      </c>
      <c r="E1962">
        <v>40.868000030517578</v>
      </c>
      <c r="F1962">
        <v>0.97390002012252808</v>
      </c>
      <c r="G1962">
        <v>0.97500002384185791</v>
      </c>
      <c r="H1962">
        <v>1.0052000284194946</v>
      </c>
      <c r="I1962">
        <v>0.99379998445510864</v>
      </c>
    </row>
    <row r="1963" spans="1:9" x14ac:dyDescent="0.2">
      <c r="A1963" t="s">
        <v>52</v>
      </c>
      <c r="B1963">
        <v>1.8519999980926514</v>
      </c>
      <c r="C1963">
        <v>0.57740002870559692</v>
      </c>
      <c r="D1963">
        <v>1.4359999895095825</v>
      </c>
      <c r="E1963">
        <v>12.390999794006348</v>
      </c>
      <c r="F1963">
        <v>1.2891000509262085</v>
      </c>
      <c r="G1963">
        <v>0.97339999675750732</v>
      </c>
      <c r="H1963">
        <v>1.3223999738693237</v>
      </c>
      <c r="I1963">
        <v>1.0013999938964844</v>
      </c>
    </row>
    <row r="1964" spans="1:9" x14ac:dyDescent="0.2">
      <c r="A1964" t="s">
        <v>53</v>
      </c>
      <c r="B1964">
        <v>10.645000457763672</v>
      </c>
      <c r="C1964">
        <v>2.0178000926971436</v>
      </c>
      <c r="D1964">
        <v>10.734000205993652</v>
      </c>
      <c r="E1964">
        <v>49.742000579833984</v>
      </c>
      <c r="F1964">
        <v>0.99159997701644897</v>
      </c>
      <c r="G1964">
        <v>0.98280000686645508</v>
      </c>
      <c r="H1964">
        <v>1.0092999935150146</v>
      </c>
      <c r="I1964">
        <v>0.99970000982284546</v>
      </c>
    </row>
    <row r="1965" spans="1:9" x14ac:dyDescent="0.2">
      <c r="A1965" t="s">
        <v>54</v>
      </c>
      <c r="B1965">
        <v>39.674999237060547</v>
      </c>
      <c r="C1965">
        <v>6.3804998397827148</v>
      </c>
      <c r="D1965">
        <v>37.805000305175781</v>
      </c>
      <c r="E1965">
        <v>68.313003540039062</v>
      </c>
      <c r="F1965">
        <v>1.0494999885559082</v>
      </c>
      <c r="G1965">
        <v>0.97610002756118774</v>
      </c>
      <c r="H1965">
        <v>1.0746999979019165</v>
      </c>
      <c r="I1965">
        <v>1.0003999471664429</v>
      </c>
    </row>
    <row r="1966" spans="1:9" x14ac:dyDescent="0.2">
      <c r="A1966" t="s">
        <v>55</v>
      </c>
      <c r="B1966">
        <v>4.3010001182556152</v>
      </c>
      <c r="C1966">
        <v>1.031000018119812</v>
      </c>
      <c r="D1966">
        <v>3.750999927520752</v>
      </c>
      <c r="E1966">
        <v>18.433000564575195</v>
      </c>
      <c r="F1966">
        <v>1.1464999914169312</v>
      </c>
      <c r="G1966">
        <v>0.98280000686645508</v>
      </c>
      <c r="H1966">
        <v>1.1642999649047852</v>
      </c>
      <c r="I1966">
        <v>1.0019999742507935</v>
      </c>
    </row>
    <row r="1967" spans="1:9" x14ac:dyDescent="0.2">
      <c r="A1967" t="s">
        <v>56</v>
      </c>
      <c r="B1967">
        <v>25.902000427246094</v>
      </c>
      <c r="C1967">
        <v>3.4837000370025635</v>
      </c>
      <c r="D1967">
        <v>25.982999801635742</v>
      </c>
      <c r="E1967">
        <v>108.82099914550781</v>
      </c>
      <c r="F1967">
        <v>0.99690002202987671</v>
      </c>
      <c r="G1967">
        <v>0.99279999732971191</v>
      </c>
      <c r="H1967">
        <v>1.0039999485015869</v>
      </c>
      <c r="I1967">
        <v>1</v>
      </c>
    </row>
    <row r="1968" spans="1:9" x14ac:dyDescent="0.2">
      <c r="A1968" t="s">
        <v>57</v>
      </c>
      <c r="B1968">
        <v>0.54799997806549072</v>
      </c>
      <c r="C1968">
        <v>7.4600003659725189E-2</v>
      </c>
      <c r="D1968">
        <v>0.5339999794960022</v>
      </c>
      <c r="E1968">
        <v>1.2630000114440918</v>
      </c>
      <c r="F1968">
        <v>1.0255999565124512</v>
      </c>
      <c r="G1968">
        <v>1.0192999839782715</v>
      </c>
      <c r="H1968">
        <v>1.006100058555603</v>
      </c>
      <c r="I1968">
        <v>1</v>
      </c>
    </row>
    <row r="1969" spans="1:9" x14ac:dyDescent="0.2">
      <c r="A1969" t="s">
        <v>58</v>
      </c>
      <c r="B1969">
        <v>2.003000020980835</v>
      </c>
      <c r="C1969">
        <v>0.24220000207424164</v>
      </c>
      <c r="D1969">
        <v>1.8880000114440918</v>
      </c>
      <c r="E1969">
        <v>1.8880000114440918</v>
      </c>
      <c r="F1969">
        <v>1.0607999563217163</v>
      </c>
      <c r="G1969">
        <v>1.0397000312805176</v>
      </c>
      <c r="H1969">
        <v>1.0371999740600586</v>
      </c>
      <c r="I1969">
        <v>0.9836999773979187</v>
      </c>
    </row>
    <row r="1970" spans="1:9" x14ac:dyDescent="0.2">
      <c r="A1970" t="s">
        <v>59</v>
      </c>
    </row>
    <row r="1971" spans="1:9" x14ac:dyDescent="0.2">
      <c r="A1971" t="s">
        <v>60</v>
      </c>
      <c r="B1971">
        <v>96.169998168945312</v>
      </c>
      <c r="C1971">
        <v>15.701399803161621</v>
      </c>
      <c r="D1971">
        <v>93.515998840332031</v>
      </c>
      <c r="E1971">
        <v>303.48300170898438</v>
      </c>
      <c r="F1971" t="s">
        <v>61</v>
      </c>
    </row>
    <row r="1973" spans="1:9" x14ac:dyDescent="0.2">
      <c r="A1973" t="s">
        <v>62</v>
      </c>
    </row>
    <row r="1975" spans="1:9" x14ac:dyDescent="0.2">
      <c r="A1975" t="s">
        <v>199</v>
      </c>
    </row>
    <row r="1976" spans="1:9" x14ac:dyDescent="0.2">
      <c r="A1976" t="s">
        <v>1</v>
      </c>
      <c r="B1976" t="s">
        <v>2</v>
      </c>
      <c r="C1976" t="s">
        <v>3</v>
      </c>
      <c r="D1976" t="s">
        <v>4</v>
      </c>
    </row>
    <row r="1977" spans="1:9" x14ac:dyDescent="0.2">
      <c r="A1977" t="s">
        <v>5</v>
      </c>
      <c r="B1977">
        <v>48</v>
      </c>
      <c r="C1977" t="s">
        <v>6</v>
      </c>
      <c r="D1977" t="s">
        <v>200</v>
      </c>
    </row>
    <row r="1978" spans="1:9" x14ac:dyDescent="0.2">
      <c r="A1978" t="s">
        <v>8</v>
      </c>
      <c r="B1978" t="s">
        <v>9</v>
      </c>
      <c r="C1978">
        <v>-0.92470002174377441</v>
      </c>
      <c r="D1978" t="s">
        <v>10</v>
      </c>
      <c r="E1978">
        <v>12.40839958190918</v>
      </c>
      <c r="F1978" t="s">
        <v>11</v>
      </c>
      <c r="G1978">
        <v>10.374500274658203</v>
      </c>
    </row>
    <row r="1979" spans="1:9" x14ac:dyDescent="0.2">
      <c r="A1979" t="s">
        <v>12</v>
      </c>
      <c r="B1979">
        <v>15</v>
      </c>
      <c r="C1979" t="s">
        <v>13</v>
      </c>
      <c r="D1979">
        <v>1</v>
      </c>
      <c r="E1979" t="s">
        <v>14</v>
      </c>
      <c r="F1979" t="s">
        <v>15</v>
      </c>
    </row>
    <row r="1980" spans="1:9" x14ac:dyDescent="0.2">
      <c r="A1980" t="s">
        <v>16</v>
      </c>
      <c r="B1980" t="s">
        <v>201</v>
      </c>
    </row>
    <row r="1981" spans="1:9" x14ac:dyDescent="0.2">
      <c r="A1981" t="s">
        <v>18</v>
      </c>
    </row>
    <row r="1982" spans="1:9" x14ac:dyDescent="0.2">
      <c r="A1982" t="s">
        <v>19</v>
      </c>
    </row>
    <row r="1983" spans="1:9" x14ac:dyDescent="0.2">
      <c r="A1983" t="s">
        <v>20</v>
      </c>
      <c r="B1983">
        <v>1.4970000350444934E-8</v>
      </c>
    </row>
    <row r="1984" spans="1:9" x14ac:dyDescent="0.2">
      <c r="A1984" t="s">
        <v>21</v>
      </c>
      <c r="B1984" t="s">
        <v>22</v>
      </c>
      <c r="C1984" t="s">
        <v>23</v>
      </c>
      <c r="D1984" t="s">
        <v>24</v>
      </c>
      <c r="E1984" t="s">
        <v>25</v>
      </c>
      <c r="F1984" t="s">
        <v>26</v>
      </c>
      <c r="G1984" t="s">
        <v>27</v>
      </c>
      <c r="H1984" t="s">
        <v>28</v>
      </c>
      <c r="I1984" t="s">
        <v>29</v>
      </c>
    </row>
    <row r="1985" spans="1:9" x14ac:dyDescent="0.2">
      <c r="A1985">
        <v>1</v>
      </c>
      <c r="B1985" t="s">
        <v>30</v>
      </c>
      <c r="C1985">
        <v>83.430000305175781</v>
      </c>
      <c r="D1985">
        <v>68.300003051757812</v>
      </c>
      <c r="E1985">
        <v>161.19999694824219</v>
      </c>
      <c r="F1985">
        <v>84.199996948242188</v>
      </c>
      <c r="G1985">
        <v>8.0699996948242188</v>
      </c>
      <c r="H1985">
        <v>474</v>
      </c>
      <c r="I1985">
        <v>17.607999801635742</v>
      </c>
    </row>
    <row r="1986" spans="1:9" x14ac:dyDescent="0.2">
      <c r="A1986">
        <v>2</v>
      </c>
      <c r="B1986" t="s">
        <v>31</v>
      </c>
      <c r="C1986">
        <v>151.11799621582031</v>
      </c>
      <c r="D1986">
        <v>17.899999618530273</v>
      </c>
      <c r="E1986">
        <v>10.199999809265137</v>
      </c>
      <c r="F1986">
        <v>11.5</v>
      </c>
      <c r="G1986">
        <v>7.8600001335144043</v>
      </c>
      <c r="H1986">
        <v>48</v>
      </c>
      <c r="I1986">
        <v>1.0870000123977661</v>
      </c>
    </row>
    <row r="1987" spans="1:9" x14ac:dyDescent="0.2">
      <c r="A1987">
        <v>3</v>
      </c>
      <c r="B1987" t="s">
        <v>32</v>
      </c>
      <c r="C1987">
        <v>119.47699737548828</v>
      </c>
      <c r="D1987">
        <v>425.20001220703125</v>
      </c>
      <c r="E1987">
        <v>28</v>
      </c>
      <c r="F1987">
        <v>19.399999618530273</v>
      </c>
      <c r="G1987">
        <v>1.1499999761581421</v>
      </c>
      <c r="H1987">
        <v>57</v>
      </c>
      <c r="I1987">
        <v>10.005999565124512</v>
      </c>
    </row>
    <row r="1988" spans="1:9" x14ac:dyDescent="0.2">
      <c r="A1988">
        <v>4</v>
      </c>
      <c r="B1988" t="s">
        <v>33</v>
      </c>
      <c r="C1988">
        <v>107.24199676513672</v>
      </c>
      <c r="D1988">
        <v>2923.60009765625</v>
      </c>
      <c r="E1988">
        <v>37.599998474121094</v>
      </c>
      <c r="F1988">
        <v>37.400001525878906</v>
      </c>
      <c r="G1988">
        <v>0.41999998688697815</v>
      </c>
      <c r="H1988">
        <v>69</v>
      </c>
      <c r="I1988">
        <v>41.827999114990234</v>
      </c>
    </row>
    <row r="1989" spans="1:9" x14ac:dyDescent="0.2">
      <c r="A1989">
        <v>5</v>
      </c>
      <c r="B1989" t="s">
        <v>34</v>
      </c>
      <c r="C1989">
        <v>129.48800659179688</v>
      </c>
      <c r="D1989">
        <v>80</v>
      </c>
      <c r="E1989">
        <v>5.4000000953674316</v>
      </c>
      <c r="F1989">
        <v>3.5999999046325684</v>
      </c>
      <c r="G1989">
        <v>3.7300000190734863</v>
      </c>
      <c r="H1989">
        <v>154</v>
      </c>
      <c r="I1989">
        <v>11.288000106811523</v>
      </c>
    </row>
    <row r="1990" spans="1:9" x14ac:dyDescent="0.2">
      <c r="A1990">
        <v>6</v>
      </c>
      <c r="B1990" t="s">
        <v>35</v>
      </c>
      <c r="C1990">
        <v>90.679000854492188</v>
      </c>
      <c r="D1990">
        <v>1335.5999755859375</v>
      </c>
      <c r="E1990">
        <v>26.200000762939453</v>
      </c>
      <c r="F1990">
        <v>16.600000381469727</v>
      </c>
      <c r="G1990">
        <v>0.62000000476837158</v>
      </c>
      <c r="H1990">
        <v>122</v>
      </c>
      <c r="I1990">
        <v>51.331001281738281</v>
      </c>
    </row>
    <row r="1991" spans="1:9" x14ac:dyDescent="0.2">
      <c r="A1991">
        <v>7</v>
      </c>
      <c r="B1991" t="s">
        <v>36</v>
      </c>
      <c r="C1991">
        <v>77.498001098632812</v>
      </c>
      <c r="D1991">
        <v>5351.2998046875</v>
      </c>
      <c r="E1991">
        <v>88.699996948242188</v>
      </c>
      <c r="F1991">
        <v>34.299999237060547</v>
      </c>
      <c r="G1991">
        <v>0.31000000238418579</v>
      </c>
      <c r="H1991">
        <v>178</v>
      </c>
      <c r="I1991">
        <v>67.779998779296875</v>
      </c>
    </row>
    <row r="1992" spans="1:9" x14ac:dyDescent="0.2">
      <c r="A1992">
        <v>8</v>
      </c>
      <c r="B1992" t="s">
        <v>37</v>
      </c>
      <c r="C1992">
        <v>107.50800323486328</v>
      </c>
      <c r="D1992">
        <v>345.20001220703125</v>
      </c>
      <c r="E1992">
        <v>15</v>
      </c>
      <c r="F1992">
        <v>8.8000001907348633</v>
      </c>
      <c r="G1992">
        <v>1.2400000095367432</v>
      </c>
      <c r="H1992">
        <v>102</v>
      </c>
      <c r="I1992">
        <v>16.815000534057617</v>
      </c>
    </row>
    <row r="1993" spans="1:9" x14ac:dyDescent="0.2">
      <c r="A1993">
        <v>9</v>
      </c>
      <c r="B1993" t="s">
        <v>38</v>
      </c>
      <c r="C1993">
        <v>134.91600036621094</v>
      </c>
      <c r="D1993">
        <v>1849</v>
      </c>
      <c r="E1993">
        <v>21.700000762939453</v>
      </c>
      <c r="F1993">
        <v>17.799999237060547</v>
      </c>
      <c r="G1993">
        <v>0.52999997138977051</v>
      </c>
      <c r="H1993">
        <v>201</v>
      </c>
      <c r="I1993">
        <v>110.51699829101562</v>
      </c>
    </row>
    <row r="1994" spans="1:9" x14ac:dyDescent="0.2">
      <c r="A1994">
        <v>10</v>
      </c>
      <c r="B1994" t="s">
        <v>39</v>
      </c>
      <c r="C1994">
        <v>146.4429931640625</v>
      </c>
      <c r="D1994">
        <v>35.400001525878906</v>
      </c>
      <c r="E1994">
        <v>14.300000190734863</v>
      </c>
      <c r="F1994">
        <v>13.300000190734863</v>
      </c>
      <c r="G1994">
        <v>4.2399997711181641</v>
      </c>
      <c r="H1994">
        <v>144</v>
      </c>
      <c r="I1994">
        <v>1.2489999532699585</v>
      </c>
    </row>
    <row r="1995" spans="1:9" x14ac:dyDescent="0.2">
      <c r="A1995">
        <v>11</v>
      </c>
      <c r="B1995" t="s">
        <v>40</v>
      </c>
      <c r="C1995">
        <v>191.36199951171875</v>
      </c>
      <c r="D1995">
        <v>67.5</v>
      </c>
      <c r="E1995">
        <v>6.3000001907348633</v>
      </c>
      <c r="F1995">
        <v>4.5</v>
      </c>
      <c r="G1995">
        <v>2.4000000953674316</v>
      </c>
      <c r="H1995">
        <v>166</v>
      </c>
      <c r="I1995">
        <v>1.8420000076293945</v>
      </c>
    </row>
    <row r="1997" spans="1:9" x14ac:dyDescent="0.2">
      <c r="A1997" t="s">
        <v>41</v>
      </c>
      <c r="B1997" t="s">
        <v>42</v>
      </c>
    </row>
    <row r="1998" spans="1:9" x14ac:dyDescent="0.2">
      <c r="A1998" t="s">
        <v>22</v>
      </c>
      <c r="B1998" t="s">
        <v>43</v>
      </c>
      <c r="C1998" t="s">
        <v>44</v>
      </c>
      <c r="D1998" t="s">
        <v>45</v>
      </c>
      <c r="E1998" t="s">
        <v>29</v>
      </c>
      <c r="F1998" t="s">
        <v>41</v>
      </c>
      <c r="G1998" t="s">
        <v>46</v>
      </c>
      <c r="H1998" t="s">
        <v>47</v>
      </c>
      <c r="I1998" t="s">
        <v>30</v>
      </c>
    </row>
    <row r="1999" spans="1:9" x14ac:dyDescent="0.2">
      <c r="A1999" t="s">
        <v>30</v>
      </c>
      <c r="B1999">
        <v>0.4699999988079071</v>
      </c>
      <c r="C1999">
        <v>0.23659999668598175</v>
      </c>
      <c r="D1999">
        <v>0.66299998760223389</v>
      </c>
      <c r="E1999">
        <v>17.607999801635742</v>
      </c>
      <c r="F1999">
        <v>0.70819997787475586</v>
      </c>
      <c r="G1999">
        <v>0.99059998989105225</v>
      </c>
      <c r="H1999">
        <v>0.71490001678466797</v>
      </c>
      <c r="I1999">
        <v>1</v>
      </c>
    </row>
    <row r="2000" spans="1:9" x14ac:dyDescent="0.2">
      <c r="A2000" t="s">
        <v>48</v>
      </c>
      <c r="B2000" t="s">
        <v>49</v>
      </c>
      <c r="C2000">
        <v>-0.19799999892711639</v>
      </c>
    </row>
    <row r="2001" spans="1:9" x14ac:dyDescent="0.2">
      <c r="A2001" t="s">
        <v>31</v>
      </c>
      <c r="B2001">
        <v>7.9999998211860657E-2</v>
      </c>
      <c r="C2001">
        <v>2.1600000560283661E-2</v>
      </c>
      <c r="D2001">
        <v>8.2000002264976501E-2</v>
      </c>
      <c r="E2001">
        <v>1.0870000123977661</v>
      </c>
      <c r="F2001">
        <v>0.97359997034072876</v>
      </c>
      <c r="G2001">
        <v>0.98100000619888306</v>
      </c>
      <c r="H2001">
        <v>0.99650001525878906</v>
      </c>
      <c r="I2001">
        <v>0.99589997529983521</v>
      </c>
    </row>
    <row r="2002" spans="1:9" x14ac:dyDescent="0.2">
      <c r="A2002" t="s">
        <v>48</v>
      </c>
      <c r="B2002" t="s">
        <v>49</v>
      </c>
      <c r="C2002">
        <v>-1.7999999225139618E-2</v>
      </c>
    </row>
    <row r="2003" spans="1:9" x14ac:dyDescent="0.2">
      <c r="A2003" t="s">
        <v>50</v>
      </c>
      <c r="B2003">
        <v>1.4639999866485596</v>
      </c>
      <c r="C2003">
        <v>0.30079999566078186</v>
      </c>
      <c r="D2003">
        <v>1.5260000228881836</v>
      </c>
      <c r="E2003">
        <v>10.005999565124512</v>
      </c>
      <c r="F2003">
        <v>0.95920002460479736</v>
      </c>
      <c r="G2003">
        <v>0.97839999198913574</v>
      </c>
      <c r="H2003">
        <v>0.9944000244140625</v>
      </c>
      <c r="I2003">
        <v>0.98600000143051147</v>
      </c>
    </row>
    <row r="2004" spans="1:9" x14ac:dyDescent="0.2">
      <c r="A2004" t="s">
        <v>51</v>
      </c>
      <c r="B2004">
        <v>10.092000007629395</v>
      </c>
      <c r="C2004">
        <v>1.7417000532150269</v>
      </c>
      <c r="D2004">
        <v>10.371000289916992</v>
      </c>
      <c r="E2004">
        <v>41.827999114990234</v>
      </c>
      <c r="F2004">
        <v>0.97310000658035278</v>
      </c>
      <c r="G2004">
        <v>0.97430002689361572</v>
      </c>
      <c r="H2004">
        <v>1.0049999952316284</v>
      </c>
      <c r="I2004">
        <v>0.99379998445510864</v>
      </c>
    </row>
    <row r="2005" spans="1:9" x14ac:dyDescent="0.2">
      <c r="A2005" t="s">
        <v>52</v>
      </c>
      <c r="B2005">
        <v>1.6950000524520874</v>
      </c>
      <c r="C2005">
        <v>0.52920001745223999</v>
      </c>
      <c r="D2005">
        <v>1.3090000152587891</v>
      </c>
      <c r="E2005">
        <v>11.288000106811523</v>
      </c>
      <c r="F2005">
        <v>1.2949999570846558</v>
      </c>
      <c r="G2005">
        <v>0.97280001640319824</v>
      </c>
      <c r="H2005">
        <v>1.3292000293731689</v>
      </c>
      <c r="I2005">
        <v>1.0015000104904175</v>
      </c>
    </row>
    <row r="2006" spans="1:9" x14ac:dyDescent="0.2">
      <c r="A2006" t="s">
        <v>53</v>
      </c>
      <c r="B2006">
        <v>10.973999977111816</v>
      </c>
      <c r="C2006">
        <v>2.0836000442504883</v>
      </c>
      <c r="D2006">
        <v>11.076999664306641</v>
      </c>
      <c r="E2006">
        <v>51.331001281738281</v>
      </c>
      <c r="F2006">
        <v>0.99070000648498535</v>
      </c>
      <c r="G2006">
        <v>0.982200026512146</v>
      </c>
      <c r="H2006">
        <v>1.0089000463485718</v>
      </c>
      <c r="I2006">
        <v>0.99980002641677856</v>
      </c>
    </row>
    <row r="2007" spans="1:9" x14ac:dyDescent="0.2">
      <c r="A2007" t="s">
        <v>54</v>
      </c>
      <c r="B2007">
        <v>39.377998352050781</v>
      </c>
      <c r="C2007">
        <v>6.3428997993469238</v>
      </c>
      <c r="D2007">
        <v>37.509998321533203</v>
      </c>
      <c r="E2007">
        <v>67.779998779296875</v>
      </c>
      <c r="F2007">
        <v>1.0498000383377075</v>
      </c>
      <c r="G2007">
        <v>0.97539997100830078</v>
      </c>
      <c r="H2007">
        <v>1.0757999420166016</v>
      </c>
      <c r="I2007">
        <v>1.0003999471664429</v>
      </c>
    </row>
    <row r="2008" spans="1:9" x14ac:dyDescent="0.2">
      <c r="A2008" t="s">
        <v>55</v>
      </c>
      <c r="B2008">
        <v>3.9309999942779541</v>
      </c>
      <c r="C2008">
        <v>0.94379997253417969</v>
      </c>
      <c r="D2008">
        <v>3.4219999313354492</v>
      </c>
      <c r="E2008">
        <v>16.815000534057617</v>
      </c>
      <c r="F2008">
        <v>1.1486999988555908</v>
      </c>
      <c r="G2008">
        <v>0.982200026512146</v>
      </c>
      <c r="H2008">
        <v>1.167199969291687</v>
      </c>
      <c r="I2008">
        <v>1.0019999742507935</v>
      </c>
    </row>
    <row r="2009" spans="1:9" x14ac:dyDescent="0.2">
      <c r="A2009" t="s">
        <v>56</v>
      </c>
      <c r="B2009">
        <v>26.288000106811523</v>
      </c>
      <c r="C2009">
        <v>3.5413000583648682</v>
      </c>
      <c r="D2009">
        <v>26.38800048828125</v>
      </c>
      <c r="E2009">
        <v>110.51699829101562</v>
      </c>
      <c r="F2009">
        <v>0.99620002508163452</v>
      </c>
      <c r="G2009">
        <v>0.99220001697540283</v>
      </c>
      <c r="H2009">
        <v>1.00409996509552</v>
      </c>
      <c r="I2009">
        <v>1</v>
      </c>
    </row>
    <row r="2010" spans="1:9" x14ac:dyDescent="0.2">
      <c r="A2010" t="s">
        <v>57</v>
      </c>
      <c r="B2010">
        <v>0.54199999570846558</v>
      </c>
      <c r="C2010">
        <v>7.3899999260902405E-2</v>
      </c>
      <c r="D2010">
        <v>0.52799999713897705</v>
      </c>
      <c r="E2010">
        <v>1.2489999532699585</v>
      </c>
      <c r="F2010">
        <v>1.024899959564209</v>
      </c>
      <c r="G2010">
        <v>1.0185999870300293</v>
      </c>
      <c r="H2010">
        <v>1.006100058555603</v>
      </c>
      <c r="I2010">
        <v>1</v>
      </c>
    </row>
    <row r="2011" spans="1:9" x14ac:dyDescent="0.2">
      <c r="A2011" t="s">
        <v>58</v>
      </c>
      <c r="B2011">
        <v>1.9520000219345093</v>
      </c>
      <c r="C2011">
        <v>0.23649999499320984</v>
      </c>
      <c r="D2011">
        <v>1.8420000076293945</v>
      </c>
      <c r="E2011">
        <v>1.8420000076293945</v>
      </c>
      <c r="F2011">
        <v>1.0600999593734741</v>
      </c>
      <c r="G2011">
        <v>1.0390000343322754</v>
      </c>
      <c r="H2011">
        <v>1.0372999906539917</v>
      </c>
      <c r="I2011">
        <v>0.98360002040863037</v>
      </c>
    </row>
    <row r="2012" spans="1:9" x14ac:dyDescent="0.2">
      <c r="A2012" t="s">
        <v>59</v>
      </c>
    </row>
    <row r="2013" spans="1:9" x14ac:dyDescent="0.2">
      <c r="A2013" t="s">
        <v>60</v>
      </c>
      <c r="B2013">
        <v>96.650001525878906</v>
      </c>
      <c r="C2013">
        <v>16.052099227905273</v>
      </c>
      <c r="D2013">
        <v>94.719001770019531</v>
      </c>
      <c r="E2013">
        <v>331.35101318359375</v>
      </c>
      <c r="F2013" t="s">
        <v>61</v>
      </c>
    </row>
    <row r="2015" spans="1:9" x14ac:dyDescent="0.2">
      <c r="A2015" t="s">
        <v>62</v>
      </c>
    </row>
    <row r="2017" spans="1:9" x14ac:dyDescent="0.2">
      <c r="A2017" t="s">
        <v>202</v>
      </c>
    </row>
    <row r="2018" spans="1:9" x14ac:dyDescent="0.2">
      <c r="A2018" t="s">
        <v>1</v>
      </c>
      <c r="B2018" t="s">
        <v>2</v>
      </c>
      <c r="C2018" t="s">
        <v>3</v>
      </c>
      <c r="D2018" t="s">
        <v>4</v>
      </c>
    </row>
    <row r="2019" spans="1:9" x14ac:dyDescent="0.2">
      <c r="A2019" t="s">
        <v>5</v>
      </c>
      <c r="B2019">
        <v>49</v>
      </c>
      <c r="C2019" t="s">
        <v>6</v>
      </c>
      <c r="D2019" t="s">
        <v>203</v>
      </c>
    </row>
    <row r="2020" spans="1:9" x14ac:dyDescent="0.2">
      <c r="A2020" t="s">
        <v>8</v>
      </c>
      <c r="B2020" t="s">
        <v>9</v>
      </c>
      <c r="C2020">
        <v>-1.1796000003814697</v>
      </c>
      <c r="D2020" t="s">
        <v>10</v>
      </c>
      <c r="E2020">
        <v>14.446000099182129</v>
      </c>
      <c r="F2020" t="s">
        <v>11</v>
      </c>
      <c r="G2020">
        <v>10.376500129699707</v>
      </c>
    </row>
    <row r="2021" spans="1:9" x14ac:dyDescent="0.2">
      <c r="A2021" t="s">
        <v>12</v>
      </c>
      <c r="B2021">
        <v>15</v>
      </c>
      <c r="C2021" t="s">
        <v>13</v>
      </c>
      <c r="D2021">
        <v>1</v>
      </c>
      <c r="E2021" t="s">
        <v>14</v>
      </c>
      <c r="F2021" t="s">
        <v>15</v>
      </c>
    </row>
    <row r="2022" spans="1:9" x14ac:dyDescent="0.2">
      <c r="A2022" t="s">
        <v>16</v>
      </c>
      <c r="B2022" t="s">
        <v>204</v>
      </c>
    </row>
    <row r="2023" spans="1:9" x14ac:dyDescent="0.2">
      <c r="A2023" t="s">
        <v>18</v>
      </c>
    </row>
    <row r="2024" spans="1:9" x14ac:dyDescent="0.2">
      <c r="A2024" t="s">
        <v>19</v>
      </c>
    </row>
    <row r="2025" spans="1:9" x14ac:dyDescent="0.2">
      <c r="A2025" t="s">
        <v>20</v>
      </c>
      <c r="B2025">
        <v>1.4970000350444934E-8</v>
      </c>
    </row>
    <row r="2026" spans="1:9" x14ac:dyDescent="0.2">
      <c r="A2026" t="s">
        <v>21</v>
      </c>
      <c r="B2026" t="s">
        <v>22</v>
      </c>
      <c r="C2026" t="s">
        <v>23</v>
      </c>
      <c r="D2026" t="s">
        <v>24</v>
      </c>
      <c r="E2026" t="s">
        <v>25</v>
      </c>
      <c r="F2026" t="s">
        <v>26</v>
      </c>
      <c r="G2026" t="s">
        <v>27</v>
      </c>
      <c r="H2026" t="s">
        <v>28</v>
      </c>
      <c r="I2026" t="s">
        <v>29</v>
      </c>
    </row>
    <row r="2027" spans="1:9" x14ac:dyDescent="0.2">
      <c r="A2027">
        <v>1</v>
      </c>
      <c r="B2027" t="s">
        <v>30</v>
      </c>
      <c r="C2027">
        <v>84.9219970703125</v>
      </c>
      <c r="D2027">
        <v>-22.5</v>
      </c>
      <c r="E2027">
        <v>260.5</v>
      </c>
      <c r="F2027">
        <v>115</v>
      </c>
      <c r="G2027">
        <v>100</v>
      </c>
      <c r="H2027">
        <v>584</v>
      </c>
      <c r="I2027">
        <v>-5.8010001182556152</v>
      </c>
    </row>
    <row r="2028" spans="1:9" x14ac:dyDescent="0.2">
      <c r="A2028">
        <v>2</v>
      </c>
      <c r="B2028" t="s">
        <v>31</v>
      </c>
      <c r="C2028">
        <v>151.11799621582031</v>
      </c>
      <c r="D2028">
        <v>22.399999618530273</v>
      </c>
      <c r="E2028">
        <v>11.699999809265137</v>
      </c>
      <c r="F2028">
        <v>9.8000001907348633</v>
      </c>
      <c r="G2028">
        <v>6.6100001335144043</v>
      </c>
      <c r="H2028">
        <v>48</v>
      </c>
      <c r="I2028">
        <v>1.3600000143051147</v>
      </c>
    </row>
    <row r="2029" spans="1:9" x14ac:dyDescent="0.2">
      <c r="A2029">
        <v>3</v>
      </c>
      <c r="B2029" t="s">
        <v>32</v>
      </c>
      <c r="C2029">
        <v>119.47699737548828</v>
      </c>
      <c r="D2029">
        <v>424.29998779296875</v>
      </c>
      <c r="E2029">
        <v>27</v>
      </c>
      <c r="F2029">
        <v>21.299999237060547</v>
      </c>
      <c r="G2029">
        <v>1.1499999761581421</v>
      </c>
      <c r="H2029">
        <v>57</v>
      </c>
      <c r="I2029">
        <v>9.9840002059936523</v>
      </c>
    </row>
    <row r="2030" spans="1:9" x14ac:dyDescent="0.2">
      <c r="A2030">
        <v>4</v>
      </c>
      <c r="B2030" t="s">
        <v>33</v>
      </c>
      <c r="C2030">
        <v>107.23699951171875</v>
      </c>
      <c r="D2030">
        <v>2941.89990234375</v>
      </c>
      <c r="E2030">
        <v>36.400001525878906</v>
      </c>
      <c r="F2030">
        <v>37.099998474121094</v>
      </c>
      <c r="G2030">
        <v>0.41999998688697815</v>
      </c>
      <c r="H2030">
        <v>68</v>
      </c>
      <c r="I2030">
        <v>42.089000701904297</v>
      </c>
    </row>
    <row r="2031" spans="1:9" x14ac:dyDescent="0.2">
      <c r="A2031">
        <v>5</v>
      </c>
      <c r="B2031" t="s">
        <v>34</v>
      </c>
      <c r="C2031">
        <v>129.48800659179688</v>
      </c>
      <c r="D2031">
        <v>78.599998474121094</v>
      </c>
      <c r="E2031">
        <v>6.1999998092651367</v>
      </c>
      <c r="F2031">
        <v>6.8000001907348633</v>
      </c>
      <c r="G2031">
        <v>3.8499999046325684</v>
      </c>
      <c r="H2031">
        <v>187</v>
      </c>
      <c r="I2031">
        <v>11.090999603271484</v>
      </c>
    </row>
    <row r="2032" spans="1:9" x14ac:dyDescent="0.2">
      <c r="A2032">
        <v>6</v>
      </c>
      <c r="B2032" t="s">
        <v>35</v>
      </c>
      <c r="C2032">
        <v>90.674003601074219</v>
      </c>
      <c r="D2032">
        <v>1301.5999755859375</v>
      </c>
      <c r="E2032">
        <v>29.600000381469727</v>
      </c>
      <c r="F2032">
        <v>16.600000381469727</v>
      </c>
      <c r="G2032">
        <v>0.62999999523162842</v>
      </c>
      <c r="H2032">
        <v>127</v>
      </c>
      <c r="I2032">
        <v>50.0260009765625</v>
      </c>
    </row>
    <row r="2033" spans="1:9" x14ac:dyDescent="0.2">
      <c r="A2033">
        <v>7</v>
      </c>
      <c r="B2033" t="s">
        <v>36</v>
      </c>
      <c r="C2033">
        <v>77.48699951171875</v>
      </c>
      <c r="D2033">
        <v>5380.60009765625</v>
      </c>
      <c r="E2033">
        <v>81.699996948242188</v>
      </c>
      <c r="F2033">
        <v>33.400001525878906</v>
      </c>
      <c r="G2033">
        <v>0.31000000238418579</v>
      </c>
      <c r="H2033">
        <v>172</v>
      </c>
      <c r="I2033">
        <v>68.1510009765625</v>
      </c>
    </row>
    <row r="2034" spans="1:9" x14ac:dyDescent="0.2">
      <c r="A2034">
        <v>8</v>
      </c>
      <c r="B2034" t="s">
        <v>37</v>
      </c>
      <c r="C2034">
        <v>107.51300048828125</v>
      </c>
      <c r="D2034">
        <v>367.79998779296875</v>
      </c>
      <c r="E2034">
        <v>16.100000381469727</v>
      </c>
      <c r="F2034">
        <v>9.1999998092651367</v>
      </c>
      <c r="G2034">
        <v>1.2000000476837158</v>
      </c>
      <c r="H2034">
        <v>105</v>
      </c>
      <c r="I2034">
        <v>17.915000915527344</v>
      </c>
    </row>
    <row r="2035" spans="1:9" x14ac:dyDescent="0.2">
      <c r="A2035">
        <v>9</v>
      </c>
      <c r="B2035" t="s">
        <v>38</v>
      </c>
      <c r="C2035">
        <v>134.89300537109375</v>
      </c>
      <c r="D2035">
        <v>1832.300048828125</v>
      </c>
      <c r="E2035">
        <v>20.399999618530273</v>
      </c>
      <c r="F2035">
        <v>18.100000381469727</v>
      </c>
      <c r="G2035">
        <v>0.52999997138977051</v>
      </c>
      <c r="H2035">
        <v>198</v>
      </c>
      <c r="I2035">
        <v>109.51599884033203</v>
      </c>
    </row>
    <row r="2036" spans="1:9" x14ac:dyDescent="0.2">
      <c r="A2036">
        <v>10</v>
      </c>
      <c r="B2036" t="s">
        <v>39</v>
      </c>
      <c r="C2036">
        <v>146.4429931640625</v>
      </c>
      <c r="D2036">
        <v>34.200000762939453</v>
      </c>
      <c r="E2036">
        <v>15</v>
      </c>
      <c r="F2036">
        <v>14.100000381469727</v>
      </c>
      <c r="G2036">
        <v>4.4099998474121094</v>
      </c>
      <c r="H2036">
        <v>148</v>
      </c>
      <c r="I2036">
        <v>1.2050000429153442</v>
      </c>
    </row>
    <row r="2037" spans="1:9" x14ac:dyDescent="0.2">
      <c r="A2037">
        <v>11</v>
      </c>
      <c r="B2037" t="s">
        <v>40</v>
      </c>
      <c r="C2037">
        <v>191.36199951171875</v>
      </c>
      <c r="D2037">
        <v>60.5</v>
      </c>
      <c r="E2037">
        <v>5.5</v>
      </c>
      <c r="F2037">
        <v>4.9000000953674316</v>
      </c>
      <c r="G2037">
        <v>2.5499999523162842</v>
      </c>
      <c r="H2037">
        <v>161</v>
      </c>
      <c r="I2037">
        <v>1.6490000486373901</v>
      </c>
    </row>
    <row r="2039" spans="1:9" x14ac:dyDescent="0.2">
      <c r="A2039" t="s">
        <v>41</v>
      </c>
      <c r="B2039" t="s">
        <v>42</v>
      </c>
    </row>
    <row r="2040" spans="1:9" x14ac:dyDescent="0.2">
      <c r="A2040" t="s">
        <v>22</v>
      </c>
      <c r="B2040" t="s">
        <v>43</v>
      </c>
      <c r="C2040" t="s">
        <v>44</v>
      </c>
      <c r="D2040" t="s">
        <v>45</v>
      </c>
      <c r="E2040" t="s">
        <v>29</v>
      </c>
      <c r="F2040" t="s">
        <v>41</v>
      </c>
      <c r="G2040" t="s">
        <v>46</v>
      </c>
      <c r="H2040" t="s">
        <v>47</v>
      </c>
      <c r="I2040" t="s">
        <v>30</v>
      </c>
    </row>
    <row r="2041" spans="1:9" x14ac:dyDescent="0.2">
      <c r="A2041" t="s">
        <v>30</v>
      </c>
      <c r="B2041">
        <v>-0.15600000321865082</v>
      </c>
      <c r="C2041">
        <v>-7.9700000584125519E-2</v>
      </c>
      <c r="D2041">
        <v>-0.21899999678134918</v>
      </c>
      <c r="E2041">
        <v>-5.8010001182556152</v>
      </c>
      <c r="F2041">
        <v>0.71319997310638428</v>
      </c>
      <c r="G2041">
        <v>0.991100013256073</v>
      </c>
      <c r="H2041">
        <v>0.71960002183914185</v>
      </c>
      <c r="I2041">
        <v>1</v>
      </c>
    </row>
    <row r="2042" spans="1:9" x14ac:dyDescent="0.2">
      <c r="A2042" t="s">
        <v>48</v>
      </c>
      <c r="B2042" t="s">
        <v>49</v>
      </c>
      <c r="C2042">
        <v>6.5999999642372131E-2</v>
      </c>
    </row>
    <row r="2043" spans="1:9" x14ac:dyDescent="0.2">
      <c r="A2043" t="s">
        <v>31</v>
      </c>
      <c r="B2043">
        <v>0.10000000149011612</v>
      </c>
      <c r="C2043">
        <v>2.7499999850988388E-2</v>
      </c>
      <c r="D2043">
        <v>0.10300000011920929</v>
      </c>
      <c r="E2043">
        <v>1.3600000143051147</v>
      </c>
      <c r="F2043">
        <v>0.97439998388290405</v>
      </c>
      <c r="G2043">
        <v>0.98150002956390381</v>
      </c>
      <c r="H2043">
        <v>0.99690002202987671</v>
      </c>
      <c r="I2043">
        <v>0.99589997529983521</v>
      </c>
    </row>
    <row r="2044" spans="1:9" x14ac:dyDescent="0.2">
      <c r="A2044" t="s">
        <v>48</v>
      </c>
      <c r="B2044" t="s">
        <v>49</v>
      </c>
      <c r="C2044">
        <v>-2.3000000044703484E-2</v>
      </c>
    </row>
    <row r="2045" spans="1:9" x14ac:dyDescent="0.2">
      <c r="A2045" t="s">
        <v>50</v>
      </c>
      <c r="B2045">
        <v>1.4620000123977661</v>
      </c>
      <c r="C2045">
        <v>0.30079999566078186</v>
      </c>
      <c r="D2045">
        <v>1.5230000019073486</v>
      </c>
      <c r="E2045">
        <v>9.9840002059936523</v>
      </c>
      <c r="F2045">
        <v>0.95990002155303955</v>
      </c>
      <c r="G2045">
        <v>0.97890001535415649</v>
      </c>
      <c r="H2045">
        <v>0.99459999799728394</v>
      </c>
      <c r="I2045">
        <v>0.98589998483657837</v>
      </c>
    </row>
    <row r="2046" spans="1:9" x14ac:dyDescent="0.2">
      <c r="A2046" t="s">
        <v>51</v>
      </c>
      <c r="B2046">
        <v>10.163999557495117</v>
      </c>
      <c r="C2046">
        <v>1.7567000389099121</v>
      </c>
      <c r="D2046">
        <v>10.435999870300293</v>
      </c>
      <c r="E2046">
        <v>42.089000701904297</v>
      </c>
      <c r="F2046">
        <v>0.97399997711181641</v>
      </c>
      <c r="G2046">
        <v>0.9749000072479248</v>
      </c>
      <c r="H2046">
        <v>1.0052000284194946</v>
      </c>
      <c r="I2046">
        <v>0.99390000104904175</v>
      </c>
    </row>
    <row r="2047" spans="1:9" x14ac:dyDescent="0.2">
      <c r="A2047" t="s">
        <v>52</v>
      </c>
      <c r="B2047">
        <v>1.6610000133514404</v>
      </c>
      <c r="C2047">
        <v>0.51940000057220459</v>
      </c>
      <c r="D2047">
        <v>1.2860000133514404</v>
      </c>
      <c r="E2047">
        <v>11.090999603271484</v>
      </c>
      <c r="F2047">
        <v>1.2914999723434448</v>
      </c>
      <c r="G2047">
        <v>0.97329998016357422</v>
      </c>
      <c r="H2047">
        <v>1.3250000476837158</v>
      </c>
      <c r="I2047">
        <v>1.0015000104904175</v>
      </c>
    </row>
    <row r="2048" spans="1:9" x14ac:dyDescent="0.2">
      <c r="A2048" t="s">
        <v>53</v>
      </c>
      <c r="B2048">
        <v>10.697999954223633</v>
      </c>
      <c r="C2048">
        <v>2.0339000225067139</v>
      </c>
      <c r="D2048">
        <v>10.795999526977539</v>
      </c>
      <c r="E2048">
        <v>50.0260009765625</v>
      </c>
      <c r="F2048">
        <v>0.99089998006820679</v>
      </c>
      <c r="G2048">
        <v>0.98269999027252197</v>
      </c>
      <c r="H2048">
        <v>1.0087000131607056</v>
      </c>
      <c r="I2048">
        <v>0.99970000982284546</v>
      </c>
    </row>
    <row r="2049" spans="1:9" x14ac:dyDescent="0.2">
      <c r="A2049" t="s">
        <v>54</v>
      </c>
      <c r="B2049">
        <v>39.570999145507812</v>
      </c>
      <c r="C2049">
        <v>6.3828001022338867</v>
      </c>
      <c r="D2049">
        <v>37.715999603271484</v>
      </c>
      <c r="E2049">
        <v>68.1510009765625</v>
      </c>
      <c r="F2049">
        <v>1.0492000579833984</v>
      </c>
      <c r="G2049">
        <v>0.97589999437332153</v>
      </c>
      <c r="H2049">
        <v>1.0745999813079834</v>
      </c>
      <c r="I2049">
        <v>1.0003999471664429</v>
      </c>
    </row>
    <row r="2050" spans="1:9" x14ac:dyDescent="0.2">
      <c r="A2050" t="s">
        <v>55</v>
      </c>
      <c r="B2050">
        <v>4.1789999008178711</v>
      </c>
      <c r="C2050">
        <v>1.0047999620437622</v>
      </c>
      <c r="D2050">
        <v>3.6459999084472656</v>
      </c>
      <c r="E2050">
        <v>17.915000915527344</v>
      </c>
      <c r="F2050">
        <v>1.1462999582290649</v>
      </c>
      <c r="G2050">
        <v>0.98269999027252197</v>
      </c>
      <c r="H2050">
        <v>1.1641999483108521</v>
      </c>
      <c r="I2050">
        <v>1.0019999742507935</v>
      </c>
    </row>
    <row r="2051" spans="1:9" x14ac:dyDescent="0.2">
      <c r="A2051" t="s">
        <v>56</v>
      </c>
      <c r="B2051">
        <v>26.063999176025391</v>
      </c>
      <c r="C2051">
        <v>3.5160999298095703</v>
      </c>
      <c r="D2051">
        <v>26.14900016784668</v>
      </c>
      <c r="E2051">
        <v>109.51599884033203</v>
      </c>
      <c r="F2051">
        <v>0.9966999888420105</v>
      </c>
      <c r="G2051">
        <v>0.99269998073577881</v>
      </c>
      <c r="H2051">
        <v>1.00409996509552</v>
      </c>
      <c r="I2051">
        <v>1</v>
      </c>
    </row>
    <row r="2052" spans="1:9" x14ac:dyDescent="0.2">
      <c r="A2052" t="s">
        <v>57</v>
      </c>
      <c r="B2052">
        <v>0.52300000190734863</v>
      </c>
      <c r="C2052">
        <v>7.1400001645088196E-2</v>
      </c>
      <c r="D2052">
        <v>0.50999999046325684</v>
      </c>
      <c r="E2052">
        <v>1.2050000429153442</v>
      </c>
      <c r="F2052">
        <v>1.0255000591278076</v>
      </c>
      <c r="G2052">
        <v>1.0191999673843384</v>
      </c>
      <c r="H2052">
        <v>1.0061999559402466</v>
      </c>
      <c r="I2052">
        <v>1</v>
      </c>
    </row>
    <row r="2053" spans="1:9" x14ac:dyDescent="0.2">
      <c r="A2053" t="s">
        <v>58</v>
      </c>
      <c r="B2053">
        <v>1.75</v>
      </c>
      <c r="C2053">
        <v>0.21220000088214874</v>
      </c>
      <c r="D2053">
        <v>1.6490000486373901</v>
      </c>
      <c r="E2053">
        <v>1.6490000486373901</v>
      </c>
      <c r="F2053">
        <v>1.0611000061035156</v>
      </c>
      <c r="G2053">
        <v>1.0394999980926514</v>
      </c>
      <c r="H2053">
        <v>1.037600040435791</v>
      </c>
      <c r="I2053">
        <v>0.9836999773979187</v>
      </c>
    </row>
    <row r="2054" spans="1:9" x14ac:dyDescent="0.2">
      <c r="A2054" t="s">
        <v>59</v>
      </c>
    </row>
    <row r="2055" spans="1:9" x14ac:dyDescent="0.2">
      <c r="A2055" t="s">
        <v>60</v>
      </c>
      <c r="B2055">
        <v>96.058998107910156</v>
      </c>
      <c r="C2055">
        <v>15.74590015411377</v>
      </c>
      <c r="D2055">
        <v>93.593002319335938</v>
      </c>
      <c r="E2055">
        <v>307.18701171875</v>
      </c>
      <c r="F2055" t="s">
        <v>61</v>
      </c>
    </row>
    <row r="2057" spans="1:9" x14ac:dyDescent="0.2">
      <c r="A2057" t="s">
        <v>62</v>
      </c>
    </row>
    <row r="2059" spans="1:9" x14ac:dyDescent="0.2">
      <c r="A2059" t="s">
        <v>205</v>
      </c>
    </row>
    <row r="2060" spans="1:9" x14ac:dyDescent="0.2">
      <c r="A2060" t="s">
        <v>1</v>
      </c>
      <c r="B2060" t="s">
        <v>2</v>
      </c>
      <c r="C2060" t="s">
        <v>3</v>
      </c>
      <c r="D2060" t="s">
        <v>4</v>
      </c>
    </row>
    <row r="2061" spans="1:9" x14ac:dyDescent="0.2">
      <c r="A2061" t="s">
        <v>5</v>
      </c>
      <c r="B2061">
        <v>50</v>
      </c>
      <c r="C2061" t="s">
        <v>6</v>
      </c>
      <c r="D2061" t="s">
        <v>206</v>
      </c>
    </row>
    <row r="2062" spans="1:9" x14ac:dyDescent="0.2">
      <c r="A2062" t="s">
        <v>8</v>
      </c>
      <c r="B2062" t="s">
        <v>9</v>
      </c>
      <c r="C2062">
        <v>-1.3011000156402588</v>
      </c>
      <c r="D2062" t="s">
        <v>10</v>
      </c>
      <c r="E2062">
        <v>14.522100448608398</v>
      </c>
      <c r="F2062" t="s">
        <v>11</v>
      </c>
      <c r="G2062">
        <v>10.377499580383301</v>
      </c>
    </row>
    <row r="2063" spans="1:9" x14ac:dyDescent="0.2">
      <c r="A2063" t="s">
        <v>12</v>
      </c>
      <c r="B2063">
        <v>15</v>
      </c>
      <c r="C2063" t="s">
        <v>13</v>
      </c>
      <c r="D2063">
        <v>1</v>
      </c>
      <c r="E2063" t="s">
        <v>14</v>
      </c>
      <c r="F2063" t="s">
        <v>15</v>
      </c>
    </row>
    <row r="2064" spans="1:9" x14ac:dyDescent="0.2">
      <c r="A2064" t="s">
        <v>16</v>
      </c>
      <c r="B2064" t="s">
        <v>207</v>
      </c>
    </row>
    <row r="2065" spans="1:9" x14ac:dyDescent="0.2">
      <c r="A2065" t="s">
        <v>18</v>
      </c>
    </row>
    <row r="2066" spans="1:9" x14ac:dyDescent="0.2">
      <c r="A2066" t="s">
        <v>19</v>
      </c>
    </row>
    <row r="2067" spans="1:9" x14ac:dyDescent="0.2">
      <c r="A2067" t="s">
        <v>20</v>
      </c>
      <c r="B2067">
        <v>1.4979999463093918E-8</v>
      </c>
    </row>
    <row r="2068" spans="1:9" x14ac:dyDescent="0.2">
      <c r="A2068" t="s">
        <v>21</v>
      </c>
      <c r="B2068" t="s">
        <v>22</v>
      </c>
      <c r="C2068" t="s">
        <v>23</v>
      </c>
      <c r="D2068" t="s">
        <v>24</v>
      </c>
      <c r="E2068" t="s">
        <v>25</v>
      </c>
      <c r="F2068" t="s">
        <v>26</v>
      </c>
      <c r="G2068" t="s">
        <v>27</v>
      </c>
      <c r="H2068" t="s">
        <v>28</v>
      </c>
      <c r="I2068" t="s">
        <v>29</v>
      </c>
    </row>
    <row r="2069" spans="1:9" x14ac:dyDescent="0.2">
      <c r="A2069">
        <v>1</v>
      </c>
      <c r="B2069" t="s">
        <v>30</v>
      </c>
      <c r="C2069">
        <v>84.9219970703125</v>
      </c>
      <c r="D2069">
        <v>-25.100000381469727</v>
      </c>
      <c r="E2069">
        <v>258.29998779296875</v>
      </c>
      <c r="F2069">
        <v>115.19999694824219</v>
      </c>
      <c r="G2069">
        <v>100</v>
      </c>
      <c r="H2069">
        <v>582</v>
      </c>
      <c r="I2069">
        <v>-6.4689998626708984</v>
      </c>
    </row>
    <row r="2070" spans="1:9" x14ac:dyDescent="0.2">
      <c r="A2070">
        <v>2</v>
      </c>
      <c r="B2070" t="s">
        <v>31</v>
      </c>
      <c r="C2070">
        <v>151.11799621582031</v>
      </c>
      <c r="D2070">
        <v>19.200000762939453</v>
      </c>
      <c r="E2070">
        <v>12</v>
      </c>
      <c r="F2070">
        <v>8.8000001907348633</v>
      </c>
      <c r="G2070">
        <v>7.380000114440918</v>
      </c>
      <c r="H2070">
        <v>47</v>
      </c>
      <c r="I2070">
        <v>1.1619999408721924</v>
      </c>
    </row>
    <row r="2071" spans="1:9" x14ac:dyDescent="0.2">
      <c r="A2071">
        <v>3</v>
      </c>
      <c r="B2071" t="s">
        <v>32</v>
      </c>
      <c r="C2071">
        <v>119.47699737548828</v>
      </c>
      <c r="D2071">
        <v>423</v>
      </c>
      <c r="E2071">
        <v>26.200000762939453</v>
      </c>
      <c r="F2071">
        <v>23.5</v>
      </c>
      <c r="G2071">
        <v>1.1599999666213989</v>
      </c>
      <c r="H2071">
        <v>57</v>
      </c>
      <c r="I2071">
        <v>9.9479999542236328</v>
      </c>
    </row>
    <row r="2072" spans="1:9" x14ac:dyDescent="0.2">
      <c r="A2072">
        <v>4</v>
      </c>
      <c r="B2072" t="s">
        <v>33</v>
      </c>
      <c r="C2072">
        <v>107.23699951171875</v>
      </c>
      <c r="D2072">
        <v>2904.39990234375</v>
      </c>
      <c r="E2072">
        <v>38.200000762939453</v>
      </c>
      <c r="F2072">
        <v>37</v>
      </c>
      <c r="G2072">
        <v>0.41999998688697815</v>
      </c>
      <c r="H2072">
        <v>69</v>
      </c>
      <c r="I2072">
        <v>41.5260009765625</v>
      </c>
    </row>
    <row r="2073" spans="1:9" x14ac:dyDescent="0.2">
      <c r="A2073">
        <v>5</v>
      </c>
      <c r="B2073" t="s">
        <v>34</v>
      </c>
      <c r="C2073">
        <v>129.48800659179688</v>
      </c>
      <c r="D2073">
        <v>79.699996948242188</v>
      </c>
      <c r="E2073">
        <v>7.4000000953674316</v>
      </c>
      <c r="F2073">
        <v>6.8000001907348633</v>
      </c>
      <c r="G2073">
        <v>3.8399999141693115</v>
      </c>
      <c r="H2073">
        <v>195</v>
      </c>
      <c r="I2073">
        <v>11.246000289916992</v>
      </c>
    </row>
    <row r="2074" spans="1:9" x14ac:dyDescent="0.2">
      <c r="A2074">
        <v>6</v>
      </c>
      <c r="B2074" t="s">
        <v>35</v>
      </c>
      <c r="C2074">
        <v>90.679000854492188</v>
      </c>
      <c r="D2074">
        <v>1292.699951171875</v>
      </c>
      <c r="E2074">
        <v>31.600000381469727</v>
      </c>
      <c r="F2074">
        <v>14.800000190734863</v>
      </c>
      <c r="G2074">
        <v>0.62999999523162842</v>
      </c>
      <c r="H2074">
        <v>127</v>
      </c>
      <c r="I2074">
        <v>49.6510009765625</v>
      </c>
    </row>
    <row r="2075" spans="1:9" x14ac:dyDescent="0.2">
      <c r="A2075">
        <v>7</v>
      </c>
      <c r="B2075" t="s">
        <v>36</v>
      </c>
      <c r="C2075">
        <v>77.48699951171875</v>
      </c>
      <c r="D2075">
        <v>5392.60009765625</v>
      </c>
      <c r="E2075">
        <v>81.400001525878906</v>
      </c>
      <c r="F2075">
        <v>34.599998474121094</v>
      </c>
      <c r="G2075">
        <v>0.31000000238418579</v>
      </c>
      <c r="H2075">
        <v>172</v>
      </c>
      <c r="I2075">
        <v>68.258003234863281</v>
      </c>
    </row>
    <row r="2076" spans="1:9" x14ac:dyDescent="0.2">
      <c r="A2076">
        <v>8</v>
      </c>
      <c r="B2076" t="s">
        <v>37</v>
      </c>
      <c r="C2076">
        <v>107.51300048828125</v>
      </c>
      <c r="D2076">
        <v>379</v>
      </c>
      <c r="E2076">
        <v>15.600000381469727</v>
      </c>
      <c r="F2076">
        <v>9.6000003814697266</v>
      </c>
      <c r="G2076">
        <v>1.1799999475479126</v>
      </c>
      <c r="H2076">
        <v>105</v>
      </c>
      <c r="I2076">
        <v>18.451000213623047</v>
      </c>
    </row>
    <row r="2077" spans="1:9" x14ac:dyDescent="0.2">
      <c r="A2077">
        <v>9</v>
      </c>
      <c r="B2077" t="s">
        <v>38</v>
      </c>
      <c r="C2077">
        <v>134.92399597167969</v>
      </c>
      <c r="D2077">
        <v>1836.5999755859375</v>
      </c>
      <c r="E2077">
        <v>21.399999618530273</v>
      </c>
      <c r="F2077">
        <v>17.899999618530273</v>
      </c>
      <c r="G2077">
        <v>0.52999997138977051</v>
      </c>
      <c r="H2077">
        <v>200</v>
      </c>
      <c r="I2077">
        <v>109.69699859619141</v>
      </c>
    </row>
    <row r="2078" spans="1:9" x14ac:dyDescent="0.2">
      <c r="A2078">
        <v>10</v>
      </c>
      <c r="B2078" t="s">
        <v>39</v>
      </c>
      <c r="C2078">
        <v>146.4429931640625</v>
      </c>
      <c r="D2078">
        <v>32.900001525878906</v>
      </c>
      <c r="E2078">
        <v>15.5</v>
      </c>
      <c r="F2078">
        <v>14.600000381469727</v>
      </c>
      <c r="G2078">
        <v>4.5799999237060547</v>
      </c>
      <c r="H2078">
        <v>150</v>
      </c>
      <c r="I2078">
        <v>1.1579999923706055</v>
      </c>
    </row>
    <row r="2079" spans="1:9" x14ac:dyDescent="0.2">
      <c r="A2079">
        <v>11</v>
      </c>
      <c r="B2079" t="s">
        <v>40</v>
      </c>
      <c r="C2079">
        <v>191.36199951171875</v>
      </c>
      <c r="D2079">
        <v>60.200000762939453</v>
      </c>
      <c r="E2079">
        <v>5.6999998092651367</v>
      </c>
      <c r="F2079">
        <v>4.6999998092651367</v>
      </c>
      <c r="G2079">
        <v>2.5499999523162842</v>
      </c>
      <c r="H2079">
        <v>161</v>
      </c>
      <c r="I2079">
        <v>1.6419999599456787</v>
      </c>
    </row>
    <row r="2081" spans="1:9" x14ac:dyDescent="0.2">
      <c r="A2081" t="s">
        <v>41</v>
      </c>
      <c r="B2081" t="s">
        <v>42</v>
      </c>
    </row>
    <row r="2082" spans="1:9" x14ac:dyDescent="0.2">
      <c r="A2082" t="s">
        <v>22</v>
      </c>
      <c r="B2082" t="s">
        <v>43</v>
      </c>
      <c r="C2082" t="s">
        <v>44</v>
      </c>
      <c r="D2082" t="s">
        <v>45</v>
      </c>
      <c r="E2082" t="s">
        <v>29</v>
      </c>
      <c r="F2082" t="s">
        <v>41</v>
      </c>
      <c r="G2082" t="s">
        <v>46</v>
      </c>
      <c r="H2082" t="s">
        <v>47</v>
      </c>
      <c r="I2082" t="s">
        <v>30</v>
      </c>
    </row>
    <row r="2083" spans="1:9" x14ac:dyDescent="0.2">
      <c r="A2083" t="s">
        <v>30</v>
      </c>
      <c r="B2083">
        <v>-0.17399999499320984</v>
      </c>
      <c r="C2083">
        <v>-8.8799998164176941E-2</v>
      </c>
      <c r="D2083">
        <v>-0.24400000274181366</v>
      </c>
      <c r="E2083">
        <v>-6.4689998626708984</v>
      </c>
      <c r="F2083">
        <v>0.71240001916885376</v>
      </c>
      <c r="G2083">
        <v>0.99119997024536133</v>
      </c>
      <c r="H2083">
        <v>0.71869999170303345</v>
      </c>
      <c r="I2083">
        <v>1</v>
      </c>
    </row>
    <row r="2084" spans="1:9" x14ac:dyDescent="0.2">
      <c r="A2084" t="s">
        <v>48</v>
      </c>
      <c r="B2084" t="s">
        <v>49</v>
      </c>
      <c r="C2084">
        <v>7.2999998927116394E-2</v>
      </c>
    </row>
    <row r="2085" spans="1:9" x14ac:dyDescent="0.2">
      <c r="A2085" t="s">
        <v>31</v>
      </c>
      <c r="B2085">
        <v>8.6000002920627594E-2</v>
      </c>
      <c r="C2085">
        <v>2.3499999195337296E-2</v>
      </c>
      <c r="D2085">
        <v>8.7999999523162842E-2</v>
      </c>
      <c r="E2085">
        <v>1.1619999408721924</v>
      </c>
      <c r="F2085">
        <v>0.97469997406005859</v>
      </c>
      <c r="G2085">
        <v>0.98150002956390381</v>
      </c>
      <c r="H2085">
        <v>0.99709999561309814</v>
      </c>
      <c r="I2085">
        <v>0.99599999189376831</v>
      </c>
    </row>
    <row r="2086" spans="1:9" x14ac:dyDescent="0.2">
      <c r="A2086" t="s">
        <v>48</v>
      </c>
      <c r="B2086" t="s">
        <v>49</v>
      </c>
      <c r="C2086">
        <v>-1.8999999389052391E-2</v>
      </c>
    </row>
    <row r="2087" spans="1:9" x14ac:dyDescent="0.2">
      <c r="A2087" t="s">
        <v>50</v>
      </c>
      <c r="B2087">
        <v>1.4570000171661377</v>
      </c>
      <c r="C2087">
        <v>0.29960000514984131</v>
      </c>
      <c r="D2087">
        <v>1.5169999599456787</v>
      </c>
      <c r="E2087">
        <v>9.9479999542236328</v>
      </c>
      <c r="F2087">
        <v>0.96020001173019409</v>
      </c>
      <c r="G2087">
        <v>0.97890001535415649</v>
      </c>
      <c r="H2087">
        <v>0.99470001459121704</v>
      </c>
      <c r="I2087">
        <v>0.98610001802444458</v>
      </c>
    </row>
    <row r="2088" spans="1:9" x14ac:dyDescent="0.2">
      <c r="A2088" t="s">
        <v>51</v>
      </c>
      <c r="B2088">
        <v>10.029000282287598</v>
      </c>
      <c r="C2088">
        <v>1.7323000431060791</v>
      </c>
      <c r="D2088">
        <v>10.295999526977539</v>
      </c>
      <c r="E2088">
        <v>41.5260009765625</v>
      </c>
      <c r="F2088">
        <v>0.97409999370574951</v>
      </c>
      <c r="G2088">
        <v>0.9749000072479248</v>
      </c>
      <c r="H2088">
        <v>1.0052000284194946</v>
      </c>
      <c r="I2088">
        <v>0.99390000104904175</v>
      </c>
    </row>
    <row r="2089" spans="1:9" x14ac:dyDescent="0.2">
      <c r="A2089" t="s">
        <v>52</v>
      </c>
      <c r="B2089">
        <v>1.6829999685287476</v>
      </c>
      <c r="C2089">
        <v>0.52619999647140503</v>
      </c>
      <c r="D2089">
        <v>1.3040000200271606</v>
      </c>
      <c r="E2089">
        <v>11.246000289916992</v>
      </c>
      <c r="F2089">
        <v>1.2912000417709351</v>
      </c>
      <c r="G2089">
        <v>0.97329998016357422</v>
      </c>
      <c r="H2089">
        <v>1.3245999813079834</v>
      </c>
      <c r="I2089">
        <v>1.0015000104904175</v>
      </c>
    </row>
    <row r="2090" spans="1:9" x14ac:dyDescent="0.2">
      <c r="A2090" t="s">
        <v>53</v>
      </c>
      <c r="B2090">
        <v>10.62600040435791</v>
      </c>
      <c r="C2090">
        <v>2.0190000534057617</v>
      </c>
      <c r="D2090">
        <v>10.715000152587891</v>
      </c>
      <c r="E2090">
        <v>49.6510009765625</v>
      </c>
      <c r="F2090">
        <v>0.99169999361038208</v>
      </c>
      <c r="G2090">
        <v>0.98269999027252197</v>
      </c>
      <c r="H2090">
        <v>1.0094000101089478</v>
      </c>
      <c r="I2090">
        <v>0.99970000982284546</v>
      </c>
    </row>
    <row r="2091" spans="1:9" x14ac:dyDescent="0.2">
      <c r="A2091" t="s">
        <v>54</v>
      </c>
      <c r="B2091">
        <v>39.641998291015625</v>
      </c>
      <c r="C2091">
        <v>6.3906002044677734</v>
      </c>
      <c r="D2091">
        <v>37.775001525878906</v>
      </c>
      <c r="E2091">
        <v>68.258003234863281</v>
      </c>
      <c r="F2091">
        <v>1.0493999719619751</v>
      </c>
      <c r="G2091">
        <v>0.97600001096725464</v>
      </c>
      <c r="H2091">
        <v>1.0748000144958496</v>
      </c>
      <c r="I2091">
        <v>1.0003999471664429</v>
      </c>
    </row>
    <row r="2092" spans="1:9" x14ac:dyDescent="0.2">
      <c r="A2092" t="s">
        <v>55</v>
      </c>
      <c r="B2092">
        <v>4.3039999008178711</v>
      </c>
      <c r="C2092">
        <v>1.0342999696731567</v>
      </c>
      <c r="D2092">
        <v>3.755000114440918</v>
      </c>
      <c r="E2092">
        <v>18.451000213623047</v>
      </c>
      <c r="F2092">
        <v>1.1462999582290649</v>
      </c>
      <c r="G2092">
        <v>0.98269999027252197</v>
      </c>
      <c r="H2092">
        <v>1.1641000509262085</v>
      </c>
      <c r="I2092">
        <v>1.0019999742507935</v>
      </c>
    </row>
    <row r="2093" spans="1:9" x14ac:dyDescent="0.2">
      <c r="A2093" t="s">
        <v>56</v>
      </c>
      <c r="B2093">
        <v>26.107000350952148</v>
      </c>
      <c r="C2093">
        <v>3.5197999477386475</v>
      </c>
      <c r="D2093">
        <v>26.191999435424805</v>
      </c>
      <c r="E2093">
        <v>109.69699859619141</v>
      </c>
      <c r="F2093">
        <v>0.9968000054359436</v>
      </c>
      <c r="G2093">
        <v>0.99279999732971191</v>
      </c>
      <c r="H2093">
        <v>1.0039999485015869</v>
      </c>
      <c r="I2093">
        <v>1</v>
      </c>
    </row>
    <row r="2094" spans="1:9" x14ac:dyDescent="0.2">
      <c r="A2094" t="s">
        <v>57</v>
      </c>
      <c r="B2094">
        <v>0.50199997425079346</v>
      </c>
      <c r="C2094">
        <v>6.8599998950958252E-2</v>
      </c>
      <c r="D2094">
        <v>0.49000000953674316</v>
      </c>
      <c r="E2094">
        <v>1.1579999923706055</v>
      </c>
      <c r="F2094">
        <v>1.0254000425338745</v>
      </c>
      <c r="G2094">
        <v>1.0191999673843384</v>
      </c>
      <c r="H2094">
        <v>1.006100058555603</v>
      </c>
      <c r="I2094">
        <v>1</v>
      </c>
    </row>
    <row r="2095" spans="1:9" x14ac:dyDescent="0.2">
      <c r="A2095" t="s">
        <v>58</v>
      </c>
      <c r="B2095">
        <v>1.7410000562667847</v>
      </c>
      <c r="C2095">
        <v>0.21109999716281891</v>
      </c>
      <c r="D2095">
        <v>1.6419999599456787</v>
      </c>
      <c r="E2095">
        <v>1.6419999599456787</v>
      </c>
      <c r="F2095">
        <v>1.0608999729156494</v>
      </c>
      <c r="G2095">
        <v>1.0396000146865845</v>
      </c>
      <c r="H2095">
        <v>1.0374000072479248</v>
      </c>
      <c r="I2095">
        <v>0.9836999773979187</v>
      </c>
    </row>
    <row r="2096" spans="1:9" x14ac:dyDescent="0.2">
      <c r="A2096" t="s">
        <v>59</v>
      </c>
    </row>
    <row r="2097" spans="1:9" x14ac:dyDescent="0.2">
      <c r="A2097" t="s">
        <v>60</v>
      </c>
      <c r="B2097">
        <v>96.056999206542969</v>
      </c>
      <c r="C2097">
        <v>15.73639965057373</v>
      </c>
      <c r="D2097">
        <v>93.528999328613281</v>
      </c>
      <c r="E2097">
        <v>306.26998901367188</v>
      </c>
      <c r="F2097" t="s">
        <v>61</v>
      </c>
    </row>
    <row r="2099" spans="1:9" x14ac:dyDescent="0.2">
      <c r="A2099" t="s">
        <v>62</v>
      </c>
    </row>
    <row r="2101" spans="1:9" x14ac:dyDescent="0.2">
      <c r="A2101" t="s">
        <v>208</v>
      </c>
    </row>
    <row r="2102" spans="1:9" x14ac:dyDescent="0.2">
      <c r="A2102" t="s">
        <v>1</v>
      </c>
      <c r="B2102" t="s">
        <v>2</v>
      </c>
      <c r="C2102" t="s">
        <v>3</v>
      </c>
      <c r="D2102" t="s">
        <v>4</v>
      </c>
    </row>
    <row r="2103" spans="1:9" x14ac:dyDescent="0.2">
      <c r="A2103" t="s">
        <v>5</v>
      </c>
      <c r="B2103">
        <v>51</v>
      </c>
      <c r="C2103" t="s">
        <v>6</v>
      </c>
      <c r="D2103" t="s">
        <v>209</v>
      </c>
    </row>
    <row r="2104" spans="1:9" x14ac:dyDescent="0.2">
      <c r="A2104" t="s">
        <v>8</v>
      </c>
      <c r="B2104" t="s">
        <v>9</v>
      </c>
      <c r="C2104">
        <v>-1.3041000366210938</v>
      </c>
      <c r="D2104" t="s">
        <v>10</v>
      </c>
      <c r="E2104">
        <v>14.652600288391113</v>
      </c>
      <c r="F2104" t="s">
        <v>11</v>
      </c>
      <c r="G2104">
        <v>10.378000259399414</v>
      </c>
    </row>
    <row r="2105" spans="1:9" x14ac:dyDescent="0.2">
      <c r="A2105" t="s">
        <v>12</v>
      </c>
      <c r="B2105">
        <v>15</v>
      </c>
      <c r="C2105" t="s">
        <v>13</v>
      </c>
      <c r="D2105">
        <v>1</v>
      </c>
      <c r="E2105" t="s">
        <v>14</v>
      </c>
      <c r="F2105" t="s">
        <v>15</v>
      </c>
    </row>
    <row r="2106" spans="1:9" x14ac:dyDescent="0.2">
      <c r="A2106" t="s">
        <v>16</v>
      </c>
      <c r="B2106" t="s">
        <v>210</v>
      </c>
    </row>
    <row r="2107" spans="1:9" x14ac:dyDescent="0.2">
      <c r="A2107" t="s">
        <v>18</v>
      </c>
    </row>
    <row r="2108" spans="1:9" x14ac:dyDescent="0.2">
      <c r="A2108" t="s">
        <v>19</v>
      </c>
    </row>
    <row r="2109" spans="1:9" x14ac:dyDescent="0.2">
      <c r="A2109" t="s">
        <v>20</v>
      </c>
      <c r="B2109">
        <v>1.4970000350444934E-8</v>
      </c>
    </row>
    <row r="2110" spans="1:9" x14ac:dyDescent="0.2">
      <c r="A2110" t="s">
        <v>21</v>
      </c>
      <c r="B2110" t="s">
        <v>22</v>
      </c>
      <c r="C2110" t="s">
        <v>23</v>
      </c>
      <c r="D2110" t="s">
        <v>24</v>
      </c>
      <c r="E2110" t="s">
        <v>25</v>
      </c>
      <c r="F2110" t="s">
        <v>26</v>
      </c>
      <c r="G2110" t="s">
        <v>27</v>
      </c>
      <c r="H2110" t="s">
        <v>28</v>
      </c>
      <c r="I2110" t="s">
        <v>29</v>
      </c>
    </row>
    <row r="2111" spans="1:9" x14ac:dyDescent="0.2">
      <c r="A2111">
        <v>1</v>
      </c>
      <c r="B2111" t="s">
        <v>30</v>
      </c>
      <c r="C2111">
        <v>84.9219970703125</v>
      </c>
      <c r="D2111">
        <v>-30.700000762939453</v>
      </c>
      <c r="E2111">
        <v>254.30000305175781</v>
      </c>
      <c r="F2111">
        <v>120.59999847412109</v>
      </c>
      <c r="G2111">
        <v>100</v>
      </c>
      <c r="H2111">
        <v>585</v>
      </c>
      <c r="I2111">
        <v>-7.9239997863769531</v>
      </c>
    </row>
    <row r="2112" spans="1:9" x14ac:dyDescent="0.2">
      <c r="A2112">
        <v>2</v>
      </c>
      <c r="B2112" t="s">
        <v>31</v>
      </c>
      <c r="C2112">
        <v>151.11799621582031</v>
      </c>
      <c r="D2112">
        <v>21.5</v>
      </c>
      <c r="E2112">
        <v>11.100000381469727</v>
      </c>
      <c r="F2112">
        <v>8.1999998092651367</v>
      </c>
      <c r="G2112">
        <v>6.6399998664855957</v>
      </c>
      <c r="H2112">
        <v>45</v>
      </c>
      <c r="I2112">
        <v>1.3059999942779541</v>
      </c>
    </row>
    <row r="2113" spans="1:9" x14ac:dyDescent="0.2">
      <c r="A2113">
        <v>3</v>
      </c>
      <c r="B2113" t="s">
        <v>32</v>
      </c>
      <c r="C2113">
        <v>119.47699737548828</v>
      </c>
      <c r="D2113">
        <v>423.60000610351562</v>
      </c>
      <c r="E2113">
        <v>27.100000381469727</v>
      </c>
      <c r="F2113">
        <v>20.5</v>
      </c>
      <c r="G2113">
        <v>1.1599999666213989</v>
      </c>
      <c r="H2113">
        <v>57</v>
      </c>
      <c r="I2113">
        <v>9.9700002670288086</v>
      </c>
    </row>
    <row r="2114" spans="1:9" x14ac:dyDescent="0.2">
      <c r="A2114">
        <v>4</v>
      </c>
      <c r="B2114" t="s">
        <v>33</v>
      </c>
      <c r="C2114">
        <v>107.23200225830078</v>
      </c>
      <c r="D2114">
        <v>2901.699951171875</v>
      </c>
      <c r="E2114">
        <v>37.200000762939453</v>
      </c>
      <c r="F2114">
        <v>36.900001525878906</v>
      </c>
      <c r="G2114">
        <v>0.41999998688697815</v>
      </c>
      <c r="H2114">
        <v>68</v>
      </c>
      <c r="I2114">
        <v>41.513999938964844</v>
      </c>
    </row>
    <row r="2115" spans="1:9" x14ac:dyDescent="0.2">
      <c r="A2115">
        <v>5</v>
      </c>
      <c r="B2115" t="s">
        <v>34</v>
      </c>
      <c r="C2115">
        <v>129.48800659179688</v>
      </c>
      <c r="D2115">
        <v>85.5</v>
      </c>
      <c r="E2115">
        <v>6.4000000953674316</v>
      </c>
      <c r="F2115">
        <v>3.4000000953674316</v>
      </c>
      <c r="G2115">
        <v>3.5999999046325684</v>
      </c>
      <c r="H2115">
        <v>160</v>
      </c>
      <c r="I2115">
        <v>12.071000099182129</v>
      </c>
    </row>
    <row r="2116" spans="1:9" x14ac:dyDescent="0.2">
      <c r="A2116">
        <v>6</v>
      </c>
      <c r="B2116" t="s">
        <v>35</v>
      </c>
      <c r="C2116">
        <v>90.674003601074219</v>
      </c>
      <c r="D2116">
        <v>1298.199951171875</v>
      </c>
      <c r="E2116">
        <v>27.399999618530273</v>
      </c>
      <c r="F2116">
        <v>16.200000762939453</v>
      </c>
      <c r="G2116">
        <v>0.62999999523162842</v>
      </c>
      <c r="H2116">
        <v>123</v>
      </c>
      <c r="I2116">
        <v>49.894001007080078</v>
      </c>
    </row>
    <row r="2117" spans="1:9" x14ac:dyDescent="0.2">
      <c r="A2117">
        <v>7</v>
      </c>
      <c r="B2117" t="s">
        <v>36</v>
      </c>
      <c r="C2117">
        <v>77.48699951171875</v>
      </c>
      <c r="D2117">
        <v>5389</v>
      </c>
      <c r="E2117">
        <v>81.900001525878906</v>
      </c>
      <c r="F2117">
        <v>34.700000762939453</v>
      </c>
      <c r="G2117">
        <v>0.31000000238418579</v>
      </c>
      <c r="H2117">
        <v>173</v>
      </c>
      <c r="I2117">
        <v>68.259002685546875</v>
      </c>
    </row>
    <row r="2118" spans="1:9" x14ac:dyDescent="0.2">
      <c r="A2118">
        <v>8</v>
      </c>
      <c r="B2118" t="s">
        <v>37</v>
      </c>
      <c r="C2118">
        <v>107.52899932861328</v>
      </c>
      <c r="D2118">
        <v>374.20001220703125</v>
      </c>
      <c r="E2118">
        <v>15.399999618530273</v>
      </c>
      <c r="F2118">
        <v>8.6999998092651367</v>
      </c>
      <c r="G2118">
        <v>1.190000057220459</v>
      </c>
      <c r="H2118">
        <v>102</v>
      </c>
      <c r="I2118">
        <v>18.229999542236328</v>
      </c>
    </row>
    <row r="2119" spans="1:9" x14ac:dyDescent="0.2">
      <c r="A2119">
        <v>9</v>
      </c>
      <c r="B2119" t="s">
        <v>38</v>
      </c>
      <c r="C2119">
        <v>134.88800048828125</v>
      </c>
      <c r="D2119">
        <v>1826.300048828125</v>
      </c>
      <c r="E2119">
        <v>19.700000762939453</v>
      </c>
      <c r="F2119">
        <v>18.799999237060547</v>
      </c>
      <c r="G2119">
        <v>0.52999997138977051</v>
      </c>
      <c r="H2119">
        <v>198</v>
      </c>
      <c r="I2119">
        <v>109.15599822998047</v>
      </c>
    </row>
    <row r="2120" spans="1:9" x14ac:dyDescent="0.2">
      <c r="A2120">
        <v>10</v>
      </c>
      <c r="B2120" t="s">
        <v>39</v>
      </c>
      <c r="C2120">
        <v>146.4429931640625</v>
      </c>
      <c r="D2120">
        <v>34.700000762939453</v>
      </c>
      <c r="E2120">
        <v>15.600000381469727</v>
      </c>
      <c r="F2120">
        <v>14.100000381469727</v>
      </c>
      <c r="G2120">
        <v>4.4000000953674316</v>
      </c>
      <c r="H2120">
        <v>150</v>
      </c>
      <c r="I2120">
        <v>1.2239999771118164</v>
      </c>
    </row>
    <row r="2121" spans="1:9" x14ac:dyDescent="0.2">
      <c r="A2121">
        <v>11</v>
      </c>
      <c r="B2121" t="s">
        <v>40</v>
      </c>
      <c r="C2121">
        <v>191.36199951171875</v>
      </c>
      <c r="D2121">
        <v>66</v>
      </c>
      <c r="E2121">
        <v>5.5</v>
      </c>
      <c r="F2121">
        <v>5</v>
      </c>
      <c r="G2121">
        <v>2.4200000762939453</v>
      </c>
      <c r="H2121">
        <v>162</v>
      </c>
      <c r="I2121">
        <v>1.7999999523162842</v>
      </c>
    </row>
    <row r="2123" spans="1:9" x14ac:dyDescent="0.2">
      <c r="A2123" t="s">
        <v>41</v>
      </c>
      <c r="B2123" t="s">
        <v>42</v>
      </c>
    </row>
    <row r="2124" spans="1:9" x14ac:dyDescent="0.2">
      <c r="A2124" t="s">
        <v>22</v>
      </c>
      <c r="B2124" t="s">
        <v>43</v>
      </c>
      <c r="C2124" t="s">
        <v>44</v>
      </c>
      <c r="D2124" t="s">
        <v>45</v>
      </c>
      <c r="E2124" t="s">
        <v>29</v>
      </c>
      <c r="F2124" t="s">
        <v>41</v>
      </c>
      <c r="G2124" t="s">
        <v>46</v>
      </c>
      <c r="H2124" t="s">
        <v>47</v>
      </c>
      <c r="I2124" t="s">
        <v>30</v>
      </c>
    </row>
    <row r="2125" spans="1:9" x14ac:dyDescent="0.2">
      <c r="A2125" t="s">
        <v>30</v>
      </c>
      <c r="B2125">
        <v>-0.21299999952316284</v>
      </c>
      <c r="C2125">
        <v>-0.1088000014424324</v>
      </c>
      <c r="D2125">
        <v>-0.29899999499320984</v>
      </c>
      <c r="E2125">
        <v>-7.9239997863769531</v>
      </c>
      <c r="F2125">
        <v>0.71399998664855957</v>
      </c>
      <c r="G2125">
        <v>0.99119997024536133</v>
      </c>
      <c r="H2125">
        <v>0.72030001878738403</v>
      </c>
      <c r="I2125">
        <v>1</v>
      </c>
    </row>
    <row r="2126" spans="1:9" x14ac:dyDescent="0.2">
      <c r="A2126" t="s">
        <v>48</v>
      </c>
      <c r="B2126" t="s">
        <v>49</v>
      </c>
      <c r="C2126">
        <v>9.0000003576278687E-2</v>
      </c>
    </row>
    <row r="2127" spans="1:9" x14ac:dyDescent="0.2">
      <c r="A2127" t="s">
        <v>31</v>
      </c>
      <c r="B2127">
        <v>9.6000000834465027E-2</v>
      </c>
      <c r="C2127">
        <v>2.6399999856948853E-2</v>
      </c>
      <c r="D2127">
        <v>9.8999999463558197E-2</v>
      </c>
      <c r="E2127">
        <v>1.3059999942779541</v>
      </c>
      <c r="F2127">
        <v>0.97460001707077026</v>
      </c>
      <c r="G2127">
        <v>0.98150002956390381</v>
      </c>
      <c r="H2127">
        <v>0.99690002202987671</v>
      </c>
      <c r="I2127">
        <v>0.99599999189376831</v>
      </c>
    </row>
    <row r="2128" spans="1:9" x14ac:dyDescent="0.2">
      <c r="A2128" t="s">
        <v>48</v>
      </c>
      <c r="B2128" t="s">
        <v>49</v>
      </c>
      <c r="C2128">
        <v>-2.199999988079071E-2</v>
      </c>
    </row>
    <row r="2129" spans="1:9" x14ac:dyDescent="0.2">
      <c r="A2129" t="s">
        <v>50</v>
      </c>
      <c r="B2129">
        <v>1.4600000381469727</v>
      </c>
      <c r="C2129">
        <v>0.29960000514984131</v>
      </c>
      <c r="D2129">
        <v>1.5199999809265137</v>
      </c>
      <c r="E2129">
        <v>9.9700002670288086</v>
      </c>
      <c r="F2129">
        <v>0.96009999513626099</v>
      </c>
      <c r="G2129">
        <v>0.97890001535415649</v>
      </c>
      <c r="H2129">
        <v>0.99470001459121704</v>
      </c>
      <c r="I2129">
        <v>0.98610001802444458</v>
      </c>
    </row>
    <row r="2130" spans="1:9" x14ac:dyDescent="0.2">
      <c r="A2130" t="s">
        <v>51</v>
      </c>
      <c r="B2130">
        <v>10.024999618530273</v>
      </c>
      <c r="C2130">
        <v>1.7280999422073364</v>
      </c>
      <c r="D2130">
        <v>10.293000221252441</v>
      </c>
      <c r="E2130">
        <v>41.513999938964844</v>
      </c>
      <c r="F2130">
        <v>0.97390002012252808</v>
      </c>
      <c r="G2130">
        <v>0.9749000072479248</v>
      </c>
      <c r="H2130">
        <v>1.0052000284194946</v>
      </c>
      <c r="I2130">
        <v>0.99379998445510864</v>
      </c>
    </row>
    <row r="2131" spans="1:9" x14ac:dyDescent="0.2">
      <c r="A2131" t="s">
        <v>52</v>
      </c>
      <c r="B2131">
        <v>1.8049999475479126</v>
      </c>
      <c r="C2131">
        <v>0.56300002336502075</v>
      </c>
      <c r="D2131">
        <v>1.3990000486373901</v>
      </c>
      <c r="E2131">
        <v>12.071000099182129</v>
      </c>
      <c r="F2131">
        <v>1.2898999452590942</v>
      </c>
      <c r="G2131">
        <v>0.97329998016357422</v>
      </c>
      <c r="H2131">
        <v>1.3233000040054321</v>
      </c>
      <c r="I2131">
        <v>1.0015000104904175</v>
      </c>
    </row>
    <row r="2132" spans="1:9" x14ac:dyDescent="0.2">
      <c r="A2132" t="s">
        <v>53</v>
      </c>
      <c r="B2132">
        <v>10.675000190734863</v>
      </c>
      <c r="C2132">
        <v>2.0241999626159668</v>
      </c>
      <c r="D2132">
        <v>10.767000198364258</v>
      </c>
      <c r="E2132">
        <v>49.894001007080078</v>
      </c>
      <c r="F2132">
        <v>0.99140000343322754</v>
      </c>
      <c r="G2132">
        <v>0.98269999027252197</v>
      </c>
      <c r="H2132">
        <v>1.0090999603271484</v>
      </c>
      <c r="I2132">
        <v>0.99970000982284546</v>
      </c>
    </row>
    <row r="2133" spans="1:9" x14ac:dyDescent="0.2">
      <c r="A2133" t="s">
        <v>54</v>
      </c>
      <c r="B2133">
        <v>39.639999389648438</v>
      </c>
      <c r="C2133">
        <v>6.3770999908447266</v>
      </c>
      <c r="D2133">
        <v>37.775001525878906</v>
      </c>
      <c r="E2133">
        <v>68.259002685546875</v>
      </c>
      <c r="F2133">
        <v>1.0493999719619751</v>
      </c>
      <c r="G2133">
        <v>0.97600001096725464</v>
      </c>
      <c r="H2133">
        <v>1.0746999979019165</v>
      </c>
      <c r="I2133">
        <v>1.0003999471664429</v>
      </c>
    </row>
    <row r="2134" spans="1:9" x14ac:dyDescent="0.2">
      <c r="A2134" t="s">
        <v>55</v>
      </c>
      <c r="B2134">
        <v>4.254000186920166</v>
      </c>
      <c r="C2134">
        <v>1.0200999975204468</v>
      </c>
      <c r="D2134">
        <v>3.7100000381469727</v>
      </c>
      <c r="E2134">
        <v>18.229999542236328</v>
      </c>
      <c r="F2134">
        <v>1.1466000080108643</v>
      </c>
      <c r="G2134">
        <v>0.98269999027252197</v>
      </c>
      <c r="H2134">
        <v>1.1643999814987183</v>
      </c>
      <c r="I2134">
        <v>1.0019999742507935</v>
      </c>
    </row>
    <row r="2135" spans="1:9" x14ac:dyDescent="0.2">
      <c r="A2135" t="s">
        <v>56</v>
      </c>
      <c r="B2135">
        <v>25.981000900268555</v>
      </c>
      <c r="C2135">
        <v>3.4955999851226807</v>
      </c>
      <c r="D2135">
        <v>26.062999725341797</v>
      </c>
      <c r="E2135">
        <v>109.15599822998047</v>
      </c>
      <c r="F2135">
        <v>0.9968000054359436</v>
      </c>
      <c r="G2135">
        <v>0.99279999732971191</v>
      </c>
      <c r="H2135">
        <v>1.00409996509552</v>
      </c>
      <c r="I2135">
        <v>1</v>
      </c>
    </row>
    <row r="2136" spans="1:9" x14ac:dyDescent="0.2">
      <c r="A2136" t="s">
        <v>57</v>
      </c>
      <c r="B2136">
        <v>0.53100001811981201</v>
      </c>
      <c r="C2136">
        <v>7.2300001978874207E-2</v>
      </c>
      <c r="D2136">
        <v>0.51800000667572021</v>
      </c>
      <c r="E2136">
        <v>1.2239999771118164</v>
      </c>
      <c r="F2136">
        <v>1.0255000591278076</v>
      </c>
      <c r="G2136">
        <v>1.0192999839782715</v>
      </c>
      <c r="H2136">
        <v>1.0061999559402466</v>
      </c>
      <c r="I2136">
        <v>1</v>
      </c>
    </row>
    <row r="2137" spans="1:9" x14ac:dyDescent="0.2">
      <c r="A2137" t="s">
        <v>58</v>
      </c>
      <c r="B2137">
        <v>1.909000039100647</v>
      </c>
      <c r="C2137">
        <v>0.23100000619888306</v>
      </c>
      <c r="D2137">
        <v>1.7999999523162842</v>
      </c>
      <c r="E2137">
        <v>1.7999999523162842</v>
      </c>
      <c r="F2137">
        <v>1.0609999895095825</v>
      </c>
      <c r="G2137">
        <v>1.0396000146865845</v>
      </c>
      <c r="H2137">
        <v>1.0374000072479248</v>
      </c>
      <c r="I2137">
        <v>0.9836999773979187</v>
      </c>
    </row>
    <row r="2138" spans="1:9" x14ac:dyDescent="0.2">
      <c r="A2138" t="s">
        <v>59</v>
      </c>
    </row>
    <row r="2139" spans="1:9" x14ac:dyDescent="0.2">
      <c r="A2139" t="s">
        <v>60</v>
      </c>
      <c r="B2139">
        <v>96.231002807617188</v>
      </c>
      <c r="C2139">
        <v>15.728599548339844</v>
      </c>
      <c r="D2139">
        <v>93.646003723144531</v>
      </c>
      <c r="E2139">
        <v>305.49899291992188</v>
      </c>
      <c r="F2139" t="s">
        <v>61</v>
      </c>
    </row>
    <row r="2141" spans="1:9" x14ac:dyDescent="0.2">
      <c r="A2141" t="s">
        <v>62</v>
      </c>
    </row>
    <row r="2143" spans="1:9" x14ac:dyDescent="0.2">
      <c r="A2143" t="s">
        <v>211</v>
      </c>
    </row>
    <row r="2144" spans="1:9" x14ac:dyDescent="0.2">
      <c r="A2144" t="s">
        <v>1</v>
      </c>
      <c r="B2144" t="s">
        <v>2</v>
      </c>
      <c r="C2144" t="s">
        <v>3</v>
      </c>
      <c r="D2144" t="s">
        <v>4</v>
      </c>
    </row>
    <row r="2145" spans="1:9" x14ac:dyDescent="0.2">
      <c r="A2145" t="s">
        <v>5</v>
      </c>
      <c r="B2145">
        <v>52</v>
      </c>
      <c r="C2145" t="s">
        <v>6</v>
      </c>
      <c r="D2145" t="s">
        <v>212</v>
      </c>
    </row>
    <row r="2146" spans="1:9" x14ac:dyDescent="0.2">
      <c r="A2146" t="s">
        <v>8</v>
      </c>
      <c r="B2146" t="s">
        <v>9</v>
      </c>
      <c r="C2146">
        <v>-2.2360999584197998</v>
      </c>
      <c r="D2146" t="s">
        <v>10</v>
      </c>
      <c r="E2146">
        <v>15.053500175476074</v>
      </c>
      <c r="F2146" t="s">
        <v>11</v>
      </c>
      <c r="G2146">
        <v>10.381999969482422</v>
      </c>
    </row>
    <row r="2147" spans="1:9" x14ac:dyDescent="0.2">
      <c r="A2147" t="s">
        <v>12</v>
      </c>
      <c r="B2147">
        <v>15</v>
      </c>
      <c r="C2147" t="s">
        <v>13</v>
      </c>
      <c r="D2147">
        <v>1</v>
      </c>
      <c r="E2147" t="s">
        <v>14</v>
      </c>
      <c r="F2147" t="s">
        <v>15</v>
      </c>
    </row>
    <row r="2148" spans="1:9" x14ac:dyDescent="0.2">
      <c r="A2148" t="s">
        <v>16</v>
      </c>
      <c r="B2148" t="s">
        <v>213</v>
      </c>
    </row>
    <row r="2149" spans="1:9" x14ac:dyDescent="0.2">
      <c r="A2149" t="s">
        <v>18</v>
      </c>
    </row>
    <row r="2150" spans="1:9" x14ac:dyDescent="0.2">
      <c r="A2150" t="s">
        <v>19</v>
      </c>
    </row>
    <row r="2151" spans="1:9" x14ac:dyDescent="0.2">
      <c r="A2151" t="s">
        <v>20</v>
      </c>
      <c r="B2151">
        <v>1.4970000350444934E-8</v>
      </c>
    </row>
    <row r="2152" spans="1:9" x14ac:dyDescent="0.2">
      <c r="A2152" t="s">
        <v>21</v>
      </c>
      <c r="B2152" t="s">
        <v>22</v>
      </c>
      <c r="C2152" t="s">
        <v>23</v>
      </c>
      <c r="D2152" t="s">
        <v>24</v>
      </c>
      <c r="E2152" t="s">
        <v>25</v>
      </c>
      <c r="F2152" t="s">
        <v>26</v>
      </c>
      <c r="G2152" t="s">
        <v>27</v>
      </c>
      <c r="H2152" t="s">
        <v>28</v>
      </c>
      <c r="I2152" t="s">
        <v>29</v>
      </c>
    </row>
    <row r="2153" spans="1:9" x14ac:dyDescent="0.2">
      <c r="A2153">
        <v>1</v>
      </c>
      <c r="B2153" t="s">
        <v>30</v>
      </c>
      <c r="C2153">
        <v>83.394996643066406</v>
      </c>
      <c r="D2153">
        <v>75.699996948242188</v>
      </c>
      <c r="E2153">
        <v>164.39999389648438</v>
      </c>
      <c r="F2153">
        <v>81.800003051757812</v>
      </c>
      <c r="G2153">
        <v>7.380000114440918</v>
      </c>
      <c r="H2153">
        <v>474</v>
      </c>
      <c r="I2153">
        <v>19.503999710083008</v>
      </c>
    </row>
    <row r="2154" spans="1:9" x14ac:dyDescent="0.2">
      <c r="A2154">
        <v>2</v>
      </c>
      <c r="B2154" t="s">
        <v>31</v>
      </c>
      <c r="C2154">
        <v>151.11799621582031</v>
      </c>
      <c r="D2154">
        <v>20.200000762939453</v>
      </c>
      <c r="E2154">
        <v>12.100000381469727</v>
      </c>
      <c r="F2154">
        <v>9.6000003814697266</v>
      </c>
      <c r="G2154">
        <v>7.1700000762939453</v>
      </c>
      <c r="H2154">
        <v>48</v>
      </c>
      <c r="I2154">
        <v>1.2269999980926514</v>
      </c>
    </row>
    <row r="2155" spans="1:9" x14ac:dyDescent="0.2">
      <c r="A2155">
        <v>3</v>
      </c>
      <c r="B2155" t="s">
        <v>32</v>
      </c>
      <c r="C2155">
        <v>119.47699737548828</v>
      </c>
      <c r="D2155">
        <v>418</v>
      </c>
      <c r="E2155">
        <v>24.5</v>
      </c>
      <c r="F2155">
        <v>21.5</v>
      </c>
      <c r="G2155">
        <v>1.1599999666213989</v>
      </c>
      <c r="H2155">
        <v>55</v>
      </c>
      <c r="I2155">
        <v>9.8380002975463867</v>
      </c>
    </row>
    <row r="2156" spans="1:9" x14ac:dyDescent="0.2">
      <c r="A2156">
        <v>4</v>
      </c>
      <c r="B2156" t="s">
        <v>33</v>
      </c>
      <c r="C2156">
        <v>107.21199798583984</v>
      </c>
      <c r="D2156">
        <v>2873</v>
      </c>
      <c r="E2156">
        <v>39.099998474121094</v>
      </c>
      <c r="F2156">
        <v>36</v>
      </c>
      <c r="G2156">
        <v>0.41999998688697815</v>
      </c>
      <c r="H2156">
        <v>69</v>
      </c>
      <c r="I2156">
        <v>41.104000091552734</v>
      </c>
    </row>
    <row r="2157" spans="1:9" x14ac:dyDescent="0.2">
      <c r="A2157">
        <v>5</v>
      </c>
      <c r="B2157" t="s">
        <v>34</v>
      </c>
      <c r="C2157">
        <v>129.48800659179688</v>
      </c>
      <c r="D2157">
        <v>87.5</v>
      </c>
      <c r="E2157">
        <v>5.1999998092651367</v>
      </c>
      <c r="F2157">
        <v>5.8000001907348633</v>
      </c>
      <c r="G2157">
        <v>3.5899999141693115</v>
      </c>
      <c r="H2157">
        <v>172</v>
      </c>
      <c r="I2157">
        <v>12.347999572753906</v>
      </c>
    </row>
    <row r="2158" spans="1:9" x14ac:dyDescent="0.2">
      <c r="A2158">
        <v>6</v>
      </c>
      <c r="B2158" t="s">
        <v>35</v>
      </c>
      <c r="C2158">
        <v>90.674003601074219</v>
      </c>
      <c r="D2158">
        <v>1268.0999755859375</v>
      </c>
      <c r="E2158">
        <v>25.5</v>
      </c>
      <c r="F2158">
        <v>17.100000381469727</v>
      </c>
      <c r="G2158">
        <v>0.63999998569488525</v>
      </c>
      <c r="H2158">
        <v>121</v>
      </c>
      <c r="I2158">
        <v>48.738998413085938</v>
      </c>
    </row>
    <row r="2159" spans="1:9" x14ac:dyDescent="0.2">
      <c r="A2159">
        <v>7</v>
      </c>
      <c r="B2159" t="s">
        <v>36</v>
      </c>
      <c r="C2159">
        <v>77.498001098632812</v>
      </c>
      <c r="D2159">
        <v>5423.39990234375</v>
      </c>
      <c r="E2159">
        <v>83.400001525878906</v>
      </c>
      <c r="F2159">
        <v>37.799999237060547</v>
      </c>
      <c r="G2159">
        <v>0.31000000238418579</v>
      </c>
      <c r="H2159">
        <v>176</v>
      </c>
      <c r="I2159">
        <v>68.694000244140625</v>
      </c>
    </row>
    <row r="2160" spans="1:9" x14ac:dyDescent="0.2">
      <c r="A2160">
        <v>8</v>
      </c>
      <c r="B2160" t="s">
        <v>37</v>
      </c>
      <c r="C2160">
        <v>107.51300048828125</v>
      </c>
      <c r="D2160">
        <v>401.5</v>
      </c>
      <c r="E2160">
        <v>14.100000381469727</v>
      </c>
      <c r="F2160">
        <v>10.899999618530273</v>
      </c>
      <c r="G2160">
        <v>1.1499999761581421</v>
      </c>
      <c r="H2160">
        <v>108</v>
      </c>
      <c r="I2160">
        <v>19.558000564575195</v>
      </c>
    </row>
    <row r="2161" spans="1:9" x14ac:dyDescent="0.2">
      <c r="A2161">
        <v>9</v>
      </c>
      <c r="B2161" t="s">
        <v>38</v>
      </c>
      <c r="C2161">
        <v>134.906005859375</v>
      </c>
      <c r="D2161">
        <v>1814.4000244140625</v>
      </c>
      <c r="E2161">
        <v>22.200000762939453</v>
      </c>
      <c r="F2161">
        <v>17.399999618530273</v>
      </c>
      <c r="G2161">
        <v>0.52999997138977051</v>
      </c>
      <c r="H2161">
        <v>201</v>
      </c>
      <c r="I2161">
        <v>108.44699859619141</v>
      </c>
    </row>
    <row r="2162" spans="1:9" x14ac:dyDescent="0.2">
      <c r="A2162">
        <v>10</v>
      </c>
      <c r="B2162" t="s">
        <v>39</v>
      </c>
      <c r="C2162">
        <v>146.4429931640625</v>
      </c>
      <c r="D2162">
        <v>37.400001525878906</v>
      </c>
      <c r="E2162">
        <v>13.399999618530273</v>
      </c>
      <c r="F2162">
        <v>14</v>
      </c>
      <c r="G2162">
        <v>4.0300002098083496</v>
      </c>
      <c r="H2162">
        <v>142</v>
      </c>
      <c r="I2162">
        <v>1.3190000057220459</v>
      </c>
    </row>
    <row r="2163" spans="1:9" x14ac:dyDescent="0.2">
      <c r="A2163">
        <v>11</v>
      </c>
      <c r="B2163" t="s">
        <v>40</v>
      </c>
      <c r="C2163">
        <v>191.36199951171875</v>
      </c>
      <c r="D2163">
        <v>71.699996948242188</v>
      </c>
      <c r="E2163">
        <v>6.5</v>
      </c>
      <c r="F2163">
        <v>5.0999999046325684</v>
      </c>
      <c r="G2163">
        <v>2.3299999237060547</v>
      </c>
      <c r="H2163">
        <v>171</v>
      </c>
      <c r="I2163">
        <v>1.9559999704360962</v>
      </c>
    </row>
    <row r="2165" spans="1:9" x14ac:dyDescent="0.2">
      <c r="A2165" t="s">
        <v>41</v>
      </c>
      <c r="B2165" t="s">
        <v>42</v>
      </c>
    </row>
    <row r="2166" spans="1:9" x14ac:dyDescent="0.2">
      <c r="A2166" t="s">
        <v>22</v>
      </c>
      <c r="B2166" t="s">
        <v>43</v>
      </c>
      <c r="C2166" t="s">
        <v>44</v>
      </c>
      <c r="D2166" t="s">
        <v>45</v>
      </c>
      <c r="E2166" t="s">
        <v>29</v>
      </c>
      <c r="F2166" t="s">
        <v>41</v>
      </c>
      <c r="G2166" t="s">
        <v>46</v>
      </c>
      <c r="H2166" t="s">
        <v>47</v>
      </c>
      <c r="I2166" t="s">
        <v>30</v>
      </c>
    </row>
    <row r="2167" spans="1:9" x14ac:dyDescent="0.2">
      <c r="A2167" t="s">
        <v>30</v>
      </c>
      <c r="B2167">
        <v>0.52100002765655518</v>
      </c>
      <c r="C2167">
        <v>0.26080000400543213</v>
      </c>
      <c r="D2167">
        <v>0.73500001430511475</v>
      </c>
      <c r="E2167">
        <v>19.503999710083008</v>
      </c>
      <c r="F2167">
        <v>0.7093999981880188</v>
      </c>
      <c r="G2167">
        <v>0.991100013256073</v>
      </c>
      <c r="H2167">
        <v>0.71569997072219849</v>
      </c>
      <c r="I2167">
        <v>1</v>
      </c>
    </row>
    <row r="2168" spans="1:9" x14ac:dyDescent="0.2">
      <c r="A2168" t="s">
        <v>48</v>
      </c>
      <c r="B2168" t="s">
        <v>49</v>
      </c>
      <c r="C2168">
        <v>-0.21899999678134918</v>
      </c>
    </row>
    <row r="2169" spans="1:9" x14ac:dyDescent="0.2">
      <c r="A2169" t="s">
        <v>31</v>
      </c>
      <c r="B2169">
        <v>9.0999998152256012E-2</v>
      </c>
      <c r="C2169">
        <v>2.4299999698996544E-2</v>
      </c>
      <c r="D2169">
        <v>9.3000002205371857E-2</v>
      </c>
      <c r="E2169">
        <v>1.2269999980926514</v>
      </c>
      <c r="F2169">
        <v>0.97439998388290405</v>
      </c>
      <c r="G2169">
        <v>0.98150002956390381</v>
      </c>
      <c r="H2169">
        <v>0.9968000054359436</v>
      </c>
      <c r="I2169">
        <v>0.99599999189376831</v>
      </c>
    </row>
    <row r="2170" spans="1:9" x14ac:dyDescent="0.2">
      <c r="A2170" t="s">
        <v>48</v>
      </c>
      <c r="B2170" t="s">
        <v>49</v>
      </c>
      <c r="C2170">
        <v>-2.0999999716877937E-2</v>
      </c>
    </row>
    <row r="2171" spans="1:9" x14ac:dyDescent="0.2">
      <c r="A2171" t="s">
        <v>50</v>
      </c>
      <c r="B2171">
        <v>1.440000057220459</v>
      </c>
      <c r="C2171">
        <v>0.29440000653266907</v>
      </c>
      <c r="D2171">
        <v>1.5</v>
      </c>
      <c r="E2171">
        <v>9.8380002975463867</v>
      </c>
      <c r="F2171">
        <v>0.96009999513626099</v>
      </c>
      <c r="G2171">
        <v>0.97890001535415649</v>
      </c>
      <c r="H2171">
        <v>0.99449998140335083</v>
      </c>
      <c r="I2171">
        <v>0.98619997501373291</v>
      </c>
    </row>
    <row r="2172" spans="1:9" x14ac:dyDescent="0.2">
      <c r="A2172" t="s">
        <v>51</v>
      </c>
      <c r="B2172">
        <v>9.9230003356933594</v>
      </c>
      <c r="C2172">
        <v>1.7034000158309937</v>
      </c>
      <c r="D2172">
        <v>10.190999984741211</v>
      </c>
      <c r="E2172">
        <v>41.104000091552734</v>
      </c>
      <c r="F2172">
        <v>0.97369998693466187</v>
      </c>
      <c r="G2172">
        <v>0.9749000072479248</v>
      </c>
      <c r="H2172">
        <v>1.0049999952316284</v>
      </c>
      <c r="I2172">
        <v>0.99379998445510864</v>
      </c>
    </row>
    <row r="2173" spans="1:9" x14ac:dyDescent="0.2">
      <c r="A2173" t="s">
        <v>52</v>
      </c>
      <c r="B2173">
        <v>1.8459999561309814</v>
      </c>
      <c r="C2173">
        <v>0.57340002059936523</v>
      </c>
      <c r="D2173">
        <v>1.4309999942779541</v>
      </c>
      <c r="E2173">
        <v>12.347999572753906</v>
      </c>
      <c r="F2173">
        <v>1.2896000146865845</v>
      </c>
      <c r="G2173">
        <v>0.97329998016357422</v>
      </c>
      <c r="H2173">
        <v>1.3230999708175659</v>
      </c>
      <c r="I2173">
        <v>1.0013999938964844</v>
      </c>
    </row>
    <row r="2174" spans="1:9" x14ac:dyDescent="0.2">
      <c r="A2174" t="s">
        <v>53</v>
      </c>
      <c r="B2174">
        <v>10.444000244140625</v>
      </c>
      <c r="C2174">
        <v>1.9723000526428223</v>
      </c>
      <c r="D2174">
        <v>10.517999649047852</v>
      </c>
      <c r="E2174">
        <v>48.738998413085938</v>
      </c>
      <c r="F2174">
        <v>0.99299997091293335</v>
      </c>
      <c r="G2174">
        <v>0.98269999027252197</v>
      </c>
      <c r="H2174">
        <v>1.0108000040054321</v>
      </c>
      <c r="I2174">
        <v>0.99970000982284546</v>
      </c>
    </row>
    <row r="2175" spans="1:9" x14ac:dyDescent="0.2">
      <c r="A2175" t="s">
        <v>54</v>
      </c>
      <c r="B2175">
        <v>39.881000518798828</v>
      </c>
      <c r="C2175">
        <v>6.3892998695373535</v>
      </c>
      <c r="D2175">
        <v>38.015998840332031</v>
      </c>
      <c r="E2175">
        <v>68.694000244140625</v>
      </c>
      <c r="F2175">
        <v>1.0491000413894653</v>
      </c>
      <c r="G2175">
        <v>0.97589999437332153</v>
      </c>
      <c r="H2175">
        <v>1.0744999647140503</v>
      </c>
      <c r="I2175">
        <v>1.0003999471664429</v>
      </c>
    </row>
    <row r="2176" spans="1:9" x14ac:dyDescent="0.2">
      <c r="A2176" t="s">
        <v>55</v>
      </c>
      <c r="B2176">
        <v>4.564000129699707</v>
      </c>
      <c r="C2176">
        <v>1.089900016784668</v>
      </c>
      <c r="D2176">
        <v>3.9800000190734863</v>
      </c>
      <c r="E2176">
        <v>19.558000564575195</v>
      </c>
      <c r="F2176">
        <v>1.1466000080108643</v>
      </c>
      <c r="G2176">
        <v>0.98269999027252197</v>
      </c>
      <c r="H2176">
        <v>1.1644999980926514</v>
      </c>
      <c r="I2176">
        <v>1.0019999742507935</v>
      </c>
    </row>
    <row r="2177" spans="1:9" x14ac:dyDescent="0.2">
      <c r="A2177" t="s">
        <v>56</v>
      </c>
      <c r="B2177">
        <v>25.809999465942383</v>
      </c>
      <c r="C2177">
        <v>3.4581999778747559</v>
      </c>
      <c r="D2177">
        <v>25.893999099731445</v>
      </c>
      <c r="E2177">
        <v>108.44699859619141</v>
      </c>
      <c r="F2177">
        <v>0.9968000054359436</v>
      </c>
      <c r="G2177">
        <v>0.99279999732971191</v>
      </c>
      <c r="H2177">
        <v>1.0039999485015869</v>
      </c>
      <c r="I2177">
        <v>1</v>
      </c>
    </row>
    <row r="2178" spans="1:9" x14ac:dyDescent="0.2">
      <c r="A2178" t="s">
        <v>57</v>
      </c>
      <c r="B2178">
        <v>0.57200002670288086</v>
      </c>
      <c r="C2178">
        <v>7.7600002288818359E-2</v>
      </c>
      <c r="D2178">
        <v>0.55800002813339233</v>
      </c>
      <c r="E2178">
        <v>1.3190000057220459</v>
      </c>
      <c r="F2178">
        <v>1.0255000591278076</v>
      </c>
      <c r="G2178">
        <v>1.0191999673843384</v>
      </c>
      <c r="H2178">
        <v>1.006100058555603</v>
      </c>
      <c r="I2178">
        <v>1</v>
      </c>
    </row>
    <row r="2179" spans="1:9" x14ac:dyDescent="0.2">
      <c r="A2179" t="s">
        <v>58</v>
      </c>
      <c r="B2179">
        <v>2.0750000476837158</v>
      </c>
      <c r="C2179">
        <v>0.25</v>
      </c>
      <c r="D2179">
        <v>1.9559999704360962</v>
      </c>
      <c r="E2179">
        <v>1.9559999704360962</v>
      </c>
      <c r="F2179">
        <v>1.0607000589370728</v>
      </c>
      <c r="G2179">
        <v>1.0396000146865845</v>
      </c>
      <c r="H2179">
        <v>1.0369999408721924</v>
      </c>
      <c r="I2179">
        <v>0.98390001058578491</v>
      </c>
    </row>
    <row r="2180" spans="1:9" x14ac:dyDescent="0.2">
      <c r="A2180" t="s">
        <v>59</v>
      </c>
    </row>
    <row r="2181" spans="1:9" x14ac:dyDescent="0.2">
      <c r="A2181" t="s">
        <v>60</v>
      </c>
      <c r="B2181">
        <v>96.927001953125</v>
      </c>
      <c r="C2181">
        <v>16.093599319458008</v>
      </c>
      <c r="D2181">
        <v>94.872001647949219</v>
      </c>
      <c r="E2181">
        <v>332.73300170898438</v>
      </c>
      <c r="F2181" t="s">
        <v>61</v>
      </c>
    </row>
    <row r="2183" spans="1:9" x14ac:dyDescent="0.2">
      <c r="A2183" t="s">
        <v>62</v>
      </c>
    </row>
    <row r="2185" spans="1:9" x14ac:dyDescent="0.2">
      <c r="A2185" t="s">
        <v>214</v>
      </c>
    </row>
    <row r="2186" spans="1:9" x14ac:dyDescent="0.2">
      <c r="A2186" t="s">
        <v>1</v>
      </c>
      <c r="B2186" t="s">
        <v>2</v>
      </c>
      <c r="C2186" t="s">
        <v>3</v>
      </c>
      <c r="D2186" t="s">
        <v>4</v>
      </c>
    </row>
    <row r="2187" spans="1:9" x14ac:dyDescent="0.2">
      <c r="A2187" t="s">
        <v>5</v>
      </c>
      <c r="B2187">
        <v>53</v>
      </c>
      <c r="C2187" t="s">
        <v>6</v>
      </c>
      <c r="D2187" t="s">
        <v>215</v>
      </c>
    </row>
    <row r="2188" spans="1:9" x14ac:dyDescent="0.2">
      <c r="A2188" t="s">
        <v>8</v>
      </c>
      <c r="B2188" t="s">
        <v>9</v>
      </c>
      <c r="C2188">
        <v>-2.4252998828887939</v>
      </c>
      <c r="D2188" t="s">
        <v>10</v>
      </c>
      <c r="E2188">
        <v>15.035200119018555</v>
      </c>
      <c r="F2188" t="s">
        <v>11</v>
      </c>
      <c r="G2188">
        <v>10.383000373840332</v>
      </c>
    </row>
    <row r="2189" spans="1:9" x14ac:dyDescent="0.2">
      <c r="A2189" t="s">
        <v>12</v>
      </c>
      <c r="B2189">
        <v>15</v>
      </c>
      <c r="C2189" t="s">
        <v>13</v>
      </c>
      <c r="D2189">
        <v>1</v>
      </c>
      <c r="E2189" t="s">
        <v>14</v>
      </c>
      <c r="F2189" t="s">
        <v>15</v>
      </c>
    </row>
    <row r="2190" spans="1:9" x14ac:dyDescent="0.2">
      <c r="A2190" t="s">
        <v>16</v>
      </c>
      <c r="B2190" t="s">
        <v>216</v>
      </c>
    </row>
    <row r="2191" spans="1:9" x14ac:dyDescent="0.2">
      <c r="A2191" t="s">
        <v>18</v>
      </c>
    </row>
    <row r="2192" spans="1:9" x14ac:dyDescent="0.2">
      <c r="A2192" t="s">
        <v>19</v>
      </c>
    </row>
    <row r="2193" spans="1:9" x14ac:dyDescent="0.2">
      <c r="A2193" t="s">
        <v>20</v>
      </c>
      <c r="B2193">
        <v>1.4970000350444934E-8</v>
      </c>
    </row>
    <row r="2194" spans="1:9" x14ac:dyDescent="0.2">
      <c r="A2194" t="s">
        <v>21</v>
      </c>
      <c r="B2194" t="s">
        <v>22</v>
      </c>
      <c r="C2194" t="s">
        <v>23</v>
      </c>
      <c r="D2194" t="s">
        <v>24</v>
      </c>
      <c r="E2194" t="s">
        <v>25</v>
      </c>
      <c r="F2194" t="s">
        <v>26</v>
      </c>
      <c r="G2194" t="s">
        <v>27</v>
      </c>
      <c r="H2194" t="s">
        <v>28</v>
      </c>
      <c r="I2194" t="s">
        <v>29</v>
      </c>
    </row>
    <row r="2195" spans="1:9" x14ac:dyDescent="0.2">
      <c r="A2195">
        <v>1</v>
      </c>
      <c r="B2195" t="s">
        <v>30</v>
      </c>
      <c r="C2195">
        <v>84.9219970703125</v>
      </c>
      <c r="D2195">
        <v>-26.200000762939453</v>
      </c>
      <c r="E2195">
        <v>262.89999389648438</v>
      </c>
      <c r="F2195">
        <v>118</v>
      </c>
      <c r="G2195">
        <v>100</v>
      </c>
      <c r="H2195">
        <v>589</v>
      </c>
      <c r="I2195">
        <v>-6.7620000839233398</v>
      </c>
    </row>
    <row r="2196" spans="1:9" x14ac:dyDescent="0.2">
      <c r="A2196">
        <v>2</v>
      </c>
      <c r="B2196" t="s">
        <v>31</v>
      </c>
      <c r="C2196">
        <v>151.11799621582031</v>
      </c>
      <c r="D2196">
        <v>21.200000762939453</v>
      </c>
      <c r="E2196">
        <v>9.6000003814697266</v>
      </c>
      <c r="F2196">
        <v>8.8000001907348633</v>
      </c>
      <c r="G2196">
        <v>6.6399998664855957</v>
      </c>
      <c r="H2196">
        <v>44</v>
      </c>
      <c r="I2196">
        <v>1.2869999408721924</v>
      </c>
    </row>
    <row r="2197" spans="1:9" x14ac:dyDescent="0.2">
      <c r="A2197">
        <v>3</v>
      </c>
      <c r="B2197" t="s">
        <v>32</v>
      </c>
      <c r="C2197">
        <v>119.47699737548828</v>
      </c>
      <c r="D2197">
        <v>419.20001220703125</v>
      </c>
      <c r="E2197">
        <v>30</v>
      </c>
      <c r="F2197">
        <v>21</v>
      </c>
      <c r="G2197">
        <v>1.1699999570846558</v>
      </c>
      <c r="H2197">
        <v>59</v>
      </c>
      <c r="I2197">
        <v>9.8649997711181641</v>
      </c>
    </row>
    <row r="2198" spans="1:9" x14ac:dyDescent="0.2">
      <c r="A2198">
        <v>4</v>
      </c>
      <c r="B2198" t="s">
        <v>33</v>
      </c>
      <c r="C2198">
        <v>107.19699859619141</v>
      </c>
      <c r="D2198">
        <v>2856.89990234375</v>
      </c>
      <c r="E2198">
        <v>39.700000762939453</v>
      </c>
      <c r="F2198">
        <v>38.5</v>
      </c>
      <c r="G2198">
        <v>0.41999998688697815</v>
      </c>
      <c r="H2198">
        <v>70</v>
      </c>
      <c r="I2198">
        <v>40.874000549316406</v>
      </c>
    </row>
    <row r="2199" spans="1:9" x14ac:dyDescent="0.2">
      <c r="A2199">
        <v>5</v>
      </c>
      <c r="B2199" t="s">
        <v>34</v>
      </c>
      <c r="C2199">
        <v>129.48800659179688</v>
      </c>
      <c r="D2199">
        <v>83.699996948242188</v>
      </c>
      <c r="E2199">
        <v>5.1999998092651367</v>
      </c>
      <c r="F2199">
        <v>4.5999999046325684</v>
      </c>
      <c r="G2199">
        <v>3.6500000953674316</v>
      </c>
      <c r="H2199">
        <v>162</v>
      </c>
      <c r="I2199">
        <v>11.817999839782715</v>
      </c>
    </row>
    <row r="2200" spans="1:9" x14ac:dyDescent="0.2">
      <c r="A2200">
        <v>6</v>
      </c>
      <c r="B2200" t="s">
        <v>35</v>
      </c>
      <c r="C2200">
        <v>90.674003601074219</v>
      </c>
      <c r="D2200">
        <v>1272.199951171875</v>
      </c>
      <c r="E2200">
        <v>25.399999618530273</v>
      </c>
      <c r="F2200">
        <v>15</v>
      </c>
      <c r="G2200">
        <v>0.63999998569488525</v>
      </c>
      <c r="H2200">
        <v>118</v>
      </c>
      <c r="I2200">
        <v>48.897998809814453</v>
      </c>
    </row>
    <row r="2201" spans="1:9" x14ac:dyDescent="0.2">
      <c r="A2201">
        <v>7</v>
      </c>
      <c r="B2201" t="s">
        <v>36</v>
      </c>
      <c r="C2201">
        <v>77.498001098632812</v>
      </c>
      <c r="D2201">
        <v>5415.2998046875</v>
      </c>
      <c r="E2201">
        <v>77.900001525878906</v>
      </c>
      <c r="F2201">
        <v>34</v>
      </c>
      <c r="G2201">
        <v>0.31000000238418579</v>
      </c>
      <c r="H2201">
        <v>169</v>
      </c>
      <c r="I2201">
        <v>68.59100341796875</v>
      </c>
    </row>
    <row r="2202" spans="1:9" x14ac:dyDescent="0.2">
      <c r="A2202">
        <v>8</v>
      </c>
      <c r="B2202" t="s">
        <v>37</v>
      </c>
      <c r="C2202">
        <v>107.50800323486328</v>
      </c>
      <c r="D2202">
        <v>397.79998779296875</v>
      </c>
      <c r="E2202">
        <v>15.699999809265137</v>
      </c>
      <c r="F2202">
        <v>8.6999998092651367</v>
      </c>
      <c r="G2202">
        <v>1.1499999761581421</v>
      </c>
      <c r="H2202">
        <v>103</v>
      </c>
      <c r="I2202">
        <v>19.375999450683594</v>
      </c>
    </row>
    <row r="2203" spans="1:9" x14ac:dyDescent="0.2">
      <c r="A2203">
        <v>9</v>
      </c>
      <c r="B2203" t="s">
        <v>38</v>
      </c>
      <c r="C2203">
        <v>134.91099548339844</v>
      </c>
      <c r="D2203">
        <v>1803.9000244140625</v>
      </c>
      <c r="E2203">
        <v>20.5</v>
      </c>
      <c r="F2203">
        <v>16.799999237060547</v>
      </c>
      <c r="G2203">
        <v>0.52999997138977051</v>
      </c>
      <c r="H2203">
        <v>195</v>
      </c>
      <c r="I2203">
        <v>107.81700134277344</v>
      </c>
    </row>
    <row r="2204" spans="1:9" x14ac:dyDescent="0.2">
      <c r="A2204">
        <v>10</v>
      </c>
      <c r="B2204" t="s">
        <v>39</v>
      </c>
      <c r="C2204">
        <v>146.4429931640625</v>
      </c>
      <c r="D2204">
        <v>36.200000762939453</v>
      </c>
      <c r="E2204">
        <v>14.600000381469727</v>
      </c>
      <c r="F2204">
        <v>12.899999618530273</v>
      </c>
      <c r="G2204">
        <v>4.190000057220459</v>
      </c>
      <c r="H2204">
        <v>145</v>
      </c>
      <c r="I2204">
        <v>1.2749999761581421</v>
      </c>
    </row>
    <row r="2205" spans="1:9" x14ac:dyDescent="0.2">
      <c r="A2205">
        <v>11</v>
      </c>
      <c r="B2205" t="s">
        <v>40</v>
      </c>
      <c r="C2205">
        <v>191.36199951171875</v>
      </c>
      <c r="D2205">
        <v>70.199996948242188</v>
      </c>
      <c r="E2205">
        <v>6</v>
      </c>
      <c r="F2205">
        <v>4.8000001907348633</v>
      </c>
      <c r="G2205">
        <v>2.3499999046325684</v>
      </c>
      <c r="H2205">
        <v>165</v>
      </c>
      <c r="I2205">
        <v>1.9140000343322754</v>
      </c>
    </row>
    <row r="2207" spans="1:9" x14ac:dyDescent="0.2">
      <c r="A2207" t="s">
        <v>41</v>
      </c>
      <c r="B2207" t="s">
        <v>42</v>
      </c>
    </row>
    <row r="2208" spans="1:9" x14ac:dyDescent="0.2">
      <c r="A2208" t="s">
        <v>22</v>
      </c>
      <c r="B2208" t="s">
        <v>43</v>
      </c>
      <c r="C2208" t="s">
        <v>44</v>
      </c>
      <c r="D2208" t="s">
        <v>45</v>
      </c>
      <c r="E2208" t="s">
        <v>29</v>
      </c>
      <c r="F2208" t="s">
        <v>41</v>
      </c>
      <c r="G2208" t="s">
        <v>46</v>
      </c>
      <c r="H2208" t="s">
        <v>47</v>
      </c>
      <c r="I2208" t="s">
        <v>30</v>
      </c>
    </row>
    <row r="2209" spans="1:9" x14ac:dyDescent="0.2">
      <c r="A2209" t="s">
        <v>30</v>
      </c>
      <c r="B2209">
        <v>-0.18199999630451202</v>
      </c>
      <c r="C2209">
        <v>-9.2900000512599945E-2</v>
      </c>
      <c r="D2209">
        <v>-0.25499999523162842</v>
      </c>
      <c r="E2209">
        <v>-6.7620000839233398</v>
      </c>
      <c r="F2209">
        <v>0.71520000696182251</v>
      </c>
      <c r="G2209">
        <v>0.99140000343322754</v>
      </c>
      <c r="H2209">
        <v>0.72140002250671387</v>
      </c>
      <c r="I2209">
        <v>1</v>
      </c>
    </row>
    <row r="2210" spans="1:9" x14ac:dyDescent="0.2">
      <c r="A2210" t="s">
        <v>48</v>
      </c>
      <c r="B2210" t="s">
        <v>49</v>
      </c>
      <c r="C2210">
        <v>7.6999999582767487E-2</v>
      </c>
    </row>
    <row r="2211" spans="1:9" x14ac:dyDescent="0.2">
      <c r="A2211" t="s">
        <v>31</v>
      </c>
      <c r="B2211">
        <v>9.4999998807907104E-2</v>
      </c>
      <c r="C2211">
        <v>2.6000000536441803E-2</v>
      </c>
      <c r="D2211">
        <v>9.7999997437000275E-2</v>
      </c>
      <c r="E2211">
        <v>1.2869999408721924</v>
      </c>
      <c r="F2211">
        <v>0.97500002384185791</v>
      </c>
      <c r="G2211">
        <v>0.98180001974105835</v>
      </c>
      <c r="H2211">
        <v>0.99709999561309814</v>
      </c>
      <c r="I2211">
        <v>0.99599999189376831</v>
      </c>
    </row>
    <row r="2212" spans="1:9" x14ac:dyDescent="0.2">
      <c r="A2212" t="s">
        <v>48</v>
      </c>
      <c r="B2212" t="s">
        <v>49</v>
      </c>
      <c r="C2212">
        <v>-2.0999999716877937E-2</v>
      </c>
    </row>
    <row r="2213" spans="1:9" x14ac:dyDescent="0.2">
      <c r="A2213" t="s">
        <v>50</v>
      </c>
      <c r="B2213">
        <v>1.4450000524520874</v>
      </c>
      <c r="C2213">
        <v>0.29640001058578491</v>
      </c>
      <c r="D2213">
        <v>1.5039999485015869</v>
      </c>
      <c r="E2213">
        <v>9.8649997711181641</v>
      </c>
      <c r="F2213">
        <v>0.96060001850128174</v>
      </c>
      <c r="G2213">
        <v>0.97920000553131104</v>
      </c>
      <c r="H2213">
        <v>0.99470001459121704</v>
      </c>
      <c r="I2213">
        <v>0.98619997501373291</v>
      </c>
    </row>
    <row r="2214" spans="1:9" x14ac:dyDescent="0.2">
      <c r="A2214" t="s">
        <v>51</v>
      </c>
      <c r="B2214">
        <v>9.8719997406005859</v>
      </c>
      <c r="C2214">
        <v>1.7006000280380249</v>
      </c>
      <c r="D2214">
        <v>10.133999824523926</v>
      </c>
      <c r="E2214">
        <v>40.874000549316406</v>
      </c>
      <c r="F2214">
        <v>0.97420001029968262</v>
      </c>
      <c r="G2214">
        <v>0.97519999742507935</v>
      </c>
      <c r="H2214">
        <v>1.0052000284194946</v>
      </c>
      <c r="I2214">
        <v>0.99379998445510864</v>
      </c>
    </row>
    <row r="2215" spans="1:9" x14ac:dyDescent="0.2">
      <c r="A2215" t="s">
        <v>52</v>
      </c>
      <c r="B2215">
        <v>1.7640000581741333</v>
      </c>
      <c r="C2215">
        <v>0.54989999532699585</v>
      </c>
      <c r="D2215">
        <v>1.3700000047683716</v>
      </c>
      <c r="E2215">
        <v>11.817999839782715</v>
      </c>
      <c r="F2215">
        <v>1.2877000570297241</v>
      </c>
      <c r="G2215">
        <v>0.97359997034072876</v>
      </c>
      <c r="H2215">
        <v>1.3207999467849731</v>
      </c>
      <c r="I2215">
        <v>1.0013999938964844</v>
      </c>
    </row>
    <row r="2216" spans="1:9" x14ac:dyDescent="0.2">
      <c r="A2216" t="s">
        <v>53</v>
      </c>
      <c r="B2216">
        <v>10.467000007629395</v>
      </c>
      <c r="C2216">
        <v>1.9833999872207642</v>
      </c>
      <c r="D2216">
        <v>10.552000045776367</v>
      </c>
      <c r="E2216">
        <v>48.897998809814453</v>
      </c>
      <c r="F2216">
        <v>0.99190002679824829</v>
      </c>
      <c r="G2216">
        <v>0.98299998044967651</v>
      </c>
      <c r="H2216">
        <v>1.0095000267028809</v>
      </c>
      <c r="I2216">
        <v>0.99959999322891235</v>
      </c>
    </row>
    <row r="2217" spans="1:9" x14ac:dyDescent="0.2">
      <c r="A2217" t="s">
        <v>54</v>
      </c>
      <c r="B2217">
        <v>39.816001892089844</v>
      </c>
      <c r="C2217">
        <v>6.4008998870849609</v>
      </c>
      <c r="D2217">
        <v>37.958999633789062</v>
      </c>
      <c r="E2217">
        <v>68.59100341796875</v>
      </c>
      <c r="F2217">
        <v>1.0489000082015991</v>
      </c>
      <c r="G2217">
        <v>0.97619998455047607</v>
      </c>
      <c r="H2217">
        <v>1.0740000009536743</v>
      </c>
      <c r="I2217">
        <v>1.0003999471664429</v>
      </c>
    </row>
    <row r="2218" spans="1:9" x14ac:dyDescent="0.2">
      <c r="A2218" t="s">
        <v>55</v>
      </c>
      <c r="B2218">
        <v>4.5139999389648438</v>
      </c>
      <c r="C2218">
        <v>1.0817999839782715</v>
      </c>
      <c r="D2218">
        <v>3.9430000782012939</v>
      </c>
      <c r="E2218">
        <v>19.375999450683594</v>
      </c>
      <c r="F2218">
        <v>1.1447999477386475</v>
      </c>
      <c r="G2218">
        <v>0.98299998044967651</v>
      </c>
      <c r="H2218">
        <v>1.1622999906539917</v>
      </c>
      <c r="I2218">
        <v>1.0019999742507935</v>
      </c>
    </row>
    <row r="2219" spans="1:9" x14ac:dyDescent="0.2">
      <c r="A2219" t="s">
        <v>56</v>
      </c>
      <c r="B2219">
        <v>25.669000625610352</v>
      </c>
      <c r="C2219">
        <v>3.451200008392334</v>
      </c>
      <c r="D2219">
        <v>25.743999481201172</v>
      </c>
      <c r="E2219">
        <v>107.81700134277344</v>
      </c>
      <c r="F2219">
        <v>0.99709999561309814</v>
      </c>
      <c r="G2219">
        <v>0.99309998750686646</v>
      </c>
      <c r="H2219">
        <v>1.00409996509552</v>
      </c>
      <c r="I2219">
        <v>1</v>
      </c>
    </row>
    <row r="2220" spans="1:9" x14ac:dyDescent="0.2">
      <c r="A2220" t="s">
        <v>57</v>
      </c>
      <c r="B2220">
        <v>0.55299997329711914</v>
      </c>
      <c r="C2220">
        <v>7.5300000607967377E-2</v>
      </c>
      <c r="D2220">
        <v>0.53899997472763062</v>
      </c>
      <c r="E2220">
        <v>1.2749999761581421</v>
      </c>
      <c r="F2220">
        <v>1.0257999897003174</v>
      </c>
      <c r="G2220">
        <v>1.0195000171661377</v>
      </c>
      <c r="H2220">
        <v>1.0061999559402466</v>
      </c>
      <c r="I2220">
        <v>1</v>
      </c>
    </row>
    <row r="2221" spans="1:9" x14ac:dyDescent="0.2">
      <c r="A2221" t="s">
        <v>58</v>
      </c>
      <c r="B2221">
        <v>2.0309998989105225</v>
      </c>
      <c r="C2221">
        <v>0.24549999833106995</v>
      </c>
      <c r="D2221">
        <v>1.9140000343322754</v>
      </c>
      <c r="E2221">
        <v>1.9140000343322754</v>
      </c>
      <c r="F2221">
        <v>1.0612000226974487</v>
      </c>
      <c r="G2221">
        <v>1.0398999452590942</v>
      </c>
      <c r="H2221">
        <v>1.0371999740600586</v>
      </c>
      <c r="I2221">
        <v>0.98390001058578491</v>
      </c>
    </row>
    <row r="2222" spans="1:9" x14ac:dyDescent="0.2">
      <c r="A2222" t="s">
        <v>59</v>
      </c>
    </row>
    <row r="2223" spans="1:9" x14ac:dyDescent="0.2">
      <c r="A2223" t="s">
        <v>60</v>
      </c>
      <c r="B2223">
        <v>96.0989990234375</v>
      </c>
      <c r="C2223">
        <v>15.718099594116211</v>
      </c>
      <c r="D2223">
        <v>93.501998901367188</v>
      </c>
      <c r="E2223">
        <v>304.95401000976562</v>
      </c>
      <c r="F2223" t="s">
        <v>61</v>
      </c>
    </row>
    <row r="2225" spans="1:9" x14ac:dyDescent="0.2">
      <c r="A2225" t="s">
        <v>62</v>
      </c>
    </row>
    <row r="2227" spans="1:9" x14ac:dyDescent="0.2">
      <c r="A2227" t="s">
        <v>217</v>
      </c>
    </row>
    <row r="2228" spans="1:9" x14ac:dyDescent="0.2">
      <c r="A2228" t="s">
        <v>1</v>
      </c>
      <c r="B2228" t="s">
        <v>2</v>
      </c>
      <c r="C2228" t="s">
        <v>3</v>
      </c>
      <c r="D2228" t="s">
        <v>4</v>
      </c>
    </row>
    <row r="2229" spans="1:9" x14ac:dyDescent="0.2">
      <c r="A2229" t="s">
        <v>5</v>
      </c>
      <c r="B2229">
        <v>54</v>
      </c>
      <c r="C2229" t="s">
        <v>6</v>
      </c>
      <c r="D2229" t="s">
        <v>218</v>
      </c>
    </row>
    <row r="2230" spans="1:9" x14ac:dyDescent="0.2">
      <c r="A2230" t="s">
        <v>8</v>
      </c>
      <c r="B2230" t="s">
        <v>9</v>
      </c>
      <c r="C2230">
        <v>-2.4605000019073486</v>
      </c>
      <c r="D2230" t="s">
        <v>10</v>
      </c>
      <c r="E2230">
        <v>15.157199859619141</v>
      </c>
      <c r="F2230" t="s">
        <v>11</v>
      </c>
      <c r="G2230">
        <v>10.384499549865723</v>
      </c>
    </row>
    <row r="2231" spans="1:9" x14ac:dyDescent="0.2">
      <c r="A2231" t="s">
        <v>12</v>
      </c>
      <c r="B2231">
        <v>15</v>
      </c>
      <c r="C2231" t="s">
        <v>13</v>
      </c>
      <c r="D2231">
        <v>1</v>
      </c>
      <c r="E2231" t="s">
        <v>14</v>
      </c>
      <c r="F2231" t="s">
        <v>15</v>
      </c>
    </row>
    <row r="2232" spans="1:9" x14ac:dyDescent="0.2">
      <c r="A2232" t="s">
        <v>16</v>
      </c>
      <c r="B2232" t="s">
        <v>219</v>
      </c>
    </row>
    <row r="2233" spans="1:9" x14ac:dyDescent="0.2">
      <c r="A2233" t="s">
        <v>18</v>
      </c>
    </row>
    <row r="2234" spans="1:9" x14ac:dyDescent="0.2">
      <c r="A2234" t="s">
        <v>19</v>
      </c>
    </row>
    <row r="2235" spans="1:9" x14ac:dyDescent="0.2">
      <c r="A2235" t="s">
        <v>20</v>
      </c>
      <c r="B2235">
        <v>1.4979999463093918E-8</v>
      </c>
    </row>
    <row r="2236" spans="1:9" x14ac:dyDescent="0.2">
      <c r="A2236" t="s">
        <v>21</v>
      </c>
      <c r="B2236" t="s">
        <v>22</v>
      </c>
      <c r="C2236" t="s">
        <v>23</v>
      </c>
      <c r="D2236" t="s">
        <v>24</v>
      </c>
      <c r="E2236" t="s">
        <v>25</v>
      </c>
      <c r="F2236" t="s">
        <v>26</v>
      </c>
      <c r="G2236" t="s">
        <v>27</v>
      </c>
      <c r="H2236" t="s">
        <v>28</v>
      </c>
      <c r="I2236" t="s">
        <v>29</v>
      </c>
    </row>
    <row r="2237" spans="1:9" x14ac:dyDescent="0.2">
      <c r="A2237">
        <v>1</v>
      </c>
      <c r="B2237" t="s">
        <v>30</v>
      </c>
      <c r="C2237">
        <v>84.9219970703125</v>
      </c>
      <c r="D2237">
        <v>-25.200000762939453</v>
      </c>
      <c r="E2237">
        <v>256.70001220703125</v>
      </c>
      <c r="F2237">
        <v>117.19999694824219</v>
      </c>
      <c r="G2237">
        <v>100</v>
      </c>
      <c r="H2237">
        <v>583</v>
      </c>
      <c r="I2237">
        <v>-6.4850001335144043</v>
      </c>
    </row>
    <row r="2238" spans="1:9" x14ac:dyDescent="0.2">
      <c r="A2238">
        <v>2</v>
      </c>
      <c r="B2238" t="s">
        <v>31</v>
      </c>
      <c r="C2238">
        <v>151.11799621582031</v>
      </c>
      <c r="D2238">
        <v>19.700000762939453</v>
      </c>
      <c r="E2238">
        <v>10.100000381469727</v>
      </c>
      <c r="F2238">
        <v>10.5</v>
      </c>
      <c r="G2238">
        <v>7.2100000381469727</v>
      </c>
      <c r="H2238">
        <v>47</v>
      </c>
      <c r="I2238">
        <v>1.1959999799728394</v>
      </c>
    </row>
    <row r="2239" spans="1:9" x14ac:dyDescent="0.2">
      <c r="A2239">
        <v>3</v>
      </c>
      <c r="B2239" t="s">
        <v>32</v>
      </c>
      <c r="C2239">
        <v>119.47699737548828</v>
      </c>
      <c r="D2239">
        <v>411.5</v>
      </c>
      <c r="E2239">
        <v>23.899999618530273</v>
      </c>
      <c r="F2239">
        <v>19.700000762939453</v>
      </c>
      <c r="G2239">
        <v>1.1699999570846558</v>
      </c>
      <c r="H2239">
        <v>54</v>
      </c>
      <c r="I2239">
        <v>9.6789999008178711</v>
      </c>
    </row>
    <row r="2240" spans="1:9" x14ac:dyDescent="0.2">
      <c r="A2240">
        <v>4</v>
      </c>
      <c r="B2240" t="s">
        <v>33</v>
      </c>
      <c r="C2240">
        <v>107.21700286865234</v>
      </c>
      <c r="D2240">
        <v>2871.10009765625</v>
      </c>
      <c r="E2240">
        <v>37.799999237060547</v>
      </c>
      <c r="F2240">
        <v>35.799999237060547</v>
      </c>
      <c r="G2240">
        <v>0.41999998688697815</v>
      </c>
      <c r="H2240">
        <v>68</v>
      </c>
      <c r="I2240">
        <v>41.048000335693359</v>
      </c>
    </row>
    <row r="2241" spans="1:9" x14ac:dyDescent="0.2">
      <c r="A2241">
        <v>5</v>
      </c>
      <c r="B2241" t="s">
        <v>34</v>
      </c>
      <c r="C2241">
        <v>129.45100402832031</v>
      </c>
      <c r="D2241">
        <v>88.800003051757812</v>
      </c>
      <c r="E2241">
        <v>6</v>
      </c>
      <c r="F2241">
        <v>5.4000000953674316</v>
      </c>
      <c r="G2241">
        <v>3.559999942779541</v>
      </c>
      <c r="H2241">
        <v>174</v>
      </c>
      <c r="I2241">
        <v>12.529000282287598</v>
      </c>
    </row>
    <row r="2242" spans="1:9" x14ac:dyDescent="0.2">
      <c r="A2242">
        <v>6</v>
      </c>
      <c r="B2242" t="s">
        <v>35</v>
      </c>
      <c r="C2242">
        <v>90.679000854492188</v>
      </c>
      <c r="D2242">
        <v>1265.4000244140625</v>
      </c>
      <c r="E2242">
        <v>28.700000762939453</v>
      </c>
      <c r="F2242">
        <v>17.399999618530273</v>
      </c>
      <c r="G2242">
        <v>0.63999998569488525</v>
      </c>
      <c r="H2242">
        <v>126</v>
      </c>
      <c r="I2242">
        <v>48.603000640869141</v>
      </c>
    </row>
    <row r="2243" spans="1:9" x14ac:dyDescent="0.2">
      <c r="A2243">
        <v>7</v>
      </c>
      <c r="B2243" t="s">
        <v>36</v>
      </c>
      <c r="C2243">
        <v>77.498001098632812</v>
      </c>
      <c r="D2243">
        <v>5415.5</v>
      </c>
      <c r="E2243">
        <v>81.400001525878906</v>
      </c>
      <c r="F2243">
        <v>36</v>
      </c>
      <c r="G2243">
        <v>0.31000000238418579</v>
      </c>
      <c r="H2243">
        <v>173</v>
      </c>
      <c r="I2243">
        <v>68.547996520996094</v>
      </c>
    </row>
    <row r="2244" spans="1:9" x14ac:dyDescent="0.2">
      <c r="A2244">
        <v>8</v>
      </c>
      <c r="B2244" t="s">
        <v>37</v>
      </c>
      <c r="C2244">
        <v>107.50800323486328</v>
      </c>
      <c r="D2244">
        <v>391.79998779296875</v>
      </c>
      <c r="E2244">
        <v>13.699999809265137</v>
      </c>
      <c r="F2244">
        <v>9.1000003814697266</v>
      </c>
      <c r="G2244">
        <v>1.1599999666213989</v>
      </c>
      <c r="H2244">
        <v>101</v>
      </c>
      <c r="I2244">
        <v>19.075000762939453</v>
      </c>
    </row>
    <row r="2245" spans="1:9" x14ac:dyDescent="0.2">
      <c r="A2245">
        <v>9</v>
      </c>
      <c r="B2245" t="s">
        <v>38</v>
      </c>
      <c r="C2245">
        <v>134.91999816894531</v>
      </c>
      <c r="D2245">
        <v>1840.199951171875</v>
      </c>
      <c r="E2245">
        <v>19.200000762939453</v>
      </c>
      <c r="F2245">
        <v>17.299999237060547</v>
      </c>
      <c r="G2245">
        <v>0.52999997138977051</v>
      </c>
      <c r="H2245">
        <v>193</v>
      </c>
      <c r="I2245">
        <v>109.91300201416016</v>
      </c>
    </row>
    <row r="2246" spans="1:9" x14ac:dyDescent="0.2">
      <c r="A2246">
        <v>10</v>
      </c>
      <c r="B2246" t="s">
        <v>39</v>
      </c>
      <c r="C2246">
        <v>146.4429931640625</v>
      </c>
      <c r="D2246">
        <v>38.5</v>
      </c>
      <c r="E2246">
        <v>15</v>
      </c>
      <c r="F2246">
        <v>13.5</v>
      </c>
      <c r="G2246">
        <v>4.0300002098083496</v>
      </c>
      <c r="H2246">
        <v>147</v>
      </c>
      <c r="I2246">
        <v>1.3559999465942383</v>
      </c>
    </row>
    <row r="2247" spans="1:9" x14ac:dyDescent="0.2">
      <c r="A2247">
        <v>11</v>
      </c>
      <c r="B2247" t="s">
        <v>40</v>
      </c>
      <c r="C2247">
        <v>191.36199951171875</v>
      </c>
      <c r="D2247">
        <v>72.400001525878906</v>
      </c>
      <c r="E2247">
        <v>4.9000000953674316</v>
      </c>
      <c r="F2247">
        <v>5.3000001907348633</v>
      </c>
      <c r="G2247">
        <v>2.2899999618530273</v>
      </c>
      <c r="H2247">
        <v>159</v>
      </c>
      <c r="I2247">
        <v>1.9739999771118164</v>
      </c>
    </row>
    <row r="2249" spans="1:9" x14ac:dyDescent="0.2">
      <c r="A2249" t="s">
        <v>41</v>
      </c>
      <c r="B2249" t="s">
        <v>42</v>
      </c>
    </row>
    <row r="2250" spans="1:9" x14ac:dyDescent="0.2">
      <c r="A2250" t="s">
        <v>22</v>
      </c>
      <c r="B2250" t="s">
        <v>43</v>
      </c>
      <c r="C2250" t="s">
        <v>44</v>
      </c>
      <c r="D2250" t="s">
        <v>45</v>
      </c>
      <c r="E2250" t="s">
        <v>29</v>
      </c>
      <c r="F2250" t="s">
        <v>41</v>
      </c>
      <c r="G2250" t="s">
        <v>46</v>
      </c>
      <c r="H2250" t="s">
        <v>47</v>
      </c>
      <c r="I2250" t="s">
        <v>30</v>
      </c>
    </row>
    <row r="2251" spans="1:9" x14ac:dyDescent="0.2">
      <c r="A2251" t="s">
        <v>30</v>
      </c>
      <c r="B2251">
        <v>-0.17399999499320984</v>
      </c>
      <c r="C2251">
        <v>-8.8600002229213715E-2</v>
      </c>
      <c r="D2251">
        <v>-0.24400000274181366</v>
      </c>
      <c r="E2251">
        <v>-6.4850001335144043</v>
      </c>
      <c r="F2251">
        <v>0.71359997987747192</v>
      </c>
      <c r="G2251">
        <v>0.991100013256073</v>
      </c>
      <c r="H2251">
        <v>0.72000002861022949</v>
      </c>
      <c r="I2251">
        <v>1</v>
      </c>
    </row>
    <row r="2252" spans="1:9" x14ac:dyDescent="0.2">
      <c r="A2252" t="s">
        <v>48</v>
      </c>
      <c r="B2252" t="s">
        <v>49</v>
      </c>
      <c r="C2252">
        <v>7.2999998927116394E-2</v>
      </c>
    </row>
    <row r="2253" spans="1:9" x14ac:dyDescent="0.2">
      <c r="A2253" t="s">
        <v>31</v>
      </c>
      <c r="B2253">
        <v>8.7999999523162842E-2</v>
      </c>
      <c r="C2253">
        <v>2.4000000208616257E-2</v>
      </c>
      <c r="D2253">
        <v>9.0999998152256012E-2</v>
      </c>
      <c r="E2253">
        <v>1.1959999799728394</v>
      </c>
      <c r="F2253">
        <v>0.97439998388290405</v>
      </c>
      <c r="G2253">
        <v>0.9814000129699707</v>
      </c>
      <c r="H2253">
        <v>0.99690002202987671</v>
      </c>
      <c r="I2253">
        <v>0.99599999189376831</v>
      </c>
    </row>
    <row r="2254" spans="1:9" x14ac:dyDescent="0.2">
      <c r="A2254" t="s">
        <v>48</v>
      </c>
      <c r="B2254" t="s">
        <v>49</v>
      </c>
      <c r="C2254">
        <v>-1.9999999552965164E-2</v>
      </c>
    </row>
    <row r="2255" spans="1:9" x14ac:dyDescent="0.2">
      <c r="A2255" t="s">
        <v>50</v>
      </c>
      <c r="B2255">
        <v>1.4170000553131104</v>
      </c>
      <c r="C2255">
        <v>0.28970000147819519</v>
      </c>
      <c r="D2255">
        <v>1.4759999513626099</v>
      </c>
      <c r="E2255">
        <v>9.6789999008178711</v>
      </c>
      <c r="F2255">
        <v>0.95999997854232788</v>
      </c>
      <c r="G2255">
        <v>0.97879999876022339</v>
      </c>
      <c r="H2255">
        <v>0.99459999799728394</v>
      </c>
      <c r="I2255">
        <v>0.98610001802444458</v>
      </c>
    </row>
    <row r="2256" spans="1:9" x14ac:dyDescent="0.2">
      <c r="A2256" t="s">
        <v>51</v>
      </c>
      <c r="B2256">
        <v>9.9079999923706055</v>
      </c>
      <c r="C2256">
        <v>1.7013000249862671</v>
      </c>
      <c r="D2256">
        <v>10.177000045776367</v>
      </c>
      <c r="E2256">
        <v>41.048000335693359</v>
      </c>
      <c r="F2256">
        <v>0.97350001335144043</v>
      </c>
      <c r="G2256">
        <v>0.9747999906539917</v>
      </c>
      <c r="H2256">
        <v>1.0049999952316284</v>
      </c>
      <c r="I2256">
        <v>0.99370002746582031</v>
      </c>
    </row>
    <row r="2257" spans="1:9" x14ac:dyDescent="0.2">
      <c r="A2257" t="s">
        <v>52</v>
      </c>
      <c r="B2257">
        <v>1.875</v>
      </c>
      <c r="C2257">
        <v>0.58259999752044678</v>
      </c>
      <c r="D2257">
        <v>1.4520000219345093</v>
      </c>
      <c r="E2257">
        <v>12.529000282287598</v>
      </c>
      <c r="F2257">
        <v>1.2907999753952026</v>
      </c>
      <c r="G2257">
        <v>0.97320002317428589</v>
      </c>
      <c r="H2257">
        <v>1.3243999481201172</v>
      </c>
      <c r="I2257">
        <v>1.0015000104904175</v>
      </c>
    </row>
    <row r="2258" spans="1:9" x14ac:dyDescent="0.2">
      <c r="A2258" t="s">
        <v>53</v>
      </c>
      <c r="B2258">
        <v>10.416999816894531</v>
      </c>
      <c r="C2258">
        <v>1.9677000045776367</v>
      </c>
      <c r="D2258">
        <v>10.48799991607666</v>
      </c>
      <c r="E2258">
        <v>48.603000640869141</v>
      </c>
      <c r="F2258">
        <v>0.99320000410079956</v>
      </c>
      <c r="G2258">
        <v>0.98259997367858887</v>
      </c>
      <c r="H2258">
        <v>1.0111000537872314</v>
      </c>
      <c r="I2258">
        <v>0.99970000982284546</v>
      </c>
    </row>
    <row r="2259" spans="1:9" x14ac:dyDescent="0.2">
      <c r="A2259" t="s">
        <v>54</v>
      </c>
      <c r="B2259">
        <v>39.803001403808594</v>
      </c>
      <c r="C2259">
        <v>6.3784999847412109</v>
      </c>
      <c r="D2259">
        <v>37.935001373291016</v>
      </c>
      <c r="E2259">
        <v>68.547996520996094</v>
      </c>
      <c r="F2259">
        <v>1.0492000579833984</v>
      </c>
      <c r="G2259">
        <v>0.97589999437332153</v>
      </c>
      <c r="H2259">
        <v>1.0746999979019165</v>
      </c>
      <c r="I2259">
        <v>1.0003999471664429</v>
      </c>
    </row>
    <row r="2260" spans="1:9" x14ac:dyDescent="0.2">
      <c r="A2260" t="s">
        <v>55</v>
      </c>
      <c r="B2260">
        <v>4.4559998512268066</v>
      </c>
      <c r="C2260">
        <v>1.0643999576568604</v>
      </c>
      <c r="D2260">
        <v>3.8819999694824219</v>
      </c>
      <c r="E2260">
        <v>19.075000762939453</v>
      </c>
      <c r="F2260">
        <v>1.1478999853134155</v>
      </c>
      <c r="G2260">
        <v>0.98259997367858887</v>
      </c>
      <c r="H2260">
        <v>1.1657999753952026</v>
      </c>
      <c r="I2260">
        <v>1.0019999742507935</v>
      </c>
    </row>
    <row r="2261" spans="1:9" x14ac:dyDescent="0.2">
      <c r="A2261" t="s">
        <v>56</v>
      </c>
      <c r="B2261">
        <v>26.156000137329102</v>
      </c>
      <c r="C2261">
        <v>3.5055000782012939</v>
      </c>
      <c r="D2261">
        <v>26.243999481201172</v>
      </c>
      <c r="E2261">
        <v>109.91300201416016</v>
      </c>
      <c r="F2261">
        <v>0.99659997224807739</v>
      </c>
      <c r="G2261">
        <v>0.99260002374649048</v>
      </c>
      <c r="H2261">
        <v>1.0039999485015869</v>
      </c>
      <c r="I2261">
        <v>1</v>
      </c>
    </row>
    <row r="2262" spans="1:9" x14ac:dyDescent="0.2">
      <c r="A2262" t="s">
        <v>57</v>
      </c>
      <c r="B2262">
        <v>0.58799999952316284</v>
      </c>
      <c r="C2262">
        <v>7.980000227689743E-2</v>
      </c>
      <c r="D2262">
        <v>0.57400000095367432</v>
      </c>
      <c r="E2262">
        <v>1.3559999465942383</v>
      </c>
      <c r="F2262">
        <v>1.0253000259399414</v>
      </c>
      <c r="G2262">
        <v>1.0190999507904053</v>
      </c>
      <c r="H2262">
        <v>1.006100058555603</v>
      </c>
      <c r="I2262">
        <v>1</v>
      </c>
    </row>
    <row r="2263" spans="1:9" x14ac:dyDescent="0.2">
      <c r="A2263" t="s">
        <v>58</v>
      </c>
      <c r="B2263">
        <v>2.0929999351501465</v>
      </c>
      <c r="C2263">
        <v>0.25220000743865967</v>
      </c>
      <c r="D2263">
        <v>1.9739999771118164</v>
      </c>
      <c r="E2263">
        <v>1.9739999771118164</v>
      </c>
      <c r="F2263">
        <v>1.0602999925613403</v>
      </c>
      <c r="G2263">
        <v>1.0394999980926514</v>
      </c>
      <c r="H2263">
        <v>1.0369999408721924</v>
      </c>
      <c r="I2263">
        <v>0.98360002040863037</v>
      </c>
    </row>
    <row r="2264" spans="1:9" x14ac:dyDescent="0.2">
      <c r="A2264" t="s">
        <v>59</v>
      </c>
    </row>
    <row r="2265" spans="1:9" x14ac:dyDescent="0.2">
      <c r="A2265" t="s">
        <v>60</v>
      </c>
      <c r="B2265">
        <v>96.680000305175781</v>
      </c>
      <c r="C2265">
        <v>15.756999969482422</v>
      </c>
      <c r="D2265">
        <v>94.049003601074219</v>
      </c>
      <c r="E2265">
        <v>307.43701171875</v>
      </c>
      <c r="F2265" t="s">
        <v>61</v>
      </c>
    </row>
    <row r="2267" spans="1:9" x14ac:dyDescent="0.2">
      <c r="A2267" t="s">
        <v>62</v>
      </c>
    </row>
    <row r="2269" spans="1:9" x14ac:dyDescent="0.2">
      <c r="A2269" t="s">
        <v>220</v>
      </c>
    </row>
    <row r="2270" spans="1:9" x14ac:dyDescent="0.2">
      <c r="A2270" t="s">
        <v>1</v>
      </c>
      <c r="B2270" t="s">
        <v>2</v>
      </c>
      <c r="C2270" t="s">
        <v>3</v>
      </c>
      <c r="D2270" t="s">
        <v>4</v>
      </c>
    </row>
    <row r="2271" spans="1:9" x14ac:dyDescent="0.2">
      <c r="A2271" t="s">
        <v>5</v>
      </c>
      <c r="B2271">
        <v>55</v>
      </c>
      <c r="C2271" t="s">
        <v>6</v>
      </c>
      <c r="D2271" t="s">
        <v>221</v>
      </c>
    </row>
    <row r="2272" spans="1:9" x14ac:dyDescent="0.2">
      <c r="A2272" t="s">
        <v>8</v>
      </c>
      <c r="B2272" t="s">
        <v>9</v>
      </c>
      <c r="C2272">
        <v>-2.0826001167297363</v>
      </c>
      <c r="D2272" t="s">
        <v>10</v>
      </c>
      <c r="E2272">
        <v>16.502899169921875</v>
      </c>
      <c r="F2272" t="s">
        <v>11</v>
      </c>
      <c r="G2272">
        <v>10.378499984741211</v>
      </c>
    </row>
    <row r="2273" spans="1:9" x14ac:dyDescent="0.2">
      <c r="A2273" t="s">
        <v>12</v>
      </c>
      <c r="B2273">
        <v>15</v>
      </c>
      <c r="C2273" t="s">
        <v>13</v>
      </c>
      <c r="D2273">
        <v>1</v>
      </c>
      <c r="E2273" t="s">
        <v>14</v>
      </c>
      <c r="F2273" t="s">
        <v>15</v>
      </c>
    </row>
    <row r="2274" spans="1:9" x14ac:dyDescent="0.2">
      <c r="A2274" t="s">
        <v>16</v>
      </c>
      <c r="B2274" t="s">
        <v>222</v>
      </c>
    </row>
    <row r="2275" spans="1:9" x14ac:dyDescent="0.2">
      <c r="A2275" t="s">
        <v>18</v>
      </c>
    </row>
    <row r="2276" spans="1:9" x14ac:dyDescent="0.2">
      <c r="A2276" t="s">
        <v>19</v>
      </c>
    </row>
    <row r="2277" spans="1:9" x14ac:dyDescent="0.2">
      <c r="A2277" t="s">
        <v>20</v>
      </c>
      <c r="B2277">
        <v>1.4970000350444934E-8</v>
      </c>
    </row>
    <row r="2278" spans="1:9" x14ac:dyDescent="0.2">
      <c r="A2278" t="s">
        <v>21</v>
      </c>
      <c r="B2278" t="s">
        <v>22</v>
      </c>
      <c r="C2278" t="s">
        <v>23</v>
      </c>
      <c r="D2278" t="s">
        <v>24</v>
      </c>
      <c r="E2278" t="s">
        <v>25</v>
      </c>
      <c r="F2278" t="s">
        <v>26</v>
      </c>
      <c r="G2278" t="s">
        <v>27</v>
      </c>
      <c r="H2278" t="s">
        <v>28</v>
      </c>
      <c r="I2278" t="s">
        <v>29</v>
      </c>
    </row>
    <row r="2279" spans="1:9" x14ac:dyDescent="0.2">
      <c r="A2279">
        <v>1</v>
      </c>
      <c r="B2279" t="s">
        <v>30</v>
      </c>
      <c r="C2279">
        <v>83.324996948242188</v>
      </c>
      <c r="D2279">
        <v>80.699996948242188</v>
      </c>
      <c r="E2279">
        <v>166.39999389648438</v>
      </c>
      <c r="F2279">
        <v>81.400001525878906</v>
      </c>
      <c r="G2279">
        <v>6.9899997711181641</v>
      </c>
      <c r="H2279">
        <v>476</v>
      </c>
      <c r="I2279">
        <v>20.795000076293945</v>
      </c>
    </row>
    <row r="2280" spans="1:9" x14ac:dyDescent="0.2">
      <c r="A2280">
        <v>2</v>
      </c>
      <c r="B2280" t="s">
        <v>31</v>
      </c>
      <c r="C2280">
        <v>151.11799621582031</v>
      </c>
      <c r="D2280">
        <v>23.200000762939453</v>
      </c>
      <c r="E2280">
        <v>10.600000381469727</v>
      </c>
      <c r="F2280">
        <v>8.6000003814697266</v>
      </c>
      <c r="G2280">
        <v>6.2800002098083496</v>
      </c>
      <c r="H2280">
        <v>45</v>
      </c>
      <c r="I2280">
        <v>1.409000039100647</v>
      </c>
    </row>
    <row r="2281" spans="1:9" x14ac:dyDescent="0.2">
      <c r="A2281">
        <v>3</v>
      </c>
      <c r="B2281" t="s">
        <v>32</v>
      </c>
      <c r="C2281">
        <v>119.47699737548828</v>
      </c>
      <c r="D2281">
        <v>427.89999389648438</v>
      </c>
      <c r="E2281">
        <v>24.399999618530273</v>
      </c>
      <c r="F2281">
        <v>22.200000762939453</v>
      </c>
      <c r="G2281">
        <v>1.1399999856948853</v>
      </c>
      <c r="H2281">
        <v>55</v>
      </c>
      <c r="I2281">
        <v>10.069999694824219</v>
      </c>
    </row>
    <row r="2282" spans="1:9" x14ac:dyDescent="0.2">
      <c r="A2282">
        <v>4</v>
      </c>
      <c r="B2282" t="s">
        <v>33</v>
      </c>
      <c r="C2282">
        <v>107.22200012207031</v>
      </c>
      <c r="D2282">
        <v>2908.5</v>
      </c>
      <c r="E2282">
        <v>36.400001525878906</v>
      </c>
      <c r="F2282">
        <v>36.599998474121094</v>
      </c>
      <c r="G2282">
        <v>0.41999998688697815</v>
      </c>
      <c r="H2282">
        <v>68</v>
      </c>
      <c r="I2282">
        <v>41.611000061035156</v>
      </c>
    </row>
    <row r="2283" spans="1:9" x14ac:dyDescent="0.2">
      <c r="A2283">
        <v>5</v>
      </c>
      <c r="B2283" t="s">
        <v>34</v>
      </c>
      <c r="C2283">
        <v>129.48800659179688</v>
      </c>
      <c r="D2283">
        <v>87.300003051757812</v>
      </c>
      <c r="E2283">
        <v>5.5999999046325684</v>
      </c>
      <c r="F2283">
        <v>3.5999999046325684</v>
      </c>
      <c r="G2283">
        <v>3.5499999523162842</v>
      </c>
      <c r="H2283">
        <v>156</v>
      </c>
      <c r="I2283">
        <v>12.319000244140625</v>
      </c>
    </row>
    <row r="2284" spans="1:9" x14ac:dyDescent="0.2">
      <c r="A2284">
        <v>6</v>
      </c>
      <c r="B2284" t="s">
        <v>35</v>
      </c>
      <c r="C2284">
        <v>90.674003601074219</v>
      </c>
      <c r="D2284">
        <v>1304.5999755859375</v>
      </c>
      <c r="E2284">
        <v>26.299999237060547</v>
      </c>
      <c r="F2284">
        <v>17.5</v>
      </c>
      <c r="G2284">
        <v>0.62999999523162842</v>
      </c>
      <c r="H2284">
        <v>123</v>
      </c>
      <c r="I2284">
        <v>50.139999389648438</v>
      </c>
    </row>
    <row r="2285" spans="1:9" x14ac:dyDescent="0.2">
      <c r="A2285">
        <v>7</v>
      </c>
      <c r="B2285" t="s">
        <v>36</v>
      </c>
      <c r="C2285">
        <v>77.48699951171875</v>
      </c>
      <c r="D2285">
        <v>5341.89990234375</v>
      </c>
      <c r="E2285">
        <v>83.800003051757812</v>
      </c>
      <c r="F2285">
        <v>32.5</v>
      </c>
      <c r="G2285">
        <v>0.31000000238418579</v>
      </c>
      <c r="H2285">
        <v>173</v>
      </c>
      <c r="I2285">
        <v>67.662002563476562</v>
      </c>
    </row>
    <row r="2286" spans="1:9" x14ac:dyDescent="0.2">
      <c r="A2286">
        <v>8</v>
      </c>
      <c r="B2286" t="s">
        <v>37</v>
      </c>
      <c r="C2286">
        <v>107.51300048828125</v>
      </c>
      <c r="D2286">
        <v>381.70001220703125</v>
      </c>
      <c r="E2286">
        <v>13.5</v>
      </c>
      <c r="F2286">
        <v>10.300000190734863</v>
      </c>
      <c r="G2286">
        <v>1.1799999475479126</v>
      </c>
      <c r="H2286">
        <v>105</v>
      </c>
      <c r="I2286">
        <v>18.593000411987305</v>
      </c>
    </row>
    <row r="2287" spans="1:9" x14ac:dyDescent="0.2">
      <c r="A2287">
        <v>9</v>
      </c>
      <c r="B2287" t="s">
        <v>38</v>
      </c>
      <c r="C2287">
        <v>134.88400268554688</v>
      </c>
      <c r="D2287">
        <v>1799.9000244140625</v>
      </c>
      <c r="E2287">
        <v>19.899999618530273</v>
      </c>
      <c r="F2287">
        <v>17</v>
      </c>
      <c r="G2287">
        <v>0.52999997138977051</v>
      </c>
      <c r="H2287">
        <v>194</v>
      </c>
      <c r="I2287">
        <v>107.57700347900391</v>
      </c>
    </row>
    <row r="2288" spans="1:9" x14ac:dyDescent="0.2">
      <c r="A2288">
        <v>10</v>
      </c>
      <c r="B2288" t="s">
        <v>39</v>
      </c>
      <c r="C2288">
        <v>146.4429931640625</v>
      </c>
      <c r="D2288">
        <v>34.200000762939453</v>
      </c>
      <c r="E2288">
        <v>15.899999618530273</v>
      </c>
      <c r="F2288">
        <v>12.100000381469727</v>
      </c>
      <c r="G2288">
        <v>4.440000057220459</v>
      </c>
      <c r="H2288">
        <v>149</v>
      </c>
      <c r="I2288">
        <v>1.2050000429153442</v>
      </c>
    </row>
    <row r="2289" spans="1:9" x14ac:dyDescent="0.2">
      <c r="A2289">
        <v>11</v>
      </c>
      <c r="B2289" t="s">
        <v>40</v>
      </c>
      <c r="C2289">
        <v>191.36199951171875</v>
      </c>
      <c r="D2289">
        <v>65.300003051757812</v>
      </c>
      <c r="E2289">
        <v>5.0999999046325684</v>
      </c>
      <c r="F2289">
        <v>5.6999998092651367</v>
      </c>
      <c r="G2289">
        <v>2.440000057220459</v>
      </c>
      <c r="H2289">
        <v>163</v>
      </c>
      <c r="I2289">
        <v>1.781999945640564</v>
      </c>
    </row>
    <row r="2291" spans="1:9" x14ac:dyDescent="0.2">
      <c r="A2291" t="s">
        <v>41</v>
      </c>
      <c r="B2291" t="s">
        <v>42</v>
      </c>
    </row>
    <row r="2292" spans="1:9" x14ac:dyDescent="0.2">
      <c r="A2292" t="s">
        <v>22</v>
      </c>
      <c r="B2292" t="s">
        <v>43</v>
      </c>
      <c r="C2292" t="s">
        <v>44</v>
      </c>
      <c r="D2292" t="s">
        <v>45</v>
      </c>
      <c r="E2292" t="s">
        <v>29</v>
      </c>
      <c r="F2292" t="s">
        <v>41</v>
      </c>
      <c r="G2292" t="s">
        <v>46</v>
      </c>
      <c r="H2292" t="s">
        <v>47</v>
      </c>
      <c r="I2292" t="s">
        <v>30</v>
      </c>
    </row>
    <row r="2293" spans="1:9" x14ac:dyDescent="0.2">
      <c r="A2293" t="s">
        <v>30</v>
      </c>
      <c r="B2293">
        <v>0.55500000715255737</v>
      </c>
      <c r="C2293">
        <v>0.28009998798370361</v>
      </c>
      <c r="D2293">
        <v>0.78299999237060547</v>
      </c>
      <c r="E2293">
        <v>20.795000076293945</v>
      </c>
      <c r="F2293">
        <v>0.70870000123977661</v>
      </c>
      <c r="G2293">
        <v>0.991100013256073</v>
      </c>
      <c r="H2293">
        <v>0.7149999737739563</v>
      </c>
      <c r="I2293">
        <v>1</v>
      </c>
    </row>
    <row r="2294" spans="1:9" x14ac:dyDescent="0.2">
      <c r="A2294" t="s">
        <v>48</v>
      </c>
      <c r="B2294" t="s">
        <v>49</v>
      </c>
      <c r="C2294">
        <v>-0.23399999737739563</v>
      </c>
    </row>
    <row r="2295" spans="1:9" x14ac:dyDescent="0.2">
      <c r="A2295" t="s">
        <v>31</v>
      </c>
      <c r="B2295">
        <v>0.10400000214576721</v>
      </c>
      <c r="C2295">
        <v>2.8100000694394112E-2</v>
      </c>
      <c r="D2295">
        <v>0.10700000077486038</v>
      </c>
      <c r="E2295">
        <v>1.409000039100647</v>
      </c>
      <c r="F2295">
        <v>0.97409999370574951</v>
      </c>
      <c r="G2295">
        <v>0.98150002956390381</v>
      </c>
      <c r="H2295">
        <v>0.99659997224807739</v>
      </c>
      <c r="I2295">
        <v>0.99589997529983521</v>
      </c>
    </row>
    <row r="2296" spans="1:9" x14ac:dyDescent="0.2">
      <c r="A2296" t="s">
        <v>48</v>
      </c>
      <c r="B2296" t="s">
        <v>49</v>
      </c>
      <c r="C2296">
        <v>-2.3000000044703484E-2</v>
      </c>
    </row>
    <row r="2297" spans="1:9" x14ac:dyDescent="0.2">
      <c r="A2297" t="s">
        <v>50</v>
      </c>
      <c r="B2297">
        <v>1.4739999771118164</v>
      </c>
      <c r="C2297">
        <v>0.30410000681877136</v>
      </c>
      <c r="D2297">
        <v>1.5360000133514404</v>
      </c>
      <c r="E2297">
        <v>10.069999694824219</v>
      </c>
      <c r="F2297">
        <v>0.95990002155303955</v>
      </c>
      <c r="G2297">
        <v>0.97890001535415649</v>
      </c>
      <c r="H2297">
        <v>0.99449998140335083</v>
      </c>
      <c r="I2297">
        <v>0.98610001802444458</v>
      </c>
    </row>
    <row r="2298" spans="1:9" x14ac:dyDescent="0.2">
      <c r="A2298" t="s">
        <v>51</v>
      </c>
      <c r="B2298">
        <v>10.046999931335449</v>
      </c>
      <c r="C2298">
        <v>1.7405999898910522</v>
      </c>
      <c r="D2298">
        <v>10.317000389099121</v>
      </c>
      <c r="E2298">
        <v>41.611000061035156</v>
      </c>
      <c r="F2298">
        <v>0.97390002012252808</v>
      </c>
      <c r="G2298">
        <v>0.9747999906539917</v>
      </c>
      <c r="H2298">
        <v>1.0051000118255615</v>
      </c>
      <c r="I2298">
        <v>0.99390000104904175</v>
      </c>
    </row>
    <row r="2299" spans="1:9" x14ac:dyDescent="0.2">
      <c r="A2299" t="s">
        <v>52</v>
      </c>
      <c r="B2299">
        <v>1.840999960899353</v>
      </c>
      <c r="C2299">
        <v>0.57719999551773071</v>
      </c>
      <c r="D2299">
        <v>1.4279999732971191</v>
      </c>
      <c r="E2299">
        <v>12.319000244140625</v>
      </c>
      <c r="F2299">
        <v>1.2891999483108521</v>
      </c>
      <c r="G2299">
        <v>0.97320002317428589</v>
      </c>
      <c r="H2299">
        <v>1.3228000402450562</v>
      </c>
      <c r="I2299">
        <v>1.0015000104904175</v>
      </c>
    </row>
    <row r="2300" spans="1:9" x14ac:dyDescent="0.2">
      <c r="A2300" t="s">
        <v>53</v>
      </c>
      <c r="B2300">
        <v>10.732000350952148</v>
      </c>
      <c r="C2300">
        <v>2.0452001094818115</v>
      </c>
      <c r="D2300">
        <v>10.819999694824219</v>
      </c>
      <c r="E2300">
        <v>50.139999389648438</v>
      </c>
      <c r="F2300">
        <v>0.99180001020431519</v>
      </c>
      <c r="G2300">
        <v>0.98259997367858887</v>
      </c>
      <c r="H2300">
        <v>1.009600043296814</v>
      </c>
      <c r="I2300">
        <v>0.99980002641677856</v>
      </c>
    </row>
    <row r="2301" spans="1:9" x14ac:dyDescent="0.2">
      <c r="A2301" t="s">
        <v>54</v>
      </c>
      <c r="B2301">
        <v>39.311000823974609</v>
      </c>
      <c r="C2301">
        <v>6.3558998107910156</v>
      </c>
      <c r="D2301">
        <v>37.444999694824219</v>
      </c>
      <c r="E2301">
        <v>67.662002563476562</v>
      </c>
      <c r="F2301">
        <v>1.0498000383377075</v>
      </c>
      <c r="G2301">
        <v>0.97589999437332153</v>
      </c>
      <c r="H2301">
        <v>1.0752999782562256</v>
      </c>
      <c r="I2301">
        <v>1.0003999471664429</v>
      </c>
    </row>
    <row r="2302" spans="1:9" x14ac:dyDescent="0.2">
      <c r="A2302" t="s">
        <v>55</v>
      </c>
      <c r="B2302">
        <v>4.3379998207092285</v>
      </c>
      <c r="C2302">
        <v>1.0455000400543213</v>
      </c>
      <c r="D2302">
        <v>3.7839999198913574</v>
      </c>
      <c r="E2302">
        <v>18.593000411987305</v>
      </c>
      <c r="F2302">
        <v>1.1464999914169312</v>
      </c>
      <c r="G2302">
        <v>0.98259997367858887</v>
      </c>
      <c r="H2302">
        <v>1.1643999814987183</v>
      </c>
      <c r="I2302">
        <v>1.0019999742507935</v>
      </c>
    </row>
    <row r="2303" spans="1:9" x14ac:dyDescent="0.2">
      <c r="A2303" t="s">
        <v>56</v>
      </c>
      <c r="B2303">
        <v>25.604000091552734</v>
      </c>
      <c r="C2303">
        <v>3.4621999263763428</v>
      </c>
      <c r="D2303">
        <v>25.686000823974609</v>
      </c>
      <c r="E2303">
        <v>107.57700347900391</v>
      </c>
      <c r="F2303">
        <v>0.9968000054359436</v>
      </c>
      <c r="G2303">
        <v>0.99279999732971191</v>
      </c>
      <c r="H2303">
        <v>1.00409996509552</v>
      </c>
      <c r="I2303">
        <v>1</v>
      </c>
    </row>
    <row r="2304" spans="1:9" x14ac:dyDescent="0.2">
      <c r="A2304" t="s">
        <v>57</v>
      </c>
      <c r="B2304">
        <v>0.52300000190734863</v>
      </c>
      <c r="C2304">
        <v>7.1599997580051422E-2</v>
      </c>
      <c r="D2304">
        <v>0.50999999046325684</v>
      </c>
      <c r="E2304">
        <v>1.2050000429153442</v>
      </c>
      <c r="F2304">
        <v>1.0255000591278076</v>
      </c>
      <c r="G2304">
        <v>1.0191999673843384</v>
      </c>
      <c r="H2304">
        <v>1.006100058555603</v>
      </c>
      <c r="I2304">
        <v>1</v>
      </c>
    </row>
    <row r="2305" spans="1:9" x14ac:dyDescent="0.2">
      <c r="A2305" t="s">
        <v>58</v>
      </c>
      <c r="B2305">
        <v>1.8910000324249268</v>
      </c>
      <c r="C2305">
        <v>0.22990000247955322</v>
      </c>
      <c r="D2305">
        <v>1.781999945640564</v>
      </c>
      <c r="E2305">
        <v>1.781999945640564</v>
      </c>
      <c r="F2305">
        <v>1.0611000061035156</v>
      </c>
      <c r="G2305">
        <v>1.0394999980926514</v>
      </c>
      <c r="H2305">
        <v>1.0374000072479248</v>
      </c>
      <c r="I2305">
        <v>0.98400002717971802</v>
      </c>
    </row>
    <row r="2306" spans="1:9" x14ac:dyDescent="0.2">
      <c r="A2306" t="s">
        <v>59</v>
      </c>
    </row>
    <row r="2307" spans="1:9" x14ac:dyDescent="0.2">
      <c r="A2307" t="s">
        <v>60</v>
      </c>
      <c r="B2307">
        <v>96.163002014160156</v>
      </c>
      <c r="C2307">
        <v>16.140399932861328</v>
      </c>
      <c r="D2307">
        <v>94.197998046875</v>
      </c>
      <c r="E2307">
        <v>333.16500854492188</v>
      </c>
      <c r="F2307" t="s">
        <v>61</v>
      </c>
    </row>
    <row r="2309" spans="1:9" x14ac:dyDescent="0.2">
      <c r="A2309" t="s">
        <v>62</v>
      </c>
    </row>
    <row r="2311" spans="1:9" x14ac:dyDescent="0.2">
      <c r="A2311" t="s">
        <v>223</v>
      </c>
    </row>
    <row r="2312" spans="1:9" x14ac:dyDescent="0.2">
      <c r="A2312" t="s">
        <v>1</v>
      </c>
      <c r="B2312" t="s">
        <v>2</v>
      </c>
      <c r="C2312" t="s">
        <v>3</v>
      </c>
      <c r="D2312" t="s">
        <v>4</v>
      </c>
    </row>
    <row r="2313" spans="1:9" x14ac:dyDescent="0.2">
      <c r="A2313" t="s">
        <v>5</v>
      </c>
      <c r="B2313">
        <v>56</v>
      </c>
      <c r="C2313" t="s">
        <v>6</v>
      </c>
      <c r="D2313" t="s">
        <v>224</v>
      </c>
    </row>
    <row r="2314" spans="1:9" x14ac:dyDescent="0.2">
      <c r="A2314" t="s">
        <v>8</v>
      </c>
      <c r="B2314" t="s">
        <v>9</v>
      </c>
      <c r="C2314">
        <v>-2.2037999629974365</v>
      </c>
      <c r="D2314" t="s">
        <v>10</v>
      </c>
      <c r="E2314">
        <v>16.561100006103516</v>
      </c>
      <c r="F2314" t="s">
        <v>11</v>
      </c>
      <c r="G2314">
        <v>10.378999710083008</v>
      </c>
    </row>
    <row r="2315" spans="1:9" x14ac:dyDescent="0.2">
      <c r="A2315" t="s">
        <v>12</v>
      </c>
      <c r="B2315">
        <v>15</v>
      </c>
      <c r="C2315" t="s">
        <v>13</v>
      </c>
      <c r="D2315">
        <v>1</v>
      </c>
      <c r="E2315" t="s">
        <v>14</v>
      </c>
      <c r="F2315" t="s">
        <v>15</v>
      </c>
    </row>
    <row r="2316" spans="1:9" x14ac:dyDescent="0.2">
      <c r="A2316" t="s">
        <v>16</v>
      </c>
      <c r="B2316" t="s">
        <v>225</v>
      </c>
    </row>
    <row r="2317" spans="1:9" x14ac:dyDescent="0.2">
      <c r="A2317" t="s">
        <v>18</v>
      </c>
    </row>
    <row r="2318" spans="1:9" x14ac:dyDescent="0.2">
      <c r="A2318" t="s">
        <v>19</v>
      </c>
    </row>
    <row r="2319" spans="1:9" x14ac:dyDescent="0.2">
      <c r="A2319" t="s">
        <v>20</v>
      </c>
      <c r="B2319">
        <v>1.4970000350444934E-8</v>
      </c>
    </row>
    <row r="2320" spans="1:9" x14ac:dyDescent="0.2">
      <c r="A2320" t="s">
        <v>21</v>
      </c>
      <c r="B2320" t="s">
        <v>22</v>
      </c>
      <c r="C2320" t="s">
        <v>23</v>
      </c>
      <c r="D2320" t="s">
        <v>24</v>
      </c>
      <c r="E2320" t="s">
        <v>25</v>
      </c>
      <c r="F2320" t="s">
        <v>26</v>
      </c>
      <c r="G2320" t="s">
        <v>27</v>
      </c>
      <c r="H2320" t="s">
        <v>28</v>
      </c>
      <c r="I2320" t="s">
        <v>29</v>
      </c>
    </row>
    <row r="2321" spans="1:9" x14ac:dyDescent="0.2">
      <c r="A2321">
        <v>1</v>
      </c>
      <c r="B2321" t="s">
        <v>30</v>
      </c>
      <c r="C2321">
        <v>84.9219970703125</v>
      </c>
      <c r="D2321">
        <v>-27.399999618530273</v>
      </c>
      <c r="E2321">
        <v>258.29998779296875</v>
      </c>
      <c r="F2321">
        <v>113</v>
      </c>
      <c r="G2321">
        <v>100</v>
      </c>
      <c r="H2321">
        <v>581</v>
      </c>
      <c r="I2321">
        <v>-7.0659999847412109</v>
      </c>
    </row>
    <row r="2322" spans="1:9" x14ac:dyDescent="0.2">
      <c r="A2322">
        <v>2</v>
      </c>
      <c r="B2322" t="s">
        <v>31</v>
      </c>
      <c r="C2322">
        <v>151.11799621582031</v>
      </c>
      <c r="D2322">
        <v>20.100000381469727</v>
      </c>
      <c r="E2322">
        <v>11.5</v>
      </c>
      <c r="F2322">
        <v>10.899999618530273</v>
      </c>
      <c r="G2322">
        <v>7.2699999809265137</v>
      </c>
      <c r="H2322">
        <v>49</v>
      </c>
      <c r="I2322">
        <v>1.218000054359436</v>
      </c>
    </row>
    <row r="2323" spans="1:9" x14ac:dyDescent="0.2">
      <c r="A2323">
        <v>3</v>
      </c>
      <c r="B2323" t="s">
        <v>32</v>
      </c>
      <c r="C2323">
        <v>119.47699737548828</v>
      </c>
      <c r="D2323">
        <v>417.29998779296875</v>
      </c>
      <c r="E2323">
        <v>26.600000381469727</v>
      </c>
      <c r="F2323">
        <v>20.700000762939453</v>
      </c>
      <c r="G2323">
        <v>1.1599999666213989</v>
      </c>
      <c r="H2323">
        <v>57</v>
      </c>
      <c r="I2323">
        <v>9.8210000991821289</v>
      </c>
    </row>
    <row r="2324" spans="1:9" x14ac:dyDescent="0.2">
      <c r="A2324">
        <v>4</v>
      </c>
      <c r="B2324" t="s">
        <v>33</v>
      </c>
      <c r="C2324">
        <v>107.22699737548828</v>
      </c>
      <c r="D2324">
        <v>2917.39990234375</v>
      </c>
      <c r="E2324">
        <v>39.299999237060547</v>
      </c>
      <c r="F2324">
        <v>37.700000762939453</v>
      </c>
      <c r="G2324">
        <v>0.41999998688697815</v>
      </c>
      <c r="H2324">
        <v>70</v>
      </c>
      <c r="I2324">
        <v>41.738998413085938</v>
      </c>
    </row>
    <row r="2325" spans="1:9" x14ac:dyDescent="0.2">
      <c r="A2325">
        <v>5</v>
      </c>
      <c r="B2325" t="s">
        <v>34</v>
      </c>
      <c r="C2325">
        <v>129.48800659179688</v>
      </c>
      <c r="D2325">
        <v>79.300003051757812</v>
      </c>
      <c r="E2325">
        <v>5.5999999046325684</v>
      </c>
      <c r="F2325">
        <v>5.8000001907348633</v>
      </c>
      <c r="G2325">
        <v>3.7999999523162842</v>
      </c>
      <c r="H2325">
        <v>175</v>
      </c>
      <c r="I2325">
        <v>11.192000389099121</v>
      </c>
    </row>
    <row r="2326" spans="1:9" x14ac:dyDescent="0.2">
      <c r="A2326">
        <v>6</v>
      </c>
      <c r="B2326" t="s">
        <v>35</v>
      </c>
      <c r="C2326">
        <v>90.674003601074219</v>
      </c>
      <c r="D2326">
        <v>1315.5</v>
      </c>
      <c r="E2326">
        <v>27.799999237060547</v>
      </c>
      <c r="F2326">
        <v>16</v>
      </c>
      <c r="G2326">
        <v>0.62999999523162842</v>
      </c>
      <c r="H2326">
        <v>123</v>
      </c>
      <c r="I2326">
        <v>50.561000823974609</v>
      </c>
    </row>
    <row r="2327" spans="1:9" x14ac:dyDescent="0.2">
      <c r="A2327">
        <v>7</v>
      </c>
      <c r="B2327" t="s">
        <v>36</v>
      </c>
      <c r="C2327">
        <v>77.48699951171875</v>
      </c>
      <c r="D2327">
        <v>5379.5</v>
      </c>
      <c r="E2327">
        <v>82.5</v>
      </c>
      <c r="F2327">
        <v>36.299999237060547</v>
      </c>
      <c r="G2327">
        <v>0.31000000238418579</v>
      </c>
      <c r="H2327">
        <v>174</v>
      </c>
      <c r="I2327">
        <v>68.13800048828125</v>
      </c>
    </row>
    <row r="2328" spans="1:9" x14ac:dyDescent="0.2">
      <c r="A2328">
        <v>8</v>
      </c>
      <c r="B2328" t="s">
        <v>37</v>
      </c>
      <c r="C2328">
        <v>107.50800323486328</v>
      </c>
      <c r="D2328">
        <v>391.5</v>
      </c>
      <c r="E2328">
        <v>12.399999618530273</v>
      </c>
      <c r="F2328">
        <v>10.399999618530273</v>
      </c>
      <c r="G2328">
        <v>1.1599999666213989</v>
      </c>
      <c r="H2328">
        <v>104</v>
      </c>
      <c r="I2328">
        <v>19.072999954223633</v>
      </c>
    </row>
    <row r="2329" spans="1:9" x14ac:dyDescent="0.2">
      <c r="A2329">
        <v>9</v>
      </c>
      <c r="B2329" t="s">
        <v>38</v>
      </c>
      <c r="C2329">
        <v>134.90199279785156</v>
      </c>
      <c r="D2329">
        <v>1816.0999755859375</v>
      </c>
      <c r="E2329">
        <v>18.600000381469727</v>
      </c>
      <c r="F2329">
        <v>16</v>
      </c>
      <c r="G2329">
        <v>0.52999997138977051</v>
      </c>
      <c r="H2329">
        <v>188</v>
      </c>
      <c r="I2329">
        <v>108.54900360107422</v>
      </c>
    </row>
    <row r="2330" spans="1:9" x14ac:dyDescent="0.2">
      <c r="A2330">
        <v>10</v>
      </c>
      <c r="B2330" t="s">
        <v>39</v>
      </c>
      <c r="C2330">
        <v>146.4429931640625</v>
      </c>
      <c r="D2330">
        <v>37.299999237060547</v>
      </c>
      <c r="E2330">
        <v>13.199999809265137</v>
      </c>
      <c r="F2330">
        <v>12.5</v>
      </c>
      <c r="G2330">
        <v>4.0100002288818359</v>
      </c>
      <c r="H2330">
        <v>139</v>
      </c>
      <c r="I2330">
        <v>1.3159999847412109</v>
      </c>
    </row>
    <row r="2331" spans="1:9" x14ac:dyDescent="0.2">
      <c r="A2331">
        <v>11</v>
      </c>
      <c r="B2331" t="s">
        <v>40</v>
      </c>
      <c r="C2331">
        <v>191.36199951171875</v>
      </c>
      <c r="D2331">
        <v>55.5</v>
      </c>
      <c r="E2331">
        <v>6.1999998092651367</v>
      </c>
      <c r="F2331">
        <v>5.0999999046325684</v>
      </c>
      <c r="G2331">
        <v>2.7000000476837158</v>
      </c>
      <c r="H2331">
        <v>169</v>
      </c>
      <c r="I2331">
        <v>1.5140000581741333</v>
      </c>
    </row>
    <row r="2333" spans="1:9" x14ac:dyDescent="0.2">
      <c r="A2333" t="s">
        <v>41</v>
      </c>
      <c r="B2333" t="s">
        <v>42</v>
      </c>
    </row>
    <row r="2334" spans="1:9" x14ac:dyDescent="0.2">
      <c r="A2334" t="s">
        <v>22</v>
      </c>
      <c r="B2334" t="s">
        <v>43</v>
      </c>
      <c r="C2334" t="s">
        <v>44</v>
      </c>
      <c r="D2334" t="s">
        <v>45</v>
      </c>
      <c r="E2334" t="s">
        <v>29</v>
      </c>
      <c r="F2334" t="s">
        <v>41</v>
      </c>
      <c r="G2334" t="s">
        <v>46</v>
      </c>
      <c r="H2334" t="s">
        <v>47</v>
      </c>
      <c r="I2334" t="s">
        <v>30</v>
      </c>
    </row>
    <row r="2335" spans="1:9" x14ac:dyDescent="0.2">
      <c r="A2335" t="s">
        <v>30</v>
      </c>
      <c r="B2335">
        <v>-0.18999999761581421</v>
      </c>
      <c r="C2335">
        <v>-9.7000002861022949E-2</v>
      </c>
      <c r="D2335">
        <v>-0.26600000262260437</v>
      </c>
      <c r="E2335">
        <v>-7.0659999847412109</v>
      </c>
      <c r="F2335">
        <v>0.71350002288818359</v>
      </c>
      <c r="G2335">
        <v>0.99140000343322754</v>
      </c>
      <c r="H2335">
        <v>0.71960002183914185</v>
      </c>
      <c r="I2335">
        <v>1</v>
      </c>
    </row>
    <row r="2336" spans="1:9" x14ac:dyDescent="0.2">
      <c r="A2336" t="s">
        <v>48</v>
      </c>
      <c r="B2336" t="s">
        <v>49</v>
      </c>
      <c r="C2336">
        <v>7.9999998211860657E-2</v>
      </c>
    </row>
    <row r="2337" spans="1:9" x14ac:dyDescent="0.2">
      <c r="A2337" t="s">
        <v>31</v>
      </c>
      <c r="B2337">
        <v>9.0000003576278687E-2</v>
      </c>
      <c r="C2337">
        <v>2.4599999189376831E-2</v>
      </c>
      <c r="D2337">
        <v>9.2000000178813934E-2</v>
      </c>
      <c r="E2337">
        <v>1.218000054359436</v>
      </c>
      <c r="F2337">
        <v>0.97509998083114624</v>
      </c>
      <c r="G2337">
        <v>0.98180001974105835</v>
      </c>
      <c r="H2337">
        <v>0.99720001220703125</v>
      </c>
      <c r="I2337">
        <v>0.99599999189376831</v>
      </c>
    </row>
    <row r="2338" spans="1:9" x14ac:dyDescent="0.2">
      <c r="A2338" t="s">
        <v>48</v>
      </c>
      <c r="B2338" t="s">
        <v>49</v>
      </c>
      <c r="C2338">
        <v>-1.9999999552965164E-2</v>
      </c>
    </row>
    <row r="2339" spans="1:9" x14ac:dyDescent="0.2">
      <c r="A2339" t="s">
        <v>50</v>
      </c>
      <c r="B2339">
        <v>1.4390000104904175</v>
      </c>
      <c r="C2339">
        <v>0.29559999704360962</v>
      </c>
      <c r="D2339">
        <v>1.4980000257492065</v>
      </c>
      <c r="E2339">
        <v>9.8210000991821289</v>
      </c>
      <c r="F2339">
        <v>0.96050000190734863</v>
      </c>
      <c r="G2339">
        <v>0.97920000553131104</v>
      </c>
      <c r="H2339">
        <v>0.99479997158050537</v>
      </c>
      <c r="I2339">
        <v>0.98610001802444458</v>
      </c>
    </row>
    <row r="2340" spans="1:9" x14ac:dyDescent="0.2">
      <c r="A2340" t="s">
        <v>51</v>
      </c>
      <c r="B2340">
        <v>10.083999633789062</v>
      </c>
      <c r="C2340">
        <v>1.7402000427246094</v>
      </c>
      <c r="D2340">
        <v>10.348999977111816</v>
      </c>
      <c r="E2340">
        <v>41.738998413085938</v>
      </c>
      <c r="F2340">
        <v>0.97439998388290405</v>
      </c>
      <c r="G2340">
        <v>0.97519999742507935</v>
      </c>
      <c r="H2340">
        <v>1.0053000450134277</v>
      </c>
      <c r="I2340">
        <v>0.99400001764297485</v>
      </c>
    </row>
    <row r="2341" spans="1:9" x14ac:dyDescent="0.2">
      <c r="A2341" t="s">
        <v>52</v>
      </c>
      <c r="B2341">
        <v>1.6720000505447388</v>
      </c>
      <c r="C2341">
        <v>0.52209997177124023</v>
      </c>
      <c r="D2341">
        <v>1.2970000505447388</v>
      </c>
      <c r="E2341">
        <v>11.192000389099121</v>
      </c>
      <c r="F2341">
        <v>1.288599967956543</v>
      </c>
      <c r="G2341">
        <v>0.97359997034072876</v>
      </c>
      <c r="H2341">
        <v>1.3216999769210815</v>
      </c>
      <c r="I2341">
        <v>1.0013999938964844</v>
      </c>
    </row>
    <row r="2342" spans="1:9" x14ac:dyDescent="0.2">
      <c r="A2342" t="s">
        <v>53</v>
      </c>
      <c r="B2342">
        <v>10.817999839782715</v>
      </c>
      <c r="C2342">
        <v>2.0536999702453613</v>
      </c>
      <c r="D2342">
        <v>10.91100025177002</v>
      </c>
      <c r="E2342">
        <v>50.561000823974609</v>
      </c>
      <c r="F2342">
        <v>0.99150002002716064</v>
      </c>
      <c r="G2342">
        <v>0.98299998044967651</v>
      </c>
      <c r="H2342">
        <v>1.0089999437332153</v>
      </c>
      <c r="I2342">
        <v>0.99970000982284546</v>
      </c>
    </row>
    <row r="2343" spans="1:9" x14ac:dyDescent="0.2">
      <c r="A2343" t="s">
        <v>54</v>
      </c>
      <c r="B2343">
        <v>39.601001739501953</v>
      </c>
      <c r="C2343">
        <v>6.3780999183654785</v>
      </c>
      <c r="D2343">
        <v>37.708000183105469</v>
      </c>
      <c r="E2343">
        <v>68.13800048828125</v>
      </c>
      <c r="F2343">
        <v>1.0501999855041504</v>
      </c>
      <c r="G2343">
        <v>0.97619998455047607</v>
      </c>
      <c r="H2343">
        <v>1.0752999782562256</v>
      </c>
      <c r="I2343">
        <v>1.0003999471664429</v>
      </c>
    </row>
    <row r="2344" spans="1:9" x14ac:dyDescent="0.2">
      <c r="A2344" t="s">
        <v>55</v>
      </c>
      <c r="B2344">
        <v>4.4419999122619629</v>
      </c>
      <c r="C2344">
        <v>1.0664999485015869</v>
      </c>
      <c r="D2344">
        <v>3.8810000419616699</v>
      </c>
      <c r="E2344">
        <v>19.072999954223633</v>
      </c>
      <c r="F2344">
        <v>1.1445000171661377</v>
      </c>
      <c r="G2344">
        <v>0.98299998044967651</v>
      </c>
      <c r="H2344">
        <v>1.1620999574661255</v>
      </c>
      <c r="I2344">
        <v>1.0018999576568604</v>
      </c>
    </row>
    <row r="2345" spans="1:9" x14ac:dyDescent="0.2">
      <c r="A2345" t="s">
        <v>56</v>
      </c>
      <c r="B2345">
        <v>25.840999603271484</v>
      </c>
      <c r="C2345">
        <v>3.4807000160217285</v>
      </c>
      <c r="D2345">
        <v>25.917999267578125</v>
      </c>
      <c r="E2345">
        <v>108.54900360107422</v>
      </c>
      <c r="F2345">
        <v>0.99699997901916504</v>
      </c>
      <c r="G2345">
        <v>0.99309998750686646</v>
      </c>
      <c r="H2345">
        <v>1.0039999485015869</v>
      </c>
      <c r="I2345">
        <v>1</v>
      </c>
    </row>
    <row r="2346" spans="1:9" x14ac:dyDescent="0.2">
      <c r="A2346" t="s">
        <v>57</v>
      </c>
      <c r="B2346">
        <v>0.57099997997283936</v>
      </c>
      <c r="C2346">
        <v>7.7899999916553497E-2</v>
      </c>
      <c r="D2346">
        <v>0.55699998140335083</v>
      </c>
      <c r="E2346">
        <v>1.3159999847412109</v>
      </c>
      <c r="F2346">
        <v>1.0256999731063843</v>
      </c>
      <c r="G2346">
        <v>1.0195000171661377</v>
      </c>
      <c r="H2346">
        <v>1.0060000419616699</v>
      </c>
      <c r="I2346">
        <v>1</v>
      </c>
    </row>
    <row r="2347" spans="1:9" x14ac:dyDescent="0.2">
      <c r="A2347" t="s">
        <v>58</v>
      </c>
      <c r="B2347">
        <v>1.6059999465942383</v>
      </c>
      <c r="C2347">
        <v>0.19449999928474426</v>
      </c>
      <c r="D2347">
        <v>1.5130000114440918</v>
      </c>
      <c r="E2347">
        <v>1.5140000581741333</v>
      </c>
      <c r="F2347">
        <v>1.0614000558853149</v>
      </c>
      <c r="G2347">
        <v>1.0398999452590942</v>
      </c>
      <c r="H2347">
        <v>1.0375000238418579</v>
      </c>
      <c r="I2347">
        <v>0.9836999773979187</v>
      </c>
    </row>
    <row r="2348" spans="1:9" x14ac:dyDescent="0.2">
      <c r="A2348" t="s">
        <v>59</v>
      </c>
    </row>
    <row r="2349" spans="1:9" x14ac:dyDescent="0.2">
      <c r="A2349" t="s">
        <v>60</v>
      </c>
      <c r="B2349">
        <v>96.03399658203125</v>
      </c>
      <c r="C2349">
        <v>15.737000465393066</v>
      </c>
      <c r="D2349">
        <v>93.458000183105469</v>
      </c>
      <c r="E2349">
        <v>306.05300903320312</v>
      </c>
      <c r="F2349" t="s">
        <v>61</v>
      </c>
    </row>
    <row r="2351" spans="1:9" x14ac:dyDescent="0.2">
      <c r="A2351" t="s">
        <v>62</v>
      </c>
    </row>
    <row r="2353" spans="1:9" x14ac:dyDescent="0.2">
      <c r="A2353" t="s">
        <v>226</v>
      </c>
    </row>
    <row r="2354" spans="1:9" x14ac:dyDescent="0.2">
      <c r="A2354" t="s">
        <v>1</v>
      </c>
      <c r="B2354" t="s">
        <v>2</v>
      </c>
      <c r="C2354" t="s">
        <v>3</v>
      </c>
      <c r="D2354" t="s">
        <v>4</v>
      </c>
    </row>
    <row r="2355" spans="1:9" x14ac:dyDescent="0.2">
      <c r="A2355" t="s">
        <v>5</v>
      </c>
      <c r="B2355">
        <v>57</v>
      </c>
      <c r="C2355" t="s">
        <v>6</v>
      </c>
      <c r="D2355" t="s">
        <v>227</v>
      </c>
    </row>
    <row r="2356" spans="1:9" x14ac:dyDescent="0.2">
      <c r="A2356" t="s">
        <v>8</v>
      </c>
      <c r="B2356" t="s">
        <v>9</v>
      </c>
      <c r="C2356">
        <v>-2.385699987411499</v>
      </c>
      <c r="D2356" t="s">
        <v>10</v>
      </c>
      <c r="E2356">
        <v>16.570499420166016</v>
      </c>
      <c r="F2356" t="s">
        <v>11</v>
      </c>
      <c r="G2356">
        <v>10.380000114440918</v>
      </c>
    </row>
    <row r="2357" spans="1:9" x14ac:dyDescent="0.2">
      <c r="A2357" t="s">
        <v>12</v>
      </c>
      <c r="B2357">
        <v>15</v>
      </c>
      <c r="C2357" t="s">
        <v>13</v>
      </c>
      <c r="D2357">
        <v>1</v>
      </c>
      <c r="E2357" t="s">
        <v>14</v>
      </c>
      <c r="F2357" t="s">
        <v>15</v>
      </c>
    </row>
    <row r="2358" spans="1:9" x14ac:dyDescent="0.2">
      <c r="A2358" t="s">
        <v>16</v>
      </c>
      <c r="B2358" t="s">
        <v>228</v>
      </c>
    </row>
    <row r="2359" spans="1:9" x14ac:dyDescent="0.2">
      <c r="A2359" t="s">
        <v>18</v>
      </c>
    </row>
    <row r="2360" spans="1:9" x14ac:dyDescent="0.2">
      <c r="A2360" t="s">
        <v>19</v>
      </c>
    </row>
    <row r="2361" spans="1:9" x14ac:dyDescent="0.2">
      <c r="A2361" t="s">
        <v>20</v>
      </c>
      <c r="B2361">
        <v>1.4970000350444934E-8</v>
      </c>
    </row>
    <row r="2362" spans="1:9" x14ac:dyDescent="0.2">
      <c r="A2362" t="s">
        <v>21</v>
      </c>
      <c r="B2362" t="s">
        <v>22</v>
      </c>
      <c r="C2362" t="s">
        <v>23</v>
      </c>
      <c r="D2362" t="s">
        <v>24</v>
      </c>
      <c r="E2362" t="s">
        <v>25</v>
      </c>
      <c r="F2362" t="s">
        <v>26</v>
      </c>
      <c r="G2362" t="s">
        <v>27</v>
      </c>
      <c r="H2362" t="s">
        <v>28</v>
      </c>
      <c r="I2362" t="s">
        <v>29</v>
      </c>
    </row>
    <row r="2363" spans="1:9" x14ac:dyDescent="0.2">
      <c r="A2363">
        <v>1</v>
      </c>
      <c r="B2363" t="s">
        <v>30</v>
      </c>
      <c r="C2363">
        <v>84.9219970703125</v>
      </c>
      <c r="D2363">
        <v>-25.799999237060547</v>
      </c>
      <c r="E2363">
        <v>266.89999389648438</v>
      </c>
      <c r="F2363">
        <v>118.19999694824219</v>
      </c>
      <c r="G2363">
        <v>100</v>
      </c>
      <c r="H2363">
        <v>592</v>
      </c>
      <c r="I2363">
        <v>-6.6399998664855957</v>
      </c>
    </row>
    <row r="2364" spans="1:9" x14ac:dyDescent="0.2">
      <c r="A2364">
        <v>2</v>
      </c>
      <c r="B2364" t="s">
        <v>31</v>
      </c>
      <c r="C2364">
        <v>151.11799621582031</v>
      </c>
      <c r="D2364">
        <v>21.700000762939453</v>
      </c>
      <c r="E2364">
        <v>10.600000381469727</v>
      </c>
      <c r="F2364">
        <v>8.8999996185302734</v>
      </c>
      <c r="G2364">
        <v>6.6100001335144043</v>
      </c>
      <c r="H2364">
        <v>45</v>
      </c>
      <c r="I2364">
        <v>1.3179999589920044</v>
      </c>
    </row>
    <row r="2365" spans="1:9" x14ac:dyDescent="0.2">
      <c r="A2365">
        <v>3</v>
      </c>
      <c r="B2365" t="s">
        <v>32</v>
      </c>
      <c r="C2365">
        <v>119.47699737548828</v>
      </c>
      <c r="D2365">
        <v>417.10000610351562</v>
      </c>
      <c r="E2365">
        <v>28.799999237060547</v>
      </c>
      <c r="F2365">
        <v>19.799999237060547</v>
      </c>
      <c r="G2365">
        <v>1.1699999570846558</v>
      </c>
      <c r="H2365">
        <v>58</v>
      </c>
      <c r="I2365">
        <v>9.8159999847412109</v>
      </c>
    </row>
    <row r="2366" spans="1:9" x14ac:dyDescent="0.2">
      <c r="A2366">
        <v>4</v>
      </c>
      <c r="B2366" t="s">
        <v>33</v>
      </c>
      <c r="C2366">
        <v>107.20700073242188</v>
      </c>
      <c r="D2366">
        <v>2898.89990234375</v>
      </c>
      <c r="E2366">
        <v>37</v>
      </c>
      <c r="F2366">
        <v>33.799999237060547</v>
      </c>
      <c r="G2366">
        <v>0.41999998688697815</v>
      </c>
      <c r="H2366">
        <v>67</v>
      </c>
      <c r="I2366">
        <v>41.474998474121094</v>
      </c>
    </row>
    <row r="2367" spans="1:9" x14ac:dyDescent="0.2">
      <c r="A2367">
        <v>5</v>
      </c>
      <c r="B2367" t="s">
        <v>34</v>
      </c>
      <c r="C2367">
        <v>129.48800659179688</v>
      </c>
      <c r="D2367">
        <v>90.699996948242188</v>
      </c>
      <c r="E2367">
        <v>5.8000001907348633</v>
      </c>
      <c r="F2367">
        <v>4.4000000953674316</v>
      </c>
      <c r="G2367">
        <v>3.5</v>
      </c>
      <c r="H2367">
        <v>164</v>
      </c>
      <c r="I2367">
        <v>12.795999526977539</v>
      </c>
    </row>
    <row r="2368" spans="1:9" x14ac:dyDescent="0.2">
      <c r="A2368">
        <v>6</v>
      </c>
      <c r="B2368" t="s">
        <v>35</v>
      </c>
      <c r="C2368">
        <v>90.683998107910156</v>
      </c>
      <c r="D2368">
        <v>1305.4000244140625</v>
      </c>
      <c r="E2368">
        <v>29.399999618530273</v>
      </c>
      <c r="F2368">
        <v>15.800000190734863</v>
      </c>
      <c r="G2368">
        <v>0.62999999523162842</v>
      </c>
      <c r="H2368">
        <v>125</v>
      </c>
      <c r="I2368">
        <v>50.173999786376953</v>
      </c>
    </row>
    <row r="2369" spans="1:9" x14ac:dyDescent="0.2">
      <c r="A2369">
        <v>7</v>
      </c>
      <c r="B2369" t="s">
        <v>36</v>
      </c>
      <c r="C2369">
        <v>77.48699951171875</v>
      </c>
      <c r="D2369">
        <v>5404.7001953125</v>
      </c>
      <c r="E2369">
        <v>81.099998474121094</v>
      </c>
      <c r="F2369">
        <v>35.5</v>
      </c>
      <c r="G2369">
        <v>0.31000000238418579</v>
      </c>
      <c r="H2369">
        <v>173</v>
      </c>
      <c r="I2369">
        <v>68.457000732421875</v>
      </c>
    </row>
    <row r="2370" spans="1:9" x14ac:dyDescent="0.2">
      <c r="A2370">
        <v>8</v>
      </c>
      <c r="B2370" t="s">
        <v>37</v>
      </c>
      <c r="C2370">
        <v>107.50800323486328</v>
      </c>
      <c r="D2370">
        <v>393.20001220703125</v>
      </c>
      <c r="E2370">
        <v>15.5</v>
      </c>
      <c r="F2370">
        <v>9.8000001907348633</v>
      </c>
      <c r="G2370">
        <v>1.1599999666213989</v>
      </c>
      <c r="H2370">
        <v>106</v>
      </c>
      <c r="I2370">
        <v>19.155000686645508</v>
      </c>
    </row>
    <row r="2371" spans="1:9" x14ac:dyDescent="0.2">
      <c r="A2371">
        <v>9</v>
      </c>
      <c r="B2371" t="s">
        <v>38</v>
      </c>
      <c r="C2371">
        <v>134.92900085449219</v>
      </c>
      <c r="D2371">
        <v>1828.199951171875</v>
      </c>
      <c r="E2371">
        <v>23.600000381469727</v>
      </c>
      <c r="F2371">
        <v>20.200000762939453</v>
      </c>
      <c r="G2371">
        <v>0.52999997138977051</v>
      </c>
      <c r="H2371">
        <v>211</v>
      </c>
      <c r="I2371">
        <v>109.27300262451172</v>
      </c>
    </row>
    <row r="2372" spans="1:9" x14ac:dyDescent="0.2">
      <c r="A2372">
        <v>10</v>
      </c>
      <c r="B2372" t="s">
        <v>39</v>
      </c>
      <c r="C2372">
        <v>146.4429931640625</v>
      </c>
      <c r="D2372">
        <v>34.5</v>
      </c>
      <c r="E2372">
        <v>13.600000381469727</v>
      </c>
      <c r="F2372">
        <v>13.300000190734863</v>
      </c>
      <c r="G2372">
        <v>4.2800002098083496</v>
      </c>
      <c r="H2372">
        <v>142</v>
      </c>
      <c r="I2372">
        <v>1.215999960899353</v>
      </c>
    </row>
    <row r="2373" spans="1:9" x14ac:dyDescent="0.2">
      <c r="A2373">
        <v>11</v>
      </c>
      <c r="B2373" t="s">
        <v>40</v>
      </c>
      <c r="C2373">
        <v>191.36199951171875</v>
      </c>
      <c r="D2373">
        <v>56.599998474121094</v>
      </c>
      <c r="E2373">
        <v>5.5</v>
      </c>
      <c r="F2373">
        <v>5.4000000953674316</v>
      </c>
      <c r="G2373">
        <v>2.6500000953674316</v>
      </c>
      <c r="H2373">
        <v>164</v>
      </c>
      <c r="I2373">
        <v>1.5449999570846558</v>
      </c>
    </row>
    <row r="2375" spans="1:9" x14ac:dyDescent="0.2">
      <c r="A2375" t="s">
        <v>41</v>
      </c>
      <c r="B2375" t="s">
        <v>42</v>
      </c>
    </row>
    <row r="2376" spans="1:9" x14ac:dyDescent="0.2">
      <c r="A2376" t="s">
        <v>22</v>
      </c>
      <c r="B2376" t="s">
        <v>43</v>
      </c>
      <c r="C2376" t="s">
        <v>44</v>
      </c>
      <c r="D2376" t="s">
        <v>45</v>
      </c>
      <c r="E2376" t="s">
        <v>29</v>
      </c>
      <c r="F2376" t="s">
        <v>41</v>
      </c>
      <c r="G2376" t="s">
        <v>46</v>
      </c>
      <c r="H2376" t="s">
        <v>47</v>
      </c>
      <c r="I2376" t="s">
        <v>30</v>
      </c>
    </row>
    <row r="2377" spans="1:9" x14ac:dyDescent="0.2">
      <c r="A2377" t="s">
        <v>30</v>
      </c>
      <c r="B2377">
        <v>-0.17800000309944153</v>
      </c>
      <c r="C2377">
        <v>-9.0599998831748962E-2</v>
      </c>
      <c r="D2377">
        <v>-0.25</v>
      </c>
      <c r="E2377">
        <v>-6.6399998664855957</v>
      </c>
      <c r="F2377">
        <v>0.7117999792098999</v>
      </c>
      <c r="G2377">
        <v>0.99140000343322754</v>
      </c>
      <c r="H2377">
        <v>0.71799999475479126</v>
      </c>
      <c r="I2377">
        <v>1</v>
      </c>
    </row>
    <row r="2378" spans="1:9" x14ac:dyDescent="0.2">
      <c r="A2378" t="s">
        <v>48</v>
      </c>
      <c r="B2378" t="s">
        <v>49</v>
      </c>
      <c r="C2378">
        <v>7.5000002980232239E-2</v>
      </c>
    </row>
    <row r="2379" spans="1:9" x14ac:dyDescent="0.2">
      <c r="A2379" t="s">
        <v>31</v>
      </c>
      <c r="B2379">
        <v>9.7000002861022949E-2</v>
      </c>
      <c r="C2379">
        <v>2.6499999687075615E-2</v>
      </c>
      <c r="D2379">
        <v>0.10000000149011612</v>
      </c>
      <c r="E2379">
        <v>1.3179999589920044</v>
      </c>
      <c r="F2379">
        <v>0.97509998083114624</v>
      </c>
      <c r="G2379">
        <v>0.98180001974105835</v>
      </c>
      <c r="H2379">
        <v>0.99720001220703125</v>
      </c>
      <c r="I2379">
        <v>0.99599999189376831</v>
      </c>
    </row>
    <row r="2380" spans="1:9" x14ac:dyDescent="0.2">
      <c r="A2380" t="s">
        <v>48</v>
      </c>
      <c r="B2380" t="s">
        <v>49</v>
      </c>
      <c r="C2380">
        <v>-2.199999988079071E-2</v>
      </c>
    </row>
    <row r="2381" spans="1:9" x14ac:dyDescent="0.2">
      <c r="A2381" t="s">
        <v>50</v>
      </c>
      <c r="B2381">
        <v>1.437999963760376</v>
      </c>
      <c r="C2381">
        <v>0.29420000314712524</v>
      </c>
      <c r="D2381">
        <v>1.496999979019165</v>
      </c>
      <c r="E2381">
        <v>9.8159999847412109</v>
      </c>
      <c r="F2381">
        <v>0.96069997549057007</v>
      </c>
      <c r="G2381">
        <v>0.97920000553131104</v>
      </c>
      <c r="H2381">
        <v>0.99479997158050537</v>
      </c>
      <c r="I2381">
        <v>0.98619997501373291</v>
      </c>
    </row>
    <row r="2382" spans="1:9" x14ac:dyDescent="0.2">
      <c r="A2382" t="s">
        <v>51</v>
      </c>
      <c r="B2382">
        <v>10.020000457763672</v>
      </c>
      <c r="C2382">
        <v>1.7218999862670898</v>
      </c>
      <c r="D2382">
        <v>10.282999992370605</v>
      </c>
      <c r="E2382">
        <v>41.474998474121094</v>
      </c>
      <c r="F2382">
        <v>0.97439998388290405</v>
      </c>
      <c r="G2382">
        <v>0.97509998083114624</v>
      </c>
      <c r="H2382">
        <v>1.0053000450134277</v>
      </c>
      <c r="I2382">
        <v>0.99400001764297485</v>
      </c>
    </row>
    <row r="2383" spans="1:9" x14ac:dyDescent="0.2">
      <c r="A2383" t="s">
        <v>52</v>
      </c>
      <c r="B2383">
        <v>1.9099999666213989</v>
      </c>
      <c r="C2383">
        <v>0.59409999847412109</v>
      </c>
      <c r="D2383">
        <v>1.4830000400543213</v>
      </c>
      <c r="E2383">
        <v>12.795999526977539</v>
      </c>
      <c r="F2383">
        <v>1.2877999544143677</v>
      </c>
      <c r="G2383">
        <v>0.97359997034072876</v>
      </c>
      <c r="H2383">
        <v>1.3208999633789062</v>
      </c>
      <c r="I2383">
        <v>1.0013999938964844</v>
      </c>
    </row>
    <row r="2384" spans="1:9" x14ac:dyDescent="0.2">
      <c r="A2384" t="s">
        <v>53</v>
      </c>
      <c r="B2384">
        <v>10.744999885559082</v>
      </c>
      <c r="C2384">
        <v>2.0311999320983887</v>
      </c>
      <c r="D2384">
        <v>10.828000068664551</v>
      </c>
      <c r="E2384">
        <v>50.173999786376953</v>
      </c>
      <c r="F2384">
        <v>0.99239999055862427</v>
      </c>
      <c r="G2384">
        <v>0.98299998044967651</v>
      </c>
      <c r="H2384">
        <v>1.0098999738693237</v>
      </c>
      <c r="I2384">
        <v>0.99970000982284546</v>
      </c>
    </row>
    <row r="2385" spans="1:9" x14ac:dyDescent="0.2">
      <c r="A2385" t="s">
        <v>54</v>
      </c>
      <c r="B2385">
        <v>39.791000366210938</v>
      </c>
      <c r="C2385">
        <v>6.3814997673034668</v>
      </c>
      <c r="D2385">
        <v>37.884998321533203</v>
      </c>
      <c r="E2385">
        <v>68.457000732421875</v>
      </c>
      <c r="F2385">
        <v>1.0503000020980835</v>
      </c>
      <c r="G2385">
        <v>0.97619998455047607</v>
      </c>
      <c r="H2385">
        <v>1.0753999948501587</v>
      </c>
      <c r="I2385">
        <v>1.0003999471664429</v>
      </c>
    </row>
    <row r="2386" spans="1:9" x14ac:dyDescent="0.2">
      <c r="A2386" t="s">
        <v>55</v>
      </c>
      <c r="B2386">
        <v>4.4679999351501465</v>
      </c>
      <c r="C2386">
        <v>1.0683000087738037</v>
      </c>
      <c r="D2386">
        <v>3.8980000019073486</v>
      </c>
      <c r="E2386">
        <v>19.155000686645508</v>
      </c>
      <c r="F2386">
        <v>1.1462999582290649</v>
      </c>
      <c r="G2386">
        <v>0.98299998044967651</v>
      </c>
      <c r="H2386">
        <v>1.1639000177383423</v>
      </c>
      <c r="I2386">
        <v>1.0019999742507935</v>
      </c>
    </row>
    <row r="2387" spans="1:9" x14ac:dyDescent="0.2">
      <c r="A2387" t="s">
        <v>56</v>
      </c>
      <c r="B2387">
        <v>26.01099967956543</v>
      </c>
      <c r="C2387">
        <v>3.488800048828125</v>
      </c>
      <c r="D2387">
        <v>26.090999603271484</v>
      </c>
      <c r="E2387">
        <v>109.27300262451172</v>
      </c>
      <c r="F2387">
        <v>0.99690002202987671</v>
      </c>
      <c r="G2387">
        <v>0.99299997091293335</v>
      </c>
      <c r="H2387">
        <v>1.0039000511169434</v>
      </c>
      <c r="I2387">
        <v>1</v>
      </c>
    </row>
    <row r="2388" spans="1:9" x14ac:dyDescent="0.2">
      <c r="A2388" t="s">
        <v>57</v>
      </c>
      <c r="B2388">
        <v>0.52799999713897705</v>
      </c>
      <c r="C2388">
        <v>7.1699999272823334E-2</v>
      </c>
      <c r="D2388">
        <v>0.51499998569488525</v>
      </c>
      <c r="E2388">
        <v>1.215999960899353</v>
      </c>
      <c r="F2388">
        <v>1.0255999565124512</v>
      </c>
      <c r="G2388">
        <v>1.0195000171661377</v>
      </c>
      <c r="H2388">
        <v>1.0060000419616699</v>
      </c>
      <c r="I2388">
        <v>1</v>
      </c>
    </row>
    <row r="2389" spans="1:9" x14ac:dyDescent="0.2">
      <c r="A2389" t="s">
        <v>58</v>
      </c>
      <c r="B2389">
        <v>1.6390000581741333</v>
      </c>
      <c r="C2389">
        <v>0.19769999384880066</v>
      </c>
      <c r="D2389">
        <v>1.5440000295639038</v>
      </c>
      <c r="E2389">
        <v>1.5449999570846558</v>
      </c>
      <c r="F2389">
        <v>1.0612000226974487</v>
      </c>
      <c r="G2389">
        <v>1.0398999452590942</v>
      </c>
      <c r="H2389">
        <v>1.0374000072479248</v>
      </c>
      <c r="I2389">
        <v>0.9836999773979187</v>
      </c>
    </row>
    <row r="2390" spans="1:9" x14ac:dyDescent="0.2">
      <c r="A2390" t="s">
        <v>59</v>
      </c>
    </row>
    <row r="2391" spans="1:9" x14ac:dyDescent="0.2">
      <c r="A2391" t="s">
        <v>60</v>
      </c>
      <c r="B2391">
        <v>96.522003173828125</v>
      </c>
      <c r="C2391">
        <v>15.785300254821777</v>
      </c>
      <c r="D2391">
        <v>93.874000549316406</v>
      </c>
      <c r="E2391">
        <v>308.58499145507812</v>
      </c>
      <c r="F2391" t="s">
        <v>61</v>
      </c>
    </row>
    <row r="2393" spans="1:9" x14ac:dyDescent="0.2">
      <c r="A2393" t="s">
        <v>62</v>
      </c>
    </row>
    <row r="2395" spans="1:9" x14ac:dyDescent="0.2">
      <c r="A2395" t="s">
        <v>229</v>
      </c>
    </row>
    <row r="2396" spans="1:9" x14ac:dyDescent="0.2">
      <c r="A2396" t="s">
        <v>1</v>
      </c>
      <c r="B2396" t="s">
        <v>2</v>
      </c>
      <c r="C2396" t="s">
        <v>3</v>
      </c>
      <c r="D2396" t="s">
        <v>4</v>
      </c>
    </row>
    <row r="2397" spans="1:9" x14ac:dyDescent="0.2">
      <c r="A2397" t="s">
        <v>5</v>
      </c>
      <c r="B2397">
        <v>58</v>
      </c>
      <c r="C2397" t="s">
        <v>6</v>
      </c>
      <c r="D2397" t="s">
        <v>230</v>
      </c>
    </row>
    <row r="2398" spans="1:9" x14ac:dyDescent="0.2">
      <c r="A2398" t="s">
        <v>8</v>
      </c>
      <c r="B2398" t="s">
        <v>9</v>
      </c>
      <c r="C2398">
        <v>8.4786996841430664</v>
      </c>
      <c r="D2398" t="s">
        <v>10</v>
      </c>
      <c r="E2398">
        <v>2.6113998889923096</v>
      </c>
      <c r="F2398" t="s">
        <v>11</v>
      </c>
      <c r="G2398">
        <v>10.312000274658203</v>
      </c>
    </row>
    <row r="2399" spans="1:9" x14ac:dyDescent="0.2">
      <c r="A2399" t="s">
        <v>12</v>
      </c>
      <c r="B2399">
        <v>15</v>
      </c>
      <c r="C2399" t="s">
        <v>13</v>
      </c>
      <c r="D2399">
        <v>1</v>
      </c>
      <c r="E2399" t="s">
        <v>14</v>
      </c>
      <c r="F2399" t="s">
        <v>15</v>
      </c>
    </row>
    <row r="2400" spans="1:9" x14ac:dyDescent="0.2">
      <c r="A2400" t="s">
        <v>16</v>
      </c>
      <c r="B2400" t="s">
        <v>231</v>
      </c>
    </row>
    <row r="2401" spans="1:9" x14ac:dyDescent="0.2">
      <c r="A2401" t="s">
        <v>18</v>
      </c>
    </row>
    <row r="2402" spans="1:9" x14ac:dyDescent="0.2">
      <c r="A2402" t="s">
        <v>19</v>
      </c>
    </row>
    <row r="2403" spans="1:9" x14ac:dyDescent="0.2">
      <c r="A2403" t="s">
        <v>20</v>
      </c>
      <c r="B2403">
        <v>1.4970000350444934E-8</v>
      </c>
    </row>
    <row r="2404" spans="1:9" x14ac:dyDescent="0.2">
      <c r="A2404" t="s">
        <v>21</v>
      </c>
      <c r="B2404" t="s">
        <v>22</v>
      </c>
      <c r="C2404" t="s">
        <v>23</v>
      </c>
      <c r="D2404" t="s">
        <v>24</v>
      </c>
      <c r="E2404" t="s">
        <v>25</v>
      </c>
      <c r="F2404" t="s">
        <v>26</v>
      </c>
      <c r="G2404" t="s">
        <v>27</v>
      </c>
      <c r="H2404" t="s">
        <v>28</v>
      </c>
      <c r="I2404" t="s">
        <v>29</v>
      </c>
    </row>
    <row r="2405" spans="1:9" x14ac:dyDescent="0.2">
      <c r="A2405">
        <v>1</v>
      </c>
      <c r="B2405" t="s">
        <v>30</v>
      </c>
      <c r="C2405">
        <v>84.9219970703125</v>
      </c>
      <c r="D2405">
        <v>-36.900001525878906</v>
      </c>
      <c r="E2405">
        <v>267.89999389648438</v>
      </c>
      <c r="F2405">
        <v>113.80000305175781</v>
      </c>
      <c r="G2405">
        <v>100</v>
      </c>
      <c r="H2405">
        <v>589</v>
      </c>
      <c r="I2405">
        <v>-9.5159997940063477</v>
      </c>
    </row>
    <row r="2406" spans="1:9" x14ac:dyDescent="0.2">
      <c r="A2406">
        <v>2</v>
      </c>
      <c r="B2406" t="s">
        <v>31</v>
      </c>
      <c r="C2406">
        <v>151.11799621582031</v>
      </c>
      <c r="D2406">
        <v>27.700000762939453</v>
      </c>
      <c r="E2406">
        <v>9.6000003814697266</v>
      </c>
      <c r="F2406">
        <v>8.3000001907348633</v>
      </c>
      <c r="G2406">
        <v>5.4600000381469727</v>
      </c>
      <c r="H2406">
        <v>44</v>
      </c>
      <c r="I2406">
        <v>1.6790000200271606</v>
      </c>
    </row>
    <row r="2407" spans="1:9" x14ac:dyDescent="0.2">
      <c r="A2407">
        <v>3</v>
      </c>
      <c r="B2407" t="s">
        <v>32</v>
      </c>
      <c r="C2407">
        <v>119.47699737548828</v>
      </c>
      <c r="D2407">
        <v>421.20001220703125</v>
      </c>
      <c r="E2407">
        <v>28.100000381469727</v>
      </c>
      <c r="F2407">
        <v>23.899999618530273</v>
      </c>
      <c r="G2407">
        <v>1.1599999666213989</v>
      </c>
      <c r="H2407">
        <v>59</v>
      </c>
      <c r="I2407">
        <v>9.9130001068115234</v>
      </c>
    </row>
    <row r="2408" spans="1:9" x14ac:dyDescent="0.2">
      <c r="A2408">
        <v>4</v>
      </c>
      <c r="B2408" t="s">
        <v>33</v>
      </c>
      <c r="C2408">
        <v>107.23200225830078</v>
      </c>
      <c r="D2408">
        <v>2903.60009765625</v>
      </c>
      <c r="E2408">
        <v>41.400001525878906</v>
      </c>
      <c r="F2408">
        <v>38.299999237060547</v>
      </c>
      <c r="G2408">
        <v>0.41999998688697815</v>
      </c>
      <c r="H2408">
        <v>71</v>
      </c>
      <c r="I2408">
        <v>41.541000366210938</v>
      </c>
    </row>
    <row r="2409" spans="1:9" x14ac:dyDescent="0.2">
      <c r="A2409">
        <v>5</v>
      </c>
      <c r="B2409" t="s">
        <v>34</v>
      </c>
      <c r="C2409">
        <v>129.48800659179688</v>
      </c>
      <c r="D2409">
        <v>84</v>
      </c>
      <c r="E2409">
        <v>6.4000000953674316</v>
      </c>
      <c r="F2409">
        <v>5.1999998092651367</v>
      </c>
      <c r="G2409">
        <v>3.6800000667572021</v>
      </c>
      <c r="H2409">
        <v>176</v>
      </c>
      <c r="I2409">
        <v>11.848999977111816</v>
      </c>
    </row>
    <row r="2410" spans="1:9" x14ac:dyDescent="0.2">
      <c r="A2410">
        <v>6</v>
      </c>
      <c r="B2410" t="s">
        <v>35</v>
      </c>
      <c r="C2410">
        <v>90.674003601074219</v>
      </c>
      <c r="D2410">
        <v>1308.9000244140625</v>
      </c>
      <c r="E2410">
        <v>27.600000381469727</v>
      </c>
      <c r="F2410">
        <v>16.799999237060547</v>
      </c>
      <c r="G2410">
        <v>0.62999999523162842</v>
      </c>
      <c r="H2410">
        <v>124</v>
      </c>
      <c r="I2410">
        <v>50.306999206542969</v>
      </c>
    </row>
    <row r="2411" spans="1:9" x14ac:dyDescent="0.2">
      <c r="A2411">
        <v>7</v>
      </c>
      <c r="B2411" t="s">
        <v>36</v>
      </c>
      <c r="C2411">
        <v>77.498001098632812</v>
      </c>
      <c r="D2411">
        <v>5410.2998046875</v>
      </c>
      <c r="E2411">
        <v>80.300003051757812</v>
      </c>
      <c r="F2411">
        <v>33.900001525878906</v>
      </c>
      <c r="G2411">
        <v>0.31000000238418579</v>
      </c>
      <c r="H2411">
        <v>171</v>
      </c>
      <c r="I2411">
        <v>68.527000427246094</v>
      </c>
    </row>
    <row r="2412" spans="1:9" x14ac:dyDescent="0.2">
      <c r="A2412">
        <v>8</v>
      </c>
      <c r="B2412" t="s">
        <v>37</v>
      </c>
      <c r="C2412">
        <v>107.50299835205078</v>
      </c>
      <c r="D2412">
        <v>388.5</v>
      </c>
      <c r="E2412">
        <v>13.300000190734863</v>
      </c>
      <c r="F2412">
        <v>9.6000003814697266</v>
      </c>
      <c r="G2412">
        <v>1.1699999570846558</v>
      </c>
      <c r="H2412">
        <v>102</v>
      </c>
      <c r="I2412">
        <v>18.924999237060547</v>
      </c>
    </row>
    <row r="2413" spans="1:9" x14ac:dyDescent="0.2">
      <c r="A2413">
        <v>9</v>
      </c>
      <c r="B2413" t="s">
        <v>38</v>
      </c>
      <c r="C2413">
        <v>134.94700622558594</v>
      </c>
      <c r="D2413">
        <v>1814.699951171875</v>
      </c>
      <c r="E2413">
        <v>20.200000762939453</v>
      </c>
      <c r="F2413">
        <v>18.700000762939453</v>
      </c>
      <c r="G2413">
        <v>0.52999997138977051</v>
      </c>
      <c r="H2413">
        <v>199</v>
      </c>
      <c r="I2413">
        <v>108.46299743652344</v>
      </c>
    </row>
    <row r="2414" spans="1:9" x14ac:dyDescent="0.2">
      <c r="A2414">
        <v>10</v>
      </c>
      <c r="B2414" t="s">
        <v>39</v>
      </c>
      <c r="C2414">
        <v>146.4429931640625</v>
      </c>
      <c r="D2414">
        <v>32.900001525878906</v>
      </c>
      <c r="E2414">
        <v>13.699999809265137</v>
      </c>
      <c r="F2414">
        <v>13.600000381469727</v>
      </c>
      <c r="G2414">
        <v>4.440000057220459</v>
      </c>
      <c r="H2414">
        <v>143</v>
      </c>
      <c r="I2414">
        <v>1.1610000133514404</v>
      </c>
    </row>
    <row r="2415" spans="1:9" x14ac:dyDescent="0.2">
      <c r="A2415">
        <v>11</v>
      </c>
      <c r="B2415" t="s">
        <v>40</v>
      </c>
      <c r="C2415">
        <v>191.36199951171875</v>
      </c>
      <c r="D2415">
        <v>69.800003051757812</v>
      </c>
      <c r="E2415">
        <v>5.1999998092651367</v>
      </c>
      <c r="F2415">
        <v>5.3000001907348633</v>
      </c>
      <c r="G2415">
        <v>2.3399999141693115</v>
      </c>
      <c r="H2415">
        <v>161</v>
      </c>
      <c r="I2415">
        <v>1.9040000438690186</v>
      </c>
    </row>
    <row r="2417" spans="1:9" x14ac:dyDescent="0.2">
      <c r="A2417" t="s">
        <v>41</v>
      </c>
      <c r="B2417" t="s">
        <v>42</v>
      </c>
    </row>
    <row r="2418" spans="1:9" x14ac:dyDescent="0.2">
      <c r="A2418" t="s">
        <v>22</v>
      </c>
      <c r="B2418" t="s">
        <v>43</v>
      </c>
      <c r="C2418" t="s">
        <v>44</v>
      </c>
      <c r="D2418" t="s">
        <v>45</v>
      </c>
      <c r="E2418" t="s">
        <v>29</v>
      </c>
      <c r="F2418" t="s">
        <v>41</v>
      </c>
      <c r="G2418" t="s">
        <v>46</v>
      </c>
      <c r="H2418" t="s">
        <v>47</v>
      </c>
      <c r="I2418" t="s">
        <v>30</v>
      </c>
    </row>
    <row r="2419" spans="1:9" x14ac:dyDescent="0.2">
      <c r="A2419" t="s">
        <v>30</v>
      </c>
      <c r="B2419">
        <v>-0.25600001215934753</v>
      </c>
      <c r="C2419">
        <v>-0.13040000200271606</v>
      </c>
      <c r="D2419">
        <v>-0.3580000102519989</v>
      </c>
      <c r="E2419">
        <v>-9.5159997940063477</v>
      </c>
      <c r="F2419">
        <v>0.71549999713897705</v>
      </c>
      <c r="G2419">
        <v>0.99140000343322754</v>
      </c>
      <c r="H2419">
        <v>0.72170001268386841</v>
      </c>
      <c r="I2419">
        <v>1</v>
      </c>
    </row>
    <row r="2420" spans="1:9" x14ac:dyDescent="0.2">
      <c r="A2420" t="s">
        <v>48</v>
      </c>
      <c r="B2420" t="s">
        <v>49</v>
      </c>
      <c r="C2420">
        <v>0.1080000028014183</v>
      </c>
    </row>
    <row r="2421" spans="1:9" x14ac:dyDescent="0.2">
      <c r="A2421" t="s">
        <v>31</v>
      </c>
      <c r="B2421">
        <v>0.12399999797344208</v>
      </c>
      <c r="C2421">
        <v>3.3799998462200165E-2</v>
      </c>
      <c r="D2421">
        <v>0.12700000405311584</v>
      </c>
      <c r="E2421">
        <v>1.6790000200271606</v>
      </c>
      <c r="F2421">
        <v>0.9747999906539917</v>
      </c>
      <c r="G2421">
        <v>0.98170000314712524</v>
      </c>
      <c r="H2421">
        <v>0.99690002202987671</v>
      </c>
      <c r="I2421">
        <v>0.99599999189376831</v>
      </c>
    </row>
    <row r="2422" spans="1:9" x14ac:dyDescent="0.2">
      <c r="A2422" t="s">
        <v>48</v>
      </c>
      <c r="B2422" t="s">
        <v>49</v>
      </c>
      <c r="C2422">
        <v>-2.8000000864267349E-2</v>
      </c>
    </row>
    <row r="2423" spans="1:9" x14ac:dyDescent="0.2">
      <c r="A2423" t="s">
        <v>50</v>
      </c>
      <c r="B2423">
        <v>1.4520000219345093</v>
      </c>
      <c r="C2423">
        <v>0.29660001397132874</v>
      </c>
      <c r="D2423">
        <v>1.5119999647140503</v>
      </c>
      <c r="E2423">
        <v>9.9130001068115234</v>
      </c>
      <c r="F2423">
        <v>0.96039998531341553</v>
      </c>
      <c r="G2423">
        <v>0.97909998893737793</v>
      </c>
      <c r="H2423">
        <v>0.99470001459121704</v>
      </c>
      <c r="I2423">
        <v>0.98610001802444458</v>
      </c>
    </row>
    <row r="2424" spans="1:9" x14ac:dyDescent="0.2">
      <c r="A2424" t="s">
        <v>51</v>
      </c>
      <c r="B2424">
        <v>10.034000396728516</v>
      </c>
      <c r="C2424">
        <v>1.7214000225067139</v>
      </c>
      <c r="D2424">
        <v>10.300000190734863</v>
      </c>
      <c r="E2424">
        <v>41.541000366210938</v>
      </c>
      <c r="F2424">
        <v>0.97420001029968262</v>
      </c>
      <c r="G2424">
        <v>0.97509998083114624</v>
      </c>
      <c r="H2424">
        <v>1.0052000284194946</v>
      </c>
      <c r="I2424">
        <v>0.99379998445510864</v>
      </c>
    </row>
    <row r="2425" spans="1:9" x14ac:dyDescent="0.2">
      <c r="A2425" t="s">
        <v>52</v>
      </c>
      <c r="B2425">
        <v>1.7690000534057617</v>
      </c>
      <c r="C2425">
        <v>0.54909998178482056</v>
      </c>
      <c r="D2425">
        <v>1.3739999532699585</v>
      </c>
      <c r="E2425">
        <v>11.848999977111816</v>
      </c>
      <c r="F2425">
        <v>1.287600040435791</v>
      </c>
      <c r="G2425">
        <v>0.97350001335144043</v>
      </c>
      <c r="H2425">
        <v>1.3207000494003296</v>
      </c>
      <c r="I2425">
        <v>1.0013999938964844</v>
      </c>
    </row>
    <row r="2426" spans="1:9" x14ac:dyDescent="0.2">
      <c r="A2426" t="s">
        <v>53</v>
      </c>
      <c r="B2426">
        <v>10.760000228881836</v>
      </c>
      <c r="C2426">
        <v>2.0306999683380127</v>
      </c>
      <c r="D2426">
        <v>10.855999946594238</v>
      </c>
      <c r="E2426">
        <v>50.306999206542969</v>
      </c>
      <c r="F2426">
        <v>0.991100013256073</v>
      </c>
      <c r="G2426">
        <v>0.98290002346038818</v>
      </c>
      <c r="H2426">
        <v>1.0085999965667725</v>
      </c>
      <c r="I2426">
        <v>0.99970000982284546</v>
      </c>
    </row>
    <row r="2427" spans="1:9" x14ac:dyDescent="0.2">
      <c r="A2427" t="s">
        <v>54</v>
      </c>
      <c r="B2427">
        <v>39.798000335693359</v>
      </c>
      <c r="C2427">
        <v>6.3723001480102539</v>
      </c>
      <c r="D2427">
        <v>37.923999786376953</v>
      </c>
      <c r="E2427">
        <v>68.527000427246094</v>
      </c>
      <c r="F2427">
        <v>1.0493999719619751</v>
      </c>
      <c r="G2427">
        <v>0.97619998455047607</v>
      </c>
      <c r="H2427">
        <v>1.0744999647140503</v>
      </c>
      <c r="I2427">
        <v>1.0003999471664429</v>
      </c>
    </row>
    <row r="2428" spans="1:9" x14ac:dyDescent="0.2">
      <c r="A2428" t="s">
        <v>55</v>
      </c>
      <c r="B2428">
        <v>4.4079999923706055</v>
      </c>
      <c r="C2428">
        <v>1.0521999597549438</v>
      </c>
      <c r="D2428">
        <v>3.8510000705718994</v>
      </c>
      <c r="E2428">
        <v>18.924999237060547</v>
      </c>
      <c r="F2428">
        <v>1.1446000337600708</v>
      </c>
      <c r="G2428">
        <v>0.98290002346038818</v>
      </c>
      <c r="H2428">
        <v>1.1621999740600586</v>
      </c>
      <c r="I2428">
        <v>1.0019999742507935</v>
      </c>
    </row>
    <row r="2429" spans="1:9" x14ac:dyDescent="0.2">
      <c r="A2429" t="s">
        <v>56</v>
      </c>
      <c r="B2429">
        <v>25.822999954223633</v>
      </c>
      <c r="C2429">
        <v>3.4579999446868896</v>
      </c>
      <c r="D2429">
        <v>25.898000717163086</v>
      </c>
      <c r="E2429">
        <v>108.46299743652344</v>
      </c>
      <c r="F2429">
        <v>0.99709999561309814</v>
      </c>
      <c r="G2429">
        <v>0.99299997091293335</v>
      </c>
      <c r="H2429">
        <v>1.00409996509552</v>
      </c>
      <c r="I2429">
        <v>1</v>
      </c>
    </row>
    <row r="2430" spans="1:9" x14ac:dyDescent="0.2">
      <c r="A2430" t="s">
        <v>57</v>
      </c>
      <c r="B2430">
        <v>0.50400000810623169</v>
      </c>
      <c r="C2430">
        <v>6.8300001323223114E-2</v>
      </c>
      <c r="D2430">
        <v>0.49099999666213989</v>
      </c>
      <c r="E2430">
        <v>1.1610000133514404</v>
      </c>
      <c r="F2430">
        <v>1.0257999897003174</v>
      </c>
      <c r="G2430">
        <v>1.0195000171661377</v>
      </c>
      <c r="H2430">
        <v>1.0061999559402466</v>
      </c>
      <c r="I2430">
        <v>1</v>
      </c>
    </row>
    <row r="2431" spans="1:9" x14ac:dyDescent="0.2">
      <c r="A2431" t="s">
        <v>58</v>
      </c>
      <c r="B2431">
        <v>2.0199999809265137</v>
      </c>
      <c r="C2431">
        <v>0.24330000579357147</v>
      </c>
      <c r="D2431">
        <v>1.9040000438690186</v>
      </c>
      <c r="E2431">
        <v>1.9040000438690186</v>
      </c>
      <c r="F2431">
        <v>1.0614000558853149</v>
      </c>
      <c r="G2431">
        <v>1.0398000478744507</v>
      </c>
      <c r="H2431">
        <v>1.0374000072479248</v>
      </c>
      <c r="I2431">
        <v>0.98390001058578491</v>
      </c>
    </row>
    <row r="2432" spans="1:9" x14ac:dyDescent="0.2">
      <c r="A2432" t="s">
        <v>59</v>
      </c>
    </row>
    <row r="2433" spans="1:9" x14ac:dyDescent="0.2">
      <c r="A2433" t="s">
        <v>60</v>
      </c>
      <c r="B2433">
        <v>96.515998840332031</v>
      </c>
      <c r="C2433">
        <v>15.695300102233887</v>
      </c>
      <c r="D2433">
        <v>93.876998901367188</v>
      </c>
      <c r="E2433">
        <v>304.75299072265625</v>
      </c>
      <c r="F2433" t="s">
        <v>61</v>
      </c>
    </row>
    <row r="2435" spans="1:9" x14ac:dyDescent="0.2">
      <c r="A2435" t="s">
        <v>62</v>
      </c>
    </row>
    <row r="2437" spans="1:9" x14ac:dyDescent="0.2">
      <c r="A2437" t="s">
        <v>232</v>
      </c>
    </row>
    <row r="2438" spans="1:9" x14ac:dyDescent="0.2">
      <c r="A2438" t="s">
        <v>1</v>
      </c>
      <c r="B2438" t="s">
        <v>2</v>
      </c>
      <c r="C2438" t="s">
        <v>3</v>
      </c>
      <c r="D2438" t="s">
        <v>4</v>
      </c>
    </row>
    <row r="2439" spans="1:9" x14ac:dyDescent="0.2">
      <c r="A2439" t="s">
        <v>5</v>
      </c>
      <c r="B2439">
        <v>59</v>
      </c>
      <c r="C2439" t="s">
        <v>6</v>
      </c>
      <c r="D2439" t="s">
        <v>233</v>
      </c>
    </row>
    <row r="2440" spans="1:9" x14ac:dyDescent="0.2">
      <c r="A2440" t="s">
        <v>8</v>
      </c>
      <c r="B2440" t="s">
        <v>9</v>
      </c>
      <c r="C2440">
        <v>8.4423999786376953</v>
      </c>
      <c r="D2440" t="s">
        <v>10</v>
      </c>
      <c r="E2440">
        <v>2.6078999042510986</v>
      </c>
      <c r="F2440" t="s">
        <v>11</v>
      </c>
      <c r="G2440">
        <v>10.3125</v>
      </c>
    </row>
    <row r="2441" spans="1:9" x14ac:dyDescent="0.2">
      <c r="A2441" t="s">
        <v>12</v>
      </c>
      <c r="B2441">
        <v>15</v>
      </c>
      <c r="C2441" t="s">
        <v>13</v>
      </c>
      <c r="D2441">
        <v>1</v>
      </c>
      <c r="E2441" t="s">
        <v>14</v>
      </c>
      <c r="F2441" t="s">
        <v>15</v>
      </c>
    </row>
    <row r="2442" spans="1:9" x14ac:dyDescent="0.2">
      <c r="A2442" t="s">
        <v>16</v>
      </c>
      <c r="B2442" t="s">
        <v>234</v>
      </c>
    </row>
    <row r="2443" spans="1:9" x14ac:dyDescent="0.2">
      <c r="A2443" t="s">
        <v>18</v>
      </c>
    </row>
    <row r="2444" spans="1:9" x14ac:dyDescent="0.2">
      <c r="A2444" t="s">
        <v>19</v>
      </c>
    </row>
    <row r="2445" spans="1:9" x14ac:dyDescent="0.2">
      <c r="A2445" t="s">
        <v>20</v>
      </c>
      <c r="B2445">
        <v>1.4979999463093918E-8</v>
      </c>
    </row>
    <row r="2446" spans="1:9" x14ac:dyDescent="0.2">
      <c r="A2446" t="s">
        <v>21</v>
      </c>
      <c r="B2446" t="s">
        <v>22</v>
      </c>
      <c r="C2446" t="s">
        <v>23</v>
      </c>
      <c r="D2446" t="s">
        <v>24</v>
      </c>
      <c r="E2446" t="s">
        <v>25</v>
      </c>
      <c r="F2446" t="s">
        <v>26</v>
      </c>
      <c r="G2446" t="s">
        <v>27</v>
      </c>
      <c r="H2446" t="s">
        <v>28</v>
      </c>
      <c r="I2446" t="s">
        <v>29</v>
      </c>
    </row>
    <row r="2447" spans="1:9" x14ac:dyDescent="0.2">
      <c r="A2447">
        <v>1</v>
      </c>
      <c r="B2447" t="s">
        <v>30</v>
      </c>
      <c r="C2447">
        <v>84.9219970703125</v>
      </c>
      <c r="D2447">
        <v>-32.799999237060547</v>
      </c>
      <c r="E2447">
        <v>251.5</v>
      </c>
      <c r="F2447">
        <v>115.19999694824219</v>
      </c>
      <c r="G2447">
        <v>100</v>
      </c>
      <c r="H2447">
        <v>577</v>
      </c>
      <c r="I2447">
        <v>-8.4549999237060547</v>
      </c>
    </row>
    <row r="2448" spans="1:9" x14ac:dyDescent="0.2">
      <c r="A2448">
        <v>2</v>
      </c>
      <c r="B2448" t="s">
        <v>31</v>
      </c>
      <c r="C2448">
        <v>151.11799621582031</v>
      </c>
      <c r="D2448">
        <v>26.399999618530273</v>
      </c>
      <c r="E2448">
        <v>10.600000381469727</v>
      </c>
      <c r="F2448">
        <v>8.1999998092651367</v>
      </c>
      <c r="G2448">
        <v>5.690000057220459</v>
      </c>
      <c r="H2448">
        <v>45</v>
      </c>
      <c r="I2448">
        <v>1.6019999980926514</v>
      </c>
    </row>
    <row r="2449" spans="1:9" x14ac:dyDescent="0.2">
      <c r="A2449">
        <v>3</v>
      </c>
      <c r="B2449" t="s">
        <v>32</v>
      </c>
      <c r="C2449">
        <v>119.47699737548828</v>
      </c>
      <c r="D2449">
        <v>418.5</v>
      </c>
      <c r="E2449">
        <v>28.299999237060547</v>
      </c>
      <c r="F2449">
        <v>19.100000381469727</v>
      </c>
      <c r="G2449">
        <v>1.1599999666213989</v>
      </c>
      <c r="H2449">
        <v>57</v>
      </c>
      <c r="I2449">
        <v>9.8409996032714844</v>
      </c>
    </row>
    <row r="2450" spans="1:9" x14ac:dyDescent="0.2">
      <c r="A2450">
        <v>4</v>
      </c>
      <c r="B2450" t="s">
        <v>33</v>
      </c>
      <c r="C2450">
        <v>107.21700286865234</v>
      </c>
      <c r="D2450">
        <v>2890.10009765625</v>
      </c>
      <c r="E2450">
        <v>39.200000762939453</v>
      </c>
      <c r="F2450">
        <v>37.099998474121094</v>
      </c>
      <c r="G2450">
        <v>0.41999998688697815</v>
      </c>
      <c r="H2450">
        <v>69</v>
      </c>
      <c r="I2450">
        <v>41.320999145507812</v>
      </c>
    </row>
    <row r="2451" spans="1:9" x14ac:dyDescent="0.2">
      <c r="A2451">
        <v>5</v>
      </c>
      <c r="B2451" t="s">
        <v>34</v>
      </c>
      <c r="C2451">
        <v>129.45700073242188</v>
      </c>
      <c r="D2451">
        <v>85.199996948242188</v>
      </c>
      <c r="E2451">
        <v>5.1999998092651367</v>
      </c>
      <c r="F2451">
        <v>6.1999998092651367</v>
      </c>
      <c r="G2451">
        <v>3.6500000953674316</v>
      </c>
      <c r="H2451">
        <v>175</v>
      </c>
      <c r="I2451">
        <v>12.012999534606934</v>
      </c>
    </row>
    <row r="2452" spans="1:9" x14ac:dyDescent="0.2">
      <c r="A2452">
        <v>6</v>
      </c>
      <c r="B2452" t="s">
        <v>35</v>
      </c>
      <c r="C2452">
        <v>90.683998107910156</v>
      </c>
      <c r="D2452">
        <v>1320.0999755859375</v>
      </c>
      <c r="E2452">
        <v>32.099998474121094</v>
      </c>
      <c r="F2452">
        <v>17.200000762939453</v>
      </c>
      <c r="G2452">
        <v>0.62999999523162842</v>
      </c>
      <c r="H2452">
        <v>131</v>
      </c>
      <c r="I2452">
        <v>50.701999664306641</v>
      </c>
    </row>
    <row r="2453" spans="1:9" x14ac:dyDescent="0.2">
      <c r="A2453">
        <v>7</v>
      </c>
      <c r="B2453" t="s">
        <v>36</v>
      </c>
      <c r="C2453">
        <v>77.48699951171875</v>
      </c>
      <c r="D2453">
        <v>5416.7998046875</v>
      </c>
      <c r="E2453">
        <v>82.599998474121094</v>
      </c>
      <c r="F2453">
        <v>39.299999237060547</v>
      </c>
      <c r="G2453">
        <v>0.31000000238418579</v>
      </c>
      <c r="H2453">
        <v>176</v>
      </c>
      <c r="I2453">
        <v>68.564002990722656</v>
      </c>
    </row>
    <row r="2454" spans="1:9" x14ac:dyDescent="0.2">
      <c r="A2454">
        <v>8</v>
      </c>
      <c r="B2454" t="s">
        <v>37</v>
      </c>
      <c r="C2454">
        <v>107.50800323486328</v>
      </c>
      <c r="D2454">
        <v>391.10000610351562</v>
      </c>
      <c r="E2454">
        <v>14.600000381469727</v>
      </c>
      <c r="F2454">
        <v>11.100000381469727</v>
      </c>
      <c r="G2454">
        <v>1.1699999570846558</v>
      </c>
      <c r="H2454">
        <v>109</v>
      </c>
      <c r="I2454">
        <v>19.041999816894531</v>
      </c>
    </row>
    <row r="2455" spans="1:9" x14ac:dyDescent="0.2">
      <c r="A2455">
        <v>9</v>
      </c>
      <c r="B2455" t="s">
        <v>38</v>
      </c>
      <c r="C2455">
        <v>134.92900085449219</v>
      </c>
      <c r="D2455">
        <v>1828.9000244140625</v>
      </c>
      <c r="E2455">
        <v>20.100000381469727</v>
      </c>
      <c r="F2455">
        <v>17.899999618530273</v>
      </c>
      <c r="G2455">
        <v>0.52999997138977051</v>
      </c>
      <c r="H2455">
        <v>197</v>
      </c>
      <c r="I2455">
        <v>109.23899841308594</v>
      </c>
    </row>
    <row r="2456" spans="1:9" x14ac:dyDescent="0.2">
      <c r="A2456">
        <v>10</v>
      </c>
      <c r="B2456" t="s">
        <v>39</v>
      </c>
      <c r="C2456">
        <v>146.4429931640625</v>
      </c>
      <c r="D2456">
        <v>32.700000762939453</v>
      </c>
      <c r="E2456">
        <v>14.899999618530273</v>
      </c>
      <c r="F2456">
        <v>12.699999809265137</v>
      </c>
      <c r="G2456">
        <v>4.5399999618530273</v>
      </c>
      <c r="H2456">
        <v>146</v>
      </c>
      <c r="I2456">
        <v>1.1510000228881836</v>
      </c>
    </row>
    <row r="2457" spans="1:9" x14ac:dyDescent="0.2">
      <c r="A2457">
        <v>11</v>
      </c>
      <c r="B2457" t="s">
        <v>40</v>
      </c>
      <c r="C2457">
        <v>191.36199951171875</v>
      </c>
      <c r="D2457">
        <v>71.400001525878906</v>
      </c>
      <c r="E2457">
        <v>6.0999999046325684</v>
      </c>
      <c r="F2457">
        <v>5.3000001907348633</v>
      </c>
      <c r="G2457">
        <v>2.3299999237060547</v>
      </c>
      <c r="H2457">
        <v>168</v>
      </c>
      <c r="I2457">
        <v>1.9470000267028809</v>
      </c>
    </row>
    <row r="2459" spans="1:9" x14ac:dyDescent="0.2">
      <c r="A2459" t="s">
        <v>41</v>
      </c>
      <c r="B2459" t="s">
        <v>42</v>
      </c>
    </row>
    <row r="2460" spans="1:9" x14ac:dyDescent="0.2">
      <c r="A2460" t="s">
        <v>22</v>
      </c>
      <c r="B2460" t="s">
        <v>43</v>
      </c>
      <c r="C2460" t="s">
        <v>44</v>
      </c>
      <c r="D2460" t="s">
        <v>45</v>
      </c>
      <c r="E2460" t="s">
        <v>29</v>
      </c>
      <c r="F2460" t="s">
        <v>41</v>
      </c>
      <c r="G2460" t="s">
        <v>46</v>
      </c>
      <c r="H2460" t="s">
        <v>47</v>
      </c>
      <c r="I2460" t="s">
        <v>30</v>
      </c>
    </row>
    <row r="2461" spans="1:9" x14ac:dyDescent="0.2">
      <c r="A2461" t="s">
        <v>30</v>
      </c>
      <c r="B2461">
        <v>-0.22800000011920929</v>
      </c>
      <c r="C2461">
        <v>-0.11529999971389771</v>
      </c>
      <c r="D2461">
        <v>-0.3190000057220459</v>
      </c>
      <c r="E2461">
        <v>-8.4549999237060547</v>
      </c>
      <c r="F2461">
        <v>0.71450001001358032</v>
      </c>
      <c r="G2461">
        <v>0.99129998683929443</v>
      </c>
      <c r="H2461">
        <v>0.72070002555847168</v>
      </c>
      <c r="I2461">
        <v>1</v>
      </c>
    </row>
    <row r="2462" spans="1:9" x14ac:dyDescent="0.2">
      <c r="A2462" t="s">
        <v>48</v>
      </c>
      <c r="B2462" t="s">
        <v>49</v>
      </c>
      <c r="C2462">
        <v>9.6000000834465027E-2</v>
      </c>
    </row>
    <row r="2463" spans="1:9" x14ac:dyDescent="0.2">
      <c r="A2463" t="s">
        <v>31</v>
      </c>
      <c r="B2463">
        <v>0.11800000071525574</v>
      </c>
      <c r="C2463">
        <v>3.2099999487400055E-2</v>
      </c>
      <c r="D2463">
        <v>0.12099999934434891</v>
      </c>
      <c r="E2463">
        <v>1.6019999980926514</v>
      </c>
      <c r="F2463">
        <v>0.97469997406005859</v>
      </c>
      <c r="G2463">
        <v>0.98170000314712524</v>
      </c>
      <c r="H2463">
        <v>0.99699997901916504</v>
      </c>
      <c r="I2463">
        <v>0.99599999189376831</v>
      </c>
    </row>
    <row r="2464" spans="1:9" x14ac:dyDescent="0.2">
      <c r="A2464" t="s">
        <v>48</v>
      </c>
      <c r="B2464" t="s">
        <v>49</v>
      </c>
      <c r="C2464">
        <v>-2.7000000700354576E-2</v>
      </c>
    </row>
    <row r="2465" spans="1:9" x14ac:dyDescent="0.2">
      <c r="A2465" t="s">
        <v>50</v>
      </c>
      <c r="B2465">
        <v>1.4409999847412109</v>
      </c>
      <c r="C2465">
        <v>0.29350000619888306</v>
      </c>
      <c r="D2465">
        <v>1.5010000467300415</v>
      </c>
      <c r="E2465">
        <v>9.8409996032714844</v>
      </c>
      <c r="F2465">
        <v>0.96039998531341553</v>
      </c>
      <c r="G2465">
        <v>0.97899997234344482</v>
      </c>
      <c r="H2465">
        <v>0.99470001459121704</v>
      </c>
      <c r="I2465">
        <v>0.98610001802444458</v>
      </c>
    </row>
    <row r="2466" spans="1:9" x14ac:dyDescent="0.2">
      <c r="A2466" t="s">
        <v>51</v>
      </c>
      <c r="B2466">
        <v>9.9790000915527344</v>
      </c>
      <c r="C2466">
        <v>1.7065999507904053</v>
      </c>
      <c r="D2466">
        <v>10.244999885559082</v>
      </c>
      <c r="E2466">
        <v>41.320999145507812</v>
      </c>
      <c r="F2466">
        <v>0.97399997711181641</v>
      </c>
      <c r="G2466">
        <v>0.97500002384185791</v>
      </c>
      <c r="H2466">
        <v>1.0052000284194946</v>
      </c>
      <c r="I2466">
        <v>0.99379998445510864</v>
      </c>
    </row>
    <row r="2467" spans="1:9" x14ac:dyDescent="0.2">
      <c r="A2467" t="s">
        <v>52</v>
      </c>
      <c r="B2467">
        <v>1.7940000295639038</v>
      </c>
      <c r="C2467">
        <v>0.55519998073577881</v>
      </c>
      <c r="D2467">
        <v>1.3930000066757202</v>
      </c>
      <c r="E2467">
        <v>12.012999534606934</v>
      </c>
      <c r="F2467">
        <v>1.2882000207901001</v>
      </c>
      <c r="G2467">
        <v>0.97339999675750732</v>
      </c>
      <c r="H2467">
        <v>1.3214000463485718</v>
      </c>
      <c r="I2467">
        <v>1.0013999938964844</v>
      </c>
    </row>
    <row r="2468" spans="1:9" x14ac:dyDescent="0.2">
      <c r="A2468" t="s">
        <v>53</v>
      </c>
      <c r="B2468">
        <v>10.848999977111816</v>
      </c>
      <c r="C2468">
        <v>2.0409998893737793</v>
      </c>
      <c r="D2468">
        <v>10.942000389099121</v>
      </c>
      <c r="E2468">
        <v>50.701999664306641</v>
      </c>
      <c r="F2468">
        <v>0.99150002002716064</v>
      </c>
      <c r="G2468">
        <v>0.98280000686645508</v>
      </c>
      <c r="H2468">
        <v>1.0090999603271484</v>
      </c>
      <c r="I2468">
        <v>0.99970000982284546</v>
      </c>
    </row>
    <row r="2469" spans="1:9" x14ac:dyDescent="0.2">
      <c r="A2469" t="s">
        <v>54</v>
      </c>
      <c r="B2469">
        <v>39.838001251220703</v>
      </c>
      <c r="C2469">
        <v>6.3586001396179199</v>
      </c>
      <c r="D2469">
        <v>37.944000244140625</v>
      </c>
      <c r="E2469">
        <v>68.564002990722656</v>
      </c>
      <c r="F2469">
        <v>1.0499000549316406</v>
      </c>
      <c r="G2469">
        <v>0.97610002756118774</v>
      </c>
      <c r="H2469">
        <v>1.0750999450683594</v>
      </c>
      <c r="I2469">
        <v>1.0003999471664429</v>
      </c>
    </row>
    <row r="2470" spans="1:9" x14ac:dyDescent="0.2">
      <c r="A2470" t="s">
        <v>55</v>
      </c>
      <c r="B2470">
        <v>4.4380002021789551</v>
      </c>
      <c r="C2470">
        <v>1.0557999610900879</v>
      </c>
      <c r="D2470">
        <v>3.875</v>
      </c>
      <c r="E2470">
        <v>19.041999816894531</v>
      </c>
      <c r="F2470">
        <v>1.1452000141143799</v>
      </c>
      <c r="G2470">
        <v>0.98280000686645508</v>
      </c>
      <c r="H2470">
        <v>1.1628999710083008</v>
      </c>
      <c r="I2470">
        <v>1.0019999742507935</v>
      </c>
    </row>
    <row r="2471" spans="1:9" x14ac:dyDescent="0.2">
      <c r="A2471" t="s">
        <v>56</v>
      </c>
      <c r="B2471">
        <v>26.003999710083008</v>
      </c>
      <c r="C2471">
        <v>3.4711999893188477</v>
      </c>
      <c r="D2471">
        <v>26.083000183105469</v>
      </c>
      <c r="E2471">
        <v>109.23899841308594</v>
      </c>
      <c r="F2471">
        <v>0.99699997901916504</v>
      </c>
      <c r="G2471">
        <v>0.99290001392364502</v>
      </c>
      <c r="H2471">
        <v>1.00409996509552</v>
      </c>
      <c r="I2471">
        <v>1</v>
      </c>
    </row>
    <row r="2472" spans="1:9" x14ac:dyDescent="0.2">
      <c r="A2472" t="s">
        <v>57</v>
      </c>
      <c r="B2472">
        <v>0.49900001287460327</v>
      </c>
      <c r="C2472">
        <v>6.7500002682209015E-2</v>
      </c>
      <c r="D2472">
        <v>0.4869999885559082</v>
      </c>
      <c r="E2472">
        <v>1.1510000228881836</v>
      </c>
      <c r="F2472">
        <v>1.0256999731063843</v>
      </c>
      <c r="G2472">
        <v>1.0194000005722046</v>
      </c>
      <c r="H2472">
        <v>1.0061999559402466</v>
      </c>
      <c r="I2472">
        <v>1</v>
      </c>
    </row>
    <row r="2473" spans="1:9" x14ac:dyDescent="0.2">
      <c r="A2473" t="s">
        <v>58</v>
      </c>
      <c r="B2473">
        <v>2.0659999847412109</v>
      </c>
      <c r="C2473">
        <v>0.24799999594688416</v>
      </c>
      <c r="D2473">
        <v>1.9470000267028809</v>
      </c>
      <c r="E2473">
        <v>1.9470000267028809</v>
      </c>
      <c r="F2473">
        <v>1.0609999895095825</v>
      </c>
      <c r="G2473">
        <v>1.0397000312805176</v>
      </c>
      <c r="H2473">
        <v>1.0371999740600586</v>
      </c>
      <c r="I2473">
        <v>0.98390001058578491</v>
      </c>
    </row>
    <row r="2474" spans="1:9" x14ac:dyDescent="0.2">
      <c r="A2474" t="s">
        <v>59</v>
      </c>
    </row>
    <row r="2475" spans="1:9" x14ac:dyDescent="0.2">
      <c r="A2475" t="s">
        <v>60</v>
      </c>
      <c r="B2475">
        <v>96.866996765136719</v>
      </c>
      <c r="C2475">
        <v>15.714099884033203</v>
      </c>
      <c r="D2475">
        <v>94.219001770019531</v>
      </c>
      <c r="E2475">
        <v>306.96798706054688</v>
      </c>
      <c r="F2475" t="s">
        <v>61</v>
      </c>
    </row>
    <row r="2477" spans="1:9" x14ac:dyDescent="0.2">
      <c r="A2477" t="s">
        <v>62</v>
      </c>
    </row>
    <row r="2479" spans="1:9" x14ac:dyDescent="0.2">
      <c r="A2479" t="s">
        <v>235</v>
      </c>
    </row>
    <row r="2480" spans="1:9" x14ac:dyDescent="0.2">
      <c r="A2480" t="s">
        <v>1</v>
      </c>
      <c r="B2480" t="s">
        <v>2</v>
      </c>
      <c r="C2480" t="s">
        <v>3</v>
      </c>
      <c r="D2480" t="s">
        <v>4</v>
      </c>
    </row>
    <row r="2481" spans="1:9" x14ac:dyDescent="0.2">
      <c r="A2481" t="s">
        <v>5</v>
      </c>
      <c r="B2481">
        <v>60</v>
      </c>
      <c r="C2481" t="s">
        <v>6</v>
      </c>
      <c r="D2481" t="s">
        <v>236</v>
      </c>
    </row>
    <row r="2482" spans="1:9" x14ac:dyDescent="0.2">
      <c r="A2482" t="s">
        <v>8</v>
      </c>
      <c r="B2482" t="s">
        <v>9</v>
      </c>
      <c r="C2482">
        <v>8.3865995407104492</v>
      </c>
      <c r="D2482" t="s">
        <v>10</v>
      </c>
      <c r="E2482">
        <v>2.5213000774383545</v>
      </c>
      <c r="F2482" t="s">
        <v>11</v>
      </c>
      <c r="G2482">
        <v>10.314499855041504</v>
      </c>
    </row>
    <row r="2483" spans="1:9" x14ac:dyDescent="0.2">
      <c r="A2483" t="s">
        <v>12</v>
      </c>
      <c r="B2483">
        <v>15</v>
      </c>
      <c r="C2483" t="s">
        <v>13</v>
      </c>
      <c r="D2483">
        <v>1</v>
      </c>
      <c r="E2483" t="s">
        <v>14</v>
      </c>
      <c r="F2483" t="s">
        <v>15</v>
      </c>
    </row>
    <row r="2484" spans="1:9" x14ac:dyDescent="0.2">
      <c r="A2484" t="s">
        <v>16</v>
      </c>
      <c r="B2484" t="s">
        <v>237</v>
      </c>
    </row>
    <row r="2485" spans="1:9" x14ac:dyDescent="0.2">
      <c r="A2485" t="s">
        <v>18</v>
      </c>
    </row>
    <row r="2486" spans="1:9" x14ac:dyDescent="0.2">
      <c r="A2486" t="s">
        <v>19</v>
      </c>
    </row>
    <row r="2487" spans="1:9" x14ac:dyDescent="0.2">
      <c r="A2487" t="s">
        <v>20</v>
      </c>
      <c r="B2487">
        <v>1.4970000350444934E-8</v>
      </c>
    </row>
    <row r="2488" spans="1:9" x14ac:dyDescent="0.2">
      <c r="A2488" t="s">
        <v>21</v>
      </c>
      <c r="B2488" t="s">
        <v>22</v>
      </c>
      <c r="C2488" t="s">
        <v>23</v>
      </c>
      <c r="D2488" t="s">
        <v>24</v>
      </c>
      <c r="E2488" t="s">
        <v>25</v>
      </c>
      <c r="F2488" t="s">
        <v>26</v>
      </c>
      <c r="G2488" t="s">
        <v>27</v>
      </c>
      <c r="H2488" t="s">
        <v>28</v>
      </c>
      <c r="I2488" t="s">
        <v>29</v>
      </c>
    </row>
    <row r="2489" spans="1:9" x14ac:dyDescent="0.2">
      <c r="A2489">
        <v>1</v>
      </c>
      <c r="B2489" t="s">
        <v>30</v>
      </c>
      <c r="C2489">
        <v>84.9219970703125</v>
      </c>
      <c r="D2489">
        <v>-35.799999237060547</v>
      </c>
      <c r="E2489">
        <v>267.29998779296875</v>
      </c>
      <c r="F2489">
        <v>123</v>
      </c>
      <c r="G2489">
        <v>100</v>
      </c>
      <c r="H2489">
        <v>596</v>
      </c>
      <c r="I2489">
        <v>-9.2180004119873047</v>
      </c>
    </row>
    <row r="2490" spans="1:9" x14ac:dyDescent="0.2">
      <c r="A2490">
        <v>2</v>
      </c>
      <c r="B2490" t="s">
        <v>31</v>
      </c>
      <c r="C2490">
        <v>151.11799621582031</v>
      </c>
      <c r="D2490">
        <v>26.600000381469727</v>
      </c>
      <c r="E2490">
        <v>12.699999809265137</v>
      </c>
      <c r="F2490">
        <v>8.8999996185302734</v>
      </c>
      <c r="G2490">
        <v>5.8400001525878906</v>
      </c>
      <c r="H2490">
        <v>48</v>
      </c>
      <c r="I2490">
        <v>1.6119999885559082</v>
      </c>
    </row>
    <row r="2491" spans="1:9" x14ac:dyDescent="0.2">
      <c r="A2491">
        <v>3</v>
      </c>
      <c r="B2491" t="s">
        <v>32</v>
      </c>
      <c r="C2491">
        <v>119.47699737548828</v>
      </c>
      <c r="D2491">
        <v>417.20001220703125</v>
      </c>
      <c r="E2491">
        <v>26.600000381469727</v>
      </c>
      <c r="F2491">
        <v>21.399999618530273</v>
      </c>
      <c r="G2491">
        <v>1.1599999666213989</v>
      </c>
      <c r="H2491">
        <v>57</v>
      </c>
      <c r="I2491">
        <v>9.8170003890991211</v>
      </c>
    </row>
    <row r="2492" spans="1:9" x14ac:dyDescent="0.2">
      <c r="A2492">
        <v>4</v>
      </c>
      <c r="B2492" t="s">
        <v>33</v>
      </c>
      <c r="C2492">
        <v>107.21199798583984</v>
      </c>
      <c r="D2492">
        <v>2844.60009765625</v>
      </c>
      <c r="E2492">
        <v>38</v>
      </c>
      <c r="F2492">
        <v>34.299999237060547</v>
      </c>
      <c r="G2492">
        <v>0.41999998688697815</v>
      </c>
      <c r="H2492">
        <v>68</v>
      </c>
      <c r="I2492">
        <v>40.696998596191406</v>
      </c>
    </row>
    <row r="2493" spans="1:9" x14ac:dyDescent="0.2">
      <c r="A2493">
        <v>5</v>
      </c>
      <c r="B2493" t="s">
        <v>34</v>
      </c>
      <c r="C2493">
        <v>129.48800659179688</v>
      </c>
      <c r="D2493">
        <v>83.800003051757812</v>
      </c>
      <c r="E2493">
        <v>5.8000001907348633</v>
      </c>
      <c r="F2493">
        <v>3.5999999046325684</v>
      </c>
      <c r="G2493">
        <v>3.6400001049041748</v>
      </c>
      <c r="H2493">
        <v>157</v>
      </c>
      <c r="I2493">
        <v>11.826000213623047</v>
      </c>
    </row>
    <row r="2494" spans="1:9" x14ac:dyDescent="0.2">
      <c r="A2494">
        <v>6</v>
      </c>
      <c r="B2494" t="s">
        <v>35</v>
      </c>
      <c r="C2494">
        <v>90.674003601074219</v>
      </c>
      <c r="D2494">
        <v>1270.199951171875</v>
      </c>
      <c r="E2494">
        <v>29</v>
      </c>
      <c r="F2494">
        <v>16.899999618530273</v>
      </c>
      <c r="G2494">
        <v>0.63999998569488525</v>
      </c>
      <c r="H2494">
        <v>126</v>
      </c>
      <c r="I2494">
        <v>48.818000793457031</v>
      </c>
    </row>
    <row r="2495" spans="1:9" x14ac:dyDescent="0.2">
      <c r="A2495">
        <v>7</v>
      </c>
      <c r="B2495" t="s">
        <v>36</v>
      </c>
      <c r="C2495">
        <v>77.48699951171875</v>
      </c>
      <c r="D2495">
        <v>5429.60009765625</v>
      </c>
      <c r="E2495">
        <v>82.599998474121094</v>
      </c>
      <c r="F2495">
        <v>34.099998474121094</v>
      </c>
      <c r="G2495">
        <v>0.31000000238418579</v>
      </c>
      <c r="H2495">
        <v>173</v>
      </c>
      <c r="I2495">
        <v>68.772003173828125</v>
      </c>
    </row>
    <row r="2496" spans="1:9" x14ac:dyDescent="0.2">
      <c r="A2496">
        <v>8</v>
      </c>
      <c r="B2496" t="s">
        <v>37</v>
      </c>
      <c r="C2496">
        <v>107.50299835205078</v>
      </c>
      <c r="D2496">
        <v>400.20001220703125</v>
      </c>
      <c r="E2496">
        <v>15.100000381469727</v>
      </c>
      <c r="F2496">
        <v>9.1999998092651367</v>
      </c>
      <c r="G2496">
        <v>1.1499999761581421</v>
      </c>
      <c r="H2496">
        <v>103</v>
      </c>
      <c r="I2496">
        <v>19.496000289916992</v>
      </c>
    </row>
    <row r="2497" spans="1:9" x14ac:dyDescent="0.2">
      <c r="A2497">
        <v>9</v>
      </c>
      <c r="B2497" t="s">
        <v>38</v>
      </c>
      <c r="C2497">
        <v>134.92399597167969</v>
      </c>
      <c r="D2497">
        <v>1818.199951171875</v>
      </c>
      <c r="E2497">
        <v>20.600000381469727</v>
      </c>
      <c r="F2497">
        <v>15.899999618530273</v>
      </c>
      <c r="G2497">
        <v>0.52999997138977051</v>
      </c>
      <c r="H2497">
        <v>193</v>
      </c>
      <c r="I2497">
        <v>108.67500305175781</v>
      </c>
    </row>
    <row r="2498" spans="1:9" x14ac:dyDescent="0.2">
      <c r="A2498">
        <v>10</v>
      </c>
      <c r="B2498" t="s">
        <v>39</v>
      </c>
      <c r="C2498">
        <v>146.4429931640625</v>
      </c>
      <c r="D2498">
        <v>35.700000762939453</v>
      </c>
      <c r="E2498">
        <v>15.600000381469727</v>
      </c>
      <c r="F2498">
        <v>13.899999618530273</v>
      </c>
      <c r="G2498">
        <v>4.3000001907348633</v>
      </c>
      <c r="H2498">
        <v>150</v>
      </c>
      <c r="I2498">
        <v>1.2580000162124634</v>
      </c>
    </row>
    <row r="2499" spans="1:9" x14ac:dyDescent="0.2">
      <c r="A2499">
        <v>11</v>
      </c>
      <c r="B2499" t="s">
        <v>40</v>
      </c>
      <c r="C2499">
        <v>191.36199951171875</v>
      </c>
      <c r="D2499">
        <v>70</v>
      </c>
      <c r="E2499">
        <v>5.6999998092651367</v>
      </c>
      <c r="F2499">
        <v>3.9000000953674316</v>
      </c>
      <c r="G2499">
        <v>2.3299999237060547</v>
      </c>
      <c r="H2499">
        <v>156</v>
      </c>
      <c r="I2499">
        <v>1.9079999923706055</v>
      </c>
    </row>
    <row r="2501" spans="1:9" x14ac:dyDescent="0.2">
      <c r="A2501" t="s">
        <v>41</v>
      </c>
      <c r="B2501" t="s">
        <v>42</v>
      </c>
    </row>
    <row r="2502" spans="1:9" x14ac:dyDescent="0.2">
      <c r="A2502" t="s">
        <v>22</v>
      </c>
      <c r="B2502" t="s">
        <v>43</v>
      </c>
      <c r="C2502" t="s">
        <v>44</v>
      </c>
      <c r="D2502" t="s">
        <v>45</v>
      </c>
      <c r="E2502" t="s">
        <v>29</v>
      </c>
      <c r="F2502" t="s">
        <v>41</v>
      </c>
      <c r="G2502" t="s">
        <v>46</v>
      </c>
      <c r="H2502" t="s">
        <v>47</v>
      </c>
      <c r="I2502" t="s">
        <v>30</v>
      </c>
    </row>
    <row r="2503" spans="1:9" x14ac:dyDescent="0.2">
      <c r="A2503" t="s">
        <v>30</v>
      </c>
      <c r="B2503">
        <v>-0.24799999594688416</v>
      </c>
      <c r="C2503">
        <v>-0.12639999389648438</v>
      </c>
      <c r="D2503">
        <v>-0.34700000286102295</v>
      </c>
      <c r="E2503">
        <v>-9.2180004119873047</v>
      </c>
      <c r="F2503">
        <v>0.71469998359680176</v>
      </c>
      <c r="G2503">
        <v>0.99140000343322754</v>
      </c>
      <c r="H2503">
        <v>0.72089999914169312</v>
      </c>
      <c r="I2503">
        <v>1</v>
      </c>
    </row>
    <row r="2504" spans="1:9" x14ac:dyDescent="0.2">
      <c r="A2504" t="s">
        <v>48</v>
      </c>
      <c r="B2504" t="s">
        <v>49</v>
      </c>
      <c r="C2504">
        <v>0.10400000214576721</v>
      </c>
    </row>
    <row r="2505" spans="1:9" x14ac:dyDescent="0.2">
      <c r="A2505" t="s">
        <v>31</v>
      </c>
      <c r="B2505">
        <v>0.11900000274181366</v>
      </c>
      <c r="C2505">
        <v>3.2499998807907104E-2</v>
      </c>
      <c r="D2505">
        <v>0.12200000137090683</v>
      </c>
      <c r="E2505">
        <v>1.6119999885559082</v>
      </c>
      <c r="F2505">
        <v>0.97500002384185791</v>
      </c>
      <c r="G2505">
        <v>0.98170000314712524</v>
      </c>
      <c r="H2505">
        <v>0.99709999561309814</v>
      </c>
      <c r="I2505">
        <v>0.99599999189376831</v>
      </c>
    </row>
    <row r="2506" spans="1:9" x14ac:dyDescent="0.2">
      <c r="A2506" t="s">
        <v>48</v>
      </c>
      <c r="B2506" t="s">
        <v>49</v>
      </c>
      <c r="C2506">
        <v>-2.7000000700354576E-2</v>
      </c>
    </row>
    <row r="2507" spans="1:9" x14ac:dyDescent="0.2">
      <c r="A2507" t="s">
        <v>50</v>
      </c>
      <c r="B2507">
        <v>1.437999963760376</v>
      </c>
      <c r="C2507">
        <v>0.29429998993873596</v>
      </c>
      <c r="D2507">
        <v>1.496999979019165</v>
      </c>
      <c r="E2507">
        <v>9.8170003890991211</v>
      </c>
      <c r="F2507">
        <v>0.96069997549057007</v>
      </c>
      <c r="G2507">
        <v>0.97909998893737793</v>
      </c>
      <c r="H2507">
        <v>0.99479997158050537</v>
      </c>
      <c r="I2507">
        <v>0.98629999160766602</v>
      </c>
    </row>
    <row r="2508" spans="1:9" x14ac:dyDescent="0.2">
      <c r="A2508" t="s">
        <v>51</v>
      </c>
      <c r="B2508">
        <v>9.8299999237060547</v>
      </c>
      <c r="C2508">
        <v>1.6892000436782837</v>
      </c>
      <c r="D2508">
        <v>10.090000152587891</v>
      </c>
      <c r="E2508">
        <v>40.696998596191406</v>
      </c>
      <c r="F2508">
        <v>0.97409999370574951</v>
      </c>
      <c r="G2508">
        <v>0.97509998083114624</v>
      </c>
      <c r="H2508">
        <v>1.0053000450134277</v>
      </c>
      <c r="I2508">
        <v>0.99379998445510864</v>
      </c>
    </row>
    <row r="2509" spans="1:9" x14ac:dyDescent="0.2">
      <c r="A2509" t="s">
        <v>52</v>
      </c>
      <c r="B2509">
        <v>1.7660000324249268</v>
      </c>
      <c r="C2509">
        <v>0.54930001497268677</v>
      </c>
      <c r="D2509">
        <v>1.3710000514984131</v>
      </c>
      <c r="E2509">
        <v>11.826000213623047</v>
      </c>
      <c r="F2509">
        <v>1.2883000373840332</v>
      </c>
      <c r="G2509">
        <v>0.97350001335144043</v>
      </c>
      <c r="H2509">
        <v>1.3214999437332153</v>
      </c>
      <c r="I2509">
        <v>1.0013999938964844</v>
      </c>
    </row>
    <row r="2510" spans="1:9" x14ac:dyDescent="0.2">
      <c r="A2510" t="s">
        <v>53</v>
      </c>
      <c r="B2510">
        <v>10.453000068664551</v>
      </c>
      <c r="C2510">
        <v>1.976099967956543</v>
      </c>
      <c r="D2510">
        <v>10.534999847412109</v>
      </c>
      <c r="E2510">
        <v>48.818000793457031</v>
      </c>
      <c r="F2510">
        <v>0.99229997396469116</v>
      </c>
      <c r="G2510">
        <v>0.98290002346038818</v>
      </c>
      <c r="H2510">
        <v>1.0098999738693237</v>
      </c>
      <c r="I2510">
        <v>0.99959999322891235</v>
      </c>
    </row>
    <row r="2511" spans="1:9" x14ac:dyDescent="0.2">
      <c r="A2511" t="s">
        <v>54</v>
      </c>
      <c r="B2511">
        <v>39.923000335693359</v>
      </c>
      <c r="C2511">
        <v>6.4029998779296875</v>
      </c>
      <c r="D2511">
        <v>38.058998107910156</v>
      </c>
      <c r="E2511">
        <v>68.772003173828125</v>
      </c>
      <c r="F2511">
        <v>1.0490000247955322</v>
      </c>
      <c r="G2511">
        <v>0.97619998455047607</v>
      </c>
      <c r="H2511">
        <v>1.0741000175476074</v>
      </c>
      <c r="I2511">
        <v>1.0003999471664429</v>
      </c>
    </row>
    <row r="2512" spans="1:9" x14ac:dyDescent="0.2">
      <c r="A2512" t="s">
        <v>55</v>
      </c>
      <c r="B2512">
        <v>4.5430002212524414</v>
      </c>
      <c r="C2512">
        <v>1.0863000154495239</v>
      </c>
      <c r="D2512">
        <v>3.9670000076293945</v>
      </c>
      <c r="E2512">
        <v>19.496000289916992</v>
      </c>
      <c r="F2512">
        <v>1.1452000141143799</v>
      </c>
      <c r="G2512">
        <v>0.98290002346038818</v>
      </c>
      <c r="H2512">
        <v>1.1627999544143677</v>
      </c>
      <c r="I2512">
        <v>1.0019999742507935</v>
      </c>
    </row>
    <row r="2513" spans="1:9" x14ac:dyDescent="0.2">
      <c r="A2513" t="s">
        <v>56</v>
      </c>
      <c r="B2513">
        <v>25.870000839233398</v>
      </c>
      <c r="C2513">
        <v>3.470099925994873</v>
      </c>
      <c r="D2513">
        <v>25.947999954223633</v>
      </c>
      <c r="E2513">
        <v>108.67500305175781</v>
      </c>
      <c r="F2513">
        <v>0.99699997901916504</v>
      </c>
      <c r="G2513">
        <v>0.99299997091293335</v>
      </c>
      <c r="H2513">
        <v>1.0039999485015869</v>
      </c>
      <c r="I2513">
        <v>1</v>
      </c>
    </row>
    <row r="2514" spans="1:9" x14ac:dyDescent="0.2">
      <c r="A2514" t="s">
        <v>57</v>
      </c>
      <c r="B2514">
        <v>0.54600000381469727</v>
      </c>
      <c r="C2514">
        <v>7.4199996888637543E-2</v>
      </c>
      <c r="D2514">
        <v>0.53200000524520874</v>
      </c>
      <c r="E2514">
        <v>1.2580000162124634</v>
      </c>
      <c r="F2514">
        <v>1.0256999731063843</v>
      </c>
      <c r="G2514">
        <v>1.0195000171661377</v>
      </c>
      <c r="H2514">
        <v>1.006100058555603</v>
      </c>
      <c r="I2514">
        <v>1</v>
      </c>
    </row>
    <row r="2515" spans="1:9" x14ac:dyDescent="0.2">
      <c r="A2515" t="s">
        <v>58</v>
      </c>
      <c r="B2515">
        <v>2.0239999294281006</v>
      </c>
      <c r="C2515">
        <v>0.24420000612735748</v>
      </c>
      <c r="D2515">
        <v>1.9079999923706055</v>
      </c>
      <c r="E2515">
        <v>1.9079999923706055</v>
      </c>
      <c r="F2515">
        <v>1.0608999729156494</v>
      </c>
      <c r="G2515">
        <v>1.0398000478744507</v>
      </c>
      <c r="H2515">
        <v>1.0370999574661255</v>
      </c>
      <c r="I2515">
        <v>0.98379999399185181</v>
      </c>
    </row>
    <row r="2516" spans="1:9" x14ac:dyDescent="0.2">
      <c r="A2516" t="s">
        <v>59</v>
      </c>
    </row>
    <row r="2517" spans="1:9" x14ac:dyDescent="0.2">
      <c r="A2517" t="s">
        <v>60</v>
      </c>
      <c r="B2517">
        <v>96.342002868652344</v>
      </c>
      <c r="C2517">
        <v>15.692700386047363</v>
      </c>
      <c r="D2517">
        <v>93.682998657226562</v>
      </c>
      <c r="E2517">
        <v>303.6619873046875</v>
      </c>
      <c r="F2517" t="s">
        <v>61</v>
      </c>
    </row>
    <row r="2519" spans="1:9" x14ac:dyDescent="0.2">
      <c r="A2519" t="s">
        <v>62</v>
      </c>
    </row>
    <row r="2521" spans="1:9" x14ac:dyDescent="0.2">
      <c r="A2521" t="s">
        <v>238</v>
      </c>
    </row>
    <row r="2522" spans="1:9" x14ac:dyDescent="0.2">
      <c r="A2522" t="s">
        <v>1</v>
      </c>
      <c r="B2522" t="s">
        <v>2</v>
      </c>
      <c r="C2522" t="s">
        <v>3</v>
      </c>
      <c r="D2522" t="s">
        <v>4</v>
      </c>
    </row>
    <row r="2523" spans="1:9" x14ac:dyDescent="0.2">
      <c r="A2523" t="s">
        <v>5</v>
      </c>
      <c r="B2523">
        <v>61</v>
      </c>
      <c r="C2523" t="s">
        <v>6</v>
      </c>
      <c r="D2523" t="s">
        <v>239</v>
      </c>
    </row>
    <row r="2524" spans="1:9" x14ac:dyDescent="0.2">
      <c r="A2524" t="s">
        <v>8</v>
      </c>
      <c r="B2524" t="s">
        <v>9</v>
      </c>
      <c r="C2524">
        <v>8.2058000564575195</v>
      </c>
      <c r="D2524" t="s">
        <v>10</v>
      </c>
      <c r="E2524">
        <v>2.4432001113891602</v>
      </c>
      <c r="F2524" t="s">
        <v>11</v>
      </c>
      <c r="G2524">
        <v>10.314000129699707</v>
      </c>
    </row>
    <row r="2525" spans="1:9" x14ac:dyDescent="0.2">
      <c r="A2525" t="s">
        <v>12</v>
      </c>
      <c r="B2525">
        <v>15</v>
      </c>
      <c r="C2525" t="s">
        <v>13</v>
      </c>
      <c r="D2525">
        <v>1</v>
      </c>
      <c r="E2525" t="s">
        <v>14</v>
      </c>
      <c r="F2525" t="s">
        <v>15</v>
      </c>
    </row>
    <row r="2526" spans="1:9" x14ac:dyDescent="0.2">
      <c r="A2526" t="s">
        <v>16</v>
      </c>
      <c r="B2526" t="s">
        <v>240</v>
      </c>
    </row>
    <row r="2527" spans="1:9" x14ac:dyDescent="0.2">
      <c r="A2527" t="s">
        <v>18</v>
      </c>
    </row>
    <row r="2528" spans="1:9" x14ac:dyDescent="0.2">
      <c r="A2528" t="s">
        <v>19</v>
      </c>
    </row>
    <row r="2529" spans="1:9" x14ac:dyDescent="0.2">
      <c r="A2529" t="s">
        <v>20</v>
      </c>
      <c r="B2529">
        <v>1.4970000350444934E-8</v>
      </c>
    </row>
    <row r="2530" spans="1:9" x14ac:dyDescent="0.2">
      <c r="A2530" t="s">
        <v>21</v>
      </c>
      <c r="B2530" t="s">
        <v>22</v>
      </c>
      <c r="C2530" t="s">
        <v>23</v>
      </c>
      <c r="D2530" t="s">
        <v>24</v>
      </c>
      <c r="E2530" t="s">
        <v>25</v>
      </c>
      <c r="F2530" t="s">
        <v>26</v>
      </c>
      <c r="G2530" t="s">
        <v>27</v>
      </c>
      <c r="H2530" t="s">
        <v>28</v>
      </c>
      <c r="I2530" t="s">
        <v>29</v>
      </c>
    </row>
    <row r="2531" spans="1:9" x14ac:dyDescent="0.2">
      <c r="A2531">
        <v>1</v>
      </c>
      <c r="B2531" t="s">
        <v>30</v>
      </c>
      <c r="C2531">
        <v>84.9219970703125</v>
      </c>
      <c r="D2531">
        <v>-26.799999237060547</v>
      </c>
      <c r="E2531">
        <v>252.10000610351562</v>
      </c>
      <c r="F2531">
        <v>111.59999847412109</v>
      </c>
      <c r="G2531">
        <v>100</v>
      </c>
      <c r="H2531">
        <v>575</v>
      </c>
      <c r="I2531">
        <v>-6.9159998893737793</v>
      </c>
    </row>
    <row r="2532" spans="1:9" x14ac:dyDescent="0.2">
      <c r="A2532">
        <v>2</v>
      </c>
      <c r="B2532" t="s">
        <v>31</v>
      </c>
      <c r="C2532">
        <v>151.11799621582031</v>
      </c>
      <c r="D2532">
        <v>21.5</v>
      </c>
      <c r="E2532">
        <v>11.5</v>
      </c>
      <c r="F2532">
        <v>10.699999809265137</v>
      </c>
      <c r="G2532">
        <v>6.869999885559082</v>
      </c>
      <c r="H2532">
        <v>48</v>
      </c>
      <c r="I2532">
        <v>1.3059999942779541</v>
      </c>
    </row>
    <row r="2533" spans="1:9" x14ac:dyDescent="0.2">
      <c r="A2533">
        <v>3</v>
      </c>
      <c r="B2533" t="s">
        <v>32</v>
      </c>
      <c r="C2533">
        <v>119.47699737548828</v>
      </c>
      <c r="D2533">
        <v>400.10000610351562</v>
      </c>
      <c r="E2533">
        <v>28.200000762939453</v>
      </c>
      <c r="F2533">
        <v>24.100000381469727</v>
      </c>
      <c r="G2533">
        <v>1.2000000476837158</v>
      </c>
      <c r="H2533">
        <v>59</v>
      </c>
      <c r="I2533">
        <v>9.4149999618530273</v>
      </c>
    </row>
    <row r="2534" spans="1:9" x14ac:dyDescent="0.2">
      <c r="A2534">
        <v>4</v>
      </c>
      <c r="B2534" t="s">
        <v>33</v>
      </c>
      <c r="C2534">
        <v>107.21700286865234</v>
      </c>
      <c r="D2534">
        <v>2851.5</v>
      </c>
      <c r="E2534">
        <v>38.5</v>
      </c>
      <c r="F2534">
        <v>38.700000762939453</v>
      </c>
      <c r="G2534">
        <v>0.41999998688697815</v>
      </c>
      <c r="H2534">
        <v>70</v>
      </c>
      <c r="I2534">
        <v>40.797000885009766</v>
      </c>
    </row>
    <row r="2535" spans="1:9" x14ac:dyDescent="0.2">
      <c r="A2535">
        <v>5</v>
      </c>
      <c r="B2535" t="s">
        <v>34</v>
      </c>
      <c r="C2535">
        <v>129.48800659179688</v>
      </c>
      <c r="D2535">
        <v>89.400001525878906</v>
      </c>
      <c r="E2535">
        <v>7.8000001907348633</v>
      </c>
      <c r="F2535">
        <v>4.5999999046325684</v>
      </c>
      <c r="G2535">
        <v>3.559999942779541</v>
      </c>
      <c r="H2535">
        <v>180</v>
      </c>
      <c r="I2535">
        <v>12.621999740600586</v>
      </c>
    </row>
    <row r="2536" spans="1:9" x14ac:dyDescent="0.2">
      <c r="A2536">
        <v>6</v>
      </c>
      <c r="B2536" t="s">
        <v>35</v>
      </c>
      <c r="C2536">
        <v>90.674003601074219</v>
      </c>
      <c r="D2536">
        <v>1242.300048828125</v>
      </c>
      <c r="E2536">
        <v>27.299999237060547</v>
      </c>
      <c r="F2536">
        <v>16.700000762939453</v>
      </c>
      <c r="G2536">
        <v>0.64999997615814209</v>
      </c>
      <c r="H2536">
        <v>124</v>
      </c>
      <c r="I2536">
        <v>47.749000549316406</v>
      </c>
    </row>
    <row r="2537" spans="1:9" x14ac:dyDescent="0.2">
      <c r="A2537">
        <v>7</v>
      </c>
      <c r="B2537" t="s">
        <v>36</v>
      </c>
      <c r="C2537">
        <v>77.48699951171875</v>
      </c>
      <c r="D2537">
        <v>5426.2998046875</v>
      </c>
      <c r="E2537">
        <v>76.199996948242188</v>
      </c>
      <c r="F2537">
        <v>39.299999237060547</v>
      </c>
      <c r="G2537">
        <v>0.31000000238418579</v>
      </c>
      <c r="H2537">
        <v>171</v>
      </c>
      <c r="I2537">
        <v>68.730003356933594</v>
      </c>
    </row>
    <row r="2538" spans="1:9" x14ac:dyDescent="0.2">
      <c r="A2538">
        <v>8</v>
      </c>
      <c r="B2538" t="s">
        <v>37</v>
      </c>
      <c r="C2538">
        <v>107.50299835205078</v>
      </c>
      <c r="D2538">
        <v>402.5</v>
      </c>
      <c r="E2538">
        <v>14</v>
      </c>
      <c r="F2538">
        <v>9.8999996185302734</v>
      </c>
      <c r="G2538">
        <v>1.1499999761581421</v>
      </c>
      <c r="H2538">
        <v>104</v>
      </c>
      <c r="I2538">
        <v>19.608999252319336</v>
      </c>
    </row>
    <row r="2539" spans="1:9" x14ac:dyDescent="0.2">
      <c r="A2539">
        <v>9</v>
      </c>
      <c r="B2539" t="s">
        <v>38</v>
      </c>
      <c r="C2539">
        <v>134.93400573730469</v>
      </c>
      <c r="D2539">
        <v>1823.800048828125</v>
      </c>
      <c r="E2539">
        <v>20.799999237060547</v>
      </c>
      <c r="F2539">
        <v>16.899999618530273</v>
      </c>
      <c r="G2539">
        <v>0.52999997138977051</v>
      </c>
      <c r="H2539">
        <v>196</v>
      </c>
      <c r="I2539">
        <v>109.00800323486328</v>
      </c>
    </row>
    <row r="2540" spans="1:9" x14ac:dyDescent="0.2">
      <c r="A2540">
        <v>10</v>
      </c>
      <c r="B2540" t="s">
        <v>39</v>
      </c>
      <c r="C2540">
        <v>146.4429931640625</v>
      </c>
      <c r="D2540">
        <v>35.900001525878906</v>
      </c>
      <c r="E2540">
        <v>14</v>
      </c>
      <c r="F2540">
        <v>11.800000190734863</v>
      </c>
      <c r="G2540">
        <v>4.1700000762939453</v>
      </c>
      <c r="H2540">
        <v>141</v>
      </c>
      <c r="I2540">
        <v>1.2649999856948853</v>
      </c>
    </row>
    <row r="2541" spans="1:9" x14ac:dyDescent="0.2">
      <c r="A2541">
        <v>11</v>
      </c>
      <c r="B2541" t="s">
        <v>40</v>
      </c>
      <c r="C2541">
        <v>191.36199951171875</v>
      </c>
      <c r="D2541">
        <v>69.699996948242188</v>
      </c>
      <c r="E2541">
        <v>5.6999998092651367</v>
      </c>
      <c r="F2541">
        <v>4.5</v>
      </c>
      <c r="G2541">
        <v>2.3499999046325684</v>
      </c>
      <c r="H2541">
        <v>160</v>
      </c>
      <c r="I2541">
        <v>1.8999999761581421</v>
      </c>
    </row>
    <row r="2543" spans="1:9" x14ac:dyDescent="0.2">
      <c r="A2543" t="s">
        <v>41</v>
      </c>
      <c r="B2543" t="s">
        <v>42</v>
      </c>
    </row>
    <row r="2544" spans="1:9" x14ac:dyDescent="0.2">
      <c r="A2544" t="s">
        <v>22</v>
      </c>
      <c r="B2544" t="s">
        <v>43</v>
      </c>
      <c r="C2544" t="s">
        <v>44</v>
      </c>
      <c r="D2544" t="s">
        <v>45</v>
      </c>
      <c r="E2544" t="s">
        <v>29</v>
      </c>
      <c r="F2544" t="s">
        <v>41</v>
      </c>
      <c r="G2544" t="s">
        <v>46</v>
      </c>
      <c r="H2544" t="s">
        <v>47</v>
      </c>
      <c r="I2544" t="s">
        <v>30</v>
      </c>
    </row>
    <row r="2545" spans="1:9" x14ac:dyDescent="0.2">
      <c r="A2545" t="s">
        <v>30</v>
      </c>
      <c r="B2545">
        <v>-0.18600000441074371</v>
      </c>
      <c r="C2545">
        <v>-9.4700001180171967E-2</v>
      </c>
      <c r="D2545">
        <v>-0.26100000739097595</v>
      </c>
      <c r="E2545">
        <v>-6.9159998893737793</v>
      </c>
      <c r="F2545">
        <v>0.71350002288818359</v>
      </c>
      <c r="G2545">
        <v>0.99129998683929443</v>
      </c>
      <c r="H2545">
        <v>0.71969997882843018</v>
      </c>
      <c r="I2545">
        <v>1</v>
      </c>
    </row>
    <row r="2546" spans="1:9" x14ac:dyDescent="0.2">
      <c r="A2546" t="s">
        <v>48</v>
      </c>
      <c r="B2546" t="s">
        <v>49</v>
      </c>
      <c r="C2546">
        <v>7.8000001609325409E-2</v>
      </c>
    </row>
    <row r="2547" spans="1:9" x14ac:dyDescent="0.2">
      <c r="A2547" t="s">
        <v>31</v>
      </c>
      <c r="B2547">
        <v>9.6000000834465027E-2</v>
      </c>
      <c r="C2547">
        <v>2.630000002682209E-2</v>
      </c>
      <c r="D2547">
        <v>9.8999999463558197E-2</v>
      </c>
      <c r="E2547">
        <v>1.3059999942779541</v>
      </c>
      <c r="F2547">
        <v>0.9749000072479248</v>
      </c>
      <c r="G2547">
        <v>0.98159998655319214</v>
      </c>
      <c r="H2547">
        <v>0.99709999561309814</v>
      </c>
      <c r="I2547">
        <v>0.99599999189376831</v>
      </c>
    </row>
    <row r="2548" spans="1:9" x14ac:dyDescent="0.2">
      <c r="A2548" t="s">
        <v>48</v>
      </c>
      <c r="B2548" t="s">
        <v>49</v>
      </c>
      <c r="C2548">
        <v>-2.199999988079071E-2</v>
      </c>
    </row>
    <row r="2549" spans="1:9" x14ac:dyDescent="0.2">
      <c r="A2549" t="s">
        <v>50</v>
      </c>
      <c r="B2549">
        <v>1.3789999485015869</v>
      </c>
      <c r="C2549">
        <v>0.28259998559951782</v>
      </c>
      <c r="D2549">
        <v>1.4359999895095825</v>
      </c>
      <c r="E2549">
        <v>9.4149999618530273</v>
      </c>
      <c r="F2549">
        <v>0.96050000190734863</v>
      </c>
      <c r="G2549">
        <v>0.97899997234344482</v>
      </c>
      <c r="H2549">
        <v>0.99479997158050537</v>
      </c>
      <c r="I2549">
        <v>0.98619997501373291</v>
      </c>
    </row>
    <row r="2550" spans="1:9" x14ac:dyDescent="0.2">
      <c r="A2550" t="s">
        <v>51</v>
      </c>
      <c r="B2550">
        <v>9.8500003814697266</v>
      </c>
      <c r="C2550">
        <v>1.6956000328063965</v>
      </c>
      <c r="D2550">
        <v>10.114999771118164</v>
      </c>
      <c r="E2550">
        <v>40.797000885009766</v>
      </c>
      <c r="F2550">
        <v>0.97380000352859497</v>
      </c>
      <c r="G2550">
        <v>0.97500002384185791</v>
      </c>
      <c r="H2550">
        <v>1.0051000118255615</v>
      </c>
      <c r="I2550">
        <v>0.99370002746582031</v>
      </c>
    </row>
    <row r="2551" spans="1:9" x14ac:dyDescent="0.2">
      <c r="A2551" t="s">
        <v>52</v>
      </c>
      <c r="B2551">
        <v>1.8860000371932983</v>
      </c>
      <c r="C2551">
        <v>0.5875999927520752</v>
      </c>
      <c r="D2551">
        <v>1.4630000591278076</v>
      </c>
      <c r="E2551">
        <v>12.621999740600586</v>
      </c>
      <c r="F2551">
        <v>1.2891000509262085</v>
      </c>
      <c r="G2551">
        <v>0.97339999675750732</v>
      </c>
      <c r="H2551">
        <v>1.3223999738693237</v>
      </c>
      <c r="I2551">
        <v>1.0013999938964844</v>
      </c>
    </row>
    <row r="2552" spans="1:9" x14ac:dyDescent="0.2">
      <c r="A2552" t="s">
        <v>53</v>
      </c>
      <c r="B2552">
        <v>10.237000465393066</v>
      </c>
      <c r="C2552">
        <v>1.9384000301361084</v>
      </c>
      <c r="D2552">
        <v>10.303999900817871</v>
      </c>
      <c r="E2552">
        <v>47.749000549316406</v>
      </c>
      <c r="F2552">
        <v>0.9934999942779541</v>
      </c>
      <c r="G2552">
        <v>0.98280000686645508</v>
      </c>
      <c r="H2552">
        <v>1.011199951171875</v>
      </c>
      <c r="I2552">
        <v>0.99970000982284546</v>
      </c>
    </row>
    <row r="2553" spans="1:9" x14ac:dyDescent="0.2">
      <c r="A2553" t="s">
        <v>54</v>
      </c>
      <c r="B2553">
        <v>39.895000457763672</v>
      </c>
      <c r="C2553">
        <v>6.4089999198913574</v>
      </c>
      <c r="D2553">
        <v>38.035999298095703</v>
      </c>
      <c r="E2553">
        <v>68.730003356933594</v>
      </c>
      <c r="F2553">
        <v>1.0489000082015991</v>
      </c>
      <c r="G2553">
        <v>0.97610002756118774</v>
      </c>
      <c r="H2553">
        <v>1.0741000175476074</v>
      </c>
      <c r="I2553">
        <v>1.000499963760376</v>
      </c>
    </row>
    <row r="2554" spans="1:9" x14ac:dyDescent="0.2">
      <c r="A2554" t="s">
        <v>55</v>
      </c>
      <c r="B2554">
        <v>4.5770001411437988</v>
      </c>
      <c r="C2554">
        <v>1.0960999727249146</v>
      </c>
      <c r="D2554">
        <v>3.9900000095367432</v>
      </c>
      <c r="E2554">
        <v>19.608999252319336</v>
      </c>
      <c r="F2554">
        <v>1.1469999551773071</v>
      </c>
      <c r="G2554">
        <v>0.98280000686645508</v>
      </c>
      <c r="H2554">
        <v>1.1646000146865845</v>
      </c>
      <c r="I2554">
        <v>1.0019999742507935</v>
      </c>
    </row>
    <row r="2555" spans="1:9" x14ac:dyDescent="0.2">
      <c r="A2555" t="s">
        <v>56</v>
      </c>
      <c r="B2555">
        <v>25.947000503540039</v>
      </c>
      <c r="C2555">
        <v>3.4860000610351562</v>
      </c>
      <c r="D2555">
        <v>26.027999877929688</v>
      </c>
      <c r="E2555">
        <v>109.00800323486328</v>
      </c>
      <c r="F2555">
        <v>0.99690002202987671</v>
      </c>
      <c r="G2555">
        <v>0.99290001392364502</v>
      </c>
      <c r="H2555">
        <v>1.0039999485015869</v>
      </c>
      <c r="I2555">
        <v>1</v>
      </c>
    </row>
    <row r="2556" spans="1:9" x14ac:dyDescent="0.2">
      <c r="A2556" t="s">
        <v>57</v>
      </c>
      <c r="B2556">
        <v>0.54900002479553223</v>
      </c>
      <c r="C2556">
        <v>7.4699997901916504E-2</v>
      </c>
      <c r="D2556">
        <v>0.5350000262260437</v>
      </c>
      <c r="E2556">
        <v>1.2649999856948853</v>
      </c>
      <c r="F2556">
        <v>1.0255999565124512</v>
      </c>
      <c r="G2556">
        <v>1.0194000005722046</v>
      </c>
      <c r="H2556">
        <v>1.006100058555603</v>
      </c>
      <c r="I2556">
        <v>1</v>
      </c>
    </row>
    <row r="2557" spans="1:9" x14ac:dyDescent="0.2">
      <c r="A2557" t="s">
        <v>58</v>
      </c>
      <c r="B2557">
        <v>2.0150001049041748</v>
      </c>
      <c r="C2557">
        <v>0.2434999942779541</v>
      </c>
      <c r="D2557">
        <v>1.8999999761581421</v>
      </c>
      <c r="E2557">
        <v>1.8999999761581421</v>
      </c>
      <c r="F2557">
        <v>1.0606000423431396</v>
      </c>
      <c r="G2557">
        <v>1.0397000312805176</v>
      </c>
      <c r="H2557">
        <v>1.0369999408721924</v>
      </c>
      <c r="I2557">
        <v>0.9836999773979187</v>
      </c>
    </row>
    <row r="2558" spans="1:9" x14ac:dyDescent="0.2">
      <c r="A2558" t="s">
        <v>59</v>
      </c>
    </row>
    <row r="2559" spans="1:9" x14ac:dyDescent="0.2">
      <c r="A2559" t="s">
        <v>60</v>
      </c>
      <c r="B2559">
        <v>96.302001953125</v>
      </c>
      <c r="C2559">
        <v>15.744999885559082</v>
      </c>
      <c r="D2559">
        <v>93.646003723144531</v>
      </c>
      <c r="E2559">
        <v>305.4849853515625</v>
      </c>
      <c r="F2559" t="s">
        <v>61</v>
      </c>
    </row>
    <row r="2561" spans="1:9" x14ac:dyDescent="0.2">
      <c r="A2561" t="s">
        <v>62</v>
      </c>
    </row>
    <row r="2563" spans="1:9" x14ac:dyDescent="0.2">
      <c r="A2563" t="s">
        <v>241</v>
      </c>
    </row>
    <row r="2564" spans="1:9" x14ac:dyDescent="0.2">
      <c r="A2564" t="s">
        <v>1</v>
      </c>
      <c r="B2564" t="s">
        <v>2</v>
      </c>
      <c r="C2564" t="s">
        <v>3</v>
      </c>
      <c r="D2564" t="s">
        <v>4</v>
      </c>
    </row>
    <row r="2565" spans="1:9" x14ac:dyDescent="0.2">
      <c r="A2565" t="s">
        <v>5</v>
      </c>
      <c r="B2565">
        <v>62</v>
      </c>
      <c r="C2565" t="s">
        <v>6</v>
      </c>
      <c r="D2565" t="s">
        <v>242</v>
      </c>
    </row>
    <row r="2566" spans="1:9" x14ac:dyDescent="0.2">
      <c r="A2566" t="s">
        <v>8</v>
      </c>
      <c r="B2566" t="s">
        <v>9</v>
      </c>
      <c r="C2566">
        <v>7.7734999656677246</v>
      </c>
      <c r="D2566" t="s">
        <v>10</v>
      </c>
      <c r="E2566">
        <v>2.2558000087738037</v>
      </c>
      <c r="F2566" t="s">
        <v>11</v>
      </c>
      <c r="G2566">
        <v>10.317000389099121</v>
      </c>
    </row>
    <row r="2567" spans="1:9" x14ac:dyDescent="0.2">
      <c r="A2567" t="s">
        <v>12</v>
      </c>
      <c r="B2567">
        <v>15</v>
      </c>
      <c r="C2567" t="s">
        <v>13</v>
      </c>
      <c r="D2567">
        <v>1</v>
      </c>
      <c r="E2567" t="s">
        <v>14</v>
      </c>
      <c r="F2567" t="s">
        <v>15</v>
      </c>
    </row>
    <row r="2568" spans="1:9" x14ac:dyDescent="0.2">
      <c r="A2568" t="s">
        <v>16</v>
      </c>
      <c r="B2568" t="s">
        <v>243</v>
      </c>
    </row>
    <row r="2569" spans="1:9" x14ac:dyDescent="0.2">
      <c r="A2569" t="s">
        <v>18</v>
      </c>
    </row>
    <row r="2570" spans="1:9" x14ac:dyDescent="0.2">
      <c r="A2570" t="s">
        <v>19</v>
      </c>
    </row>
    <row r="2571" spans="1:9" x14ac:dyDescent="0.2">
      <c r="A2571" t="s">
        <v>20</v>
      </c>
      <c r="B2571">
        <v>1.4970000350444934E-8</v>
      </c>
    </row>
    <row r="2572" spans="1:9" x14ac:dyDescent="0.2">
      <c r="A2572" t="s">
        <v>21</v>
      </c>
      <c r="B2572" t="s">
        <v>22</v>
      </c>
      <c r="C2572" t="s">
        <v>23</v>
      </c>
      <c r="D2572" t="s">
        <v>24</v>
      </c>
      <c r="E2572" t="s">
        <v>25</v>
      </c>
      <c r="F2572" t="s">
        <v>26</v>
      </c>
      <c r="G2572" t="s">
        <v>27</v>
      </c>
      <c r="H2572" t="s">
        <v>28</v>
      </c>
      <c r="I2572" t="s">
        <v>29</v>
      </c>
    </row>
    <row r="2573" spans="1:9" x14ac:dyDescent="0.2">
      <c r="A2573">
        <v>1</v>
      </c>
      <c r="B2573" t="s">
        <v>30</v>
      </c>
      <c r="C2573">
        <v>84.9219970703125</v>
      </c>
      <c r="D2573">
        <v>-16.100000381469727</v>
      </c>
      <c r="E2573">
        <v>255.10000610351562</v>
      </c>
      <c r="F2573">
        <v>112.19999694824219</v>
      </c>
      <c r="G2573">
        <v>100</v>
      </c>
      <c r="H2573">
        <v>578</v>
      </c>
      <c r="I2573">
        <v>-4.1550002098083496</v>
      </c>
    </row>
    <row r="2574" spans="1:9" x14ac:dyDescent="0.2">
      <c r="A2574">
        <v>2</v>
      </c>
      <c r="B2574" t="s">
        <v>31</v>
      </c>
      <c r="C2574">
        <v>151.11799621582031</v>
      </c>
      <c r="D2574">
        <v>23.100000381469727</v>
      </c>
      <c r="E2574">
        <v>12.600000381469727</v>
      </c>
      <c r="F2574">
        <v>10.5</v>
      </c>
      <c r="G2574">
        <v>6.5799999237060547</v>
      </c>
      <c r="H2574">
        <v>49</v>
      </c>
      <c r="I2574">
        <v>1.4029999971389771</v>
      </c>
    </row>
    <row r="2575" spans="1:9" x14ac:dyDescent="0.2">
      <c r="A2575">
        <v>3</v>
      </c>
      <c r="B2575" t="s">
        <v>32</v>
      </c>
      <c r="C2575">
        <v>119.47699737548828</v>
      </c>
      <c r="D2575">
        <v>407.89999389648438</v>
      </c>
      <c r="E2575">
        <v>26.200000762939453</v>
      </c>
      <c r="F2575">
        <v>20</v>
      </c>
      <c r="G2575">
        <v>1.1799999475479126</v>
      </c>
      <c r="H2575">
        <v>56</v>
      </c>
      <c r="I2575">
        <v>9.5989999771118164</v>
      </c>
    </row>
    <row r="2576" spans="1:9" x14ac:dyDescent="0.2">
      <c r="A2576">
        <v>4</v>
      </c>
      <c r="B2576" t="s">
        <v>33</v>
      </c>
      <c r="C2576">
        <v>107.22200012207031</v>
      </c>
      <c r="D2576">
        <v>2895.5</v>
      </c>
      <c r="E2576">
        <v>40.099998474121094</v>
      </c>
      <c r="F2576">
        <v>35.099998474121094</v>
      </c>
      <c r="G2576">
        <v>0.41999998688697815</v>
      </c>
      <c r="H2576">
        <v>69</v>
      </c>
      <c r="I2576">
        <v>41.424999237060547</v>
      </c>
    </row>
    <row r="2577" spans="1:9" x14ac:dyDescent="0.2">
      <c r="A2577">
        <v>5</v>
      </c>
      <c r="B2577" t="s">
        <v>34</v>
      </c>
      <c r="C2577">
        <v>129.48800659179688</v>
      </c>
      <c r="D2577">
        <v>89.699996948242188</v>
      </c>
      <c r="E2577">
        <v>5.4000000953674316</v>
      </c>
      <c r="F2577">
        <v>4.5999999046325684</v>
      </c>
      <c r="G2577">
        <v>3.5199999809265137</v>
      </c>
      <c r="H2577">
        <v>163</v>
      </c>
      <c r="I2577">
        <v>12.666000366210938</v>
      </c>
    </row>
    <row r="2578" spans="1:9" x14ac:dyDescent="0.2">
      <c r="A2578">
        <v>6</v>
      </c>
      <c r="B2578" t="s">
        <v>35</v>
      </c>
      <c r="C2578">
        <v>90.679000854492188</v>
      </c>
      <c r="D2578">
        <v>1243.800048828125</v>
      </c>
      <c r="E2578">
        <v>31.299999237060547</v>
      </c>
      <c r="F2578">
        <v>16.600000381469727</v>
      </c>
      <c r="G2578">
        <v>0.64999997615814209</v>
      </c>
      <c r="H2578">
        <v>129</v>
      </c>
      <c r="I2578">
        <v>47.805999755859375</v>
      </c>
    </row>
    <row r="2579" spans="1:9" x14ac:dyDescent="0.2">
      <c r="A2579">
        <v>7</v>
      </c>
      <c r="B2579" t="s">
        <v>36</v>
      </c>
      <c r="C2579">
        <v>77.492996215820312</v>
      </c>
      <c r="D2579">
        <v>5417.7998046875</v>
      </c>
      <c r="E2579">
        <v>79.900001525878906</v>
      </c>
      <c r="F2579">
        <v>32.799999237060547</v>
      </c>
      <c r="G2579">
        <v>0.31000000238418579</v>
      </c>
      <c r="H2579">
        <v>170</v>
      </c>
      <c r="I2579">
        <v>68.623001098632812</v>
      </c>
    </row>
    <row r="2580" spans="1:9" x14ac:dyDescent="0.2">
      <c r="A2580">
        <v>8</v>
      </c>
      <c r="B2580" t="s">
        <v>37</v>
      </c>
      <c r="C2580">
        <v>107.49199676513672</v>
      </c>
      <c r="D2580">
        <v>395.29998779296875</v>
      </c>
      <c r="E2580">
        <v>14.300000190734863</v>
      </c>
      <c r="F2580">
        <v>10</v>
      </c>
      <c r="G2580">
        <v>1.1599999666213989</v>
      </c>
      <c r="H2580">
        <v>105</v>
      </c>
      <c r="I2580">
        <v>19.257999420166016</v>
      </c>
    </row>
    <row r="2581" spans="1:9" x14ac:dyDescent="0.2">
      <c r="A2581">
        <v>9</v>
      </c>
      <c r="B2581" t="s">
        <v>38</v>
      </c>
      <c r="C2581">
        <v>134.93800354003906</v>
      </c>
      <c r="D2581">
        <v>1803.5</v>
      </c>
      <c r="E2581">
        <v>20.899999618530273</v>
      </c>
      <c r="F2581">
        <v>17.600000381469727</v>
      </c>
      <c r="G2581">
        <v>0.52999997138977051</v>
      </c>
      <c r="H2581">
        <v>198</v>
      </c>
      <c r="I2581">
        <v>107.79299926757812</v>
      </c>
    </row>
    <row r="2582" spans="1:9" x14ac:dyDescent="0.2">
      <c r="A2582">
        <v>10</v>
      </c>
      <c r="B2582" t="s">
        <v>39</v>
      </c>
      <c r="C2582">
        <v>146.4429931640625</v>
      </c>
      <c r="D2582">
        <v>33.5</v>
      </c>
      <c r="E2582">
        <v>16</v>
      </c>
      <c r="F2582">
        <v>10.899999618530273</v>
      </c>
      <c r="G2582">
        <v>4.5</v>
      </c>
      <c r="H2582">
        <v>148</v>
      </c>
      <c r="I2582">
        <v>1.1820000410079956</v>
      </c>
    </row>
    <row r="2583" spans="1:9" x14ac:dyDescent="0.2">
      <c r="A2583">
        <v>11</v>
      </c>
      <c r="B2583" t="s">
        <v>40</v>
      </c>
      <c r="C2583">
        <v>191.36199951171875</v>
      </c>
      <c r="D2583">
        <v>67.099998474121094</v>
      </c>
      <c r="E2583">
        <v>5.6999998092651367</v>
      </c>
      <c r="F2583">
        <v>5.1999998092651367</v>
      </c>
      <c r="G2583">
        <v>2.4100000858306885</v>
      </c>
      <c r="H2583">
        <v>165</v>
      </c>
      <c r="I2583">
        <v>1.8309999704360962</v>
      </c>
    </row>
    <row r="2585" spans="1:9" x14ac:dyDescent="0.2">
      <c r="A2585" t="s">
        <v>41</v>
      </c>
      <c r="B2585" t="s">
        <v>42</v>
      </c>
    </row>
    <row r="2586" spans="1:9" x14ac:dyDescent="0.2">
      <c r="A2586" t="s">
        <v>22</v>
      </c>
      <c r="B2586" t="s">
        <v>43</v>
      </c>
      <c r="C2586" t="s">
        <v>44</v>
      </c>
      <c r="D2586" t="s">
        <v>45</v>
      </c>
      <c r="E2586" t="s">
        <v>29</v>
      </c>
      <c r="F2586" t="s">
        <v>41</v>
      </c>
      <c r="G2586" t="s">
        <v>46</v>
      </c>
      <c r="H2586" t="s">
        <v>47</v>
      </c>
      <c r="I2586" t="s">
        <v>30</v>
      </c>
    </row>
    <row r="2587" spans="1:9" x14ac:dyDescent="0.2">
      <c r="A2587" t="s">
        <v>30</v>
      </c>
      <c r="B2587">
        <v>-0.1120000034570694</v>
      </c>
      <c r="C2587">
        <v>-5.7000000029802322E-2</v>
      </c>
      <c r="D2587">
        <v>-0.15700000524520874</v>
      </c>
      <c r="E2587">
        <v>-4.1550002098083496</v>
      </c>
      <c r="F2587">
        <v>0.71399998664855957</v>
      </c>
      <c r="G2587">
        <v>0.99140000343322754</v>
      </c>
      <c r="H2587">
        <v>0.72020000219345093</v>
      </c>
      <c r="I2587">
        <v>1</v>
      </c>
    </row>
    <row r="2588" spans="1:9" x14ac:dyDescent="0.2">
      <c r="A2588" t="s">
        <v>48</v>
      </c>
      <c r="B2588" t="s">
        <v>49</v>
      </c>
      <c r="C2588">
        <v>4.6999998390674591E-2</v>
      </c>
    </row>
    <row r="2589" spans="1:9" x14ac:dyDescent="0.2">
      <c r="A2589" t="s">
        <v>31</v>
      </c>
      <c r="B2589">
        <v>0.10400000214576721</v>
      </c>
      <c r="C2589">
        <v>2.8300000354647636E-2</v>
      </c>
      <c r="D2589">
        <v>0.10599999874830246</v>
      </c>
      <c r="E2589">
        <v>1.4029999971389771</v>
      </c>
      <c r="F2589">
        <v>0.9749000072479248</v>
      </c>
      <c r="G2589">
        <v>0.98180001974105835</v>
      </c>
      <c r="H2589">
        <v>0.99699997901916504</v>
      </c>
      <c r="I2589">
        <v>0.99599999189376831</v>
      </c>
    </row>
    <row r="2590" spans="1:9" x14ac:dyDescent="0.2">
      <c r="A2590" t="s">
        <v>48</v>
      </c>
      <c r="B2590" t="s">
        <v>49</v>
      </c>
      <c r="C2590">
        <v>-2.3000000044703484E-2</v>
      </c>
    </row>
    <row r="2591" spans="1:9" x14ac:dyDescent="0.2">
      <c r="A2591" t="s">
        <v>50</v>
      </c>
      <c r="B2591">
        <v>1.406000018119812</v>
      </c>
      <c r="C2591">
        <v>0.28909999132156372</v>
      </c>
      <c r="D2591">
        <v>1.4639999866485596</v>
      </c>
      <c r="E2591">
        <v>9.5989999771118164</v>
      </c>
      <c r="F2591">
        <v>0.96039998531341553</v>
      </c>
      <c r="G2591">
        <v>0.97920000553131104</v>
      </c>
      <c r="H2591">
        <v>0.99470001459121704</v>
      </c>
      <c r="I2591">
        <v>0.98610001802444458</v>
      </c>
    </row>
    <row r="2592" spans="1:9" x14ac:dyDescent="0.2">
      <c r="A2592" t="s">
        <v>51</v>
      </c>
      <c r="B2592">
        <v>10.005000114440918</v>
      </c>
      <c r="C2592">
        <v>1.7279000282287598</v>
      </c>
      <c r="D2592">
        <v>10.270999908447266</v>
      </c>
      <c r="E2592">
        <v>41.424999237060547</v>
      </c>
      <c r="F2592">
        <v>0.97409999370574951</v>
      </c>
      <c r="G2592">
        <v>0.97519999742507935</v>
      </c>
      <c r="H2592">
        <v>1.0051000118255615</v>
      </c>
      <c r="I2592">
        <v>0.99390000104904175</v>
      </c>
    </row>
    <row r="2593" spans="1:9" x14ac:dyDescent="0.2">
      <c r="A2593" t="s">
        <v>52</v>
      </c>
      <c r="B2593">
        <v>1.8910000324249268</v>
      </c>
      <c r="C2593">
        <v>0.5909000039100647</v>
      </c>
      <c r="D2593">
        <v>1.468000054359436</v>
      </c>
      <c r="E2593">
        <v>12.666000366210938</v>
      </c>
      <c r="F2593">
        <v>1.2877999544143677</v>
      </c>
      <c r="G2593">
        <v>0.97359997034072876</v>
      </c>
      <c r="H2593">
        <v>1.3207999467849731</v>
      </c>
      <c r="I2593">
        <v>1.0013999938964844</v>
      </c>
    </row>
    <row r="2594" spans="1:9" x14ac:dyDescent="0.2">
      <c r="A2594" t="s">
        <v>53</v>
      </c>
      <c r="B2594">
        <v>10.23900032043457</v>
      </c>
      <c r="C2594">
        <v>1.9452999830245972</v>
      </c>
      <c r="D2594">
        <v>10.317000389099121</v>
      </c>
      <c r="E2594">
        <v>47.805999755859375</v>
      </c>
      <c r="F2594">
        <v>0.99250000715255737</v>
      </c>
      <c r="G2594">
        <v>0.98299998044967651</v>
      </c>
      <c r="H2594">
        <v>1.0101000070571899</v>
      </c>
      <c r="I2594">
        <v>0.99959999322891235</v>
      </c>
    </row>
    <row r="2595" spans="1:9" x14ac:dyDescent="0.2">
      <c r="A2595" t="s">
        <v>54</v>
      </c>
      <c r="B2595">
        <v>39.814998626708984</v>
      </c>
      <c r="C2595">
        <v>6.4172000885009766</v>
      </c>
      <c r="D2595">
        <v>37.977001190185547</v>
      </c>
      <c r="E2595">
        <v>68.623001098632812</v>
      </c>
      <c r="F2595">
        <v>1.0484000444412231</v>
      </c>
      <c r="G2595">
        <v>0.97619998455047607</v>
      </c>
      <c r="H2595">
        <v>1.0734000205993652</v>
      </c>
      <c r="I2595">
        <v>1.0003999471664429</v>
      </c>
    </row>
    <row r="2596" spans="1:9" x14ac:dyDescent="0.2">
      <c r="A2596" t="s">
        <v>55</v>
      </c>
      <c r="B2596">
        <v>4.4920001029968262</v>
      </c>
      <c r="C2596">
        <v>1.0792000293731689</v>
      </c>
      <c r="D2596">
        <v>3.9189999103546143</v>
      </c>
      <c r="E2596">
        <v>19.257999420166016</v>
      </c>
      <c r="F2596">
        <v>1.1461999416351318</v>
      </c>
      <c r="G2596">
        <v>0.98299998044967651</v>
      </c>
      <c r="H2596">
        <v>1.1636999845504761</v>
      </c>
      <c r="I2596">
        <v>1.0019999742507935</v>
      </c>
    </row>
    <row r="2597" spans="1:9" x14ac:dyDescent="0.2">
      <c r="A2597" t="s">
        <v>56</v>
      </c>
      <c r="B2597">
        <v>25.663999557495117</v>
      </c>
      <c r="C2597">
        <v>3.459399938583374</v>
      </c>
      <c r="D2597">
        <v>25.738000869750977</v>
      </c>
      <c r="E2597">
        <v>107.79299926757812</v>
      </c>
      <c r="F2597">
        <v>0.99709999561309814</v>
      </c>
      <c r="G2597">
        <v>0.99309998750686646</v>
      </c>
      <c r="H2597">
        <v>1.00409996509552</v>
      </c>
      <c r="I2597">
        <v>1</v>
      </c>
    </row>
    <row r="2598" spans="1:9" x14ac:dyDescent="0.2">
      <c r="A2598" t="s">
        <v>57</v>
      </c>
      <c r="B2598">
        <v>0.5130000114440918</v>
      </c>
      <c r="C2598">
        <v>7.0000000298023224E-2</v>
      </c>
      <c r="D2598">
        <v>0.5</v>
      </c>
      <c r="E2598">
        <v>1.1820000410079956</v>
      </c>
      <c r="F2598">
        <v>1.0257999897003174</v>
      </c>
      <c r="G2598">
        <v>1.0196000337600708</v>
      </c>
      <c r="H2598">
        <v>1.0061999559402466</v>
      </c>
      <c r="I2598">
        <v>1</v>
      </c>
    </row>
    <row r="2599" spans="1:9" x14ac:dyDescent="0.2">
      <c r="A2599" t="s">
        <v>58</v>
      </c>
      <c r="B2599">
        <v>1.9429999589920044</v>
      </c>
      <c r="C2599">
        <v>0.23549999296665192</v>
      </c>
      <c r="D2599">
        <v>1.8309999704360962</v>
      </c>
      <c r="E2599">
        <v>1.8309999704360962</v>
      </c>
      <c r="F2599">
        <v>1.0614000558853149</v>
      </c>
      <c r="G2599">
        <v>1.0398999452590942</v>
      </c>
      <c r="H2599">
        <v>1.0372999906539917</v>
      </c>
      <c r="I2599">
        <v>0.98390001058578491</v>
      </c>
    </row>
    <row r="2600" spans="1:9" x14ac:dyDescent="0.2">
      <c r="A2600" t="s">
        <v>59</v>
      </c>
    </row>
    <row r="2601" spans="1:9" x14ac:dyDescent="0.2">
      <c r="A2601" t="s">
        <v>60</v>
      </c>
      <c r="B2601">
        <v>95.984001159667969</v>
      </c>
      <c r="C2601">
        <v>15.785900115966797</v>
      </c>
      <c r="D2601">
        <v>93.433998107910156</v>
      </c>
      <c r="E2601">
        <v>307.43099975585938</v>
      </c>
      <c r="F2601" t="s">
        <v>61</v>
      </c>
    </row>
    <row r="2603" spans="1:9" x14ac:dyDescent="0.2">
      <c r="A2603" t="s">
        <v>62</v>
      </c>
    </row>
    <row r="2605" spans="1:9" x14ac:dyDescent="0.2">
      <c r="A2605" t="s">
        <v>244</v>
      </c>
    </row>
    <row r="2606" spans="1:9" x14ac:dyDescent="0.2">
      <c r="A2606" t="s">
        <v>1</v>
      </c>
      <c r="B2606" t="s">
        <v>2</v>
      </c>
      <c r="C2606" t="s">
        <v>3</v>
      </c>
      <c r="D2606" t="s">
        <v>4</v>
      </c>
    </row>
    <row r="2607" spans="1:9" x14ac:dyDescent="0.2">
      <c r="A2607" t="s">
        <v>5</v>
      </c>
      <c r="B2607">
        <v>63</v>
      </c>
      <c r="C2607" t="s">
        <v>6</v>
      </c>
      <c r="D2607" t="s">
        <v>245</v>
      </c>
    </row>
    <row r="2608" spans="1:9" x14ac:dyDescent="0.2">
      <c r="A2608" t="s">
        <v>8</v>
      </c>
      <c r="B2608" t="s">
        <v>9</v>
      </c>
      <c r="C2608">
        <v>7.6072001457214355</v>
      </c>
      <c r="D2608" t="s">
        <v>10</v>
      </c>
      <c r="E2608">
        <v>2.1349000930786133</v>
      </c>
      <c r="F2608" t="s">
        <v>11</v>
      </c>
      <c r="G2608">
        <v>10.317999839782715</v>
      </c>
    </row>
    <row r="2609" spans="1:9" x14ac:dyDescent="0.2">
      <c r="A2609" t="s">
        <v>12</v>
      </c>
      <c r="B2609">
        <v>15</v>
      </c>
      <c r="C2609" t="s">
        <v>13</v>
      </c>
      <c r="D2609">
        <v>1</v>
      </c>
      <c r="E2609" t="s">
        <v>14</v>
      </c>
      <c r="F2609" t="s">
        <v>15</v>
      </c>
    </row>
    <row r="2610" spans="1:9" x14ac:dyDescent="0.2">
      <c r="A2610" t="s">
        <v>16</v>
      </c>
      <c r="B2610" t="s">
        <v>246</v>
      </c>
    </row>
    <row r="2611" spans="1:9" x14ac:dyDescent="0.2">
      <c r="A2611" t="s">
        <v>18</v>
      </c>
    </row>
    <row r="2612" spans="1:9" x14ac:dyDescent="0.2">
      <c r="A2612" t="s">
        <v>19</v>
      </c>
    </row>
    <row r="2613" spans="1:9" x14ac:dyDescent="0.2">
      <c r="A2613" t="s">
        <v>20</v>
      </c>
      <c r="B2613">
        <v>1.4979999463093918E-8</v>
      </c>
    </row>
    <row r="2614" spans="1:9" x14ac:dyDescent="0.2">
      <c r="A2614" t="s">
        <v>21</v>
      </c>
      <c r="B2614" t="s">
        <v>22</v>
      </c>
      <c r="C2614" t="s">
        <v>23</v>
      </c>
      <c r="D2614" t="s">
        <v>24</v>
      </c>
      <c r="E2614" t="s">
        <v>25</v>
      </c>
      <c r="F2614" t="s">
        <v>26</v>
      </c>
      <c r="G2614" t="s">
        <v>27</v>
      </c>
      <c r="H2614" t="s">
        <v>28</v>
      </c>
      <c r="I2614" t="s">
        <v>29</v>
      </c>
    </row>
    <row r="2615" spans="1:9" x14ac:dyDescent="0.2">
      <c r="A2615">
        <v>1</v>
      </c>
      <c r="B2615" t="s">
        <v>30</v>
      </c>
      <c r="C2615">
        <v>84.9219970703125</v>
      </c>
      <c r="D2615">
        <v>-27.399999618530273</v>
      </c>
      <c r="E2615">
        <v>245.30000305175781</v>
      </c>
      <c r="F2615">
        <v>121.19999694824219</v>
      </c>
      <c r="G2615">
        <v>100</v>
      </c>
      <c r="H2615">
        <v>578</v>
      </c>
      <c r="I2615">
        <v>-7.0510001182556152</v>
      </c>
    </row>
    <row r="2616" spans="1:9" x14ac:dyDescent="0.2">
      <c r="A2616">
        <v>2</v>
      </c>
      <c r="B2616" t="s">
        <v>31</v>
      </c>
      <c r="C2616">
        <v>151.11799621582031</v>
      </c>
      <c r="D2616">
        <v>24.399999618530273</v>
      </c>
      <c r="E2616">
        <v>10.300000190734863</v>
      </c>
      <c r="F2616">
        <v>11.899999618530273</v>
      </c>
      <c r="G2616">
        <v>6.2699999809265137</v>
      </c>
      <c r="H2616">
        <v>48</v>
      </c>
      <c r="I2616">
        <v>1.4780000448226929</v>
      </c>
    </row>
    <row r="2617" spans="1:9" x14ac:dyDescent="0.2">
      <c r="A2617">
        <v>3</v>
      </c>
      <c r="B2617" t="s">
        <v>32</v>
      </c>
      <c r="C2617">
        <v>119.47699737548828</v>
      </c>
      <c r="D2617">
        <v>423.39999389648438</v>
      </c>
      <c r="E2617">
        <v>25.299999237060547</v>
      </c>
      <c r="F2617">
        <v>19.899999618530273</v>
      </c>
      <c r="G2617">
        <v>1.1499999761581421</v>
      </c>
      <c r="H2617">
        <v>55</v>
      </c>
      <c r="I2617">
        <v>9.9569997787475586</v>
      </c>
    </row>
    <row r="2618" spans="1:9" x14ac:dyDescent="0.2">
      <c r="A2618">
        <v>4</v>
      </c>
      <c r="B2618" t="s">
        <v>33</v>
      </c>
      <c r="C2618">
        <v>107.23200225830078</v>
      </c>
      <c r="D2618">
        <v>2858</v>
      </c>
      <c r="E2618">
        <v>42.599998474121094</v>
      </c>
      <c r="F2618">
        <v>39.400001525878906</v>
      </c>
      <c r="G2618">
        <v>0.41999998688697815</v>
      </c>
      <c r="H2618">
        <v>72</v>
      </c>
      <c r="I2618">
        <v>40.861000061035156</v>
      </c>
    </row>
    <row r="2619" spans="1:9" x14ac:dyDescent="0.2">
      <c r="A2619">
        <v>5</v>
      </c>
      <c r="B2619" t="s">
        <v>34</v>
      </c>
      <c r="C2619">
        <v>129.44099426269531</v>
      </c>
      <c r="D2619">
        <v>87.199996948242188</v>
      </c>
      <c r="E2619">
        <v>5</v>
      </c>
      <c r="F2619">
        <v>2.7999999523162842</v>
      </c>
      <c r="G2619">
        <v>3.5299999713897705</v>
      </c>
      <c r="H2619">
        <v>143</v>
      </c>
      <c r="I2619">
        <v>12.298000335693359</v>
      </c>
    </row>
    <row r="2620" spans="1:9" x14ac:dyDescent="0.2">
      <c r="A2620">
        <v>6</v>
      </c>
      <c r="B2620" t="s">
        <v>35</v>
      </c>
      <c r="C2620">
        <v>90.674003601074219</v>
      </c>
      <c r="D2620">
        <v>1285.4000244140625</v>
      </c>
      <c r="E2620">
        <v>28</v>
      </c>
      <c r="F2620">
        <v>14.399999618530273</v>
      </c>
      <c r="G2620">
        <v>0.62999999523162842</v>
      </c>
      <c r="H2620">
        <v>121</v>
      </c>
      <c r="I2620">
        <v>49.372001647949219</v>
      </c>
    </row>
    <row r="2621" spans="1:9" x14ac:dyDescent="0.2">
      <c r="A2621">
        <v>7</v>
      </c>
      <c r="B2621" t="s">
        <v>36</v>
      </c>
      <c r="C2621">
        <v>77.498001098632812</v>
      </c>
      <c r="D2621">
        <v>5417.7998046875</v>
      </c>
      <c r="E2621">
        <v>79.599998474121094</v>
      </c>
      <c r="F2621">
        <v>33.799999237060547</v>
      </c>
      <c r="G2621">
        <v>0.31000000238418579</v>
      </c>
      <c r="H2621">
        <v>170</v>
      </c>
      <c r="I2621">
        <v>68.577003479003906</v>
      </c>
    </row>
    <row r="2622" spans="1:9" x14ac:dyDescent="0.2">
      <c r="A2622">
        <v>8</v>
      </c>
      <c r="B2622" t="s">
        <v>37</v>
      </c>
      <c r="C2622">
        <v>107.49800109863281</v>
      </c>
      <c r="D2622">
        <v>395.29998779296875</v>
      </c>
      <c r="E2622">
        <v>14</v>
      </c>
      <c r="F2622">
        <v>9.8000001907348633</v>
      </c>
      <c r="G2622">
        <v>1.1599999666213989</v>
      </c>
      <c r="H2622">
        <v>104</v>
      </c>
      <c r="I2622">
        <v>19.243999481201172</v>
      </c>
    </row>
    <row r="2623" spans="1:9" x14ac:dyDescent="0.2">
      <c r="A2623">
        <v>9</v>
      </c>
      <c r="B2623" t="s">
        <v>38</v>
      </c>
      <c r="C2623">
        <v>134.93699645996094</v>
      </c>
      <c r="D2623">
        <v>1849.4000244140625</v>
      </c>
      <c r="E2623">
        <v>17.100000381469727</v>
      </c>
      <c r="F2623">
        <v>16.299999237060547</v>
      </c>
      <c r="G2623">
        <v>0.51999998092651367</v>
      </c>
      <c r="H2623">
        <v>184</v>
      </c>
      <c r="I2623">
        <v>110.46499633789062</v>
      </c>
    </row>
    <row r="2624" spans="1:9" x14ac:dyDescent="0.2">
      <c r="A2624">
        <v>10</v>
      </c>
      <c r="B2624" t="s">
        <v>39</v>
      </c>
      <c r="C2624">
        <v>146.4429931640625</v>
      </c>
      <c r="D2624">
        <v>35.099998474121094</v>
      </c>
      <c r="E2624">
        <v>14.300000190734863</v>
      </c>
      <c r="F2624">
        <v>13.300000190734863</v>
      </c>
      <c r="G2624">
        <v>4.2800002098083496</v>
      </c>
      <c r="H2624">
        <v>144</v>
      </c>
      <c r="I2624">
        <v>1.2359999418258667</v>
      </c>
    </row>
    <row r="2625" spans="1:9" x14ac:dyDescent="0.2">
      <c r="A2625">
        <v>11</v>
      </c>
      <c r="B2625" t="s">
        <v>40</v>
      </c>
      <c r="C2625">
        <v>191.36199951171875</v>
      </c>
      <c r="D2625">
        <v>66.900001525878906</v>
      </c>
      <c r="E2625">
        <v>4.9000000953674316</v>
      </c>
      <c r="F2625">
        <v>5.5</v>
      </c>
      <c r="G2625">
        <v>2.4000000953674316</v>
      </c>
      <c r="H2625">
        <v>160</v>
      </c>
      <c r="I2625">
        <v>1.8229999542236328</v>
      </c>
    </row>
    <row r="2627" spans="1:9" x14ac:dyDescent="0.2">
      <c r="A2627" t="s">
        <v>41</v>
      </c>
      <c r="B2627" t="s">
        <v>42</v>
      </c>
    </row>
    <row r="2628" spans="1:9" x14ac:dyDescent="0.2">
      <c r="A2628" t="s">
        <v>22</v>
      </c>
      <c r="B2628" t="s">
        <v>43</v>
      </c>
      <c r="C2628" t="s">
        <v>44</v>
      </c>
      <c r="D2628" t="s">
        <v>45</v>
      </c>
      <c r="E2628" t="s">
        <v>29</v>
      </c>
      <c r="F2628" t="s">
        <v>41</v>
      </c>
      <c r="G2628" t="s">
        <v>46</v>
      </c>
      <c r="H2628" t="s">
        <v>47</v>
      </c>
      <c r="I2628" t="s">
        <v>30</v>
      </c>
    </row>
    <row r="2629" spans="1:9" x14ac:dyDescent="0.2">
      <c r="A2629" t="s">
        <v>30</v>
      </c>
      <c r="B2629">
        <v>-0.18899999558925629</v>
      </c>
      <c r="C2629">
        <v>-9.6000000834465027E-2</v>
      </c>
      <c r="D2629">
        <v>-0.26600000262260437</v>
      </c>
      <c r="E2629">
        <v>-7.0510001182556152</v>
      </c>
      <c r="F2629">
        <v>0.71200001239776611</v>
      </c>
      <c r="G2629">
        <v>0.991100013256073</v>
      </c>
      <c r="H2629">
        <v>0.71840000152587891</v>
      </c>
      <c r="I2629">
        <v>1</v>
      </c>
    </row>
    <row r="2630" spans="1:9" x14ac:dyDescent="0.2">
      <c r="A2630" t="s">
        <v>48</v>
      </c>
      <c r="B2630" t="s">
        <v>49</v>
      </c>
      <c r="C2630">
        <v>7.9999998211860657E-2</v>
      </c>
    </row>
    <row r="2631" spans="1:9" x14ac:dyDescent="0.2">
      <c r="A2631" t="s">
        <v>31</v>
      </c>
      <c r="B2631">
        <v>0.10899999737739563</v>
      </c>
      <c r="C2631">
        <v>2.9699999839067459E-2</v>
      </c>
      <c r="D2631">
        <v>0.1120000034570694</v>
      </c>
      <c r="E2631">
        <v>1.4780000448226929</v>
      </c>
      <c r="F2631">
        <v>0.97469997406005859</v>
      </c>
      <c r="G2631">
        <v>0.98150002956390381</v>
      </c>
      <c r="H2631">
        <v>0.99709999561309814</v>
      </c>
      <c r="I2631">
        <v>0.99599999189376831</v>
      </c>
    </row>
    <row r="2632" spans="1:9" x14ac:dyDescent="0.2">
      <c r="A2632" t="s">
        <v>48</v>
      </c>
      <c r="B2632" t="s">
        <v>49</v>
      </c>
      <c r="C2632">
        <v>-2.500000037252903E-2</v>
      </c>
    </row>
    <row r="2633" spans="1:9" x14ac:dyDescent="0.2">
      <c r="A2633" t="s">
        <v>50</v>
      </c>
      <c r="B2633">
        <v>1.4579999446868896</v>
      </c>
      <c r="C2633">
        <v>0.29769998788833618</v>
      </c>
      <c r="D2633">
        <v>1.5180000066757202</v>
      </c>
      <c r="E2633">
        <v>9.9569997787475586</v>
      </c>
      <c r="F2633">
        <v>0.96039998531341553</v>
      </c>
      <c r="G2633">
        <v>0.97879999876022339</v>
      </c>
      <c r="H2633">
        <v>0.99479997158050537</v>
      </c>
      <c r="I2633">
        <v>0.98629999160766602</v>
      </c>
    </row>
    <row r="2634" spans="1:9" x14ac:dyDescent="0.2">
      <c r="A2634" t="s">
        <v>51</v>
      </c>
      <c r="B2634">
        <v>9.8660001754760742</v>
      </c>
      <c r="C2634">
        <v>1.6919000148773193</v>
      </c>
      <c r="D2634">
        <v>10.130999565124512</v>
      </c>
      <c r="E2634">
        <v>40.861000061035156</v>
      </c>
      <c r="F2634">
        <v>0.97390002012252808</v>
      </c>
      <c r="G2634">
        <v>0.9747999906539917</v>
      </c>
      <c r="H2634">
        <v>1.0053000450134277</v>
      </c>
      <c r="I2634">
        <v>0.99379998445510864</v>
      </c>
    </row>
    <row r="2635" spans="1:9" x14ac:dyDescent="0.2">
      <c r="A2635" t="s">
        <v>52</v>
      </c>
      <c r="B2635">
        <v>1.8400000333786011</v>
      </c>
      <c r="C2635">
        <v>0.57090002298355103</v>
      </c>
      <c r="D2635">
        <v>1.4259999990463257</v>
      </c>
      <c r="E2635">
        <v>12.298000335693359</v>
      </c>
      <c r="F2635">
        <v>1.2904000282287598</v>
      </c>
      <c r="G2635">
        <v>0.97320002317428589</v>
      </c>
      <c r="H2635">
        <v>1.3238999843597412</v>
      </c>
      <c r="I2635">
        <v>1.0013999938964844</v>
      </c>
    </row>
    <row r="2636" spans="1:9" x14ac:dyDescent="0.2">
      <c r="A2636" t="s">
        <v>53</v>
      </c>
      <c r="B2636">
        <v>10.579999923706055</v>
      </c>
      <c r="C2636">
        <v>1.9958000183105469</v>
      </c>
      <c r="D2636">
        <v>10.654000282287598</v>
      </c>
      <c r="E2636">
        <v>49.372001647949219</v>
      </c>
      <c r="F2636">
        <v>0.99309998750686646</v>
      </c>
      <c r="G2636">
        <v>0.98259997367858887</v>
      </c>
      <c r="H2636">
        <v>1.0109000205993652</v>
      </c>
      <c r="I2636">
        <v>0.99970000982284546</v>
      </c>
    </row>
    <row r="2637" spans="1:9" x14ac:dyDescent="0.2">
      <c r="A2637" t="s">
        <v>54</v>
      </c>
      <c r="B2637">
        <v>39.841999053955078</v>
      </c>
      <c r="C2637">
        <v>6.3761000633239746</v>
      </c>
      <c r="D2637">
        <v>37.951000213623047</v>
      </c>
      <c r="E2637">
        <v>68.577003479003906</v>
      </c>
      <c r="F2637">
        <v>1.0498000383377075</v>
      </c>
      <c r="G2637">
        <v>0.97589999437332153</v>
      </c>
      <c r="H2637">
        <v>1.0751999616622925</v>
      </c>
      <c r="I2637">
        <v>1.0003999471664429</v>
      </c>
    </row>
    <row r="2638" spans="1:9" x14ac:dyDescent="0.2">
      <c r="A2638" t="s">
        <v>55</v>
      </c>
      <c r="B2638">
        <v>4.4930000305175781</v>
      </c>
      <c r="C2638">
        <v>1.0717999935150146</v>
      </c>
      <c r="D2638">
        <v>3.9159998893737793</v>
      </c>
      <c r="E2638">
        <v>19.243999481201172</v>
      </c>
      <c r="F2638">
        <v>1.1471999883651733</v>
      </c>
      <c r="G2638">
        <v>0.98259997367858887</v>
      </c>
      <c r="H2638">
        <v>1.1651999950408936</v>
      </c>
      <c r="I2638">
        <v>1.0019999742507935</v>
      </c>
    </row>
    <row r="2639" spans="1:9" x14ac:dyDescent="0.2">
      <c r="A2639" t="s">
        <v>56</v>
      </c>
      <c r="B2639">
        <v>26.28700065612793</v>
      </c>
      <c r="C2639">
        <v>3.5183000564575195</v>
      </c>
      <c r="D2639">
        <v>26.375999450683594</v>
      </c>
      <c r="E2639">
        <v>110.46499633789062</v>
      </c>
      <c r="F2639">
        <v>0.99659997224807739</v>
      </c>
      <c r="G2639">
        <v>0.99269998073577881</v>
      </c>
      <c r="H2639">
        <v>1.0039999485015869</v>
      </c>
      <c r="I2639">
        <v>1</v>
      </c>
    </row>
    <row r="2640" spans="1:9" x14ac:dyDescent="0.2">
      <c r="A2640" t="s">
        <v>57</v>
      </c>
      <c r="B2640">
        <v>0.53600001335144043</v>
      </c>
      <c r="C2640">
        <v>7.2700001299381256E-2</v>
      </c>
      <c r="D2640">
        <v>0.52300000190734863</v>
      </c>
      <c r="E2640">
        <v>1.2359999418258667</v>
      </c>
      <c r="F2640">
        <v>1.0253000259399414</v>
      </c>
      <c r="G2640">
        <v>1.0191999673843384</v>
      </c>
      <c r="H2640">
        <v>1.0060000419616699</v>
      </c>
      <c r="I2640">
        <v>1</v>
      </c>
    </row>
    <row r="2641" spans="1:9" x14ac:dyDescent="0.2">
      <c r="A2641" t="s">
        <v>58</v>
      </c>
      <c r="B2641">
        <v>1.9329999685287476</v>
      </c>
      <c r="C2641">
        <v>0.23260000348091125</v>
      </c>
      <c r="D2641">
        <v>1.8229999542236328</v>
      </c>
      <c r="E2641">
        <v>1.8229999542236328</v>
      </c>
      <c r="F2641">
        <v>1.0604000091552734</v>
      </c>
      <c r="G2641">
        <v>1.0394999980926514</v>
      </c>
      <c r="H2641">
        <v>1.0370999574661255</v>
      </c>
      <c r="I2641">
        <v>0.98360002040863037</v>
      </c>
    </row>
    <row r="2642" spans="1:9" x14ac:dyDescent="0.2">
      <c r="A2642" t="s">
        <v>59</v>
      </c>
    </row>
    <row r="2643" spans="1:9" x14ac:dyDescent="0.2">
      <c r="A2643" t="s">
        <v>60</v>
      </c>
      <c r="B2643">
        <v>96.80999755859375</v>
      </c>
      <c r="C2643">
        <v>15.76140022277832</v>
      </c>
      <c r="D2643">
        <v>94.165000915527344</v>
      </c>
      <c r="E2643">
        <v>308.25900268554688</v>
      </c>
      <c r="F2643" t="s">
        <v>61</v>
      </c>
    </row>
    <row r="2645" spans="1:9" x14ac:dyDescent="0.2">
      <c r="A2645" t="s">
        <v>62</v>
      </c>
    </row>
    <row r="2647" spans="1:9" x14ac:dyDescent="0.2">
      <c r="A2647" t="s">
        <v>247</v>
      </c>
    </row>
    <row r="2648" spans="1:9" x14ac:dyDescent="0.2">
      <c r="A2648" t="s">
        <v>1</v>
      </c>
      <c r="B2648" t="s">
        <v>2</v>
      </c>
      <c r="C2648" t="s">
        <v>3</v>
      </c>
      <c r="D2648" t="s">
        <v>4</v>
      </c>
    </row>
    <row r="2649" spans="1:9" x14ac:dyDescent="0.2">
      <c r="A2649" t="s">
        <v>5</v>
      </c>
      <c r="B2649">
        <v>64</v>
      </c>
      <c r="C2649" t="s">
        <v>6</v>
      </c>
      <c r="D2649" t="s">
        <v>248</v>
      </c>
    </row>
    <row r="2650" spans="1:9" x14ac:dyDescent="0.2">
      <c r="A2650" t="s">
        <v>8</v>
      </c>
      <c r="B2650" t="s">
        <v>9</v>
      </c>
      <c r="C2650">
        <v>7.1374998092651367</v>
      </c>
      <c r="D2650" t="s">
        <v>10</v>
      </c>
      <c r="E2650">
        <v>1.9016000032424927</v>
      </c>
      <c r="F2650" t="s">
        <v>11</v>
      </c>
      <c r="G2650">
        <v>10.320500373840332</v>
      </c>
    </row>
    <row r="2651" spans="1:9" x14ac:dyDescent="0.2">
      <c r="A2651" t="s">
        <v>12</v>
      </c>
      <c r="B2651">
        <v>15</v>
      </c>
      <c r="C2651" t="s">
        <v>13</v>
      </c>
      <c r="D2651">
        <v>1</v>
      </c>
      <c r="E2651" t="s">
        <v>14</v>
      </c>
      <c r="F2651" t="s">
        <v>15</v>
      </c>
    </row>
    <row r="2652" spans="1:9" x14ac:dyDescent="0.2">
      <c r="A2652" t="s">
        <v>16</v>
      </c>
      <c r="B2652" t="s">
        <v>249</v>
      </c>
    </row>
    <row r="2653" spans="1:9" x14ac:dyDescent="0.2">
      <c r="A2653" t="s">
        <v>18</v>
      </c>
    </row>
    <row r="2654" spans="1:9" x14ac:dyDescent="0.2">
      <c r="A2654" t="s">
        <v>19</v>
      </c>
    </row>
    <row r="2655" spans="1:9" x14ac:dyDescent="0.2">
      <c r="A2655" t="s">
        <v>20</v>
      </c>
      <c r="B2655">
        <v>1.4979999463093918E-8</v>
      </c>
    </row>
    <row r="2656" spans="1:9" x14ac:dyDescent="0.2">
      <c r="A2656" t="s">
        <v>21</v>
      </c>
      <c r="B2656" t="s">
        <v>22</v>
      </c>
      <c r="C2656" t="s">
        <v>23</v>
      </c>
      <c r="D2656" t="s">
        <v>24</v>
      </c>
      <c r="E2656" t="s">
        <v>25</v>
      </c>
      <c r="F2656" t="s">
        <v>26</v>
      </c>
      <c r="G2656" t="s">
        <v>27</v>
      </c>
      <c r="H2656" t="s">
        <v>28</v>
      </c>
      <c r="I2656" t="s">
        <v>29</v>
      </c>
    </row>
    <row r="2657" spans="1:9" x14ac:dyDescent="0.2">
      <c r="A2657">
        <v>1</v>
      </c>
      <c r="B2657" t="s">
        <v>30</v>
      </c>
      <c r="C2657">
        <v>83.306999206542969</v>
      </c>
      <c r="D2657">
        <v>79</v>
      </c>
      <c r="E2657">
        <v>160.80000305175781</v>
      </c>
      <c r="F2657">
        <v>76.599998474121094</v>
      </c>
      <c r="G2657">
        <v>7</v>
      </c>
      <c r="H2657">
        <v>465</v>
      </c>
      <c r="I2657">
        <v>20.333999633789062</v>
      </c>
    </row>
    <row r="2658" spans="1:9" x14ac:dyDescent="0.2">
      <c r="A2658">
        <v>2</v>
      </c>
      <c r="B2658" t="s">
        <v>31</v>
      </c>
      <c r="C2658">
        <v>151.11799621582031</v>
      </c>
      <c r="D2658">
        <v>26</v>
      </c>
      <c r="E2658">
        <v>9.6999998092651367</v>
      </c>
      <c r="F2658">
        <v>10</v>
      </c>
      <c r="G2658">
        <v>5.820000171661377</v>
      </c>
      <c r="H2658">
        <v>46</v>
      </c>
      <c r="I2658">
        <v>1.5750000476837158</v>
      </c>
    </row>
    <row r="2659" spans="1:9" x14ac:dyDescent="0.2">
      <c r="A2659">
        <v>3</v>
      </c>
      <c r="B2659" t="s">
        <v>32</v>
      </c>
      <c r="C2659">
        <v>119.47699737548828</v>
      </c>
      <c r="D2659">
        <v>415.20001220703125</v>
      </c>
      <c r="E2659">
        <v>27.299999237060547</v>
      </c>
      <c r="F2659">
        <v>20.399999618530273</v>
      </c>
      <c r="G2659">
        <v>1.1699999570846558</v>
      </c>
      <c r="H2659">
        <v>57</v>
      </c>
      <c r="I2659">
        <v>9.7650003433227539</v>
      </c>
    </row>
    <row r="2660" spans="1:9" x14ac:dyDescent="0.2">
      <c r="A2660">
        <v>4</v>
      </c>
      <c r="B2660" t="s">
        <v>33</v>
      </c>
      <c r="C2660">
        <v>107.22699737548828</v>
      </c>
      <c r="D2660">
        <v>2884.89990234375</v>
      </c>
      <c r="E2660">
        <v>40.599998474121094</v>
      </c>
      <c r="F2660">
        <v>34.900001525878906</v>
      </c>
      <c r="G2660">
        <v>0.41999998688697815</v>
      </c>
      <c r="H2660">
        <v>69</v>
      </c>
      <c r="I2660">
        <v>41.245998382568359</v>
      </c>
    </row>
    <row r="2661" spans="1:9" x14ac:dyDescent="0.2">
      <c r="A2661">
        <v>5</v>
      </c>
      <c r="B2661" t="s">
        <v>34</v>
      </c>
      <c r="C2661">
        <v>129.48800659179688</v>
      </c>
      <c r="D2661">
        <v>86</v>
      </c>
      <c r="E2661">
        <v>6.1999998092651367</v>
      </c>
      <c r="F2661">
        <v>4.5999999046325684</v>
      </c>
      <c r="G2661">
        <v>3.619999885559082</v>
      </c>
      <c r="H2661">
        <v>169</v>
      </c>
      <c r="I2661">
        <v>12.12600040435791</v>
      </c>
    </row>
    <row r="2662" spans="1:9" x14ac:dyDescent="0.2">
      <c r="A2662">
        <v>6</v>
      </c>
      <c r="B2662" t="s">
        <v>35</v>
      </c>
      <c r="C2662">
        <v>90.674003601074219</v>
      </c>
      <c r="D2662">
        <v>1275.5999755859375</v>
      </c>
      <c r="E2662">
        <v>32</v>
      </c>
      <c r="F2662">
        <v>16.5</v>
      </c>
      <c r="G2662">
        <v>0.63999998569488525</v>
      </c>
      <c r="H2662">
        <v>130</v>
      </c>
      <c r="I2662">
        <v>48.994998931884766</v>
      </c>
    </row>
    <row r="2663" spans="1:9" x14ac:dyDescent="0.2">
      <c r="A2663">
        <v>7</v>
      </c>
      <c r="B2663" t="s">
        <v>36</v>
      </c>
      <c r="C2663">
        <v>77.498001098632812</v>
      </c>
      <c r="D2663">
        <v>5392</v>
      </c>
      <c r="E2663">
        <v>83</v>
      </c>
      <c r="F2663">
        <v>35.299999237060547</v>
      </c>
      <c r="G2663">
        <v>0.31000000238418579</v>
      </c>
      <c r="H2663">
        <v>174</v>
      </c>
      <c r="I2663">
        <v>68.25</v>
      </c>
    </row>
    <row r="2664" spans="1:9" x14ac:dyDescent="0.2">
      <c r="A2664">
        <v>8</v>
      </c>
      <c r="B2664" t="s">
        <v>37</v>
      </c>
      <c r="C2664">
        <v>107.49199676513672</v>
      </c>
      <c r="D2664">
        <v>390.20001220703125</v>
      </c>
      <c r="E2664">
        <v>15.600000381469727</v>
      </c>
      <c r="F2664">
        <v>7.5</v>
      </c>
      <c r="G2664">
        <v>1.1599999666213989</v>
      </c>
      <c r="H2664">
        <v>98</v>
      </c>
      <c r="I2664">
        <v>18.996999740600586</v>
      </c>
    </row>
    <row r="2665" spans="1:9" x14ac:dyDescent="0.2">
      <c r="A2665">
        <v>9</v>
      </c>
      <c r="B2665" t="s">
        <v>38</v>
      </c>
      <c r="C2665">
        <v>134.91099548339844</v>
      </c>
      <c r="D2665">
        <v>1826.699951171875</v>
      </c>
      <c r="E2665">
        <v>18.399999618530273</v>
      </c>
      <c r="F2665">
        <v>14.100000381469727</v>
      </c>
      <c r="G2665">
        <v>0.52999997138977051</v>
      </c>
      <c r="H2665">
        <v>182</v>
      </c>
      <c r="I2665">
        <v>109.10800170898438</v>
      </c>
    </row>
    <row r="2666" spans="1:9" x14ac:dyDescent="0.2">
      <c r="A2666">
        <v>10</v>
      </c>
      <c r="B2666" t="s">
        <v>39</v>
      </c>
      <c r="C2666">
        <v>146.4429931640625</v>
      </c>
      <c r="D2666">
        <v>36.700000762939453</v>
      </c>
      <c r="E2666">
        <v>13.800000190734863</v>
      </c>
      <c r="F2666">
        <v>14.100000381469727</v>
      </c>
      <c r="G2666">
        <v>4.1100001335144043</v>
      </c>
      <c r="H2666">
        <v>143</v>
      </c>
      <c r="I2666">
        <v>1.2949999570846558</v>
      </c>
    </row>
    <row r="2667" spans="1:9" x14ac:dyDescent="0.2">
      <c r="A2667">
        <v>11</v>
      </c>
      <c r="B2667" t="s">
        <v>40</v>
      </c>
      <c r="C2667">
        <v>191.36199951171875</v>
      </c>
      <c r="D2667">
        <v>59.900001525878906</v>
      </c>
      <c r="E2667">
        <v>4.5999999046325684</v>
      </c>
      <c r="F2667">
        <v>5.0999999046325684</v>
      </c>
      <c r="G2667">
        <v>2.5399999618530273</v>
      </c>
      <c r="H2667">
        <v>155</v>
      </c>
      <c r="I2667">
        <v>1.6339999437332153</v>
      </c>
    </row>
    <row r="2669" spans="1:9" x14ac:dyDescent="0.2">
      <c r="A2669" t="s">
        <v>41</v>
      </c>
      <c r="B2669" t="s">
        <v>42</v>
      </c>
    </row>
    <row r="2670" spans="1:9" x14ac:dyDescent="0.2">
      <c r="A2670" t="s">
        <v>22</v>
      </c>
      <c r="B2670" t="s">
        <v>43</v>
      </c>
      <c r="C2670" t="s">
        <v>44</v>
      </c>
      <c r="D2670" t="s">
        <v>45</v>
      </c>
      <c r="E2670" t="s">
        <v>29</v>
      </c>
      <c r="F2670" t="s">
        <v>41</v>
      </c>
      <c r="G2670" t="s">
        <v>46</v>
      </c>
      <c r="H2670" t="s">
        <v>47</v>
      </c>
      <c r="I2670" t="s">
        <v>30</v>
      </c>
    </row>
    <row r="2671" spans="1:9" x14ac:dyDescent="0.2">
      <c r="A2671" t="s">
        <v>30</v>
      </c>
      <c r="B2671">
        <v>0.54100000858306885</v>
      </c>
      <c r="C2671">
        <v>0.27250000834465027</v>
      </c>
      <c r="D2671">
        <v>0.76599997282028198</v>
      </c>
      <c r="E2671">
        <v>20.333999633789062</v>
      </c>
      <c r="F2671">
        <v>0.70670002698898315</v>
      </c>
      <c r="G2671">
        <v>0.99099999666213989</v>
      </c>
      <c r="H2671">
        <v>0.71310001611709595</v>
      </c>
      <c r="I2671">
        <v>1</v>
      </c>
    </row>
    <row r="2672" spans="1:9" x14ac:dyDescent="0.2">
      <c r="A2672" t="s">
        <v>48</v>
      </c>
      <c r="B2672" t="s">
        <v>49</v>
      </c>
      <c r="C2672">
        <v>-0.22800000011920929</v>
      </c>
    </row>
    <row r="2673" spans="1:9" x14ac:dyDescent="0.2">
      <c r="A2673" t="s">
        <v>31</v>
      </c>
      <c r="B2673">
        <v>0.11599999666213989</v>
      </c>
      <c r="C2673">
        <v>3.1399998813867569E-2</v>
      </c>
      <c r="D2673">
        <v>0.11900000274181366</v>
      </c>
      <c r="E2673">
        <v>1.5750000476837158</v>
      </c>
      <c r="F2673">
        <v>0.97439998388290405</v>
      </c>
      <c r="G2673">
        <v>0.9814000129699707</v>
      </c>
      <c r="H2673">
        <v>0.99690002202987671</v>
      </c>
      <c r="I2673">
        <v>0.99599999189376831</v>
      </c>
    </row>
    <row r="2674" spans="1:9" x14ac:dyDescent="0.2">
      <c r="A2674" t="s">
        <v>48</v>
      </c>
      <c r="B2674" t="s">
        <v>49</v>
      </c>
      <c r="C2674">
        <v>-2.6000000536441803E-2</v>
      </c>
    </row>
    <row r="2675" spans="1:9" x14ac:dyDescent="0.2">
      <c r="A2675" t="s">
        <v>50</v>
      </c>
      <c r="B2675">
        <v>1.4299999475479126</v>
      </c>
      <c r="C2675">
        <v>0.29420000314712524</v>
      </c>
      <c r="D2675">
        <v>1.4889999628067017</v>
      </c>
      <c r="E2675">
        <v>9.7650003433227539</v>
      </c>
      <c r="F2675">
        <v>0.96009999513626099</v>
      </c>
      <c r="G2675">
        <v>0.97879999876022339</v>
      </c>
      <c r="H2675">
        <v>0.99470001459121704</v>
      </c>
      <c r="I2675">
        <v>0.98619997501373291</v>
      </c>
    </row>
    <row r="2676" spans="1:9" x14ac:dyDescent="0.2">
      <c r="A2676" t="s">
        <v>51</v>
      </c>
      <c r="B2676">
        <v>9.9589996337890625</v>
      </c>
      <c r="C2676">
        <v>1.7211999893188477</v>
      </c>
      <c r="D2676">
        <v>10.22599983215332</v>
      </c>
      <c r="E2676">
        <v>41.245998382568359</v>
      </c>
      <c r="F2676">
        <v>0.97380000352859497</v>
      </c>
      <c r="G2676">
        <v>0.9747999906539917</v>
      </c>
      <c r="H2676">
        <v>1.0051000118255615</v>
      </c>
      <c r="I2676">
        <v>0.99390000104904175</v>
      </c>
    </row>
    <row r="2677" spans="1:9" x14ac:dyDescent="0.2">
      <c r="A2677" t="s">
        <v>52</v>
      </c>
      <c r="B2677">
        <v>1.815000057220459</v>
      </c>
      <c r="C2677">
        <v>0.56770002841949463</v>
      </c>
      <c r="D2677">
        <v>1.406000018119812</v>
      </c>
      <c r="E2677">
        <v>12.12600040435791</v>
      </c>
      <c r="F2677">
        <v>1.2912000417709351</v>
      </c>
      <c r="G2677">
        <v>0.97320002317428589</v>
      </c>
      <c r="H2677">
        <v>1.3248000144958496</v>
      </c>
      <c r="I2677">
        <v>1.0015000104904175</v>
      </c>
    </row>
    <row r="2678" spans="1:9" x14ac:dyDescent="0.2">
      <c r="A2678" t="s">
        <v>53</v>
      </c>
      <c r="B2678">
        <v>10.49899959564209</v>
      </c>
      <c r="C2678">
        <v>1.9960000514984131</v>
      </c>
      <c r="D2678">
        <v>10.572999954223633</v>
      </c>
      <c r="E2678">
        <v>48.994998931884766</v>
      </c>
      <c r="F2678">
        <v>0.99290001392364502</v>
      </c>
      <c r="G2678">
        <v>0.98259997367858887</v>
      </c>
      <c r="H2678">
        <v>1.0109000205993652</v>
      </c>
      <c r="I2678">
        <v>0.99970000982284546</v>
      </c>
    </row>
    <row r="2679" spans="1:9" x14ac:dyDescent="0.2">
      <c r="A2679" t="s">
        <v>54</v>
      </c>
      <c r="B2679">
        <v>39.639999389648438</v>
      </c>
      <c r="C2679">
        <v>6.3938999176025391</v>
      </c>
      <c r="D2679">
        <v>37.770000457763672</v>
      </c>
      <c r="E2679">
        <v>68.25</v>
      </c>
      <c r="F2679">
        <v>1.0494999885559082</v>
      </c>
      <c r="G2679">
        <v>0.97579997777938843</v>
      </c>
      <c r="H2679">
        <v>1.0750000476837158</v>
      </c>
      <c r="I2679">
        <v>1.0003999471664429</v>
      </c>
    </row>
    <row r="2680" spans="1:9" x14ac:dyDescent="0.2">
      <c r="A2680" t="s">
        <v>55</v>
      </c>
      <c r="B2680">
        <v>4.435999870300293</v>
      </c>
      <c r="C2680">
        <v>1.0666999816894531</v>
      </c>
      <c r="D2680">
        <v>3.8659999370574951</v>
      </c>
      <c r="E2680">
        <v>18.996999740600586</v>
      </c>
      <c r="F2680">
        <v>1.1475000381469727</v>
      </c>
      <c r="G2680">
        <v>0.98259997367858887</v>
      </c>
      <c r="H2680">
        <v>1.1655000448226929</v>
      </c>
      <c r="I2680">
        <v>1.0019999742507935</v>
      </c>
    </row>
    <row r="2681" spans="1:9" x14ac:dyDescent="0.2">
      <c r="A2681" t="s">
        <v>56</v>
      </c>
      <c r="B2681">
        <v>25.961999893188477</v>
      </c>
      <c r="C2681">
        <v>3.5023000240325928</v>
      </c>
      <c r="D2681">
        <v>26.052000045776367</v>
      </c>
      <c r="E2681">
        <v>109.10800170898438</v>
      </c>
      <c r="F2681">
        <v>0.99650001525878906</v>
      </c>
      <c r="G2681">
        <v>0.99260002374649048</v>
      </c>
      <c r="H2681">
        <v>1.0039000511169434</v>
      </c>
      <c r="I2681">
        <v>1</v>
      </c>
    </row>
    <row r="2682" spans="1:9" x14ac:dyDescent="0.2">
      <c r="A2682" t="s">
        <v>57</v>
      </c>
      <c r="B2682">
        <v>0.56099998950958252</v>
      </c>
      <c r="C2682">
        <v>7.6700001955032349E-2</v>
      </c>
      <c r="D2682">
        <v>0.54799997806549072</v>
      </c>
      <c r="E2682">
        <v>1.2949999570846558</v>
      </c>
      <c r="F2682">
        <v>1.0252000093460083</v>
      </c>
      <c r="G2682">
        <v>1.0190999507904053</v>
      </c>
      <c r="H2682">
        <v>1.0060000419616699</v>
      </c>
      <c r="I2682">
        <v>1</v>
      </c>
    </row>
    <row r="2683" spans="1:9" x14ac:dyDescent="0.2">
      <c r="A2683" t="s">
        <v>58</v>
      </c>
      <c r="B2683">
        <v>1.7319999933242798</v>
      </c>
      <c r="C2683">
        <v>0.2101999968290329</v>
      </c>
      <c r="D2683">
        <v>1.6330000162124634</v>
      </c>
      <c r="E2683">
        <v>1.6339999437332153</v>
      </c>
      <c r="F2683">
        <v>1.0605000257492065</v>
      </c>
      <c r="G2683">
        <v>1.0393999814987183</v>
      </c>
      <c r="H2683">
        <v>1.0371999740600586</v>
      </c>
      <c r="I2683">
        <v>0.9836999773979187</v>
      </c>
    </row>
    <row r="2684" spans="1:9" x14ac:dyDescent="0.2">
      <c r="A2684" t="s">
        <v>59</v>
      </c>
    </row>
    <row r="2685" spans="1:9" x14ac:dyDescent="0.2">
      <c r="A2685" t="s">
        <v>60</v>
      </c>
      <c r="B2685">
        <v>96.436996459960938</v>
      </c>
      <c r="C2685">
        <v>16.132699966430664</v>
      </c>
      <c r="D2685">
        <v>94.448997497558594</v>
      </c>
      <c r="E2685">
        <v>333.32400512695312</v>
      </c>
      <c r="F2685" t="s">
        <v>61</v>
      </c>
    </row>
    <row r="2687" spans="1:9" x14ac:dyDescent="0.2">
      <c r="A2687" t="s">
        <v>62</v>
      </c>
    </row>
    <row r="2689" spans="1:9" x14ac:dyDescent="0.2">
      <c r="A2689" t="s">
        <v>250</v>
      </c>
    </row>
    <row r="2690" spans="1:9" x14ac:dyDescent="0.2">
      <c r="A2690" t="s">
        <v>1</v>
      </c>
      <c r="B2690" t="s">
        <v>2</v>
      </c>
      <c r="C2690" t="s">
        <v>3</v>
      </c>
      <c r="D2690" t="s">
        <v>4</v>
      </c>
    </row>
    <row r="2691" spans="1:9" x14ac:dyDescent="0.2">
      <c r="A2691" t="s">
        <v>5</v>
      </c>
      <c r="B2691">
        <v>65</v>
      </c>
      <c r="C2691" t="s">
        <v>6</v>
      </c>
      <c r="D2691" t="s">
        <v>251</v>
      </c>
    </row>
    <row r="2692" spans="1:9" x14ac:dyDescent="0.2">
      <c r="A2692" t="s">
        <v>8</v>
      </c>
      <c r="B2692" t="s">
        <v>9</v>
      </c>
      <c r="C2692">
        <v>7.0595998764038086</v>
      </c>
      <c r="D2692" t="s">
        <v>10</v>
      </c>
      <c r="E2692">
        <v>1.8526999950408936</v>
      </c>
      <c r="F2692" t="s">
        <v>11</v>
      </c>
      <c r="G2692">
        <v>10.321000099182129</v>
      </c>
    </row>
    <row r="2693" spans="1:9" x14ac:dyDescent="0.2">
      <c r="A2693" t="s">
        <v>12</v>
      </c>
      <c r="B2693">
        <v>15</v>
      </c>
      <c r="C2693" t="s">
        <v>13</v>
      </c>
      <c r="D2693">
        <v>1</v>
      </c>
      <c r="E2693" t="s">
        <v>14</v>
      </c>
      <c r="F2693" t="s">
        <v>15</v>
      </c>
    </row>
    <row r="2694" spans="1:9" x14ac:dyDescent="0.2">
      <c r="A2694" t="s">
        <v>16</v>
      </c>
      <c r="B2694" t="s">
        <v>252</v>
      </c>
    </row>
    <row r="2695" spans="1:9" x14ac:dyDescent="0.2">
      <c r="A2695" t="s">
        <v>18</v>
      </c>
    </row>
    <row r="2696" spans="1:9" x14ac:dyDescent="0.2">
      <c r="A2696" t="s">
        <v>19</v>
      </c>
    </row>
    <row r="2697" spans="1:9" x14ac:dyDescent="0.2">
      <c r="A2697" t="s">
        <v>20</v>
      </c>
      <c r="B2697">
        <v>1.4970000350444934E-8</v>
      </c>
    </row>
    <row r="2698" spans="1:9" x14ac:dyDescent="0.2">
      <c r="A2698" t="s">
        <v>21</v>
      </c>
      <c r="B2698" t="s">
        <v>22</v>
      </c>
      <c r="C2698" t="s">
        <v>23</v>
      </c>
      <c r="D2698" t="s">
        <v>24</v>
      </c>
      <c r="E2698" t="s">
        <v>25</v>
      </c>
      <c r="F2698" t="s">
        <v>26</v>
      </c>
      <c r="G2698" t="s">
        <v>27</v>
      </c>
      <c r="H2698" t="s">
        <v>28</v>
      </c>
      <c r="I2698" t="s">
        <v>29</v>
      </c>
    </row>
    <row r="2699" spans="1:9" x14ac:dyDescent="0.2">
      <c r="A2699">
        <v>1</v>
      </c>
      <c r="B2699" t="s">
        <v>30</v>
      </c>
      <c r="C2699">
        <v>84.9219970703125</v>
      </c>
      <c r="D2699">
        <v>-26.799999237060547</v>
      </c>
      <c r="E2699">
        <v>257.70001220703125</v>
      </c>
      <c r="F2699">
        <v>119.40000152587891</v>
      </c>
      <c r="G2699">
        <v>100</v>
      </c>
      <c r="H2699">
        <v>586</v>
      </c>
      <c r="I2699">
        <v>-6.9159998893737793</v>
      </c>
    </row>
    <row r="2700" spans="1:9" x14ac:dyDescent="0.2">
      <c r="A2700">
        <v>2</v>
      </c>
      <c r="B2700" t="s">
        <v>31</v>
      </c>
      <c r="C2700">
        <v>151.11799621582031</v>
      </c>
      <c r="D2700">
        <v>26.600000381469727</v>
      </c>
      <c r="E2700">
        <v>11.300000190734863</v>
      </c>
      <c r="F2700">
        <v>9</v>
      </c>
      <c r="G2700">
        <v>5.7600002288818359</v>
      </c>
      <c r="H2700">
        <v>46</v>
      </c>
      <c r="I2700">
        <v>1.6119999885559082</v>
      </c>
    </row>
    <row r="2701" spans="1:9" x14ac:dyDescent="0.2">
      <c r="A2701">
        <v>3</v>
      </c>
      <c r="B2701" t="s">
        <v>32</v>
      </c>
      <c r="C2701">
        <v>119.47699737548828</v>
      </c>
      <c r="D2701">
        <v>407.39999389648438</v>
      </c>
      <c r="E2701">
        <v>30</v>
      </c>
      <c r="F2701">
        <v>23.5</v>
      </c>
      <c r="G2701">
        <v>1.190000057220459</v>
      </c>
      <c r="H2701">
        <v>60</v>
      </c>
      <c r="I2701">
        <v>9.5869998931884766</v>
      </c>
    </row>
    <row r="2702" spans="1:9" x14ac:dyDescent="0.2">
      <c r="A2702">
        <v>4</v>
      </c>
      <c r="B2702" t="s">
        <v>33</v>
      </c>
      <c r="C2702">
        <v>107.22200012207031</v>
      </c>
      <c r="D2702">
        <v>2895.60009765625</v>
      </c>
      <c r="E2702">
        <v>38.900001525878906</v>
      </c>
      <c r="F2702">
        <v>35.900001525878906</v>
      </c>
      <c r="G2702">
        <v>0.41999998688697815</v>
      </c>
      <c r="H2702">
        <v>69</v>
      </c>
      <c r="I2702">
        <v>41.426998138427734</v>
      </c>
    </row>
    <row r="2703" spans="1:9" x14ac:dyDescent="0.2">
      <c r="A2703">
        <v>5</v>
      </c>
      <c r="B2703" t="s">
        <v>34</v>
      </c>
      <c r="C2703">
        <v>129.48800659179688</v>
      </c>
      <c r="D2703">
        <v>86.5</v>
      </c>
      <c r="E2703">
        <v>5.1999998092651367</v>
      </c>
      <c r="F2703">
        <v>4.8000001907348633</v>
      </c>
      <c r="G2703">
        <v>3.5899999141693115</v>
      </c>
      <c r="H2703">
        <v>163</v>
      </c>
      <c r="I2703">
        <v>12.211999893188477</v>
      </c>
    </row>
    <row r="2704" spans="1:9" x14ac:dyDescent="0.2">
      <c r="A2704">
        <v>6</v>
      </c>
      <c r="B2704" t="s">
        <v>35</v>
      </c>
      <c r="C2704">
        <v>90.674003601074219</v>
      </c>
      <c r="D2704">
        <v>1329.699951171875</v>
      </c>
      <c r="E2704">
        <v>27</v>
      </c>
      <c r="F2704">
        <v>14.899999618530273</v>
      </c>
      <c r="G2704">
        <v>0.62000000476837158</v>
      </c>
      <c r="H2704">
        <v>121</v>
      </c>
      <c r="I2704">
        <v>51.108001708984375</v>
      </c>
    </row>
    <row r="2705" spans="1:9" x14ac:dyDescent="0.2">
      <c r="A2705">
        <v>7</v>
      </c>
      <c r="B2705" t="s">
        <v>36</v>
      </c>
      <c r="C2705">
        <v>77.48699951171875</v>
      </c>
      <c r="D2705">
        <v>5449.5</v>
      </c>
      <c r="E2705">
        <v>82.099998474121094</v>
      </c>
      <c r="F2705">
        <v>35.299999237060547</v>
      </c>
      <c r="G2705">
        <v>0.31000000238418579</v>
      </c>
      <c r="H2705">
        <v>173</v>
      </c>
      <c r="I2705">
        <v>69.025001525878906</v>
      </c>
    </row>
    <row r="2706" spans="1:9" x14ac:dyDescent="0.2">
      <c r="A2706">
        <v>8</v>
      </c>
      <c r="B2706" t="s">
        <v>37</v>
      </c>
      <c r="C2706">
        <v>107.51300048828125</v>
      </c>
      <c r="D2706">
        <v>417</v>
      </c>
      <c r="E2706">
        <v>14.699999809265137</v>
      </c>
      <c r="F2706">
        <v>9.3999996185302734</v>
      </c>
      <c r="G2706">
        <v>1.1200000047683716</v>
      </c>
      <c r="H2706">
        <v>104</v>
      </c>
      <c r="I2706">
        <v>20.313999176025391</v>
      </c>
    </row>
    <row r="2707" spans="1:9" x14ac:dyDescent="0.2">
      <c r="A2707">
        <v>9</v>
      </c>
      <c r="B2707" t="s">
        <v>38</v>
      </c>
      <c r="C2707">
        <v>134.906005859375</v>
      </c>
      <c r="D2707">
        <v>1809.9000244140625</v>
      </c>
      <c r="E2707">
        <v>18.700000762939453</v>
      </c>
      <c r="F2707">
        <v>20</v>
      </c>
      <c r="G2707">
        <v>0.52999997138977051</v>
      </c>
      <c r="H2707">
        <v>198</v>
      </c>
      <c r="I2707">
        <v>108.17900085449219</v>
      </c>
    </row>
    <row r="2708" spans="1:9" x14ac:dyDescent="0.2">
      <c r="A2708">
        <v>10</v>
      </c>
      <c r="B2708" t="s">
        <v>39</v>
      </c>
      <c r="C2708">
        <v>146.4429931640625</v>
      </c>
      <c r="D2708">
        <v>31.100000381469727</v>
      </c>
      <c r="E2708">
        <v>13.899999618530273</v>
      </c>
      <c r="F2708">
        <v>13.100000381469727</v>
      </c>
      <c r="G2708">
        <v>4.6500000953674316</v>
      </c>
      <c r="H2708">
        <v>143</v>
      </c>
      <c r="I2708">
        <v>1.0959999561309814</v>
      </c>
    </row>
    <row r="2709" spans="1:9" x14ac:dyDescent="0.2">
      <c r="A2709">
        <v>11</v>
      </c>
      <c r="B2709" t="s">
        <v>40</v>
      </c>
      <c r="C2709">
        <v>191.36199951171875</v>
      </c>
      <c r="D2709">
        <v>49.200000762939453</v>
      </c>
      <c r="E2709">
        <v>5.4000000953674316</v>
      </c>
      <c r="F2709">
        <v>4.9000000953674316</v>
      </c>
      <c r="G2709">
        <v>2.869999885559082</v>
      </c>
      <c r="H2709">
        <v>160</v>
      </c>
      <c r="I2709">
        <v>1.343000054359436</v>
      </c>
    </row>
    <row r="2711" spans="1:9" x14ac:dyDescent="0.2">
      <c r="A2711" t="s">
        <v>41</v>
      </c>
      <c r="B2711" t="s">
        <v>42</v>
      </c>
    </row>
    <row r="2712" spans="1:9" x14ac:dyDescent="0.2">
      <c r="A2712" t="s">
        <v>22</v>
      </c>
      <c r="B2712" t="s">
        <v>43</v>
      </c>
      <c r="C2712" t="s">
        <v>44</v>
      </c>
      <c r="D2712" t="s">
        <v>45</v>
      </c>
      <c r="E2712" t="s">
        <v>29</v>
      </c>
      <c r="F2712" t="s">
        <v>41</v>
      </c>
      <c r="G2712" t="s">
        <v>46</v>
      </c>
      <c r="H2712" t="s">
        <v>47</v>
      </c>
      <c r="I2712" t="s">
        <v>30</v>
      </c>
    </row>
    <row r="2713" spans="1:9" x14ac:dyDescent="0.2">
      <c r="A2713" t="s">
        <v>30</v>
      </c>
      <c r="B2713">
        <v>-0.18500000238418579</v>
      </c>
      <c r="C2713">
        <v>-9.3800000846385956E-2</v>
      </c>
      <c r="D2713">
        <v>-0.26100000739097595</v>
      </c>
      <c r="E2713">
        <v>-6.9159998893737793</v>
      </c>
      <c r="F2713">
        <v>0.7117999792098999</v>
      </c>
      <c r="G2713">
        <v>0.99190002679824829</v>
      </c>
      <c r="H2713">
        <v>0.71759998798370361</v>
      </c>
      <c r="I2713">
        <v>1</v>
      </c>
    </row>
    <row r="2714" spans="1:9" x14ac:dyDescent="0.2">
      <c r="A2714" t="s">
        <v>48</v>
      </c>
      <c r="B2714" t="s">
        <v>49</v>
      </c>
      <c r="C2714">
        <v>7.8000001609325409E-2</v>
      </c>
    </row>
    <row r="2715" spans="1:9" x14ac:dyDescent="0.2">
      <c r="A2715" t="s">
        <v>31</v>
      </c>
      <c r="B2715">
        <v>0.11900000274181366</v>
      </c>
      <c r="C2715">
        <v>3.229999914765358E-2</v>
      </c>
      <c r="D2715">
        <v>0.12200000137090683</v>
      </c>
      <c r="E2715">
        <v>1.6119999885559082</v>
      </c>
      <c r="F2715">
        <v>0.97610002756118774</v>
      </c>
      <c r="G2715">
        <v>0.98229998350143433</v>
      </c>
      <c r="H2715">
        <v>0.99769997596740723</v>
      </c>
      <c r="I2715">
        <v>0.99610000848770142</v>
      </c>
    </row>
    <row r="2716" spans="1:9" x14ac:dyDescent="0.2">
      <c r="A2716" t="s">
        <v>48</v>
      </c>
      <c r="B2716" t="s">
        <v>49</v>
      </c>
      <c r="C2716">
        <v>-2.7000000700354576E-2</v>
      </c>
    </row>
    <row r="2717" spans="1:9" x14ac:dyDescent="0.2">
      <c r="A2717" t="s">
        <v>50</v>
      </c>
      <c r="B2717">
        <v>1.406000018119812</v>
      </c>
      <c r="C2717">
        <v>0.28619998693466187</v>
      </c>
      <c r="D2717">
        <v>1.4620000123977661</v>
      </c>
      <c r="E2717">
        <v>9.5869998931884766</v>
      </c>
      <c r="F2717">
        <v>0.96160000562667847</v>
      </c>
      <c r="G2717">
        <v>0.97970002889633179</v>
      </c>
      <c r="H2717">
        <v>0.99510002136230469</v>
      </c>
      <c r="I2717">
        <v>0.98640000820159912</v>
      </c>
    </row>
    <row r="2718" spans="1:9" x14ac:dyDescent="0.2">
      <c r="A2718" t="s">
        <v>51</v>
      </c>
      <c r="B2718">
        <v>10.017000198364258</v>
      </c>
      <c r="C2718">
        <v>1.7125999927520752</v>
      </c>
      <c r="D2718">
        <v>10.270999908447266</v>
      </c>
      <c r="E2718">
        <v>41.426998138427734</v>
      </c>
      <c r="F2718">
        <v>0.97530001401901245</v>
      </c>
      <c r="G2718">
        <v>0.9757000207901001</v>
      </c>
      <c r="H2718">
        <v>1.0053999423980713</v>
      </c>
      <c r="I2718">
        <v>0.99419999122619629</v>
      </c>
    </row>
    <row r="2719" spans="1:9" x14ac:dyDescent="0.2">
      <c r="A2719" t="s">
        <v>52</v>
      </c>
      <c r="B2719">
        <v>1.8179999589920044</v>
      </c>
      <c r="C2719">
        <v>0.56230002641677856</v>
      </c>
      <c r="D2719">
        <v>1.4160000085830688</v>
      </c>
      <c r="E2719">
        <v>12.211999893188477</v>
      </c>
      <c r="F2719">
        <v>1.2839000225067139</v>
      </c>
      <c r="G2719">
        <v>0.97399997711181641</v>
      </c>
      <c r="H2719">
        <v>1.3163000345230103</v>
      </c>
      <c r="I2719">
        <v>1.0013999938964844</v>
      </c>
    </row>
    <row r="2720" spans="1:9" x14ac:dyDescent="0.2">
      <c r="A2720" t="s">
        <v>53</v>
      </c>
      <c r="B2720">
        <v>10.939000129699707</v>
      </c>
      <c r="C2720">
        <v>2.0573000907897949</v>
      </c>
      <c r="D2720">
        <v>11.029000282287598</v>
      </c>
      <c r="E2720">
        <v>51.108001708984375</v>
      </c>
      <c r="F2720">
        <v>0.99180001020431519</v>
      </c>
      <c r="G2720">
        <v>0.98350000381469727</v>
      </c>
      <c r="H2720">
        <v>1.0089000463485718</v>
      </c>
      <c r="I2720">
        <v>0.99959999322891235</v>
      </c>
    </row>
    <row r="2721" spans="1:9" x14ac:dyDescent="0.2">
      <c r="A2721" t="s">
        <v>54</v>
      </c>
      <c r="B2721">
        <v>40.139999389648438</v>
      </c>
      <c r="C2721">
        <v>6.4046001434326172</v>
      </c>
      <c r="D2721">
        <v>38.199001312255859</v>
      </c>
      <c r="E2721">
        <v>69.025001525878906</v>
      </c>
      <c r="F2721">
        <v>1.0507999658584595</v>
      </c>
      <c r="G2721">
        <v>0.97670000791549683</v>
      </c>
      <c r="H2721">
        <v>1.0753999948501587</v>
      </c>
      <c r="I2721">
        <v>1.0003999471664429</v>
      </c>
    </row>
    <row r="2722" spans="1:9" x14ac:dyDescent="0.2">
      <c r="A2722" t="s">
        <v>55</v>
      </c>
      <c r="B2722">
        <v>4.7239999771118164</v>
      </c>
      <c r="C2722">
        <v>1.1236000061035156</v>
      </c>
      <c r="D2722">
        <v>4.1339998245239258</v>
      </c>
      <c r="E2722">
        <v>20.313999176025391</v>
      </c>
      <c r="F2722">
        <v>1.1426999568939209</v>
      </c>
      <c r="G2722">
        <v>0.98350000381469727</v>
      </c>
      <c r="H2722">
        <v>1.1597000360488892</v>
      </c>
      <c r="I2722">
        <v>1.0018999576568604</v>
      </c>
    </row>
    <row r="2723" spans="1:9" x14ac:dyDescent="0.2">
      <c r="A2723" t="s">
        <v>56</v>
      </c>
      <c r="B2723">
        <v>25.763999938964844</v>
      </c>
      <c r="C2723">
        <v>3.437999963760376</v>
      </c>
      <c r="D2723">
        <v>25.829999923706055</v>
      </c>
      <c r="E2723">
        <v>108.17900085449219</v>
      </c>
      <c r="F2723">
        <v>0.99739998579025269</v>
      </c>
      <c r="G2723">
        <v>0.99360001087188721</v>
      </c>
      <c r="H2723">
        <v>1.0038000345230103</v>
      </c>
      <c r="I2723">
        <v>1</v>
      </c>
    </row>
    <row r="2724" spans="1:9" x14ac:dyDescent="0.2">
      <c r="A2724" t="s">
        <v>57</v>
      </c>
      <c r="B2724">
        <v>0.47600001096725464</v>
      </c>
      <c r="C2724">
        <v>6.4300000667572021E-2</v>
      </c>
      <c r="D2724">
        <v>0.46399998664855957</v>
      </c>
      <c r="E2724">
        <v>1.0959999561309814</v>
      </c>
      <c r="F2724">
        <v>1.0261000394821167</v>
      </c>
      <c r="G2724">
        <v>1.0200999975204468</v>
      </c>
      <c r="H2724">
        <v>1.0059000253677368</v>
      </c>
      <c r="I2724">
        <v>1</v>
      </c>
    </row>
    <row r="2725" spans="1:9" x14ac:dyDescent="0.2">
      <c r="A2725" t="s">
        <v>58</v>
      </c>
      <c r="B2725">
        <v>1.4259999990463257</v>
      </c>
      <c r="C2725">
        <v>0.17110000550746918</v>
      </c>
      <c r="D2725">
        <v>1.3420000076293945</v>
      </c>
      <c r="E2725">
        <v>1.343000054359436</v>
      </c>
      <c r="F2725">
        <v>1.062000036239624</v>
      </c>
      <c r="G2725">
        <v>1.0404000282287598</v>
      </c>
      <c r="H2725">
        <v>1.0374000072479248</v>
      </c>
      <c r="I2725">
        <v>0.98390001058578491</v>
      </c>
    </row>
    <row r="2726" spans="1:9" x14ac:dyDescent="0.2">
      <c r="A2726" t="s">
        <v>59</v>
      </c>
    </row>
    <row r="2727" spans="1:9" x14ac:dyDescent="0.2">
      <c r="A2727" t="s">
        <v>60</v>
      </c>
      <c r="B2727">
        <v>96.694999694824219</v>
      </c>
      <c r="C2727">
        <v>15.758500099182129</v>
      </c>
      <c r="D2727">
        <v>94.009002685546875</v>
      </c>
      <c r="E2727">
        <v>308.98699951171875</v>
      </c>
      <c r="F2727" t="s">
        <v>61</v>
      </c>
    </row>
    <row r="2729" spans="1:9" x14ac:dyDescent="0.2">
      <c r="A2729" t="s">
        <v>62</v>
      </c>
    </row>
    <row r="2731" spans="1:9" x14ac:dyDescent="0.2">
      <c r="A2731" t="s">
        <v>253</v>
      </c>
    </row>
    <row r="2732" spans="1:9" x14ac:dyDescent="0.2">
      <c r="A2732" t="s">
        <v>1</v>
      </c>
      <c r="B2732" t="s">
        <v>2</v>
      </c>
      <c r="C2732" t="s">
        <v>3</v>
      </c>
      <c r="D2732" t="s">
        <v>4</v>
      </c>
    </row>
    <row r="2733" spans="1:9" x14ac:dyDescent="0.2">
      <c r="A2733" t="s">
        <v>5</v>
      </c>
      <c r="B2733">
        <v>66</v>
      </c>
      <c r="C2733" t="s">
        <v>6</v>
      </c>
      <c r="D2733" t="s">
        <v>254</v>
      </c>
    </row>
    <row r="2734" spans="1:9" x14ac:dyDescent="0.2">
      <c r="A2734" t="s">
        <v>8</v>
      </c>
      <c r="B2734" t="s">
        <v>9</v>
      </c>
      <c r="C2734">
        <v>6.3081998825073242</v>
      </c>
      <c r="D2734" t="s">
        <v>10</v>
      </c>
      <c r="E2734">
        <v>1.5368000268936157</v>
      </c>
      <c r="F2734" t="s">
        <v>11</v>
      </c>
      <c r="G2734">
        <v>10.324999809265137</v>
      </c>
    </row>
    <row r="2735" spans="1:9" x14ac:dyDescent="0.2">
      <c r="A2735" t="s">
        <v>12</v>
      </c>
      <c r="B2735">
        <v>15</v>
      </c>
      <c r="C2735" t="s">
        <v>13</v>
      </c>
      <c r="D2735">
        <v>1</v>
      </c>
      <c r="E2735" t="s">
        <v>14</v>
      </c>
      <c r="F2735" t="s">
        <v>15</v>
      </c>
    </row>
    <row r="2736" spans="1:9" x14ac:dyDescent="0.2">
      <c r="A2736" t="s">
        <v>16</v>
      </c>
      <c r="B2736" t="s">
        <v>255</v>
      </c>
    </row>
    <row r="2737" spans="1:9" x14ac:dyDescent="0.2">
      <c r="A2737" t="s">
        <v>18</v>
      </c>
    </row>
    <row r="2738" spans="1:9" x14ac:dyDescent="0.2">
      <c r="A2738" t="s">
        <v>19</v>
      </c>
    </row>
    <row r="2739" spans="1:9" x14ac:dyDescent="0.2">
      <c r="A2739" t="s">
        <v>20</v>
      </c>
      <c r="B2739">
        <v>1.4970000350444934E-8</v>
      </c>
    </row>
    <row r="2740" spans="1:9" x14ac:dyDescent="0.2">
      <c r="A2740" t="s">
        <v>21</v>
      </c>
      <c r="B2740" t="s">
        <v>22</v>
      </c>
      <c r="C2740" t="s">
        <v>23</v>
      </c>
      <c r="D2740" t="s">
        <v>24</v>
      </c>
      <c r="E2740" t="s">
        <v>25</v>
      </c>
      <c r="F2740" t="s">
        <v>26</v>
      </c>
      <c r="G2740" t="s">
        <v>27</v>
      </c>
      <c r="H2740" t="s">
        <v>28</v>
      </c>
      <c r="I2740" t="s">
        <v>29</v>
      </c>
    </row>
    <row r="2741" spans="1:9" x14ac:dyDescent="0.2">
      <c r="A2741">
        <v>1</v>
      </c>
      <c r="B2741" t="s">
        <v>30</v>
      </c>
      <c r="C2741">
        <v>83.360000610351562</v>
      </c>
      <c r="D2741">
        <v>71.400001525878906</v>
      </c>
      <c r="E2741">
        <v>167.80000305175781</v>
      </c>
      <c r="F2741">
        <v>77.800003051757812</v>
      </c>
      <c r="G2741">
        <v>7.7399997711181641</v>
      </c>
      <c r="H2741">
        <v>473</v>
      </c>
      <c r="I2741">
        <v>18.403999328613281</v>
      </c>
    </row>
    <row r="2742" spans="1:9" x14ac:dyDescent="0.2">
      <c r="A2742">
        <v>2</v>
      </c>
      <c r="B2742" t="s">
        <v>31</v>
      </c>
      <c r="C2742">
        <v>151.11799621582031</v>
      </c>
      <c r="D2742">
        <v>23.200000762939453</v>
      </c>
      <c r="E2742">
        <v>10.800000190734863</v>
      </c>
      <c r="F2742">
        <v>10.699999809265137</v>
      </c>
      <c r="G2742">
        <v>6.440000057220459</v>
      </c>
      <c r="H2742">
        <v>48</v>
      </c>
      <c r="I2742">
        <v>1.409000039100647</v>
      </c>
    </row>
    <row r="2743" spans="1:9" x14ac:dyDescent="0.2">
      <c r="A2743">
        <v>3</v>
      </c>
      <c r="B2743" t="s">
        <v>32</v>
      </c>
      <c r="C2743">
        <v>119.47699737548828</v>
      </c>
      <c r="D2743">
        <v>398.79998779296875</v>
      </c>
      <c r="E2743">
        <v>28.299999237060547</v>
      </c>
      <c r="F2743">
        <v>22.899999618530273</v>
      </c>
      <c r="G2743">
        <v>1.2000000476837158</v>
      </c>
      <c r="H2743">
        <v>59</v>
      </c>
      <c r="I2743">
        <v>9.3850002288818359</v>
      </c>
    </row>
    <row r="2744" spans="1:9" x14ac:dyDescent="0.2">
      <c r="A2744">
        <v>4</v>
      </c>
      <c r="B2744" t="s">
        <v>33</v>
      </c>
      <c r="C2744">
        <v>107.23200225830078</v>
      </c>
      <c r="D2744">
        <v>2918.699951171875</v>
      </c>
      <c r="E2744">
        <v>39.799999237060547</v>
      </c>
      <c r="F2744">
        <v>38.5</v>
      </c>
      <c r="G2744">
        <v>0.41999998688697815</v>
      </c>
      <c r="H2744">
        <v>70</v>
      </c>
      <c r="I2744">
        <v>41.756999969482422</v>
      </c>
    </row>
    <row r="2745" spans="1:9" x14ac:dyDescent="0.2">
      <c r="A2745">
        <v>5</v>
      </c>
      <c r="B2745" t="s">
        <v>34</v>
      </c>
      <c r="C2745">
        <v>129.48800659179688</v>
      </c>
      <c r="D2745">
        <v>85.800003051757812</v>
      </c>
      <c r="E2745">
        <v>7.1999998092651367</v>
      </c>
      <c r="F2745">
        <v>3.5999999046325684</v>
      </c>
      <c r="G2745">
        <v>3.6099998950958252</v>
      </c>
      <c r="H2745">
        <v>168</v>
      </c>
      <c r="I2745">
        <v>12.116000175476074</v>
      </c>
    </row>
    <row r="2746" spans="1:9" x14ac:dyDescent="0.2">
      <c r="A2746">
        <v>6</v>
      </c>
      <c r="B2746" t="s">
        <v>35</v>
      </c>
      <c r="C2746">
        <v>90.679000854492188</v>
      </c>
      <c r="D2746">
        <v>1276.0999755859375</v>
      </c>
      <c r="E2746">
        <v>31.899999618530273</v>
      </c>
      <c r="F2746">
        <v>13.699999809265137</v>
      </c>
      <c r="G2746">
        <v>0.63999998569488525</v>
      </c>
      <c r="H2746">
        <v>126</v>
      </c>
      <c r="I2746">
        <v>49.044998168945312</v>
      </c>
    </row>
    <row r="2747" spans="1:9" x14ac:dyDescent="0.2">
      <c r="A2747">
        <v>7</v>
      </c>
      <c r="B2747" t="s">
        <v>36</v>
      </c>
      <c r="C2747">
        <v>77.48699951171875</v>
      </c>
      <c r="D2747">
        <v>5394.39990234375</v>
      </c>
      <c r="E2747">
        <v>79.800003051757812</v>
      </c>
      <c r="F2747">
        <v>38.200000762939453</v>
      </c>
      <c r="G2747">
        <v>0.31000000238418579</v>
      </c>
      <c r="H2747">
        <v>173</v>
      </c>
      <c r="I2747">
        <v>68.325996398925781</v>
      </c>
    </row>
    <row r="2748" spans="1:9" x14ac:dyDescent="0.2">
      <c r="A2748">
        <v>8</v>
      </c>
      <c r="B2748" t="s">
        <v>37</v>
      </c>
      <c r="C2748">
        <v>107.51899719238281</v>
      </c>
      <c r="D2748">
        <v>397.29998779296875</v>
      </c>
      <c r="E2748">
        <v>14</v>
      </c>
      <c r="F2748">
        <v>10.399999618530273</v>
      </c>
      <c r="G2748">
        <v>1.1599999666213989</v>
      </c>
      <c r="H2748">
        <v>106</v>
      </c>
      <c r="I2748">
        <v>19.354999542236328</v>
      </c>
    </row>
    <row r="2749" spans="1:9" x14ac:dyDescent="0.2">
      <c r="A2749">
        <v>9</v>
      </c>
      <c r="B2749" t="s">
        <v>38</v>
      </c>
      <c r="C2749">
        <v>134.91099548339844</v>
      </c>
      <c r="D2749">
        <v>1810</v>
      </c>
      <c r="E2749">
        <v>18.5</v>
      </c>
      <c r="F2749">
        <v>16.600000381469727</v>
      </c>
      <c r="G2749">
        <v>0.52999997138977051</v>
      </c>
      <c r="H2749">
        <v>189</v>
      </c>
      <c r="I2749">
        <v>108.18399810791016</v>
      </c>
    </row>
    <row r="2750" spans="1:9" x14ac:dyDescent="0.2">
      <c r="A2750">
        <v>10</v>
      </c>
      <c r="B2750" t="s">
        <v>39</v>
      </c>
      <c r="C2750">
        <v>146.4429931640625</v>
      </c>
      <c r="D2750">
        <v>31.600000381469727</v>
      </c>
      <c r="E2750">
        <v>14.199999809265137</v>
      </c>
      <c r="F2750">
        <v>14.699999809265137</v>
      </c>
      <c r="G2750">
        <v>4.630000114440918</v>
      </c>
      <c r="H2750">
        <v>146</v>
      </c>
      <c r="I2750">
        <v>1.1150000095367432</v>
      </c>
    </row>
    <row r="2751" spans="1:9" x14ac:dyDescent="0.2">
      <c r="A2751">
        <v>11</v>
      </c>
      <c r="B2751" t="s">
        <v>40</v>
      </c>
      <c r="C2751">
        <v>191.36199951171875</v>
      </c>
      <c r="D2751">
        <v>61.700000762939453</v>
      </c>
      <c r="E2751">
        <v>6.1999998092651367</v>
      </c>
      <c r="F2751">
        <v>5.0999999046325684</v>
      </c>
      <c r="G2751">
        <v>2.5299999713897705</v>
      </c>
      <c r="H2751">
        <v>169</v>
      </c>
      <c r="I2751">
        <v>1.6829999685287476</v>
      </c>
    </row>
    <row r="2753" spans="1:9" x14ac:dyDescent="0.2">
      <c r="A2753" t="s">
        <v>41</v>
      </c>
      <c r="B2753" t="s">
        <v>42</v>
      </c>
    </row>
    <row r="2754" spans="1:9" x14ac:dyDescent="0.2">
      <c r="A2754" t="s">
        <v>22</v>
      </c>
      <c r="B2754" t="s">
        <v>43</v>
      </c>
      <c r="C2754" t="s">
        <v>44</v>
      </c>
      <c r="D2754" t="s">
        <v>45</v>
      </c>
      <c r="E2754" t="s">
        <v>29</v>
      </c>
      <c r="F2754" t="s">
        <v>41</v>
      </c>
      <c r="G2754" t="s">
        <v>46</v>
      </c>
      <c r="H2754" t="s">
        <v>47</v>
      </c>
      <c r="I2754" t="s">
        <v>30</v>
      </c>
    </row>
    <row r="2755" spans="1:9" x14ac:dyDescent="0.2">
      <c r="A2755" t="s">
        <v>30</v>
      </c>
      <c r="B2755">
        <v>0.49099999666213989</v>
      </c>
      <c r="C2755">
        <v>0.24719999730587006</v>
      </c>
      <c r="D2755">
        <v>0.69300001859664917</v>
      </c>
      <c r="E2755">
        <v>18.403999328613281</v>
      </c>
      <c r="F2755">
        <v>0.70800000429153442</v>
      </c>
      <c r="G2755">
        <v>0.99129998683929443</v>
      </c>
      <c r="H2755">
        <v>0.71429997682571411</v>
      </c>
      <c r="I2755">
        <v>1</v>
      </c>
    </row>
    <row r="2756" spans="1:9" x14ac:dyDescent="0.2">
      <c r="A2756" t="s">
        <v>48</v>
      </c>
      <c r="B2756" t="s">
        <v>49</v>
      </c>
      <c r="C2756">
        <v>-0.2070000022649765</v>
      </c>
    </row>
    <row r="2757" spans="1:9" x14ac:dyDescent="0.2">
      <c r="A2757" t="s">
        <v>31</v>
      </c>
      <c r="B2757">
        <v>0.10400000214576721</v>
      </c>
      <c r="C2757">
        <v>2.8100000694394112E-2</v>
      </c>
      <c r="D2757">
        <v>0.10700000077486038</v>
      </c>
      <c r="E2757">
        <v>1.409000039100647</v>
      </c>
      <c r="F2757">
        <v>0.97469997406005859</v>
      </c>
      <c r="G2757">
        <v>0.98159998655319214</v>
      </c>
      <c r="H2757">
        <v>0.99690002202987671</v>
      </c>
      <c r="I2757">
        <v>0.99599999189376831</v>
      </c>
    </row>
    <row r="2758" spans="1:9" x14ac:dyDescent="0.2">
      <c r="A2758" t="s">
        <v>48</v>
      </c>
      <c r="B2758" t="s">
        <v>49</v>
      </c>
      <c r="C2758">
        <v>-2.3000000044703484E-2</v>
      </c>
    </row>
    <row r="2759" spans="1:9" x14ac:dyDescent="0.2">
      <c r="A2759" t="s">
        <v>50</v>
      </c>
      <c r="B2759">
        <v>1.3739999532699585</v>
      </c>
      <c r="C2759">
        <v>0.2824999988079071</v>
      </c>
      <c r="D2759">
        <v>1.4309999942779541</v>
      </c>
      <c r="E2759">
        <v>9.3850002288818359</v>
      </c>
      <c r="F2759">
        <v>0.96020001173019409</v>
      </c>
      <c r="G2759">
        <v>0.97899997234344482</v>
      </c>
      <c r="H2759">
        <v>0.99470001459121704</v>
      </c>
      <c r="I2759">
        <v>0.98610001802444458</v>
      </c>
    </row>
    <row r="2760" spans="1:9" x14ac:dyDescent="0.2">
      <c r="A2760" t="s">
        <v>51</v>
      </c>
      <c r="B2760">
        <v>10.083000183105469</v>
      </c>
      <c r="C2760">
        <v>1.7410000562667847</v>
      </c>
      <c r="D2760">
        <v>10.352999687194824</v>
      </c>
      <c r="E2760">
        <v>41.756999969482422</v>
      </c>
      <c r="F2760">
        <v>0.97390002012252808</v>
      </c>
      <c r="G2760">
        <v>0.97500002384185791</v>
      </c>
      <c r="H2760">
        <v>1.0049999952316284</v>
      </c>
      <c r="I2760">
        <v>0.99400001764297485</v>
      </c>
    </row>
    <row r="2761" spans="1:9" x14ac:dyDescent="0.2">
      <c r="A2761" t="s">
        <v>52</v>
      </c>
      <c r="B2761">
        <v>1.8109999895095825</v>
      </c>
      <c r="C2761">
        <v>0.5658000111579895</v>
      </c>
      <c r="D2761">
        <v>1.4049999713897705</v>
      </c>
      <c r="E2761">
        <v>12.116000175476074</v>
      </c>
      <c r="F2761">
        <v>1.2891999483108521</v>
      </c>
      <c r="G2761">
        <v>0.97339999675750732</v>
      </c>
      <c r="H2761">
        <v>1.3226000070571899</v>
      </c>
      <c r="I2761">
        <v>1.0013999938964844</v>
      </c>
    </row>
    <row r="2762" spans="1:9" x14ac:dyDescent="0.2">
      <c r="A2762" t="s">
        <v>53</v>
      </c>
      <c r="B2762">
        <v>10.505999565124512</v>
      </c>
      <c r="C2762">
        <v>1.9954999685287476</v>
      </c>
      <c r="D2762">
        <v>10.583999633789062</v>
      </c>
      <c r="E2762">
        <v>49.044998168945312</v>
      </c>
      <c r="F2762">
        <v>0.99269998073577881</v>
      </c>
      <c r="G2762">
        <v>0.98280000686645508</v>
      </c>
      <c r="H2762">
        <v>1.0103000402450562</v>
      </c>
      <c r="I2762">
        <v>0.99970000982284546</v>
      </c>
    </row>
    <row r="2763" spans="1:9" x14ac:dyDescent="0.2">
      <c r="A2763" t="s">
        <v>54</v>
      </c>
      <c r="B2763">
        <v>39.681999206542969</v>
      </c>
      <c r="C2763">
        <v>6.3941001892089844</v>
      </c>
      <c r="D2763">
        <v>37.812000274658203</v>
      </c>
      <c r="E2763">
        <v>68.325996398925781</v>
      </c>
      <c r="F2763">
        <v>1.0493999719619751</v>
      </c>
      <c r="G2763">
        <v>0.97610002756118774</v>
      </c>
      <c r="H2763">
        <v>1.0746999979019165</v>
      </c>
      <c r="I2763">
        <v>1.0003999471664429</v>
      </c>
    </row>
    <row r="2764" spans="1:9" x14ac:dyDescent="0.2">
      <c r="A2764" t="s">
        <v>55</v>
      </c>
      <c r="B2764">
        <v>4.5149998664855957</v>
      </c>
      <c r="C2764">
        <v>1.0844999551773071</v>
      </c>
      <c r="D2764">
        <v>3.9389998912811279</v>
      </c>
      <c r="E2764">
        <v>19.354999542236328</v>
      </c>
      <c r="F2764">
        <v>1.1461999416351318</v>
      </c>
      <c r="G2764">
        <v>0.98280000686645508</v>
      </c>
      <c r="H2764">
        <v>1.1639000177383423</v>
      </c>
      <c r="I2764">
        <v>1.0019999742507935</v>
      </c>
    </row>
    <row r="2765" spans="1:9" x14ac:dyDescent="0.2">
      <c r="A2765" t="s">
        <v>56</v>
      </c>
      <c r="B2765">
        <v>25.750999450683594</v>
      </c>
      <c r="C2765">
        <v>3.4702999591827393</v>
      </c>
      <c r="D2765">
        <v>25.830999374389648</v>
      </c>
      <c r="E2765">
        <v>108.18399810791016</v>
      </c>
      <c r="F2765">
        <v>0.99690002202987671</v>
      </c>
      <c r="G2765">
        <v>0.99290001392364502</v>
      </c>
      <c r="H2765">
        <v>1.0039999485015869</v>
      </c>
      <c r="I2765">
        <v>1</v>
      </c>
    </row>
    <row r="2766" spans="1:9" x14ac:dyDescent="0.2">
      <c r="A2766" t="s">
        <v>57</v>
      </c>
      <c r="B2766">
        <v>0.48399999737739563</v>
      </c>
      <c r="C2766">
        <v>6.5999999642372131E-2</v>
      </c>
      <c r="D2766">
        <v>0.47099998593330383</v>
      </c>
      <c r="E2766">
        <v>1.1150000095367432</v>
      </c>
      <c r="F2766">
        <v>1.0255999565124512</v>
      </c>
      <c r="G2766">
        <v>1.0194000005722046</v>
      </c>
      <c r="H2766">
        <v>1.0060000419616699</v>
      </c>
      <c r="I2766">
        <v>1</v>
      </c>
    </row>
    <row r="2767" spans="1:9" x14ac:dyDescent="0.2">
      <c r="A2767" t="s">
        <v>58</v>
      </c>
      <c r="B2767">
        <v>1.7849999666213989</v>
      </c>
      <c r="C2767">
        <v>0.21629999577999115</v>
      </c>
      <c r="D2767">
        <v>1.6820000410079956</v>
      </c>
      <c r="E2767">
        <v>1.6829999685287476</v>
      </c>
      <c r="F2767">
        <v>1.0612000226974487</v>
      </c>
      <c r="G2767">
        <v>1.0397000312805176</v>
      </c>
      <c r="H2767">
        <v>1.0372999906539917</v>
      </c>
      <c r="I2767">
        <v>0.98390001058578491</v>
      </c>
    </row>
    <row r="2768" spans="1:9" x14ac:dyDescent="0.2">
      <c r="A2768" t="s">
        <v>59</v>
      </c>
    </row>
    <row r="2769" spans="1:9" x14ac:dyDescent="0.2">
      <c r="A2769" t="s">
        <v>60</v>
      </c>
      <c r="B2769">
        <v>96.356002807617188</v>
      </c>
      <c r="C2769">
        <v>16.09119987487793</v>
      </c>
      <c r="D2769">
        <v>94.308998107910156</v>
      </c>
      <c r="E2769">
        <v>330.77899169921875</v>
      </c>
      <c r="F2769" t="s">
        <v>61</v>
      </c>
    </row>
    <row r="2771" spans="1:9" x14ac:dyDescent="0.2">
      <c r="A2771" t="s">
        <v>62</v>
      </c>
    </row>
    <row r="2773" spans="1:9" x14ac:dyDescent="0.2">
      <c r="A2773" t="s">
        <v>256</v>
      </c>
    </row>
    <row r="2774" spans="1:9" x14ac:dyDescent="0.2">
      <c r="A2774" t="s">
        <v>1</v>
      </c>
      <c r="B2774" t="s">
        <v>2</v>
      </c>
      <c r="C2774" t="s">
        <v>3</v>
      </c>
      <c r="D2774" t="s">
        <v>4</v>
      </c>
    </row>
    <row r="2775" spans="1:9" x14ac:dyDescent="0.2">
      <c r="A2775" t="s">
        <v>5</v>
      </c>
      <c r="B2775">
        <v>67</v>
      </c>
      <c r="C2775" t="s">
        <v>6</v>
      </c>
      <c r="D2775" t="s">
        <v>257</v>
      </c>
    </row>
    <row r="2776" spans="1:9" x14ac:dyDescent="0.2">
      <c r="A2776" t="s">
        <v>8</v>
      </c>
      <c r="B2776" t="s">
        <v>9</v>
      </c>
      <c r="C2776">
        <v>6.2237000465393066</v>
      </c>
      <c r="D2776" t="s">
        <v>10</v>
      </c>
      <c r="E2776">
        <v>1.4292000532150269</v>
      </c>
      <c r="F2776" t="s">
        <v>11</v>
      </c>
      <c r="G2776">
        <v>10.324999809265137</v>
      </c>
    </row>
    <row r="2777" spans="1:9" x14ac:dyDescent="0.2">
      <c r="A2777" t="s">
        <v>12</v>
      </c>
      <c r="B2777">
        <v>15</v>
      </c>
      <c r="C2777" t="s">
        <v>13</v>
      </c>
      <c r="D2777">
        <v>1</v>
      </c>
      <c r="E2777" t="s">
        <v>14</v>
      </c>
      <c r="F2777" t="s">
        <v>15</v>
      </c>
    </row>
    <row r="2778" spans="1:9" x14ac:dyDescent="0.2">
      <c r="A2778" t="s">
        <v>16</v>
      </c>
      <c r="B2778" t="s">
        <v>258</v>
      </c>
    </row>
    <row r="2779" spans="1:9" x14ac:dyDescent="0.2">
      <c r="A2779" t="s">
        <v>18</v>
      </c>
    </row>
    <row r="2780" spans="1:9" x14ac:dyDescent="0.2">
      <c r="A2780" t="s">
        <v>19</v>
      </c>
    </row>
    <row r="2781" spans="1:9" x14ac:dyDescent="0.2">
      <c r="A2781" t="s">
        <v>20</v>
      </c>
      <c r="B2781">
        <v>1.4970000350444934E-8</v>
      </c>
    </row>
    <row r="2782" spans="1:9" x14ac:dyDescent="0.2">
      <c r="A2782" t="s">
        <v>21</v>
      </c>
      <c r="B2782" t="s">
        <v>22</v>
      </c>
      <c r="C2782" t="s">
        <v>23</v>
      </c>
      <c r="D2782" t="s">
        <v>24</v>
      </c>
      <c r="E2782" t="s">
        <v>25</v>
      </c>
      <c r="F2782" t="s">
        <v>26</v>
      </c>
      <c r="G2782" t="s">
        <v>27</v>
      </c>
      <c r="H2782" t="s">
        <v>28</v>
      </c>
      <c r="I2782" t="s">
        <v>29</v>
      </c>
    </row>
    <row r="2783" spans="1:9" x14ac:dyDescent="0.2">
      <c r="A2783">
        <v>1</v>
      </c>
      <c r="B2783" t="s">
        <v>30</v>
      </c>
      <c r="C2783">
        <v>84.9219970703125</v>
      </c>
      <c r="D2783">
        <v>-27.299999237060547</v>
      </c>
      <c r="E2783">
        <v>259.5</v>
      </c>
      <c r="F2783">
        <v>113.80000305175781</v>
      </c>
      <c r="G2783">
        <v>100</v>
      </c>
      <c r="H2783">
        <v>583</v>
      </c>
      <c r="I2783">
        <v>-7.0359997749328613</v>
      </c>
    </row>
    <row r="2784" spans="1:9" x14ac:dyDescent="0.2">
      <c r="A2784">
        <v>2</v>
      </c>
      <c r="B2784" t="s">
        <v>31</v>
      </c>
      <c r="C2784">
        <v>151.11799621582031</v>
      </c>
      <c r="D2784">
        <v>25.600000381469727</v>
      </c>
      <c r="E2784">
        <v>8.8000001907348633</v>
      </c>
      <c r="F2784">
        <v>11</v>
      </c>
      <c r="G2784">
        <v>5.8899998664855957</v>
      </c>
      <c r="H2784">
        <v>46</v>
      </c>
      <c r="I2784">
        <v>1.5520000457763672</v>
      </c>
    </row>
    <row r="2785" spans="1:9" x14ac:dyDescent="0.2">
      <c r="A2785">
        <v>3</v>
      </c>
      <c r="B2785" t="s">
        <v>32</v>
      </c>
      <c r="C2785">
        <v>119.47699737548828</v>
      </c>
      <c r="D2785">
        <v>414.60000610351562</v>
      </c>
      <c r="E2785">
        <v>27.799999237060547</v>
      </c>
      <c r="F2785">
        <v>21</v>
      </c>
      <c r="G2785">
        <v>1.1699999570846558</v>
      </c>
      <c r="H2785">
        <v>58</v>
      </c>
      <c r="I2785">
        <v>9.7569999694824219</v>
      </c>
    </row>
    <row r="2786" spans="1:9" x14ac:dyDescent="0.2">
      <c r="A2786">
        <v>4</v>
      </c>
      <c r="B2786" t="s">
        <v>33</v>
      </c>
      <c r="C2786">
        <v>107.22699737548828</v>
      </c>
      <c r="D2786">
        <v>2857.10009765625</v>
      </c>
      <c r="E2786">
        <v>39.099998474121094</v>
      </c>
      <c r="F2786">
        <v>37</v>
      </c>
      <c r="G2786">
        <v>0.41999998688697815</v>
      </c>
      <c r="H2786">
        <v>69</v>
      </c>
      <c r="I2786">
        <v>40.875999450683594</v>
      </c>
    </row>
    <row r="2787" spans="1:9" x14ac:dyDescent="0.2">
      <c r="A2787">
        <v>5</v>
      </c>
      <c r="B2787" t="s">
        <v>34</v>
      </c>
      <c r="C2787">
        <v>129.48800659179688</v>
      </c>
      <c r="D2787">
        <v>84</v>
      </c>
      <c r="E2787">
        <v>6.8000001907348633</v>
      </c>
      <c r="F2787">
        <v>3</v>
      </c>
      <c r="G2787">
        <v>3.6400001049041748</v>
      </c>
      <c r="H2787">
        <v>160</v>
      </c>
      <c r="I2787">
        <v>11.848999977111816</v>
      </c>
    </row>
    <row r="2788" spans="1:9" x14ac:dyDescent="0.2">
      <c r="A2788">
        <v>6</v>
      </c>
      <c r="B2788" t="s">
        <v>35</v>
      </c>
      <c r="C2788">
        <v>90.674003601074219</v>
      </c>
      <c r="D2788">
        <v>1280</v>
      </c>
      <c r="E2788">
        <v>30.399999618530273</v>
      </c>
      <c r="F2788">
        <v>18.200000762939453</v>
      </c>
      <c r="G2788">
        <v>0.63999998569488525</v>
      </c>
      <c r="H2788">
        <v>130</v>
      </c>
      <c r="I2788">
        <v>49.198001861572266</v>
      </c>
    </row>
    <row r="2789" spans="1:9" x14ac:dyDescent="0.2">
      <c r="A2789">
        <v>7</v>
      </c>
      <c r="B2789" t="s">
        <v>36</v>
      </c>
      <c r="C2789">
        <v>77.498001098632812</v>
      </c>
      <c r="D2789">
        <v>5414.7001953125</v>
      </c>
      <c r="E2789">
        <v>72.099998474121094</v>
      </c>
      <c r="F2789">
        <v>33.5</v>
      </c>
      <c r="G2789">
        <v>0.31000000238418579</v>
      </c>
      <c r="H2789">
        <v>164</v>
      </c>
      <c r="I2789">
        <v>68.583999633789062</v>
      </c>
    </row>
    <row r="2790" spans="1:9" x14ac:dyDescent="0.2">
      <c r="A2790">
        <v>8</v>
      </c>
      <c r="B2790" t="s">
        <v>37</v>
      </c>
      <c r="C2790">
        <v>107.51899719238281</v>
      </c>
      <c r="D2790">
        <v>406.10000610351562</v>
      </c>
      <c r="E2790">
        <v>15.100000381469727</v>
      </c>
      <c r="F2790">
        <v>10</v>
      </c>
      <c r="G2790">
        <v>1.1399999856948853</v>
      </c>
      <c r="H2790">
        <v>106</v>
      </c>
      <c r="I2790">
        <v>19.781000137329102</v>
      </c>
    </row>
    <row r="2791" spans="1:9" x14ac:dyDescent="0.2">
      <c r="A2791">
        <v>9</v>
      </c>
      <c r="B2791" t="s">
        <v>38</v>
      </c>
      <c r="C2791">
        <v>134.906005859375</v>
      </c>
      <c r="D2791">
        <v>1829.4000244140625</v>
      </c>
      <c r="E2791">
        <v>20.399999618530273</v>
      </c>
      <c r="F2791">
        <v>17.700000762939453</v>
      </c>
      <c r="G2791">
        <v>0.52999997138977051</v>
      </c>
      <c r="H2791">
        <v>197</v>
      </c>
      <c r="I2791">
        <v>109.34500122070312</v>
      </c>
    </row>
    <row r="2792" spans="1:9" x14ac:dyDescent="0.2">
      <c r="A2792">
        <v>10</v>
      </c>
      <c r="B2792" t="s">
        <v>39</v>
      </c>
      <c r="C2792">
        <v>146.4429931640625</v>
      </c>
      <c r="D2792">
        <v>35</v>
      </c>
      <c r="E2792">
        <v>14.5</v>
      </c>
      <c r="F2792">
        <v>12.899999618530273</v>
      </c>
      <c r="G2792">
        <v>4.2800002098083496</v>
      </c>
      <c r="H2792">
        <v>145</v>
      </c>
      <c r="I2792">
        <v>1.2350000143051147</v>
      </c>
    </row>
    <row r="2793" spans="1:9" x14ac:dyDescent="0.2">
      <c r="A2793">
        <v>11</v>
      </c>
      <c r="B2793" t="s">
        <v>40</v>
      </c>
      <c r="C2793">
        <v>191.36199951171875</v>
      </c>
      <c r="D2793">
        <v>56.599998474121094</v>
      </c>
      <c r="E2793">
        <v>4.9000000953674316</v>
      </c>
      <c r="F2793">
        <v>4.3000001907348633</v>
      </c>
      <c r="G2793">
        <v>2.619999885559082</v>
      </c>
      <c r="H2793">
        <v>152</v>
      </c>
      <c r="I2793">
        <v>1.5440000295639038</v>
      </c>
    </row>
    <row r="2795" spans="1:9" x14ac:dyDescent="0.2">
      <c r="A2795" t="s">
        <v>41</v>
      </c>
      <c r="B2795" t="s">
        <v>42</v>
      </c>
    </row>
    <row r="2796" spans="1:9" x14ac:dyDescent="0.2">
      <c r="A2796" t="s">
        <v>22</v>
      </c>
      <c r="B2796" t="s">
        <v>43</v>
      </c>
      <c r="C2796" t="s">
        <v>44</v>
      </c>
      <c r="D2796" t="s">
        <v>45</v>
      </c>
      <c r="E2796" t="s">
        <v>29</v>
      </c>
      <c r="F2796" t="s">
        <v>41</v>
      </c>
      <c r="G2796" t="s">
        <v>46</v>
      </c>
      <c r="H2796" t="s">
        <v>47</v>
      </c>
      <c r="I2796" t="s">
        <v>30</v>
      </c>
    </row>
    <row r="2797" spans="1:9" x14ac:dyDescent="0.2">
      <c r="A2797" t="s">
        <v>30</v>
      </c>
      <c r="B2797">
        <v>-0.18899999558925629</v>
      </c>
      <c r="C2797">
        <v>-9.6100002527236938E-2</v>
      </c>
      <c r="D2797">
        <v>-0.26499998569488525</v>
      </c>
      <c r="E2797">
        <v>-7.0359997749328613</v>
      </c>
      <c r="F2797">
        <v>0.71149998903274536</v>
      </c>
      <c r="G2797">
        <v>0.99140000343322754</v>
      </c>
      <c r="H2797">
        <v>0.71770000457763672</v>
      </c>
      <c r="I2797">
        <v>1</v>
      </c>
    </row>
    <row r="2798" spans="1:9" x14ac:dyDescent="0.2">
      <c r="A2798" t="s">
        <v>48</v>
      </c>
      <c r="B2798" t="s">
        <v>49</v>
      </c>
      <c r="C2798">
        <v>7.9999998211860657E-2</v>
      </c>
    </row>
    <row r="2799" spans="1:9" x14ac:dyDescent="0.2">
      <c r="A2799" t="s">
        <v>31</v>
      </c>
      <c r="B2799">
        <v>0.11500000208616257</v>
      </c>
      <c r="C2799">
        <v>3.1300000846385956E-2</v>
      </c>
      <c r="D2799">
        <v>0.11800000071525574</v>
      </c>
      <c r="E2799">
        <v>1.5520000457763672</v>
      </c>
      <c r="F2799">
        <v>0.97530001401901245</v>
      </c>
      <c r="G2799">
        <v>0.98180001974105835</v>
      </c>
      <c r="H2799">
        <v>0.99739998579025269</v>
      </c>
      <c r="I2799">
        <v>0.99599999189376831</v>
      </c>
    </row>
    <row r="2800" spans="1:9" x14ac:dyDescent="0.2">
      <c r="A2800" t="s">
        <v>48</v>
      </c>
      <c r="B2800" t="s">
        <v>49</v>
      </c>
      <c r="C2800">
        <v>-2.6000000536441803E-2</v>
      </c>
    </row>
    <row r="2801" spans="1:9" x14ac:dyDescent="0.2">
      <c r="A2801" t="s">
        <v>50</v>
      </c>
      <c r="B2801">
        <v>1.4299999475479126</v>
      </c>
      <c r="C2801">
        <v>0.29319998621940613</v>
      </c>
      <c r="D2801">
        <v>1.4880000352859497</v>
      </c>
      <c r="E2801">
        <v>9.7569999694824219</v>
      </c>
      <c r="F2801">
        <v>0.96090000867843628</v>
      </c>
      <c r="G2801">
        <v>0.97920000553131104</v>
      </c>
      <c r="H2801">
        <v>0.99500000476837158</v>
      </c>
      <c r="I2801">
        <v>0.98629999160766602</v>
      </c>
    </row>
    <row r="2802" spans="1:9" x14ac:dyDescent="0.2">
      <c r="A2802" t="s">
        <v>51</v>
      </c>
      <c r="B2802">
        <v>9.8760004043579102</v>
      </c>
      <c r="C2802">
        <v>1.7007999420166016</v>
      </c>
      <c r="D2802">
        <v>10.135000228881836</v>
      </c>
      <c r="E2802">
        <v>40.875999450683594</v>
      </c>
      <c r="F2802">
        <v>0.97450000047683716</v>
      </c>
      <c r="G2802">
        <v>0.97509998083114624</v>
      </c>
      <c r="H2802">
        <v>1.0053999423980713</v>
      </c>
      <c r="I2802">
        <v>0.99400001764297485</v>
      </c>
    </row>
    <row r="2803" spans="1:9" x14ac:dyDescent="0.2">
      <c r="A2803" t="s">
        <v>52</v>
      </c>
      <c r="B2803">
        <v>1.7699999809265137</v>
      </c>
      <c r="C2803">
        <v>0.55159997940063477</v>
      </c>
      <c r="D2803">
        <v>1.3739999532699585</v>
      </c>
      <c r="E2803">
        <v>11.848999977111816</v>
      </c>
      <c r="F2803">
        <v>1.288599967956543</v>
      </c>
      <c r="G2803">
        <v>0.97350001335144043</v>
      </c>
      <c r="H2803">
        <v>1.3217999935150146</v>
      </c>
      <c r="I2803">
        <v>1.0013999938964844</v>
      </c>
    </row>
    <row r="2804" spans="1:9" x14ac:dyDescent="0.2">
      <c r="A2804" t="s">
        <v>53</v>
      </c>
      <c r="B2804">
        <v>10.541999816894531</v>
      </c>
      <c r="C2804">
        <v>1.9970999956130981</v>
      </c>
      <c r="D2804">
        <v>10.616999626159668</v>
      </c>
      <c r="E2804">
        <v>49.198001861572266</v>
      </c>
      <c r="F2804">
        <v>0.99290001392364502</v>
      </c>
      <c r="G2804">
        <v>0.98299998044967651</v>
      </c>
      <c r="H2804">
        <v>1.0104999542236328</v>
      </c>
      <c r="I2804">
        <v>0.99970000982284546</v>
      </c>
    </row>
    <row r="2805" spans="1:9" x14ac:dyDescent="0.2">
      <c r="A2805" t="s">
        <v>54</v>
      </c>
      <c r="B2805">
        <v>39.8489990234375</v>
      </c>
      <c r="C2805">
        <v>6.4046001434326172</v>
      </c>
      <c r="D2805">
        <v>37.955001831054688</v>
      </c>
      <c r="E2805">
        <v>68.583999633789062</v>
      </c>
      <c r="F2805">
        <v>1.0499000549316406</v>
      </c>
      <c r="G2805">
        <v>0.97619998455047607</v>
      </c>
      <c r="H2805">
        <v>1.0750000476837158</v>
      </c>
      <c r="I2805">
        <v>1.0003999471664429</v>
      </c>
    </row>
    <row r="2806" spans="1:9" x14ac:dyDescent="0.2">
      <c r="A2806" t="s">
        <v>55</v>
      </c>
      <c r="B2806">
        <v>4.6110000610351562</v>
      </c>
      <c r="C2806">
        <v>1.104699969291687</v>
      </c>
      <c r="D2806">
        <v>4.0250000953674316</v>
      </c>
      <c r="E2806">
        <v>19.781000137329102</v>
      </c>
      <c r="F2806">
        <v>1.1454999446868896</v>
      </c>
      <c r="G2806">
        <v>0.98299998044967651</v>
      </c>
      <c r="H2806">
        <v>1.163100004196167</v>
      </c>
      <c r="I2806">
        <v>1.0019999742507935</v>
      </c>
    </row>
    <row r="2807" spans="1:9" x14ac:dyDescent="0.2">
      <c r="A2807" t="s">
        <v>56</v>
      </c>
      <c r="B2807">
        <v>26.027000427246094</v>
      </c>
      <c r="C2807">
        <v>3.4985001087188721</v>
      </c>
      <c r="D2807">
        <v>26.107999801635742</v>
      </c>
      <c r="E2807">
        <v>109.34500122070312</v>
      </c>
      <c r="F2807">
        <v>0.99690002202987671</v>
      </c>
      <c r="G2807">
        <v>0.99299997091293335</v>
      </c>
      <c r="H2807">
        <v>1.0039000511169434</v>
      </c>
      <c r="I2807">
        <v>1</v>
      </c>
    </row>
    <row r="2808" spans="1:9" x14ac:dyDescent="0.2">
      <c r="A2808" t="s">
        <v>57</v>
      </c>
      <c r="B2808">
        <v>0.53600001335144043</v>
      </c>
      <c r="C2808">
        <v>7.2999998927116394E-2</v>
      </c>
      <c r="D2808">
        <v>0.52300000190734863</v>
      </c>
      <c r="E2808">
        <v>1.2350000143051147</v>
      </c>
      <c r="F2808">
        <v>1.0255000591278076</v>
      </c>
      <c r="G2808">
        <v>1.0195000171661377</v>
      </c>
      <c r="H2808">
        <v>1.0059000253677368</v>
      </c>
      <c r="I2808">
        <v>1</v>
      </c>
    </row>
    <row r="2809" spans="1:9" x14ac:dyDescent="0.2">
      <c r="A2809" t="s">
        <v>58</v>
      </c>
      <c r="B2809">
        <v>1.6369999647140503</v>
      </c>
      <c r="C2809">
        <v>0.19789999723434448</v>
      </c>
      <c r="D2809">
        <v>1.5429999828338623</v>
      </c>
      <c r="E2809">
        <v>1.5440000295639038</v>
      </c>
      <c r="F2809">
        <v>1.0608999729156494</v>
      </c>
      <c r="G2809">
        <v>1.0398000478744507</v>
      </c>
      <c r="H2809">
        <v>1.0372999906539917</v>
      </c>
      <c r="I2809">
        <v>0.98360002040863037</v>
      </c>
    </row>
    <row r="2810" spans="1:9" x14ac:dyDescent="0.2">
      <c r="A2810" t="s">
        <v>59</v>
      </c>
    </row>
    <row r="2811" spans="1:9" x14ac:dyDescent="0.2">
      <c r="A2811" t="s">
        <v>60</v>
      </c>
      <c r="B2811">
        <v>96.258003234863281</v>
      </c>
      <c r="C2811">
        <v>15.756500244140625</v>
      </c>
      <c r="D2811">
        <v>93.620002746582031</v>
      </c>
      <c r="E2811">
        <v>306.68301391601562</v>
      </c>
      <c r="F2811" t="s">
        <v>61</v>
      </c>
    </row>
    <row r="2813" spans="1:9" x14ac:dyDescent="0.2">
      <c r="A2813" t="s">
        <v>62</v>
      </c>
    </row>
    <row r="2815" spans="1:9" x14ac:dyDescent="0.2">
      <c r="A2815" t="s">
        <v>259</v>
      </c>
    </row>
    <row r="2816" spans="1:9" x14ac:dyDescent="0.2">
      <c r="A2816" t="s">
        <v>1</v>
      </c>
      <c r="B2816" t="s">
        <v>2</v>
      </c>
      <c r="C2816" t="s">
        <v>3</v>
      </c>
      <c r="D2816" t="s">
        <v>4</v>
      </c>
    </row>
    <row r="2817" spans="1:9" x14ac:dyDescent="0.2">
      <c r="A2817" t="s">
        <v>5</v>
      </c>
      <c r="B2817">
        <v>68</v>
      </c>
      <c r="C2817" t="s">
        <v>6</v>
      </c>
      <c r="D2817" t="s">
        <v>260</v>
      </c>
    </row>
    <row r="2818" spans="1:9" x14ac:dyDescent="0.2">
      <c r="A2818" t="s">
        <v>8</v>
      </c>
      <c r="B2818" t="s">
        <v>9</v>
      </c>
      <c r="C2818">
        <v>6.118800163269043</v>
      </c>
      <c r="D2818" t="s">
        <v>10</v>
      </c>
      <c r="E2818">
        <v>1.3724000453948975</v>
      </c>
      <c r="F2818" t="s">
        <v>11</v>
      </c>
      <c r="G2818">
        <v>10.326499938964844</v>
      </c>
    </row>
    <row r="2819" spans="1:9" x14ac:dyDescent="0.2">
      <c r="A2819" t="s">
        <v>12</v>
      </c>
      <c r="B2819">
        <v>15</v>
      </c>
      <c r="C2819" t="s">
        <v>13</v>
      </c>
      <c r="D2819">
        <v>1</v>
      </c>
      <c r="E2819" t="s">
        <v>14</v>
      </c>
      <c r="F2819" t="s">
        <v>15</v>
      </c>
    </row>
    <row r="2820" spans="1:9" x14ac:dyDescent="0.2">
      <c r="A2820" t="s">
        <v>16</v>
      </c>
      <c r="B2820" t="s">
        <v>261</v>
      </c>
    </row>
    <row r="2821" spans="1:9" x14ac:dyDescent="0.2">
      <c r="A2821" t="s">
        <v>18</v>
      </c>
    </row>
    <row r="2822" spans="1:9" x14ac:dyDescent="0.2">
      <c r="A2822" t="s">
        <v>19</v>
      </c>
    </row>
    <row r="2823" spans="1:9" x14ac:dyDescent="0.2">
      <c r="A2823" t="s">
        <v>20</v>
      </c>
      <c r="B2823">
        <v>1.4979999463093918E-8</v>
      </c>
    </row>
    <row r="2824" spans="1:9" x14ac:dyDescent="0.2">
      <c r="A2824" t="s">
        <v>21</v>
      </c>
      <c r="B2824" t="s">
        <v>22</v>
      </c>
      <c r="C2824" t="s">
        <v>23</v>
      </c>
      <c r="D2824" t="s">
        <v>24</v>
      </c>
      <c r="E2824" t="s">
        <v>25</v>
      </c>
      <c r="F2824" t="s">
        <v>26</v>
      </c>
      <c r="G2824" t="s">
        <v>27</v>
      </c>
      <c r="H2824" t="s">
        <v>28</v>
      </c>
      <c r="I2824" t="s">
        <v>29</v>
      </c>
    </row>
    <row r="2825" spans="1:9" x14ac:dyDescent="0.2">
      <c r="A2825">
        <v>1</v>
      </c>
      <c r="B2825" t="s">
        <v>30</v>
      </c>
      <c r="C2825">
        <v>84.9219970703125</v>
      </c>
      <c r="D2825">
        <v>-26</v>
      </c>
      <c r="E2825">
        <v>265.70001220703125</v>
      </c>
      <c r="F2825">
        <v>119.40000152587891</v>
      </c>
      <c r="G2825">
        <v>100</v>
      </c>
      <c r="H2825">
        <v>592</v>
      </c>
      <c r="I2825">
        <v>-6.689000129699707</v>
      </c>
    </row>
    <row r="2826" spans="1:9" x14ac:dyDescent="0.2">
      <c r="A2826">
        <v>2</v>
      </c>
      <c r="B2826" t="s">
        <v>31</v>
      </c>
      <c r="C2826">
        <v>151.11799621582031</v>
      </c>
      <c r="D2826">
        <v>23.399999618530273</v>
      </c>
      <c r="E2826">
        <v>11.399999618530273</v>
      </c>
      <c r="F2826">
        <v>9.3000001907348633</v>
      </c>
      <c r="G2826">
        <v>6.3499999046325684</v>
      </c>
      <c r="H2826">
        <v>47</v>
      </c>
      <c r="I2826">
        <v>1.4199999570846558</v>
      </c>
    </row>
    <row r="2827" spans="1:9" x14ac:dyDescent="0.2">
      <c r="A2827">
        <v>3</v>
      </c>
      <c r="B2827" t="s">
        <v>32</v>
      </c>
      <c r="C2827">
        <v>119.47699737548828</v>
      </c>
      <c r="D2827">
        <v>416.5</v>
      </c>
      <c r="E2827">
        <v>25.299999237060547</v>
      </c>
      <c r="F2827">
        <v>20.200000762939453</v>
      </c>
      <c r="G2827">
        <v>1.1599999666213989</v>
      </c>
      <c r="H2827">
        <v>55</v>
      </c>
      <c r="I2827">
        <v>9.7950000762939453</v>
      </c>
    </row>
    <row r="2828" spans="1:9" x14ac:dyDescent="0.2">
      <c r="A2828">
        <v>4</v>
      </c>
      <c r="B2828" t="s">
        <v>33</v>
      </c>
      <c r="C2828">
        <v>107.21199798583984</v>
      </c>
      <c r="D2828">
        <v>2890.60009765625</v>
      </c>
      <c r="E2828">
        <v>38.200000762939453</v>
      </c>
      <c r="F2828">
        <v>35.599998474121094</v>
      </c>
      <c r="G2828">
        <v>0.41999998688697815</v>
      </c>
      <c r="H2828">
        <v>68</v>
      </c>
      <c r="I2828">
        <v>41.327999114990234</v>
      </c>
    </row>
    <row r="2829" spans="1:9" x14ac:dyDescent="0.2">
      <c r="A2829">
        <v>5</v>
      </c>
      <c r="B2829" t="s">
        <v>34</v>
      </c>
      <c r="C2829">
        <v>129.48800659179688</v>
      </c>
      <c r="D2829">
        <v>82.5</v>
      </c>
      <c r="E2829">
        <v>4.5999999046325684</v>
      </c>
      <c r="F2829">
        <v>4.4000000953674316</v>
      </c>
      <c r="G2829">
        <v>3.6700000762939453</v>
      </c>
      <c r="H2829">
        <v>155</v>
      </c>
      <c r="I2829">
        <v>11.637999534606934</v>
      </c>
    </row>
    <row r="2830" spans="1:9" x14ac:dyDescent="0.2">
      <c r="A2830">
        <v>6</v>
      </c>
      <c r="B2830" t="s">
        <v>35</v>
      </c>
      <c r="C2830">
        <v>90.667999267578125</v>
      </c>
      <c r="D2830">
        <v>1277.199951171875</v>
      </c>
      <c r="E2830">
        <v>28</v>
      </c>
      <c r="F2830">
        <v>16</v>
      </c>
      <c r="G2830">
        <v>0.63999998569488525</v>
      </c>
      <c r="H2830">
        <v>124</v>
      </c>
      <c r="I2830">
        <v>49.055000305175781</v>
      </c>
    </row>
    <row r="2831" spans="1:9" x14ac:dyDescent="0.2">
      <c r="A2831">
        <v>7</v>
      </c>
      <c r="B2831" t="s">
        <v>36</v>
      </c>
      <c r="C2831">
        <v>77.498001098632812</v>
      </c>
      <c r="D2831">
        <v>5385</v>
      </c>
      <c r="E2831">
        <v>75.800003051757812</v>
      </c>
      <c r="F2831">
        <v>35.200000762939453</v>
      </c>
      <c r="G2831">
        <v>0.31000000238418579</v>
      </c>
      <c r="H2831">
        <v>168</v>
      </c>
      <c r="I2831">
        <v>68.162002563476562</v>
      </c>
    </row>
    <row r="2832" spans="1:9" x14ac:dyDescent="0.2">
      <c r="A2832">
        <v>8</v>
      </c>
      <c r="B2832" t="s">
        <v>37</v>
      </c>
      <c r="C2832">
        <v>107.50299835205078</v>
      </c>
      <c r="D2832">
        <v>399</v>
      </c>
      <c r="E2832">
        <v>13.600000381469727</v>
      </c>
      <c r="F2832">
        <v>8.8000001907348633</v>
      </c>
      <c r="G2832">
        <v>1.1499999761581421</v>
      </c>
      <c r="H2832">
        <v>100</v>
      </c>
      <c r="I2832">
        <v>19.423000335693359</v>
      </c>
    </row>
    <row r="2833" spans="1:9" x14ac:dyDescent="0.2">
      <c r="A2833">
        <v>9</v>
      </c>
      <c r="B2833" t="s">
        <v>38</v>
      </c>
      <c r="C2833">
        <v>134.906005859375</v>
      </c>
      <c r="D2833">
        <v>1821.800048828125</v>
      </c>
      <c r="E2833">
        <v>18.200000762939453</v>
      </c>
      <c r="F2833">
        <v>16.899999618530273</v>
      </c>
      <c r="G2833">
        <v>0.52999997138977051</v>
      </c>
      <c r="H2833">
        <v>189</v>
      </c>
      <c r="I2833">
        <v>108.81600189208984</v>
      </c>
    </row>
    <row r="2834" spans="1:9" x14ac:dyDescent="0.2">
      <c r="A2834">
        <v>10</v>
      </c>
      <c r="B2834" t="s">
        <v>39</v>
      </c>
      <c r="C2834">
        <v>146.4429931640625</v>
      </c>
      <c r="D2834">
        <v>33.700000762939453</v>
      </c>
      <c r="E2834">
        <v>13.600000381469727</v>
      </c>
      <c r="F2834">
        <v>12.600000381469727</v>
      </c>
      <c r="G2834">
        <v>4.3499999046325684</v>
      </c>
      <c r="H2834">
        <v>141</v>
      </c>
      <c r="I2834">
        <v>1.187000036239624</v>
      </c>
    </row>
    <row r="2835" spans="1:9" x14ac:dyDescent="0.2">
      <c r="A2835">
        <v>11</v>
      </c>
      <c r="B2835" t="s">
        <v>40</v>
      </c>
      <c r="C2835">
        <v>191.36199951171875</v>
      </c>
      <c r="D2835">
        <v>59.099998474121094</v>
      </c>
      <c r="E2835">
        <v>4.9000000953674316</v>
      </c>
      <c r="F2835">
        <v>5.0999999046325684</v>
      </c>
      <c r="G2835">
        <v>2.5699999332427979</v>
      </c>
      <c r="H2835">
        <v>157</v>
      </c>
      <c r="I2835">
        <v>1.6109999418258667</v>
      </c>
    </row>
    <row r="2837" spans="1:9" x14ac:dyDescent="0.2">
      <c r="A2837" t="s">
        <v>41</v>
      </c>
      <c r="B2837" t="s">
        <v>42</v>
      </c>
    </row>
    <row r="2838" spans="1:9" x14ac:dyDescent="0.2">
      <c r="A2838" t="s">
        <v>22</v>
      </c>
      <c r="B2838" t="s">
        <v>43</v>
      </c>
      <c r="C2838" t="s">
        <v>44</v>
      </c>
      <c r="D2838" t="s">
        <v>45</v>
      </c>
      <c r="E2838" t="s">
        <v>29</v>
      </c>
      <c r="F2838" t="s">
        <v>41</v>
      </c>
      <c r="G2838" t="s">
        <v>46</v>
      </c>
      <c r="H2838" t="s">
        <v>47</v>
      </c>
      <c r="I2838" t="s">
        <v>30</v>
      </c>
    </row>
    <row r="2839" spans="1:9" x14ac:dyDescent="0.2">
      <c r="A2839" t="s">
        <v>30</v>
      </c>
      <c r="B2839">
        <v>-0.18000000715255737</v>
      </c>
      <c r="C2839">
        <v>-9.1899998486042023E-2</v>
      </c>
      <c r="D2839">
        <v>-0.25200000405311584</v>
      </c>
      <c r="E2839">
        <v>-6.689000129699707</v>
      </c>
      <c r="F2839">
        <v>0.71249997615814209</v>
      </c>
      <c r="G2839">
        <v>0.99140000343322754</v>
      </c>
      <c r="H2839">
        <v>0.71869999170303345</v>
      </c>
      <c r="I2839">
        <v>1</v>
      </c>
    </row>
    <row r="2840" spans="1:9" x14ac:dyDescent="0.2">
      <c r="A2840" t="s">
        <v>48</v>
      </c>
      <c r="B2840" t="s">
        <v>49</v>
      </c>
      <c r="C2840">
        <v>7.5999997556209564E-2</v>
      </c>
    </row>
    <row r="2841" spans="1:9" x14ac:dyDescent="0.2">
      <c r="A2841" t="s">
        <v>31</v>
      </c>
      <c r="B2841">
        <v>0.10499999672174454</v>
      </c>
      <c r="C2841">
        <v>2.8799999505281448E-2</v>
      </c>
      <c r="D2841">
        <v>0.1080000028014183</v>
      </c>
      <c r="E2841">
        <v>1.4199999570846558</v>
      </c>
      <c r="F2841">
        <v>0.97500002384185791</v>
      </c>
      <c r="G2841">
        <v>0.98170000314712524</v>
      </c>
      <c r="H2841">
        <v>0.99709999561309814</v>
      </c>
      <c r="I2841">
        <v>0.99599999189376831</v>
      </c>
    </row>
    <row r="2842" spans="1:9" x14ac:dyDescent="0.2">
      <c r="A2842" t="s">
        <v>48</v>
      </c>
      <c r="B2842" t="s">
        <v>49</v>
      </c>
      <c r="C2842">
        <v>-2.4000000208616257E-2</v>
      </c>
    </row>
    <row r="2843" spans="1:9" x14ac:dyDescent="0.2">
      <c r="A2843" t="s">
        <v>50</v>
      </c>
      <c r="B2843">
        <v>1.434999942779541</v>
      </c>
      <c r="C2843">
        <v>0.2955000102519989</v>
      </c>
      <c r="D2843">
        <v>1.4939999580383301</v>
      </c>
      <c r="E2843">
        <v>9.7950000762939453</v>
      </c>
      <c r="F2843">
        <v>0.96050000190734863</v>
      </c>
      <c r="G2843">
        <v>0.97909998893737793</v>
      </c>
      <c r="H2843">
        <v>0.99479997158050537</v>
      </c>
      <c r="I2843">
        <v>0.98610001802444458</v>
      </c>
    </row>
    <row r="2844" spans="1:9" x14ac:dyDescent="0.2">
      <c r="A2844" t="s">
        <v>51</v>
      </c>
      <c r="B2844">
        <v>9.9829998016357422</v>
      </c>
      <c r="C2844">
        <v>1.7266999483108521</v>
      </c>
      <c r="D2844">
        <v>10.246999740600586</v>
      </c>
      <c r="E2844">
        <v>41.327999114990234</v>
      </c>
      <c r="F2844">
        <v>0.97430002689361572</v>
      </c>
      <c r="G2844">
        <v>0.97509998083114624</v>
      </c>
      <c r="H2844">
        <v>1.0053000450134277</v>
      </c>
      <c r="I2844">
        <v>0.99390000104904175</v>
      </c>
    </row>
    <row r="2845" spans="1:9" x14ac:dyDescent="0.2">
      <c r="A2845" t="s">
        <v>52</v>
      </c>
      <c r="B2845">
        <v>1.7389999628067017</v>
      </c>
      <c r="C2845">
        <v>0.54439997673034668</v>
      </c>
      <c r="D2845">
        <v>1.3489999771118164</v>
      </c>
      <c r="E2845">
        <v>11.637999534606934</v>
      </c>
      <c r="F2845">
        <v>1.2891000509262085</v>
      </c>
      <c r="G2845">
        <v>0.97350001335144043</v>
      </c>
      <c r="H2845">
        <v>1.3222999572753906</v>
      </c>
      <c r="I2845">
        <v>1.0013999938964844</v>
      </c>
    </row>
    <row r="2846" spans="1:9" x14ac:dyDescent="0.2">
      <c r="A2846" t="s">
        <v>53</v>
      </c>
      <c r="B2846">
        <v>10.508000373840332</v>
      </c>
      <c r="C2846">
        <v>1.9991999864578247</v>
      </c>
      <c r="D2846">
        <v>10.586000442504883</v>
      </c>
      <c r="E2846">
        <v>49.055000305175781</v>
      </c>
      <c r="F2846">
        <v>0.99260002374649048</v>
      </c>
      <c r="G2846">
        <v>0.98290002346038818</v>
      </c>
      <c r="H2846">
        <v>1.010200023651123</v>
      </c>
      <c r="I2846">
        <v>0.99970000982284546</v>
      </c>
    </row>
    <row r="2847" spans="1:9" x14ac:dyDescent="0.2">
      <c r="A2847" t="s">
        <v>54</v>
      </c>
      <c r="B2847">
        <v>39.595001220703125</v>
      </c>
      <c r="C2847">
        <v>6.3913998603820801</v>
      </c>
      <c r="D2847">
        <v>37.722000122070312</v>
      </c>
      <c r="E2847">
        <v>68.162002563476562</v>
      </c>
      <c r="F2847">
        <v>1.0497000217437744</v>
      </c>
      <c r="G2847">
        <v>0.97619998455047607</v>
      </c>
      <c r="H2847">
        <v>1.0748000144958496</v>
      </c>
      <c r="I2847">
        <v>1.0003999471664429</v>
      </c>
    </row>
    <row r="2848" spans="1:9" x14ac:dyDescent="0.2">
      <c r="A2848" t="s">
        <v>55</v>
      </c>
      <c r="B2848">
        <v>4.5279998779296875</v>
      </c>
      <c r="C2848">
        <v>1.0895999670028687</v>
      </c>
      <c r="D2848">
        <v>3.9530000686645508</v>
      </c>
      <c r="E2848">
        <v>19.423000335693359</v>
      </c>
      <c r="F2848">
        <v>1.1455999612808228</v>
      </c>
      <c r="G2848">
        <v>0.98290002346038818</v>
      </c>
      <c r="H2848">
        <v>1.1632000207901001</v>
      </c>
      <c r="I2848">
        <v>1.0019999742507935</v>
      </c>
    </row>
    <row r="2849" spans="1:9" x14ac:dyDescent="0.2">
      <c r="A2849" t="s">
        <v>56</v>
      </c>
      <c r="B2849">
        <v>25.902000427246094</v>
      </c>
      <c r="C2849">
        <v>3.4967000484466553</v>
      </c>
      <c r="D2849">
        <v>25.982000350952148</v>
      </c>
      <c r="E2849">
        <v>108.81600189208984</v>
      </c>
      <c r="F2849">
        <v>0.99690002202987671</v>
      </c>
      <c r="G2849">
        <v>0.99299997091293335</v>
      </c>
      <c r="H2849">
        <v>1.0039999485015869</v>
      </c>
      <c r="I2849">
        <v>1</v>
      </c>
    </row>
    <row r="2850" spans="1:9" x14ac:dyDescent="0.2">
      <c r="A2850" t="s">
        <v>57</v>
      </c>
      <c r="B2850">
        <v>0.51499998569488525</v>
      </c>
      <c r="C2850">
        <v>7.0399999618530273E-2</v>
      </c>
      <c r="D2850">
        <v>0.50199997425079346</v>
      </c>
      <c r="E2850">
        <v>1.187000036239624</v>
      </c>
      <c r="F2850">
        <v>1.0255999565124512</v>
      </c>
      <c r="G2850">
        <v>1.0194000005722046</v>
      </c>
      <c r="H2850">
        <v>1.0060000419616699</v>
      </c>
      <c r="I2850">
        <v>1</v>
      </c>
    </row>
    <row r="2851" spans="1:9" x14ac:dyDescent="0.2">
      <c r="A2851" t="s">
        <v>58</v>
      </c>
      <c r="B2851">
        <v>1.7089999914169312</v>
      </c>
      <c r="C2851">
        <v>0.20749999582767487</v>
      </c>
      <c r="D2851">
        <v>1.6109999418258667</v>
      </c>
      <c r="E2851">
        <v>1.6109999418258667</v>
      </c>
      <c r="F2851">
        <v>1.0611000061035156</v>
      </c>
      <c r="G2851">
        <v>1.0398000478744507</v>
      </c>
      <c r="H2851">
        <v>1.0374000072479248</v>
      </c>
      <c r="I2851">
        <v>0.9836999773979187</v>
      </c>
    </row>
    <row r="2852" spans="1:9" x14ac:dyDescent="0.2">
      <c r="A2852" t="s">
        <v>59</v>
      </c>
    </row>
    <row r="2853" spans="1:9" x14ac:dyDescent="0.2">
      <c r="A2853" t="s">
        <v>60</v>
      </c>
      <c r="B2853">
        <v>95.890998840332031</v>
      </c>
      <c r="C2853">
        <v>15.758299827575684</v>
      </c>
      <c r="D2853">
        <v>93.301002502441406</v>
      </c>
      <c r="E2853">
        <v>305.74600219726562</v>
      </c>
      <c r="F2853" t="s">
        <v>61</v>
      </c>
    </row>
    <row r="2855" spans="1:9" x14ac:dyDescent="0.2">
      <c r="A2855" t="s">
        <v>62</v>
      </c>
    </row>
    <row r="2857" spans="1:9" x14ac:dyDescent="0.2">
      <c r="A2857" t="s">
        <v>262</v>
      </c>
    </row>
    <row r="2858" spans="1:9" x14ac:dyDescent="0.2">
      <c r="A2858" t="s">
        <v>1</v>
      </c>
      <c r="B2858" t="s">
        <v>2</v>
      </c>
      <c r="C2858" t="s">
        <v>3</v>
      </c>
      <c r="D2858" t="s">
        <v>4</v>
      </c>
    </row>
    <row r="2859" spans="1:9" x14ac:dyDescent="0.2">
      <c r="A2859" t="s">
        <v>5</v>
      </c>
      <c r="B2859">
        <v>69</v>
      </c>
      <c r="C2859" t="s">
        <v>6</v>
      </c>
      <c r="D2859" t="s">
        <v>263</v>
      </c>
    </row>
    <row r="2860" spans="1:9" x14ac:dyDescent="0.2">
      <c r="A2860" t="s">
        <v>8</v>
      </c>
      <c r="B2860" t="s">
        <v>9</v>
      </c>
      <c r="C2860">
        <v>5.9256000518798828</v>
      </c>
      <c r="D2860" t="s">
        <v>10</v>
      </c>
      <c r="E2860">
        <v>1.2567000389099121</v>
      </c>
      <c r="F2860" t="s">
        <v>11</v>
      </c>
      <c r="G2860">
        <v>10.327500343322754</v>
      </c>
    </row>
    <row r="2861" spans="1:9" x14ac:dyDescent="0.2">
      <c r="A2861" t="s">
        <v>12</v>
      </c>
      <c r="B2861">
        <v>15</v>
      </c>
      <c r="C2861" t="s">
        <v>13</v>
      </c>
      <c r="D2861">
        <v>1</v>
      </c>
      <c r="E2861" t="s">
        <v>14</v>
      </c>
      <c r="F2861" t="s">
        <v>15</v>
      </c>
    </row>
    <row r="2862" spans="1:9" x14ac:dyDescent="0.2">
      <c r="A2862" t="s">
        <v>16</v>
      </c>
      <c r="B2862" t="s">
        <v>264</v>
      </c>
    </row>
    <row r="2863" spans="1:9" x14ac:dyDescent="0.2">
      <c r="A2863" t="s">
        <v>18</v>
      </c>
    </row>
    <row r="2864" spans="1:9" x14ac:dyDescent="0.2">
      <c r="A2864" t="s">
        <v>19</v>
      </c>
    </row>
    <row r="2865" spans="1:9" x14ac:dyDescent="0.2">
      <c r="A2865" t="s">
        <v>20</v>
      </c>
      <c r="B2865">
        <v>1.4970000350444934E-8</v>
      </c>
    </row>
    <row r="2866" spans="1:9" x14ac:dyDescent="0.2">
      <c r="A2866" t="s">
        <v>21</v>
      </c>
      <c r="B2866" t="s">
        <v>22</v>
      </c>
      <c r="C2866" t="s">
        <v>23</v>
      </c>
      <c r="D2866" t="s">
        <v>24</v>
      </c>
      <c r="E2866" t="s">
        <v>25</v>
      </c>
      <c r="F2866" t="s">
        <v>26</v>
      </c>
      <c r="G2866" t="s">
        <v>27</v>
      </c>
      <c r="H2866" t="s">
        <v>28</v>
      </c>
      <c r="I2866" t="s">
        <v>29</v>
      </c>
    </row>
    <row r="2867" spans="1:9" x14ac:dyDescent="0.2">
      <c r="A2867">
        <v>1</v>
      </c>
      <c r="B2867" t="s">
        <v>30</v>
      </c>
      <c r="C2867">
        <v>84.9219970703125</v>
      </c>
      <c r="D2867">
        <v>-33</v>
      </c>
      <c r="E2867">
        <v>258.89999389648438</v>
      </c>
      <c r="F2867">
        <v>122.19999694824219</v>
      </c>
      <c r="G2867">
        <v>100</v>
      </c>
      <c r="H2867">
        <v>589</v>
      </c>
      <c r="I2867">
        <v>-8.5069999694824219</v>
      </c>
    </row>
    <row r="2868" spans="1:9" x14ac:dyDescent="0.2">
      <c r="A2868">
        <v>2</v>
      </c>
      <c r="B2868" t="s">
        <v>31</v>
      </c>
      <c r="C2868">
        <v>151.11799621582031</v>
      </c>
      <c r="D2868">
        <v>25.299999237060547</v>
      </c>
      <c r="E2868">
        <v>9.5</v>
      </c>
      <c r="F2868">
        <v>6.8000001907348633</v>
      </c>
      <c r="G2868">
        <v>5.7100000381469727</v>
      </c>
      <c r="H2868">
        <v>42</v>
      </c>
      <c r="I2868">
        <v>1.5329999923706055</v>
      </c>
    </row>
    <row r="2869" spans="1:9" x14ac:dyDescent="0.2">
      <c r="A2869">
        <v>3</v>
      </c>
      <c r="B2869" t="s">
        <v>32</v>
      </c>
      <c r="C2869">
        <v>119.47699737548828</v>
      </c>
      <c r="D2869">
        <v>413.5</v>
      </c>
      <c r="E2869">
        <v>27.5</v>
      </c>
      <c r="F2869">
        <v>20.899999618530273</v>
      </c>
      <c r="G2869">
        <v>1.1699999570846558</v>
      </c>
      <c r="H2869">
        <v>57</v>
      </c>
      <c r="I2869">
        <v>9.7320003509521484</v>
      </c>
    </row>
    <row r="2870" spans="1:9" x14ac:dyDescent="0.2">
      <c r="A2870">
        <v>4</v>
      </c>
      <c r="B2870" t="s">
        <v>33</v>
      </c>
      <c r="C2870">
        <v>107.23200225830078</v>
      </c>
      <c r="D2870">
        <v>2864.5</v>
      </c>
      <c r="E2870">
        <v>39.799999237060547</v>
      </c>
      <c r="F2870">
        <v>36.400001525878906</v>
      </c>
      <c r="G2870">
        <v>0.41999998688697815</v>
      </c>
      <c r="H2870">
        <v>69</v>
      </c>
      <c r="I2870">
        <v>40.983001708984375</v>
      </c>
    </row>
    <row r="2871" spans="1:9" x14ac:dyDescent="0.2">
      <c r="A2871">
        <v>5</v>
      </c>
      <c r="B2871" t="s">
        <v>34</v>
      </c>
      <c r="C2871">
        <v>129.48800659179688</v>
      </c>
      <c r="D2871">
        <v>82.400001525878906</v>
      </c>
      <c r="E2871">
        <v>6.1999998092651367</v>
      </c>
      <c r="F2871">
        <v>3.2000000476837158</v>
      </c>
      <c r="G2871">
        <v>3.6700000762939453</v>
      </c>
      <c r="H2871">
        <v>157</v>
      </c>
      <c r="I2871">
        <v>11.633000373840332</v>
      </c>
    </row>
    <row r="2872" spans="1:9" x14ac:dyDescent="0.2">
      <c r="A2872">
        <v>6</v>
      </c>
      <c r="B2872" t="s">
        <v>35</v>
      </c>
      <c r="C2872">
        <v>90.674003601074219</v>
      </c>
      <c r="D2872">
        <v>1243.300048828125</v>
      </c>
      <c r="E2872">
        <v>27.100000381469727</v>
      </c>
      <c r="F2872">
        <v>16.100000381469727</v>
      </c>
      <c r="G2872">
        <v>0.64999997615814209</v>
      </c>
      <c r="H2872">
        <v>122</v>
      </c>
      <c r="I2872">
        <v>47.784999847412109</v>
      </c>
    </row>
    <row r="2873" spans="1:9" x14ac:dyDescent="0.2">
      <c r="A2873">
        <v>7</v>
      </c>
      <c r="B2873" t="s">
        <v>36</v>
      </c>
      <c r="C2873">
        <v>77.48699951171875</v>
      </c>
      <c r="D2873">
        <v>5407.7998046875</v>
      </c>
      <c r="E2873">
        <v>80.699996948242188</v>
      </c>
      <c r="F2873">
        <v>39.700000762939453</v>
      </c>
      <c r="G2873">
        <v>0.31000000238418579</v>
      </c>
      <c r="H2873">
        <v>175</v>
      </c>
      <c r="I2873">
        <v>68.496002197265625</v>
      </c>
    </row>
    <row r="2874" spans="1:9" x14ac:dyDescent="0.2">
      <c r="A2874">
        <v>8</v>
      </c>
      <c r="B2874" t="s">
        <v>37</v>
      </c>
      <c r="C2874">
        <v>107.50800323486328</v>
      </c>
      <c r="D2874">
        <v>396.70001220703125</v>
      </c>
      <c r="E2874">
        <v>15.5</v>
      </c>
      <c r="F2874">
        <v>10.399999618530273</v>
      </c>
      <c r="G2874">
        <v>1.1599999666213989</v>
      </c>
      <c r="H2874">
        <v>108</v>
      </c>
      <c r="I2874">
        <v>19.325000762939453</v>
      </c>
    </row>
    <row r="2875" spans="1:9" x14ac:dyDescent="0.2">
      <c r="A2875">
        <v>9</v>
      </c>
      <c r="B2875" t="s">
        <v>38</v>
      </c>
      <c r="C2875">
        <v>134.92399597167969</v>
      </c>
      <c r="D2875">
        <v>1847.199951171875</v>
      </c>
      <c r="E2875">
        <v>22.100000381469727</v>
      </c>
      <c r="F2875">
        <v>18.299999237060547</v>
      </c>
      <c r="G2875">
        <v>0.52999997138977051</v>
      </c>
      <c r="H2875">
        <v>203</v>
      </c>
      <c r="I2875">
        <v>110.40899658203125</v>
      </c>
    </row>
    <row r="2876" spans="1:9" x14ac:dyDescent="0.2">
      <c r="A2876">
        <v>10</v>
      </c>
      <c r="B2876" t="s">
        <v>39</v>
      </c>
      <c r="C2876">
        <v>146.4429931640625</v>
      </c>
      <c r="D2876">
        <v>35.799999237060547</v>
      </c>
      <c r="E2876">
        <v>15.300000190734863</v>
      </c>
      <c r="F2876">
        <v>13.300000190734863</v>
      </c>
      <c r="G2876">
        <v>4.2600002288818359</v>
      </c>
      <c r="H2876">
        <v>148</v>
      </c>
      <c r="I2876">
        <v>1.2630000114440918</v>
      </c>
    </row>
    <row r="2877" spans="1:9" x14ac:dyDescent="0.2">
      <c r="A2877">
        <v>11</v>
      </c>
      <c r="B2877" t="s">
        <v>40</v>
      </c>
      <c r="C2877">
        <v>191.36199951171875</v>
      </c>
      <c r="D2877">
        <v>67.699996948242188</v>
      </c>
      <c r="E2877">
        <v>5.3000001907348633</v>
      </c>
      <c r="F2877">
        <v>5.9000000953674316</v>
      </c>
      <c r="G2877">
        <v>2.4000000953674316</v>
      </c>
      <c r="H2877">
        <v>166</v>
      </c>
      <c r="I2877">
        <v>1.8480000495910645</v>
      </c>
    </row>
    <row r="2879" spans="1:9" x14ac:dyDescent="0.2">
      <c r="A2879" t="s">
        <v>41</v>
      </c>
      <c r="B2879" t="s">
        <v>42</v>
      </c>
    </row>
    <row r="2880" spans="1:9" x14ac:dyDescent="0.2">
      <c r="A2880" t="s">
        <v>22</v>
      </c>
      <c r="B2880" t="s">
        <v>43</v>
      </c>
      <c r="C2880" t="s">
        <v>44</v>
      </c>
      <c r="D2880" t="s">
        <v>45</v>
      </c>
      <c r="E2880" t="s">
        <v>29</v>
      </c>
      <c r="F2880" t="s">
        <v>41</v>
      </c>
      <c r="G2880" t="s">
        <v>46</v>
      </c>
      <c r="H2880" t="s">
        <v>47</v>
      </c>
      <c r="I2880" t="s">
        <v>30</v>
      </c>
    </row>
    <row r="2881" spans="1:9" x14ac:dyDescent="0.2">
      <c r="A2881" t="s">
        <v>30</v>
      </c>
      <c r="B2881">
        <v>-0.22800000011920929</v>
      </c>
      <c r="C2881">
        <v>-0.11670000106096268</v>
      </c>
      <c r="D2881">
        <v>-0.31999999284744263</v>
      </c>
      <c r="E2881">
        <v>-8.5069999694824219</v>
      </c>
      <c r="F2881">
        <v>0.7127000093460083</v>
      </c>
      <c r="G2881">
        <v>0.99099999666213989</v>
      </c>
      <c r="H2881">
        <v>0.7192000150680542</v>
      </c>
      <c r="I2881">
        <v>1</v>
      </c>
    </row>
    <row r="2882" spans="1:9" x14ac:dyDescent="0.2">
      <c r="A2882" t="s">
        <v>48</v>
      </c>
      <c r="B2882" t="s">
        <v>49</v>
      </c>
      <c r="C2882">
        <v>9.6000000834465027E-2</v>
      </c>
    </row>
    <row r="2883" spans="1:9" x14ac:dyDescent="0.2">
      <c r="A2883" t="s">
        <v>31</v>
      </c>
      <c r="B2883">
        <v>0.11299999803304672</v>
      </c>
      <c r="C2883">
        <v>3.0999999493360519E-2</v>
      </c>
      <c r="D2883">
        <v>0.11599999666213989</v>
      </c>
      <c r="E2883">
        <v>1.5329999923706055</v>
      </c>
      <c r="F2883">
        <v>0.97450000047683716</v>
      </c>
      <c r="G2883">
        <v>0.9814000129699707</v>
      </c>
      <c r="H2883">
        <v>0.99699997901916504</v>
      </c>
      <c r="I2883">
        <v>0.99599999189376831</v>
      </c>
    </row>
    <row r="2884" spans="1:9" x14ac:dyDescent="0.2">
      <c r="A2884" t="s">
        <v>48</v>
      </c>
      <c r="B2884" t="s">
        <v>49</v>
      </c>
      <c r="C2884">
        <v>-2.6000000536441803E-2</v>
      </c>
    </row>
    <row r="2885" spans="1:9" x14ac:dyDescent="0.2">
      <c r="A2885" t="s">
        <v>50</v>
      </c>
      <c r="B2885">
        <v>1.4249999523162842</v>
      </c>
      <c r="C2885">
        <v>0.29249998927116394</v>
      </c>
      <c r="D2885">
        <v>1.4839999675750732</v>
      </c>
      <c r="E2885">
        <v>9.7320003509521484</v>
      </c>
      <c r="F2885">
        <v>0.96009999513626099</v>
      </c>
      <c r="G2885">
        <v>0.97879999876022339</v>
      </c>
      <c r="H2885">
        <v>0.99470001459121704</v>
      </c>
      <c r="I2885">
        <v>0.98619997501373291</v>
      </c>
    </row>
    <row r="2886" spans="1:9" x14ac:dyDescent="0.2">
      <c r="A2886" t="s">
        <v>51</v>
      </c>
      <c r="B2886">
        <v>9.8929996490478516</v>
      </c>
      <c r="C2886">
        <v>1.7057000398635864</v>
      </c>
      <c r="D2886">
        <v>10.16100025177002</v>
      </c>
      <c r="E2886">
        <v>40.983001708984375</v>
      </c>
      <c r="F2886">
        <v>0.97359997034072876</v>
      </c>
      <c r="G2886">
        <v>0.97469997406005859</v>
      </c>
      <c r="H2886">
        <v>1.0052000284194946</v>
      </c>
      <c r="I2886">
        <v>0.99370002746582031</v>
      </c>
    </row>
    <row r="2887" spans="1:9" x14ac:dyDescent="0.2">
      <c r="A2887" t="s">
        <v>52</v>
      </c>
      <c r="B2887">
        <v>1.7430000305175781</v>
      </c>
      <c r="C2887">
        <v>0.54369997978210449</v>
      </c>
      <c r="D2887">
        <v>1.3489999771118164</v>
      </c>
      <c r="E2887">
        <v>11.633000373840332</v>
      </c>
      <c r="F2887">
        <v>1.2920999526977539</v>
      </c>
      <c r="G2887">
        <v>0.97320002317428589</v>
      </c>
      <c r="H2887">
        <v>1.3257999420166016</v>
      </c>
      <c r="I2887">
        <v>1.0013999938964844</v>
      </c>
    </row>
    <row r="2888" spans="1:9" x14ac:dyDescent="0.2">
      <c r="A2888" t="s">
        <v>53</v>
      </c>
      <c r="B2888">
        <v>10.244999885559082</v>
      </c>
      <c r="C2888">
        <v>1.9430999755859375</v>
      </c>
      <c r="D2888">
        <v>10.312000274658203</v>
      </c>
      <c r="E2888">
        <v>47.784999847412109</v>
      </c>
      <c r="F2888">
        <v>0.9934999942779541</v>
      </c>
      <c r="G2888">
        <v>0.98259997367858887</v>
      </c>
      <c r="H2888">
        <v>1.0115000009536743</v>
      </c>
      <c r="I2888">
        <v>0.99970000982284546</v>
      </c>
    </row>
    <row r="2889" spans="1:9" x14ac:dyDescent="0.2">
      <c r="A2889" t="s">
        <v>54</v>
      </c>
      <c r="B2889">
        <v>39.758998870849609</v>
      </c>
      <c r="C2889">
        <v>6.3975000381469727</v>
      </c>
      <c r="D2889">
        <v>37.905998229980469</v>
      </c>
      <c r="E2889">
        <v>68.496002197265625</v>
      </c>
      <c r="F2889">
        <v>1.0489000082015991</v>
      </c>
      <c r="G2889">
        <v>0.97579997777938843</v>
      </c>
      <c r="H2889">
        <v>1.0743999481201172</v>
      </c>
      <c r="I2889">
        <v>1.0003999471664429</v>
      </c>
    </row>
    <row r="2890" spans="1:9" x14ac:dyDescent="0.2">
      <c r="A2890" t="s">
        <v>55</v>
      </c>
      <c r="B2890">
        <v>4.5130000114440918</v>
      </c>
      <c r="C2890">
        <v>1.0823999643325806</v>
      </c>
      <c r="D2890">
        <v>3.9330000877380371</v>
      </c>
      <c r="E2890">
        <v>19.325000762939453</v>
      </c>
      <c r="F2890">
        <v>1.1475000381469727</v>
      </c>
      <c r="G2890">
        <v>0.98259997367858887</v>
      </c>
      <c r="H2890">
        <v>1.1655000448226929</v>
      </c>
      <c r="I2890">
        <v>1.0019999742507935</v>
      </c>
    </row>
    <row r="2891" spans="1:9" x14ac:dyDescent="0.2">
      <c r="A2891" t="s">
        <v>56</v>
      </c>
      <c r="B2891">
        <v>26.271999359130859</v>
      </c>
      <c r="C2891">
        <v>3.5353999137878418</v>
      </c>
      <c r="D2891">
        <v>26.363000869750977</v>
      </c>
      <c r="E2891">
        <v>110.40899658203125</v>
      </c>
      <c r="F2891">
        <v>0.99659997224807739</v>
      </c>
      <c r="G2891">
        <v>0.99260002374649048</v>
      </c>
      <c r="H2891">
        <v>1.0039999485015869</v>
      </c>
      <c r="I2891">
        <v>1</v>
      </c>
    </row>
    <row r="2892" spans="1:9" x14ac:dyDescent="0.2">
      <c r="A2892" t="s">
        <v>57</v>
      </c>
      <c r="B2892">
        <v>0.54799997806549072</v>
      </c>
      <c r="C2892">
        <v>7.4699997901916504E-2</v>
      </c>
      <c r="D2892">
        <v>0.5339999794960022</v>
      </c>
      <c r="E2892">
        <v>1.2630000114440918</v>
      </c>
      <c r="F2892">
        <v>1.0253000259399414</v>
      </c>
      <c r="G2892">
        <v>1.0190000534057617</v>
      </c>
      <c r="H2892">
        <v>1.006100058555603</v>
      </c>
      <c r="I2892">
        <v>1</v>
      </c>
    </row>
    <row r="2893" spans="1:9" x14ac:dyDescent="0.2">
      <c r="A2893" t="s">
        <v>58</v>
      </c>
      <c r="B2893">
        <v>1.9589999914169312</v>
      </c>
      <c r="C2893">
        <v>0.2370000034570694</v>
      </c>
      <c r="D2893">
        <v>1.8470000028610229</v>
      </c>
      <c r="E2893">
        <v>1.8480000495910645</v>
      </c>
      <c r="F2893">
        <v>1.0602999925613403</v>
      </c>
      <c r="G2893">
        <v>1.0393999814987183</v>
      </c>
      <c r="H2893">
        <v>1.0371999740600586</v>
      </c>
      <c r="I2893">
        <v>0.98350000381469727</v>
      </c>
    </row>
    <row r="2894" spans="1:9" x14ac:dyDescent="0.2">
      <c r="A2894" t="s">
        <v>59</v>
      </c>
    </row>
    <row r="2895" spans="1:9" x14ac:dyDescent="0.2">
      <c r="A2895" t="s">
        <v>60</v>
      </c>
      <c r="B2895">
        <v>96.311996459960938</v>
      </c>
      <c r="C2895">
        <v>15.726300239562988</v>
      </c>
      <c r="D2895">
        <v>93.68499755859375</v>
      </c>
      <c r="E2895">
        <v>304.5</v>
      </c>
      <c r="F2895" t="s">
        <v>61</v>
      </c>
    </row>
    <row r="2897" spans="1:9" x14ac:dyDescent="0.2">
      <c r="A2897" t="s">
        <v>62</v>
      </c>
    </row>
    <row r="2899" spans="1:9" x14ac:dyDescent="0.2">
      <c r="A2899" t="s">
        <v>265</v>
      </c>
    </row>
    <row r="2900" spans="1:9" x14ac:dyDescent="0.2">
      <c r="A2900" t="s">
        <v>1</v>
      </c>
      <c r="B2900" t="s">
        <v>2</v>
      </c>
      <c r="C2900" t="s">
        <v>3</v>
      </c>
      <c r="D2900" t="s">
        <v>4</v>
      </c>
    </row>
    <row r="2901" spans="1:9" x14ac:dyDescent="0.2">
      <c r="A2901" t="s">
        <v>5</v>
      </c>
      <c r="B2901">
        <v>70</v>
      </c>
      <c r="C2901" t="s">
        <v>6</v>
      </c>
      <c r="D2901" t="s">
        <v>266</v>
      </c>
    </row>
    <row r="2902" spans="1:9" x14ac:dyDescent="0.2">
      <c r="A2902" t="s">
        <v>8</v>
      </c>
      <c r="B2902" t="s">
        <v>9</v>
      </c>
      <c r="C2902">
        <v>5.7280001640319824</v>
      </c>
      <c r="D2902" t="s">
        <v>10</v>
      </c>
      <c r="E2902">
        <v>1.1373000144958496</v>
      </c>
      <c r="F2902" t="s">
        <v>11</v>
      </c>
      <c r="G2902">
        <v>10.328000068664551</v>
      </c>
    </row>
    <row r="2903" spans="1:9" x14ac:dyDescent="0.2">
      <c r="A2903" t="s">
        <v>12</v>
      </c>
      <c r="B2903">
        <v>15</v>
      </c>
      <c r="C2903" t="s">
        <v>13</v>
      </c>
      <c r="D2903">
        <v>1</v>
      </c>
      <c r="E2903" t="s">
        <v>14</v>
      </c>
      <c r="F2903" t="s">
        <v>15</v>
      </c>
    </row>
    <row r="2904" spans="1:9" x14ac:dyDescent="0.2">
      <c r="A2904" t="s">
        <v>16</v>
      </c>
      <c r="B2904" t="s">
        <v>267</v>
      </c>
    </row>
    <row r="2905" spans="1:9" x14ac:dyDescent="0.2">
      <c r="A2905" t="s">
        <v>18</v>
      </c>
    </row>
    <row r="2906" spans="1:9" x14ac:dyDescent="0.2">
      <c r="A2906" t="s">
        <v>19</v>
      </c>
    </row>
    <row r="2907" spans="1:9" x14ac:dyDescent="0.2">
      <c r="A2907" t="s">
        <v>20</v>
      </c>
      <c r="B2907">
        <v>1.4970000350444934E-8</v>
      </c>
    </row>
    <row r="2908" spans="1:9" x14ac:dyDescent="0.2">
      <c r="A2908" t="s">
        <v>21</v>
      </c>
      <c r="B2908" t="s">
        <v>22</v>
      </c>
      <c r="C2908" t="s">
        <v>23</v>
      </c>
      <c r="D2908" t="s">
        <v>24</v>
      </c>
      <c r="E2908" t="s">
        <v>25</v>
      </c>
      <c r="F2908" t="s">
        <v>26</v>
      </c>
      <c r="G2908" t="s">
        <v>27</v>
      </c>
      <c r="H2908" t="s">
        <v>28</v>
      </c>
      <c r="I2908" t="s">
        <v>29</v>
      </c>
    </row>
    <row r="2909" spans="1:9" x14ac:dyDescent="0.2">
      <c r="A2909">
        <v>1</v>
      </c>
      <c r="B2909" t="s">
        <v>30</v>
      </c>
      <c r="C2909">
        <v>83.430000305175781</v>
      </c>
      <c r="D2909">
        <v>61.700000762939453</v>
      </c>
      <c r="E2909">
        <v>156</v>
      </c>
      <c r="F2909">
        <v>81.599998474121094</v>
      </c>
      <c r="G2909">
        <v>8.7299995422363281</v>
      </c>
      <c r="H2909">
        <v>466</v>
      </c>
      <c r="I2909">
        <v>15.901000022888184</v>
      </c>
    </row>
    <row r="2910" spans="1:9" x14ac:dyDescent="0.2">
      <c r="A2910">
        <v>2</v>
      </c>
      <c r="B2910" t="s">
        <v>31</v>
      </c>
      <c r="C2910">
        <v>151.11799621582031</v>
      </c>
      <c r="D2910">
        <v>21.799999237060547</v>
      </c>
      <c r="E2910">
        <v>11.800000190734863</v>
      </c>
      <c r="F2910">
        <v>9.5</v>
      </c>
      <c r="G2910">
        <v>6.7300000190734863</v>
      </c>
      <c r="H2910">
        <v>47</v>
      </c>
      <c r="I2910">
        <v>1.3240000009536743</v>
      </c>
    </row>
    <row r="2911" spans="1:9" x14ac:dyDescent="0.2">
      <c r="A2911">
        <v>3</v>
      </c>
      <c r="B2911" t="s">
        <v>32</v>
      </c>
      <c r="C2911">
        <v>119.47699737548828</v>
      </c>
      <c r="D2911">
        <v>399.10000610351562</v>
      </c>
      <c r="E2911">
        <v>32.299999237060547</v>
      </c>
      <c r="F2911">
        <v>20.799999237060547</v>
      </c>
      <c r="G2911">
        <v>1.2100000381469727</v>
      </c>
      <c r="H2911">
        <v>61</v>
      </c>
      <c r="I2911">
        <v>9.3920001983642578</v>
      </c>
    </row>
    <row r="2912" spans="1:9" x14ac:dyDescent="0.2">
      <c r="A2912">
        <v>4</v>
      </c>
      <c r="B2912" t="s">
        <v>33</v>
      </c>
      <c r="C2912">
        <v>107.20200347900391</v>
      </c>
      <c r="D2912">
        <v>2836.39990234375</v>
      </c>
      <c r="E2912">
        <v>34.799999237060547</v>
      </c>
      <c r="F2912">
        <v>35.599998474121094</v>
      </c>
      <c r="G2912">
        <v>0.43000000715255737</v>
      </c>
      <c r="H2912">
        <v>67</v>
      </c>
      <c r="I2912">
        <v>40.580001831054688</v>
      </c>
    </row>
    <row r="2913" spans="1:9" x14ac:dyDescent="0.2">
      <c r="A2913">
        <v>5</v>
      </c>
      <c r="B2913" t="s">
        <v>34</v>
      </c>
      <c r="C2913">
        <v>129.48800659179688</v>
      </c>
      <c r="D2913">
        <v>88.300003051757812</v>
      </c>
      <c r="E2913">
        <v>6.1999998092651367</v>
      </c>
      <c r="F2913">
        <v>4.1999998092651367</v>
      </c>
      <c r="G2913">
        <v>3.5499999523162842</v>
      </c>
      <c r="H2913">
        <v>166</v>
      </c>
      <c r="I2913">
        <v>12.461000442504883</v>
      </c>
    </row>
    <row r="2914" spans="1:9" x14ac:dyDescent="0.2">
      <c r="A2914">
        <v>6</v>
      </c>
      <c r="B2914" t="s">
        <v>35</v>
      </c>
      <c r="C2914">
        <v>90.683998107910156</v>
      </c>
      <c r="D2914">
        <v>1259</v>
      </c>
      <c r="E2914">
        <v>29</v>
      </c>
      <c r="F2914">
        <v>14.399999618530273</v>
      </c>
      <c r="G2914">
        <v>0.63999998569488525</v>
      </c>
      <c r="H2914">
        <v>123</v>
      </c>
      <c r="I2914">
        <v>48.38800048828125</v>
      </c>
    </row>
    <row r="2915" spans="1:9" x14ac:dyDescent="0.2">
      <c r="A2915">
        <v>7</v>
      </c>
      <c r="B2915" t="s">
        <v>36</v>
      </c>
      <c r="C2915">
        <v>77.498001098632812</v>
      </c>
      <c r="D2915">
        <v>5439.5</v>
      </c>
      <c r="E2915">
        <v>78.300003051757812</v>
      </c>
      <c r="F2915">
        <v>32.700000762939453</v>
      </c>
      <c r="G2915">
        <v>0.31000000238418579</v>
      </c>
      <c r="H2915">
        <v>169</v>
      </c>
      <c r="I2915">
        <v>68.898002624511719</v>
      </c>
    </row>
    <row r="2916" spans="1:9" x14ac:dyDescent="0.2">
      <c r="A2916">
        <v>8</v>
      </c>
      <c r="B2916" t="s">
        <v>37</v>
      </c>
      <c r="C2916">
        <v>107.48200225830078</v>
      </c>
      <c r="D2916">
        <v>385.5</v>
      </c>
      <c r="E2916">
        <v>15.100000381469727</v>
      </c>
      <c r="F2916">
        <v>10.699999809265137</v>
      </c>
      <c r="G2916">
        <v>1.1799999475479126</v>
      </c>
      <c r="H2916">
        <v>108</v>
      </c>
      <c r="I2916">
        <v>18.777999877929688</v>
      </c>
    </row>
    <row r="2917" spans="1:9" x14ac:dyDescent="0.2">
      <c r="A2917">
        <v>9</v>
      </c>
      <c r="B2917" t="s">
        <v>38</v>
      </c>
      <c r="C2917">
        <v>134.94000244140625</v>
      </c>
      <c r="D2917">
        <v>1816.5</v>
      </c>
      <c r="E2917">
        <v>22.399999618530273</v>
      </c>
      <c r="F2917">
        <v>18.700000762939453</v>
      </c>
      <c r="G2917">
        <v>0.52999997138977051</v>
      </c>
      <c r="H2917">
        <v>205</v>
      </c>
      <c r="I2917">
        <v>108.572998046875</v>
      </c>
    </row>
    <row r="2918" spans="1:9" x14ac:dyDescent="0.2">
      <c r="A2918">
        <v>10</v>
      </c>
      <c r="B2918" t="s">
        <v>39</v>
      </c>
      <c r="C2918">
        <v>146.4429931640625</v>
      </c>
      <c r="D2918">
        <v>37.900001525878906</v>
      </c>
      <c r="E2918">
        <v>13.699999809265137</v>
      </c>
      <c r="F2918">
        <v>13.699999809265137</v>
      </c>
      <c r="G2918">
        <v>4.0100002288818359</v>
      </c>
      <c r="H2918">
        <v>143</v>
      </c>
      <c r="I2918">
        <v>1.3350000381469727</v>
      </c>
    </row>
    <row r="2919" spans="1:9" x14ac:dyDescent="0.2">
      <c r="A2919">
        <v>11</v>
      </c>
      <c r="B2919" t="s">
        <v>40</v>
      </c>
      <c r="C2919">
        <v>191.36199951171875</v>
      </c>
      <c r="D2919">
        <v>68.5</v>
      </c>
      <c r="E2919">
        <v>4.8000001907348633</v>
      </c>
      <c r="F2919">
        <v>4.6999998092651367</v>
      </c>
      <c r="G2919">
        <v>2.3599998950958252</v>
      </c>
      <c r="H2919">
        <v>153</v>
      </c>
      <c r="I2919">
        <v>1.8680000305175781</v>
      </c>
    </row>
    <row r="2921" spans="1:9" x14ac:dyDescent="0.2">
      <c r="A2921" t="s">
        <v>41</v>
      </c>
      <c r="B2921" t="s">
        <v>42</v>
      </c>
    </row>
    <row r="2922" spans="1:9" x14ac:dyDescent="0.2">
      <c r="A2922" t="s">
        <v>22</v>
      </c>
      <c r="B2922" t="s">
        <v>43</v>
      </c>
      <c r="C2922" t="s">
        <v>44</v>
      </c>
      <c r="D2922" t="s">
        <v>45</v>
      </c>
      <c r="E2922" t="s">
        <v>29</v>
      </c>
      <c r="F2922" t="s">
        <v>41</v>
      </c>
      <c r="G2922" t="s">
        <v>46</v>
      </c>
      <c r="H2922" t="s">
        <v>47</v>
      </c>
      <c r="I2922" t="s">
        <v>30</v>
      </c>
    </row>
    <row r="2923" spans="1:9" x14ac:dyDescent="0.2">
      <c r="A2923" t="s">
        <v>30</v>
      </c>
      <c r="B2923">
        <v>0.42500001192092896</v>
      </c>
      <c r="C2923">
        <v>0.21369999647140503</v>
      </c>
      <c r="D2923">
        <v>0.59899997711181641</v>
      </c>
      <c r="E2923">
        <v>15.901000022888184</v>
      </c>
      <c r="F2923">
        <v>0.70910000801086426</v>
      </c>
      <c r="G2923">
        <v>0.991100013256073</v>
      </c>
      <c r="H2923">
        <v>0.71539998054504395</v>
      </c>
      <c r="I2923">
        <v>1</v>
      </c>
    </row>
    <row r="2924" spans="1:9" x14ac:dyDescent="0.2">
      <c r="A2924" t="s">
        <v>48</v>
      </c>
      <c r="B2924" t="s">
        <v>49</v>
      </c>
      <c r="C2924">
        <v>-0.17900000512599945</v>
      </c>
    </row>
    <row r="2925" spans="1:9" x14ac:dyDescent="0.2">
      <c r="A2925" t="s">
        <v>31</v>
      </c>
      <c r="B2925">
        <v>9.7999997437000275E-2</v>
      </c>
      <c r="C2925">
        <v>2.6399999856948853E-2</v>
      </c>
      <c r="D2925">
        <v>0.10000000149011612</v>
      </c>
      <c r="E2925">
        <v>1.3240000009536743</v>
      </c>
      <c r="F2925">
        <v>0.9747999906539917</v>
      </c>
      <c r="G2925">
        <v>0.98150002956390381</v>
      </c>
      <c r="H2925">
        <v>0.99709999561309814</v>
      </c>
      <c r="I2925">
        <v>0.99610000848770142</v>
      </c>
    </row>
    <row r="2926" spans="1:9" x14ac:dyDescent="0.2">
      <c r="A2926" t="s">
        <v>48</v>
      </c>
      <c r="B2926" t="s">
        <v>49</v>
      </c>
      <c r="C2926">
        <v>-2.199999988079071E-2</v>
      </c>
    </row>
    <row r="2927" spans="1:9" x14ac:dyDescent="0.2">
      <c r="A2927" t="s">
        <v>50</v>
      </c>
      <c r="B2927">
        <v>1.3760000467300415</v>
      </c>
      <c r="C2927">
        <v>0.28209999203681946</v>
      </c>
      <c r="D2927">
        <v>1.4320000410079956</v>
      </c>
      <c r="E2927">
        <v>9.3920001983642578</v>
      </c>
      <c r="F2927">
        <v>0.96039998531341553</v>
      </c>
      <c r="G2927">
        <v>0.97890001535415649</v>
      </c>
      <c r="H2927">
        <v>0.99470001459121704</v>
      </c>
      <c r="I2927">
        <v>0.98629999160766602</v>
      </c>
    </row>
    <row r="2928" spans="1:9" x14ac:dyDescent="0.2">
      <c r="A2928" t="s">
        <v>51</v>
      </c>
      <c r="B2928">
        <v>9.7969999313354492</v>
      </c>
      <c r="C2928">
        <v>1.6873999834060669</v>
      </c>
      <c r="D2928">
        <v>10.060999870300293</v>
      </c>
      <c r="E2928">
        <v>40.580001831054688</v>
      </c>
      <c r="F2928">
        <v>0.97369998693466187</v>
      </c>
      <c r="G2928">
        <v>0.9749000072479248</v>
      </c>
      <c r="H2928">
        <v>1.0049999952316284</v>
      </c>
      <c r="I2928">
        <v>0.99379998445510864</v>
      </c>
    </row>
    <row r="2929" spans="1:9" x14ac:dyDescent="0.2">
      <c r="A2929" t="s">
        <v>52</v>
      </c>
      <c r="B2929">
        <v>1.8639999628067017</v>
      </c>
      <c r="C2929">
        <v>0.58090001344680786</v>
      </c>
      <c r="D2929">
        <v>1.4450000524520874</v>
      </c>
      <c r="E2929">
        <v>12.461000442504883</v>
      </c>
      <c r="F2929">
        <v>1.2901999950408936</v>
      </c>
      <c r="G2929">
        <v>0.97329998016357422</v>
      </c>
      <c r="H2929">
        <v>1.323699951171875</v>
      </c>
      <c r="I2929">
        <v>1.0015000104904175</v>
      </c>
    </row>
    <row r="2930" spans="1:9" x14ac:dyDescent="0.2">
      <c r="A2930" t="s">
        <v>53</v>
      </c>
      <c r="B2930">
        <v>10.36299991607666</v>
      </c>
      <c r="C2930">
        <v>1.9635000228881836</v>
      </c>
      <c r="D2930">
        <v>10.442000389099121</v>
      </c>
      <c r="E2930">
        <v>48.38800048828125</v>
      </c>
      <c r="F2930">
        <v>0.99239999055862427</v>
      </c>
      <c r="G2930">
        <v>0.98269999027252197</v>
      </c>
      <c r="H2930">
        <v>1.0103000402450562</v>
      </c>
      <c r="I2930">
        <v>0.99970000982284546</v>
      </c>
    </row>
    <row r="2931" spans="1:9" x14ac:dyDescent="0.2">
      <c r="A2931" t="s">
        <v>54</v>
      </c>
      <c r="B2931">
        <v>39.980998992919922</v>
      </c>
      <c r="C2931">
        <v>6.4268999099731445</v>
      </c>
      <c r="D2931">
        <v>38.129001617431641</v>
      </c>
      <c r="E2931">
        <v>68.898002624511719</v>
      </c>
      <c r="F2931">
        <v>1.0485999584197998</v>
      </c>
      <c r="G2931">
        <v>0.97600001096725464</v>
      </c>
      <c r="H2931">
        <v>1.0738999843597412</v>
      </c>
      <c r="I2931">
        <v>1.000499963760376</v>
      </c>
    </row>
    <row r="2932" spans="1:9" x14ac:dyDescent="0.2">
      <c r="A2932" t="s">
        <v>55</v>
      </c>
      <c r="B2932">
        <v>4.3850002288818359</v>
      </c>
      <c r="C2932">
        <v>1.0506000518798828</v>
      </c>
      <c r="D2932">
        <v>3.8210000991821289</v>
      </c>
      <c r="E2932">
        <v>18.777999877929688</v>
      </c>
      <c r="F2932">
        <v>1.1474000215530396</v>
      </c>
      <c r="G2932">
        <v>0.98269999027252197</v>
      </c>
      <c r="H2932">
        <v>1.1651999950408936</v>
      </c>
      <c r="I2932">
        <v>1.0019999742507935</v>
      </c>
    </row>
    <row r="2933" spans="1:9" x14ac:dyDescent="0.2">
      <c r="A2933" t="s">
        <v>56</v>
      </c>
      <c r="B2933">
        <v>25.839000701904297</v>
      </c>
      <c r="C2933">
        <v>3.4737000465393066</v>
      </c>
      <c r="D2933">
        <v>25.923999786376953</v>
      </c>
      <c r="E2933">
        <v>108.572998046875</v>
      </c>
      <c r="F2933">
        <v>0.9966999888420105</v>
      </c>
      <c r="G2933">
        <v>0.99279999732971191</v>
      </c>
      <c r="H2933">
        <v>1.0039000511169434</v>
      </c>
      <c r="I2933">
        <v>1</v>
      </c>
    </row>
    <row r="2934" spans="1:9" x14ac:dyDescent="0.2">
      <c r="A2934" t="s">
        <v>57</v>
      </c>
      <c r="B2934">
        <v>0.57899999618530273</v>
      </c>
      <c r="C2934">
        <v>7.8800000250339508E-2</v>
      </c>
      <c r="D2934">
        <v>0.56499999761581421</v>
      </c>
      <c r="E2934">
        <v>1.3350000381469727</v>
      </c>
      <c r="F2934">
        <v>1.0254000425338745</v>
      </c>
      <c r="G2934">
        <v>1.0192999839782715</v>
      </c>
      <c r="H2934">
        <v>1.0060000419616699</v>
      </c>
      <c r="I2934">
        <v>1</v>
      </c>
    </row>
    <row r="2935" spans="1:9" x14ac:dyDescent="0.2">
      <c r="A2935" t="s">
        <v>58</v>
      </c>
      <c r="B2935">
        <v>1.9809999465942383</v>
      </c>
      <c r="C2935">
        <v>0.23939999938011169</v>
      </c>
      <c r="D2935">
        <v>1.8680000305175781</v>
      </c>
      <c r="E2935">
        <v>1.8680000305175781</v>
      </c>
      <c r="F2935">
        <v>1.0604000091552734</v>
      </c>
      <c r="G2935">
        <v>1.0396000146865845</v>
      </c>
      <c r="H2935">
        <v>1.0369000434875488</v>
      </c>
      <c r="I2935">
        <v>0.9836999773979187</v>
      </c>
    </row>
    <row r="2936" spans="1:9" x14ac:dyDescent="0.2">
      <c r="A2936" t="s">
        <v>59</v>
      </c>
    </row>
    <row r="2937" spans="1:9" x14ac:dyDescent="0.2">
      <c r="A2937" t="s">
        <v>60</v>
      </c>
      <c r="B2937">
        <v>96.48699951171875</v>
      </c>
      <c r="C2937">
        <v>16.023500442504883</v>
      </c>
      <c r="D2937">
        <v>94.386001586914062</v>
      </c>
      <c r="E2937">
        <v>327.49700927734375</v>
      </c>
      <c r="F2937" t="s">
        <v>61</v>
      </c>
    </row>
    <row r="2939" spans="1:9" x14ac:dyDescent="0.2">
      <c r="A2939" t="s">
        <v>62</v>
      </c>
    </row>
    <row r="2941" spans="1:9" x14ac:dyDescent="0.2">
      <c r="A2941" t="s">
        <v>268</v>
      </c>
    </row>
    <row r="2942" spans="1:9" x14ac:dyDescent="0.2">
      <c r="A2942" t="s">
        <v>1</v>
      </c>
      <c r="B2942" t="s">
        <v>2</v>
      </c>
      <c r="C2942" t="s">
        <v>3</v>
      </c>
      <c r="D2942" t="s">
        <v>4</v>
      </c>
    </row>
    <row r="2943" spans="1:9" x14ac:dyDescent="0.2">
      <c r="A2943" t="s">
        <v>5</v>
      </c>
      <c r="B2943">
        <v>71</v>
      </c>
      <c r="C2943" t="s">
        <v>6</v>
      </c>
      <c r="D2943" t="s">
        <v>269</v>
      </c>
    </row>
    <row r="2944" spans="1:9" x14ac:dyDescent="0.2">
      <c r="A2944" t="s">
        <v>8</v>
      </c>
      <c r="B2944" t="s">
        <v>9</v>
      </c>
      <c r="C2944">
        <v>5.5710000991821289</v>
      </c>
      <c r="D2944" t="s">
        <v>10</v>
      </c>
      <c r="E2944">
        <v>1.0765000581741333</v>
      </c>
      <c r="F2944" t="s">
        <v>11</v>
      </c>
      <c r="G2944">
        <v>10.329999923706055</v>
      </c>
    </row>
    <row r="2945" spans="1:9" x14ac:dyDescent="0.2">
      <c r="A2945" t="s">
        <v>12</v>
      </c>
      <c r="B2945">
        <v>15</v>
      </c>
      <c r="C2945" t="s">
        <v>13</v>
      </c>
      <c r="D2945">
        <v>1</v>
      </c>
      <c r="E2945" t="s">
        <v>14</v>
      </c>
      <c r="F2945" t="s">
        <v>15</v>
      </c>
    </row>
    <row r="2946" spans="1:9" x14ac:dyDescent="0.2">
      <c r="A2946" t="s">
        <v>16</v>
      </c>
      <c r="B2946" t="s">
        <v>270</v>
      </c>
    </row>
    <row r="2947" spans="1:9" x14ac:dyDescent="0.2">
      <c r="A2947" t="s">
        <v>18</v>
      </c>
    </row>
    <row r="2948" spans="1:9" x14ac:dyDescent="0.2">
      <c r="A2948" t="s">
        <v>19</v>
      </c>
    </row>
    <row r="2949" spans="1:9" x14ac:dyDescent="0.2">
      <c r="A2949" t="s">
        <v>20</v>
      </c>
      <c r="B2949">
        <v>1.4970000350444934E-8</v>
      </c>
    </row>
    <row r="2950" spans="1:9" x14ac:dyDescent="0.2">
      <c r="A2950" t="s">
        <v>21</v>
      </c>
      <c r="B2950" t="s">
        <v>22</v>
      </c>
      <c r="C2950" t="s">
        <v>23</v>
      </c>
      <c r="D2950" t="s">
        <v>24</v>
      </c>
      <c r="E2950" t="s">
        <v>25</v>
      </c>
      <c r="F2950" t="s">
        <v>26</v>
      </c>
      <c r="G2950" t="s">
        <v>27</v>
      </c>
      <c r="H2950" t="s">
        <v>28</v>
      </c>
      <c r="I2950" t="s">
        <v>29</v>
      </c>
    </row>
    <row r="2951" spans="1:9" x14ac:dyDescent="0.2">
      <c r="A2951">
        <v>1</v>
      </c>
      <c r="B2951" t="s">
        <v>30</v>
      </c>
      <c r="C2951">
        <v>84.9219970703125</v>
      </c>
      <c r="D2951">
        <v>-38.599998474121094</v>
      </c>
      <c r="E2951">
        <v>252.69999694824219</v>
      </c>
      <c r="F2951">
        <v>130.60000610351562</v>
      </c>
      <c r="G2951">
        <v>100</v>
      </c>
      <c r="H2951">
        <v>592</v>
      </c>
      <c r="I2951">
        <v>-9.9409999847412109</v>
      </c>
    </row>
    <row r="2952" spans="1:9" x14ac:dyDescent="0.2">
      <c r="A2952">
        <v>2</v>
      </c>
      <c r="B2952" t="s">
        <v>31</v>
      </c>
      <c r="C2952">
        <v>151.11799621582031</v>
      </c>
      <c r="D2952">
        <v>22.299999237060547</v>
      </c>
      <c r="E2952">
        <v>11.199999809265137</v>
      </c>
      <c r="F2952">
        <v>10.300000190734863</v>
      </c>
      <c r="G2952">
        <v>6.6399998664855957</v>
      </c>
      <c r="H2952">
        <v>48</v>
      </c>
      <c r="I2952">
        <v>1.3539999723434448</v>
      </c>
    </row>
    <row r="2953" spans="1:9" x14ac:dyDescent="0.2">
      <c r="A2953">
        <v>3</v>
      </c>
      <c r="B2953" t="s">
        <v>32</v>
      </c>
      <c r="C2953">
        <v>119.47699737548828</v>
      </c>
      <c r="D2953">
        <v>410.70001220703125</v>
      </c>
      <c r="E2953">
        <v>27.100000381469727</v>
      </c>
      <c r="F2953">
        <v>21.700000762939453</v>
      </c>
      <c r="G2953">
        <v>1.1799999475479126</v>
      </c>
      <c r="H2953">
        <v>57</v>
      </c>
      <c r="I2953">
        <v>9.6649999618530273</v>
      </c>
    </row>
    <row r="2954" spans="1:9" x14ac:dyDescent="0.2">
      <c r="A2954">
        <v>4</v>
      </c>
      <c r="B2954" t="s">
        <v>33</v>
      </c>
      <c r="C2954">
        <v>107.20200347900391</v>
      </c>
      <c r="D2954">
        <v>2834.300048828125</v>
      </c>
      <c r="E2954">
        <v>39.200000762939453</v>
      </c>
      <c r="F2954">
        <v>39.700000762939453</v>
      </c>
      <c r="G2954">
        <v>0.43000000715255737</v>
      </c>
      <c r="H2954">
        <v>70</v>
      </c>
      <c r="I2954">
        <v>40.549999237060547</v>
      </c>
    </row>
    <row r="2955" spans="1:9" x14ac:dyDescent="0.2">
      <c r="A2955">
        <v>5</v>
      </c>
      <c r="B2955" t="s">
        <v>34</v>
      </c>
      <c r="C2955">
        <v>129.48800659179688</v>
      </c>
      <c r="D2955">
        <v>86.400001525878906</v>
      </c>
      <c r="E2955">
        <v>5.8000001907348633</v>
      </c>
      <c r="F2955">
        <v>4</v>
      </c>
      <c r="G2955">
        <v>3.5899999141693115</v>
      </c>
      <c r="H2955">
        <v>161</v>
      </c>
      <c r="I2955">
        <v>12.190999984741211</v>
      </c>
    </row>
    <row r="2956" spans="1:9" x14ac:dyDescent="0.2">
      <c r="A2956">
        <v>6</v>
      </c>
      <c r="B2956" t="s">
        <v>35</v>
      </c>
      <c r="C2956">
        <v>90.674003601074219</v>
      </c>
      <c r="D2956">
        <v>1281</v>
      </c>
      <c r="E2956">
        <v>26.899999618530273</v>
      </c>
      <c r="F2956">
        <v>15.100000381469727</v>
      </c>
      <c r="G2956">
        <v>0.63999998569488525</v>
      </c>
      <c r="H2956">
        <v>121</v>
      </c>
      <c r="I2956">
        <v>49.236000061035156</v>
      </c>
    </row>
    <row r="2957" spans="1:9" x14ac:dyDescent="0.2">
      <c r="A2957">
        <v>7</v>
      </c>
      <c r="B2957" t="s">
        <v>36</v>
      </c>
      <c r="C2957">
        <v>77.48699951171875</v>
      </c>
      <c r="D2957">
        <v>5381.2001953125</v>
      </c>
      <c r="E2957">
        <v>84.5</v>
      </c>
      <c r="F2957">
        <v>34</v>
      </c>
      <c r="G2957">
        <v>0.31000000238418579</v>
      </c>
      <c r="H2957">
        <v>175</v>
      </c>
      <c r="I2957">
        <v>68.160003662109375</v>
      </c>
    </row>
    <row r="2958" spans="1:9" x14ac:dyDescent="0.2">
      <c r="A2958">
        <v>8</v>
      </c>
      <c r="B2958" t="s">
        <v>37</v>
      </c>
      <c r="C2958">
        <v>107.49800109863281</v>
      </c>
      <c r="D2958">
        <v>394.39999389648438</v>
      </c>
      <c r="E2958">
        <v>13.300000190734863</v>
      </c>
      <c r="F2958">
        <v>9.8000001907348633</v>
      </c>
      <c r="G2958">
        <v>1.1599999666213989</v>
      </c>
      <c r="H2958">
        <v>103</v>
      </c>
      <c r="I2958">
        <v>19.21299934387207</v>
      </c>
    </row>
    <row r="2959" spans="1:9" x14ac:dyDescent="0.2">
      <c r="A2959">
        <v>9</v>
      </c>
      <c r="B2959" t="s">
        <v>38</v>
      </c>
      <c r="C2959">
        <v>134.89300537109375</v>
      </c>
      <c r="D2959">
        <v>1830.9000244140625</v>
      </c>
      <c r="E2959">
        <v>18.799999237060547</v>
      </c>
      <c r="F2959">
        <v>18.100000381469727</v>
      </c>
      <c r="G2959">
        <v>0.52999997138977051</v>
      </c>
      <c r="H2959">
        <v>194</v>
      </c>
      <c r="I2959">
        <v>109.43199920654297</v>
      </c>
    </row>
    <row r="2960" spans="1:9" x14ac:dyDescent="0.2">
      <c r="A2960">
        <v>10</v>
      </c>
      <c r="B2960" t="s">
        <v>39</v>
      </c>
      <c r="C2960">
        <v>146.4429931640625</v>
      </c>
      <c r="D2960">
        <v>33.799999237060547</v>
      </c>
      <c r="E2960">
        <v>15.300000190734863</v>
      </c>
      <c r="F2960">
        <v>13.800000190734863</v>
      </c>
      <c r="G2960">
        <v>4.4600000381469727</v>
      </c>
      <c r="H2960">
        <v>149</v>
      </c>
      <c r="I2960">
        <v>1.1929999589920044</v>
      </c>
    </row>
    <row r="2961" spans="1:9" x14ac:dyDescent="0.2">
      <c r="A2961">
        <v>11</v>
      </c>
      <c r="B2961" t="s">
        <v>40</v>
      </c>
      <c r="C2961">
        <v>191.36199951171875</v>
      </c>
      <c r="D2961">
        <v>69.300003051757812</v>
      </c>
      <c r="E2961">
        <v>5.5</v>
      </c>
      <c r="F2961">
        <v>4.6999998092651367</v>
      </c>
      <c r="G2961">
        <v>2.3499999046325684</v>
      </c>
      <c r="H2961">
        <v>160</v>
      </c>
      <c r="I2961">
        <v>1.8899999856948853</v>
      </c>
    </row>
    <row r="2963" spans="1:9" x14ac:dyDescent="0.2">
      <c r="A2963" t="s">
        <v>41</v>
      </c>
      <c r="B2963" t="s">
        <v>42</v>
      </c>
    </row>
    <row r="2964" spans="1:9" x14ac:dyDescent="0.2">
      <c r="A2964" t="s">
        <v>22</v>
      </c>
      <c r="B2964" t="s">
        <v>43</v>
      </c>
      <c r="C2964" t="s">
        <v>44</v>
      </c>
      <c r="D2964" t="s">
        <v>45</v>
      </c>
      <c r="E2964" t="s">
        <v>29</v>
      </c>
      <c r="F2964" t="s">
        <v>41</v>
      </c>
      <c r="G2964" t="s">
        <v>46</v>
      </c>
      <c r="H2964" t="s">
        <v>47</v>
      </c>
      <c r="I2964" t="s">
        <v>30</v>
      </c>
    </row>
    <row r="2965" spans="1:9" x14ac:dyDescent="0.2">
      <c r="A2965" t="s">
        <v>30</v>
      </c>
      <c r="B2965">
        <v>-0.2669999897480011</v>
      </c>
      <c r="C2965">
        <v>-0.13660000264644623</v>
      </c>
      <c r="D2965">
        <v>-0.375</v>
      </c>
      <c r="E2965">
        <v>-9.9409999847412109</v>
      </c>
      <c r="F2965">
        <v>0.71319997310638428</v>
      </c>
      <c r="G2965">
        <v>0.99119997024536133</v>
      </c>
      <c r="H2965">
        <v>0.71950000524520874</v>
      </c>
      <c r="I2965">
        <v>1</v>
      </c>
    </row>
    <row r="2966" spans="1:9" x14ac:dyDescent="0.2">
      <c r="A2966" t="s">
        <v>48</v>
      </c>
      <c r="B2966" t="s">
        <v>49</v>
      </c>
      <c r="C2966">
        <v>0.1120000034570694</v>
      </c>
    </row>
    <row r="2967" spans="1:9" x14ac:dyDescent="0.2">
      <c r="A2967" t="s">
        <v>31</v>
      </c>
      <c r="B2967">
        <v>0.10000000149011612</v>
      </c>
      <c r="C2967">
        <v>2.7400000020861626E-2</v>
      </c>
      <c r="D2967">
        <v>0.10300000011920929</v>
      </c>
      <c r="E2967">
        <v>1.3539999723434448</v>
      </c>
      <c r="F2967">
        <v>0.9747999906539917</v>
      </c>
      <c r="G2967">
        <v>0.98150002956390381</v>
      </c>
      <c r="H2967">
        <v>0.99709999561309814</v>
      </c>
      <c r="I2967">
        <v>0.99599999189376831</v>
      </c>
    </row>
    <row r="2968" spans="1:9" x14ac:dyDescent="0.2">
      <c r="A2968" t="s">
        <v>48</v>
      </c>
      <c r="B2968" t="s">
        <v>49</v>
      </c>
      <c r="C2968">
        <v>-2.3000000044703484E-2</v>
      </c>
    </row>
    <row r="2969" spans="1:9" x14ac:dyDescent="0.2">
      <c r="A2969" t="s">
        <v>50</v>
      </c>
      <c r="B2969">
        <v>1.4160000085830688</v>
      </c>
      <c r="C2969">
        <v>0.2906000018119812</v>
      </c>
      <c r="D2969">
        <v>1.4739999771118164</v>
      </c>
      <c r="E2969">
        <v>9.6649999618530273</v>
      </c>
      <c r="F2969">
        <v>0.96039998531341553</v>
      </c>
      <c r="G2969">
        <v>0.97890001535415649</v>
      </c>
      <c r="H2969">
        <v>0.99479997158050537</v>
      </c>
      <c r="I2969">
        <v>0.98619997501373291</v>
      </c>
    </row>
    <row r="2970" spans="1:9" x14ac:dyDescent="0.2">
      <c r="A2970" t="s">
        <v>51</v>
      </c>
      <c r="B2970">
        <v>9.7910003662109375</v>
      </c>
      <c r="C2970">
        <v>1.6880999803543091</v>
      </c>
      <c r="D2970">
        <v>10.053999900817871</v>
      </c>
      <c r="E2970">
        <v>40.549999237060547</v>
      </c>
      <c r="F2970">
        <v>0.97380000352859497</v>
      </c>
      <c r="G2970">
        <v>0.9749000072479248</v>
      </c>
      <c r="H2970">
        <v>1.0052000284194946</v>
      </c>
      <c r="I2970">
        <v>0.99370002746582031</v>
      </c>
    </row>
    <row r="2971" spans="1:9" x14ac:dyDescent="0.2">
      <c r="A2971" t="s">
        <v>52</v>
      </c>
      <c r="B2971">
        <v>1.8229999542236328</v>
      </c>
      <c r="C2971">
        <v>0.56870001554489136</v>
      </c>
      <c r="D2971">
        <v>1.4129999876022339</v>
      </c>
      <c r="E2971">
        <v>12.190999984741211</v>
      </c>
      <c r="F2971">
        <v>1.2897000312805176</v>
      </c>
      <c r="G2971">
        <v>0.97329998016357422</v>
      </c>
      <c r="H2971">
        <v>1.3230999708175659</v>
      </c>
      <c r="I2971">
        <v>1.0013999938964844</v>
      </c>
    </row>
    <row r="2972" spans="1:9" x14ac:dyDescent="0.2">
      <c r="A2972" t="s">
        <v>53</v>
      </c>
      <c r="B2972">
        <v>10.550000190734863</v>
      </c>
      <c r="C2972">
        <v>2.0009000301361084</v>
      </c>
      <c r="D2972">
        <v>10.625</v>
      </c>
      <c r="E2972">
        <v>49.236000061035156</v>
      </c>
      <c r="F2972">
        <v>0.99290001392364502</v>
      </c>
      <c r="G2972">
        <v>0.98269999027252197</v>
      </c>
      <c r="H2972">
        <v>1.0105999708175659</v>
      </c>
      <c r="I2972">
        <v>0.99970000982284546</v>
      </c>
    </row>
    <row r="2973" spans="1:9" x14ac:dyDescent="0.2">
      <c r="A2973" t="s">
        <v>54</v>
      </c>
      <c r="B2973">
        <v>39.602001190185547</v>
      </c>
      <c r="C2973">
        <v>6.372499942779541</v>
      </c>
      <c r="D2973">
        <v>37.720001220703125</v>
      </c>
      <c r="E2973">
        <v>68.160003662109375</v>
      </c>
      <c r="F2973">
        <v>1.0499000549316406</v>
      </c>
      <c r="G2973">
        <v>0.97600001096725464</v>
      </c>
      <c r="H2973">
        <v>1.0751999616622925</v>
      </c>
      <c r="I2973">
        <v>1.0003999471664429</v>
      </c>
    </row>
    <row r="2974" spans="1:9" x14ac:dyDescent="0.2">
      <c r="A2974" t="s">
        <v>55</v>
      </c>
      <c r="B2974">
        <v>4.4829998016357422</v>
      </c>
      <c r="C2974">
        <v>1.0753999948501587</v>
      </c>
      <c r="D2974">
        <v>3.9100000858306885</v>
      </c>
      <c r="E2974">
        <v>19.21299934387207</v>
      </c>
      <c r="F2974">
        <v>1.1467000246047974</v>
      </c>
      <c r="G2974">
        <v>0.98269999027252197</v>
      </c>
      <c r="H2974">
        <v>1.1644999980926514</v>
      </c>
      <c r="I2974">
        <v>1.0019999742507935</v>
      </c>
    </row>
    <row r="2975" spans="1:9" x14ac:dyDescent="0.2">
      <c r="A2975" t="s">
        <v>56</v>
      </c>
      <c r="B2975">
        <v>26.044000625610352</v>
      </c>
      <c r="C2975">
        <v>3.5048999786376953</v>
      </c>
      <c r="D2975">
        <v>26.128999710083008</v>
      </c>
      <c r="E2975">
        <v>109.43199920654297</v>
      </c>
      <c r="F2975">
        <v>0.9968000054359436</v>
      </c>
      <c r="G2975">
        <v>0.99279999732971191</v>
      </c>
      <c r="H2975">
        <v>1.0039999485015869</v>
      </c>
      <c r="I2975">
        <v>1</v>
      </c>
    </row>
    <row r="2976" spans="1:9" x14ac:dyDescent="0.2">
      <c r="A2976" t="s">
        <v>57</v>
      </c>
      <c r="B2976">
        <v>0.51700001955032349</v>
      </c>
      <c r="C2976">
        <v>7.0500001311302185E-2</v>
      </c>
      <c r="D2976">
        <v>0.50400000810623169</v>
      </c>
      <c r="E2976">
        <v>1.1929999589920044</v>
      </c>
      <c r="F2976">
        <v>1.0254000425338745</v>
      </c>
      <c r="G2976">
        <v>1.0192999839782715</v>
      </c>
      <c r="H2976">
        <v>1.006100058555603</v>
      </c>
      <c r="I2976">
        <v>1</v>
      </c>
    </row>
    <row r="2977" spans="1:9" x14ac:dyDescent="0.2">
      <c r="A2977" t="s">
        <v>58</v>
      </c>
      <c r="B2977">
        <v>2.0039999485015869</v>
      </c>
      <c r="C2977">
        <v>0.24250000715255737</v>
      </c>
      <c r="D2977">
        <v>1.8890000581741333</v>
      </c>
      <c r="E2977">
        <v>1.8899999856948853</v>
      </c>
      <c r="F2977">
        <v>1.0605000257492065</v>
      </c>
      <c r="G2977">
        <v>1.0396000146865845</v>
      </c>
      <c r="H2977">
        <v>1.0369999408721924</v>
      </c>
      <c r="I2977">
        <v>0.98360002040863037</v>
      </c>
    </row>
    <row r="2978" spans="1:9" x14ac:dyDescent="0.2">
      <c r="A2978" t="s">
        <v>59</v>
      </c>
    </row>
    <row r="2979" spans="1:9" x14ac:dyDescent="0.2">
      <c r="A2979" t="s">
        <v>60</v>
      </c>
      <c r="B2979">
        <v>96.152999877929688</v>
      </c>
      <c r="C2979">
        <v>15.704999923706055</v>
      </c>
      <c r="D2979">
        <v>93.446998596191406</v>
      </c>
      <c r="E2979">
        <v>302.94198608398438</v>
      </c>
      <c r="F2979" t="s">
        <v>61</v>
      </c>
    </row>
    <row r="2981" spans="1:9" x14ac:dyDescent="0.2">
      <c r="A2981" t="s">
        <v>62</v>
      </c>
    </row>
    <row r="2983" spans="1:9" x14ac:dyDescent="0.2">
      <c r="A2983" t="s">
        <v>271</v>
      </c>
    </row>
    <row r="2984" spans="1:9" x14ac:dyDescent="0.2">
      <c r="A2984" t="s">
        <v>1</v>
      </c>
      <c r="B2984" t="s">
        <v>2</v>
      </c>
      <c r="C2984" t="s">
        <v>3</v>
      </c>
      <c r="D2984" t="s">
        <v>4</v>
      </c>
    </row>
    <row r="2985" spans="1:9" x14ac:dyDescent="0.2">
      <c r="A2985" t="s">
        <v>5</v>
      </c>
      <c r="B2985">
        <v>72</v>
      </c>
      <c r="C2985" t="s">
        <v>6</v>
      </c>
      <c r="D2985" t="s">
        <v>272</v>
      </c>
    </row>
    <row r="2986" spans="1:9" x14ac:dyDescent="0.2">
      <c r="A2986" t="s">
        <v>8</v>
      </c>
      <c r="B2986" t="s">
        <v>9</v>
      </c>
      <c r="C2986">
        <v>5.4251999855041504</v>
      </c>
      <c r="D2986" t="s">
        <v>10</v>
      </c>
      <c r="E2986">
        <v>1.0586999654769897</v>
      </c>
      <c r="F2986" t="s">
        <v>11</v>
      </c>
      <c r="G2986">
        <v>10.329999923706055</v>
      </c>
    </row>
    <row r="2987" spans="1:9" x14ac:dyDescent="0.2">
      <c r="A2987" t="s">
        <v>12</v>
      </c>
      <c r="B2987">
        <v>15</v>
      </c>
      <c r="C2987" t="s">
        <v>13</v>
      </c>
      <c r="D2987">
        <v>1</v>
      </c>
      <c r="E2987" t="s">
        <v>14</v>
      </c>
      <c r="F2987" t="s">
        <v>15</v>
      </c>
    </row>
    <row r="2988" spans="1:9" x14ac:dyDescent="0.2">
      <c r="A2988" t="s">
        <v>16</v>
      </c>
      <c r="B2988" t="s">
        <v>273</v>
      </c>
    </row>
    <row r="2989" spans="1:9" x14ac:dyDescent="0.2">
      <c r="A2989" t="s">
        <v>18</v>
      </c>
    </row>
    <row r="2990" spans="1:9" x14ac:dyDescent="0.2">
      <c r="A2990" t="s">
        <v>19</v>
      </c>
    </row>
    <row r="2991" spans="1:9" x14ac:dyDescent="0.2">
      <c r="A2991" t="s">
        <v>20</v>
      </c>
      <c r="B2991">
        <v>1.4970000350444934E-8</v>
      </c>
    </row>
    <row r="2992" spans="1:9" x14ac:dyDescent="0.2">
      <c r="A2992" t="s">
        <v>21</v>
      </c>
      <c r="B2992" t="s">
        <v>22</v>
      </c>
      <c r="C2992" t="s">
        <v>23</v>
      </c>
      <c r="D2992" t="s">
        <v>24</v>
      </c>
      <c r="E2992" t="s">
        <v>25</v>
      </c>
      <c r="F2992" t="s">
        <v>26</v>
      </c>
      <c r="G2992" t="s">
        <v>27</v>
      </c>
      <c r="H2992" t="s">
        <v>28</v>
      </c>
      <c r="I2992" t="s">
        <v>29</v>
      </c>
    </row>
    <row r="2993" spans="1:9" x14ac:dyDescent="0.2">
      <c r="A2993">
        <v>1</v>
      </c>
      <c r="B2993" t="s">
        <v>30</v>
      </c>
      <c r="C2993">
        <v>84.9219970703125</v>
      </c>
      <c r="D2993">
        <v>-35</v>
      </c>
      <c r="E2993">
        <v>267.89999389648438</v>
      </c>
      <c r="F2993">
        <v>120.59999847412109</v>
      </c>
      <c r="G2993">
        <v>100</v>
      </c>
      <c r="H2993">
        <v>595</v>
      </c>
      <c r="I2993">
        <v>-9.0279998779296875</v>
      </c>
    </row>
    <row r="2994" spans="1:9" x14ac:dyDescent="0.2">
      <c r="A2994">
        <v>2</v>
      </c>
      <c r="B2994" t="s">
        <v>31</v>
      </c>
      <c r="C2994">
        <v>151.11799621582031</v>
      </c>
      <c r="D2994">
        <v>26.100000381469727</v>
      </c>
      <c r="E2994">
        <v>11.300000190734863</v>
      </c>
      <c r="F2994">
        <v>9.3000001907348633</v>
      </c>
      <c r="G2994">
        <v>5.8600001335144043</v>
      </c>
      <c r="H2994">
        <v>47</v>
      </c>
      <c r="I2994">
        <v>1.5820000171661377</v>
      </c>
    </row>
    <row r="2995" spans="1:9" x14ac:dyDescent="0.2">
      <c r="A2995">
        <v>3</v>
      </c>
      <c r="B2995" t="s">
        <v>32</v>
      </c>
      <c r="C2995">
        <v>119.47699737548828</v>
      </c>
      <c r="D2995">
        <v>420.5</v>
      </c>
      <c r="E2995">
        <v>25.899999618530273</v>
      </c>
      <c r="F2995">
        <v>22.100000381469727</v>
      </c>
      <c r="G2995">
        <v>1.1599999666213989</v>
      </c>
      <c r="H2995">
        <v>56</v>
      </c>
      <c r="I2995">
        <v>9.8959999084472656</v>
      </c>
    </row>
    <row r="2996" spans="1:9" x14ac:dyDescent="0.2">
      <c r="A2996">
        <v>4</v>
      </c>
      <c r="B2996" t="s">
        <v>33</v>
      </c>
      <c r="C2996">
        <v>107.20700073242188</v>
      </c>
      <c r="D2996">
        <v>2876.699951171875</v>
      </c>
      <c r="E2996">
        <v>36.900001525878906</v>
      </c>
      <c r="F2996">
        <v>38.099998474121094</v>
      </c>
      <c r="G2996">
        <v>0.41999998688697815</v>
      </c>
      <c r="H2996">
        <v>69</v>
      </c>
      <c r="I2996">
        <v>41.157001495361328</v>
      </c>
    </row>
    <row r="2997" spans="1:9" x14ac:dyDescent="0.2">
      <c r="A2997">
        <v>5</v>
      </c>
      <c r="B2997" t="s">
        <v>34</v>
      </c>
      <c r="C2997">
        <v>129.50399780273438</v>
      </c>
      <c r="D2997">
        <v>83</v>
      </c>
      <c r="E2997">
        <v>6.1999998092651367</v>
      </c>
      <c r="F2997">
        <v>4</v>
      </c>
      <c r="G2997">
        <v>3.6700000762939453</v>
      </c>
      <c r="H2997">
        <v>164</v>
      </c>
      <c r="I2997">
        <v>11.713000297546387</v>
      </c>
    </row>
    <row r="2998" spans="1:9" x14ac:dyDescent="0.2">
      <c r="A2998">
        <v>6</v>
      </c>
      <c r="B2998" t="s">
        <v>35</v>
      </c>
      <c r="C2998">
        <v>90.683998107910156</v>
      </c>
      <c r="D2998">
        <v>1303.5</v>
      </c>
      <c r="E2998">
        <v>26.799999237060547</v>
      </c>
      <c r="F2998">
        <v>17.399999618530273</v>
      </c>
      <c r="G2998">
        <v>0.62999999523162842</v>
      </c>
      <c r="H2998">
        <v>124</v>
      </c>
      <c r="I2998">
        <v>50.099998474121094</v>
      </c>
    </row>
    <row r="2999" spans="1:9" x14ac:dyDescent="0.2">
      <c r="A2999">
        <v>7</v>
      </c>
      <c r="B2999" t="s">
        <v>36</v>
      </c>
      <c r="C2999">
        <v>77.498001098632812</v>
      </c>
      <c r="D2999">
        <v>5379.7001953125</v>
      </c>
      <c r="E2999">
        <v>82.300003051757812</v>
      </c>
      <c r="F2999">
        <v>34.900001525878906</v>
      </c>
      <c r="G2999">
        <v>0.31000000238418579</v>
      </c>
      <c r="H2999">
        <v>173</v>
      </c>
      <c r="I2999">
        <v>68.139999389648438</v>
      </c>
    </row>
    <row r="3000" spans="1:9" x14ac:dyDescent="0.2">
      <c r="A3000">
        <v>8</v>
      </c>
      <c r="B3000" t="s">
        <v>37</v>
      </c>
      <c r="C3000">
        <v>107.50299835205078</v>
      </c>
      <c r="D3000">
        <v>385.70001220703125</v>
      </c>
      <c r="E3000">
        <v>12.800000190734863</v>
      </c>
      <c r="F3000">
        <v>10.100000381469727</v>
      </c>
      <c r="G3000">
        <v>1.1699999570846558</v>
      </c>
      <c r="H3000">
        <v>103</v>
      </c>
      <c r="I3000">
        <v>18.78700065612793</v>
      </c>
    </row>
    <row r="3001" spans="1:9" x14ac:dyDescent="0.2">
      <c r="A3001">
        <v>9</v>
      </c>
      <c r="B3001" t="s">
        <v>38</v>
      </c>
      <c r="C3001">
        <v>134.90199279785156</v>
      </c>
      <c r="D3001">
        <v>1819.300048828125</v>
      </c>
      <c r="E3001">
        <v>19.899999618530273</v>
      </c>
      <c r="F3001">
        <v>18.200000762939453</v>
      </c>
      <c r="G3001">
        <v>0.52999997138977051</v>
      </c>
      <c r="H3001">
        <v>197</v>
      </c>
      <c r="I3001">
        <v>108.73899841308594</v>
      </c>
    </row>
    <row r="3002" spans="1:9" x14ac:dyDescent="0.2">
      <c r="A3002">
        <v>10</v>
      </c>
      <c r="B3002" t="s">
        <v>39</v>
      </c>
      <c r="C3002">
        <v>146.4429931640625</v>
      </c>
      <c r="D3002">
        <v>34.200000762939453</v>
      </c>
      <c r="E3002">
        <v>14.399999618530273</v>
      </c>
      <c r="F3002">
        <v>11</v>
      </c>
      <c r="G3002">
        <v>4.3400001525878906</v>
      </c>
      <c r="H3002">
        <v>142</v>
      </c>
      <c r="I3002">
        <v>1.2059999704360962</v>
      </c>
    </row>
    <row r="3003" spans="1:9" x14ac:dyDescent="0.2">
      <c r="A3003">
        <v>11</v>
      </c>
      <c r="B3003" t="s">
        <v>40</v>
      </c>
      <c r="C3003">
        <v>191.36199951171875</v>
      </c>
      <c r="D3003">
        <v>69.5</v>
      </c>
      <c r="E3003">
        <v>6.3000001907348633</v>
      </c>
      <c r="F3003">
        <v>4.5</v>
      </c>
      <c r="G3003">
        <v>2.3599998950958252</v>
      </c>
      <c r="H3003">
        <v>165</v>
      </c>
      <c r="I3003">
        <v>1.8960000276565552</v>
      </c>
    </row>
    <row r="3005" spans="1:9" x14ac:dyDescent="0.2">
      <c r="A3005" t="s">
        <v>41</v>
      </c>
      <c r="B3005" t="s">
        <v>42</v>
      </c>
    </row>
    <row r="3006" spans="1:9" x14ac:dyDescent="0.2">
      <c r="A3006" t="s">
        <v>22</v>
      </c>
      <c r="B3006" t="s">
        <v>43</v>
      </c>
      <c r="C3006" t="s">
        <v>44</v>
      </c>
      <c r="D3006" t="s">
        <v>45</v>
      </c>
      <c r="E3006" t="s">
        <v>29</v>
      </c>
      <c r="F3006" t="s">
        <v>41</v>
      </c>
      <c r="G3006" t="s">
        <v>46</v>
      </c>
      <c r="H3006" t="s">
        <v>47</v>
      </c>
      <c r="I3006" t="s">
        <v>30</v>
      </c>
    </row>
    <row r="3007" spans="1:9" x14ac:dyDescent="0.2">
      <c r="A3007" t="s">
        <v>30</v>
      </c>
      <c r="B3007">
        <v>-0.24300000071525574</v>
      </c>
      <c r="C3007">
        <v>-0.12409999966621399</v>
      </c>
      <c r="D3007">
        <v>-0.34000000357627869</v>
      </c>
      <c r="E3007">
        <v>-9.0279998779296875</v>
      </c>
      <c r="F3007">
        <v>0.71469998359680176</v>
      </c>
      <c r="G3007">
        <v>0.99129998683929443</v>
      </c>
      <c r="H3007">
        <v>0.72100001573562622</v>
      </c>
      <c r="I3007">
        <v>1</v>
      </c>
    </row>
    <row r="3008" spans="1:9" x14ac:dyDescent="0.2">
      <c r="A3008" t="s">
        <v>48</v>
      </c>
      <c r="B3008" t="s">
        <v>49</v>
      </c>
      <c r="C3008">
        <v>0.10199999809265137</v>
      </c>
    </row>
    <row r="3009" spans="1:9" x14ac:dyDescent="0.2">
      <c r="A3009" t="s">
        <v>31</v>
      </c>
      <c r="B3009">
        <v>0.11699999868869781</v>
      </c>
      <c r="C3009">
        <v>3.2000001519918442E-2</v>
      </c>
      <c r="D3009">
        <v>0.11999999731779099</v>
      </c>
      <c r="E3009">
        <v>1.5820000171661377</v>
      </c>
      <c r="F3009">
        <v>0.97460001707077026</v>
      </c>
      <c r="G3009">
        <v>0.98159998655319214</v>
      </c>
      <c r="H3009">
        <v>0.99690002202987671</v>
      </c>
      <c r="I3009">
        <v>0.99599999189376831</v>
      </c>
    </row>
    <row r="3010" spans="1:9" x14ac:dyDescent="0.2">
      <c r="A3010" t="s">
        <v>48</v>
      </c>
      <c r="B3010" t="s">
        <v>49</v>
      </c>
      <c r="C3010">
        <v>-2.6000000536441803E-2</v>
      </c>
    </row>
    <row r="3011" spans="1:9" x14ac:dyDescent="0.2">
      <c r="A3011" t="s">
        <v>50</v>
      </c>
      <c r="B3011">
        <v>1.4490000009536743</v>
      </c>
      <c r="C3011">
        <v>0.29730001091957092</v>
      </c>
      <c r="D3011">
        <v>1.5089999437332153</v>
      </c>
      <c r="E3011">
        <v>9.8959999084472656</v>
      </c>
      <c r="F3011">
        <v>0.9603000283241272</v>
      </c>
      <c r="G3011">
        <v>0.97899997234344482</v>
      </c>
      <c r="H3011">
        <v>0.99470001459121704</v>
      </c>
      <c r="I3011">
        <v>0.98610001802444458</v>
      </c>
    </row>
    <row r="3012" spans="1:9" x14ac:dyDescent="0.2">
      <c r="A3012" t="s">
        <v>51</v>
      </c>
      <c r="B3012">
        <v>9.939000129699707</v>
      </c>
      <c r="C3012">
        <v>1.7124999761581421</v>
      </c>
      <c r="D3012">
        <v>10.204000473022461</v>
      </c>
      <c r="E3012">
        <v>41.157001495361328</v>
      </c>
      <c r="F3012">
        <v>0.97399997711181641</v>
      </c>
      <c r="G3012">
        <v>0.97500002384185791</v>
      </c>
      <c r="H3012">
        <v>1.0052000284194946</v>
      </c>
      <c r="I3012">
        <v>0.99379998445510864</v>
      </c>
    </row>
    <row r="3013" spans="1:9" x14ac:dyDescent="0.2">
      <c r="A3013" t="s">
        <v>52</v>
      </c>
      <c r="B3013">
        <v>1.75</v>
      </c>
      <c r="C3013">
        <v>0.54570001363754272</v>
      </c>
      <c r="D3013">
        <v>1.3580000400543213</v>
      </c>
      <c r="E3013">
        <v>11.713000297546387</v>
      </c>
      <c r="F3013">
        <v>1.2890000343322754</v>
      </c>
      <c r="G3013">
        <v>0.97339999675750732</v>
      </c>
      <c r="H3013">
        <v>1.3222999572753906</v>
      </c>
      <c r="I3013">
        <v>1.0013999938964844</v>
      </c>
    </row>
    <row r="3014" spans="1:9" x14ac:dyDescent="0.2">
      <c r="A3014" t="s">
        <v>53</v>
      </c>
      <c r="B3014">
        <v>10.720000267028809</v>
      </c>
      <c r="C3014">
        <v>2.0318000316619873</v>
      </c>
      <c r="D3014">
        <v>10.812000274658203</v>
      </c>
      <c r="E3014">
        <v>50.099998474121094</v>
      </c>
      <c r="F3014">
        <v>0.99150002002716064</v>
      </c>
      <c r="G3014">
        <v>0.98280000686645508</v>
      </c>
      <c r="H3014">
        <v>1.0091999769210815</v>
      </c>
      <c r="I3014">
        <v>0.99970000982284546</v>
      </c>
    </row>
    <row r="3015" spans="1:9" x14ac:dyDescent="0.2">
      <c r="A3015" t="s">
        <v>54</v>
      </c>
      <c r="B3015">
        <v>39.582000732421875</v>
      </c>
      <c r="C3015">
        <v>6.3649997711181641</v>
      </c>
      <c r="D3015">
        <v>37.708999633789062</v>
      </c>
      <c r="E3015">
        <v>68.139999389648438</v>
      </c>
      <c r="F3015">
        <v>1.0497000217437744</v>
      </c>
      <c r="G3015">
        <v>0.97610002756118774</v>
      </c>
      <c r="H3015">
        <v>1.0749000310897827</v>
      </c>
      <c r="I3015">
        <v>1.0003999471664429</v>
      </c>
    </row>
    <row r="3016" spans="1:9" x14ac:dyDescent="0.2">
      <c r="A3016" t="s">
        <v>55</v>
      </c>
      <c r="B3016">
        <v>4.379000186920166</v>
      </c>
      <c r="C3016">
        <v>1.0498000383377075</v>
      </c>
      <c r="D3016">
        <v>3.8229999542236328</v>
      </c>
      <c r="E3016">
        <v>18.78700065612793</v>
      </c>
      <c r="F3016">
        <v>1.1454000473022461</v>
      </c>
      <c r="G3016">
        <v>0.98280000686645508</v>
      </c>
      <c r="H3016">
        <v>1.1632000207901001</v>
      </c>
      <c r="I3016">
        <v>1.0019999742507935</v>
      </c>
    </row>
    <row r="3017" spans="1:9" x14ac:dyDescent="0.2">
      <c r="A3017" t="s">
        <v>56</v>
      </c>
      <c r="B3017">
        <v>25.882999420166016</v>
      </c>
      <c r="C3017">
        <v>3.4809000492095947</v>
      </c>
      <c r="D3017">
        <v>25.964000701904297</v>
      </c>
      <c r="E3017">
        <v>108.73899841308594</v>
      </c>
      <c r="F3017">
        <v>0.99690002202987671</v>
      </c>
      <c r="G3017">
        <v>0.99279999732971191</v>
      </c>
      <c r="H3017">
        <v>1.00409996509552</v>
      </c>
      <c r="I3017">
        <v>1</v>
      </c>
    </row>
    <row r="3018" spans="1:9" x14ac:dyDescent="0.2">
      <c r="A3018" t="s">
        <v>57</v>
      </c>
      <c r="B3018">
        <v>0.52300000190734863</v>
      </c>
      <c r="C3018">
        <v>7.1199998259544373E-2</v>
      </c>
      <c r="D3018">
        <v>0.50999999046325684</v>
      </c>
      <c r="E3018">
        <v>1.2059999704360962</v>
      </c>
      <c r="F3018">
        <v>1.0255999565124512</v>
      </c>
      <c r="G3018">
        <v>1.0192999839782715</v>
      </c>
      <c r="H3018">
        <v>1.0061999559402466</v>
      </c>
      <c r="I3018">
        <v>1</v>
      </c>
    </row>
    <row r="3019" spans="1:9" x14ac:dyDescent="0.2">
      <c r="A3019" t="s">
        <v>58</v>
      </c>
      <c r="B3019">
        <v>2.0109999179840088</v>
      </c>
      <c r="C3019">
        <v>0.24320000410079956</v>
      </c>
      <c r="D3019">
        <v>1.8949999809265137</v>
      </c>
      <c r="E3019">
        <v>1.8960000276565552</v>
      </c>
      <c r="F3019">
        <v>1.0609999895095825</v>
      </c>
      <c r="G3019">
        <v>1.0397000312805176</v>
      </c>
      <c r="H3019">
        <v>1.0372999906539917</v>
      </c>
      <c r="I3019">
        <v>0.98379999399185181</v>
      </c>
    </row>
    <row r="3020" spans="1:9" x14ac:dyDescent="0.2">
      <c r="A3020" t="s">
        <v>59</v>
      </c>
    </row>
    <row r="3021" spans="1:9" x14ac:dyDescent="0.2">
      <c r="A3021" t="s">
        <v>60</v>
      </c>
      <c r="B3021">
        <v>96.185997009277344</v>
      </c>
      <c r="C3021">
        <v>15.705300331115723</v>
      </c>
      <c r="D3021">
        <v>93.564002990722656</v>
      </c>
      <c r="E3021">
        <v>304.18701171875</v>
      </c>
      <c r="F3021" t="s">
        <v>61</v>
      </c>
    </row>
    <row r="3023" spans="1:9" x14ac:dyDescent="0.2">
      <c r="A3023" t="s">
        <v>62</v>
      </c>
    </row>
    <row r="3025" spans="1:9" x14ac:dyDescent="0.2">
      <c r="A3025" t="s">
        <v>274</v>
      </c>
    </row>
    <row r="3026" spans="1:9" x14ac:dyDescent="0.2">
      <c r="A3026" t="s">
        <v>1</v>
      </c>
      <c r="B3026" t="s">
        <v>2</v>
      </c>
      <c r="C3026" t="s">
        <v>3</v>
      </c>
      <c r="D3026" t="s">
        <v>4</v>
      </c>
    </row>
    <row r="3027" spans="1:9" x14ac:dyDescent="0.2">
      <c r="A3027" t="s">
        <v>5</v>
      </c>
      <c r="B3027">
        <v>73</v>
      </c>
      <c r="C3027" t="s">
        <v>6</v>
      </c>
      <c r="D3027" t="s">
        <v>7</v>
      </c>
    </row>
    <row r="3028" spans="1:9" x14ac:dyDescent="0.2">
      <c r="A3028" t="s">
        <v>8</v>
      </c>
      <c r="B3028" t="s">
        <v>9</v>
      </c>
      <c r="C3028">
        <v>29.237800598144531</v>
      </c>
      <c r="D3028" t="s">
        <v>10</v>
      </c>
      <c r="E3028">
        <v>-35.643299102783203</v>
      </c>
      <c r="F3028" t="s">
        <v>11</v>
      </c>
      <c r="G3028">
        <v>10.192000389099121</v>
      </c>
    </row>
    <row r="3029" spans="1:9" x14ac:dyDescent="0.2">
      <c r="A3029" t="s">
        <v>12</v>
      </c>
      <c r="B3029">
        <v>15</v>
      </c>
      <c r="C3029" t="s">
        <v>13</v>
      </c>
      <c r="D3029">
        <v>1</v>
      </c>
      <c r="E3029" t="s">
        <v>14</v>
      </c>
      <c r="F3029" t="s">
        <v>15</v>
      </c>
    </row>
    <row r="3030" spans="1:9" x14ac:dyDescent="0.2">
      <c r="A3030" t="s">
        <v>16</v>
      </c>
      <c r="B3030" t="s">
        <v>275</v>
      </c>
    </row>
    <row r="3031" spans="1:9" x14ac:dyDescent="0.2">
      <c r="A3031" t="s">
        <v>18</v>
      </c>
    </row>
    <row r="3032" spans="1:9" x14ac:dyDescent="0.2">
      <c r="A3032" t="s">
        <v>19</v>
      </c>
    </row>
    <row r="3033" spans="1:9" x14ac:dyDescent="0.2">
      <c r="A3033" t="s">
        <v>20</v>
      </c>
      <c r="B3033">
        <v>1.4979999463093918E-8</v>
      </c>
    </row>
    <row r="3034" spans="1:9" x14ac:dyDescent="0.2">
      <c r="A3034" t="s">
        <v>21</v>
      </c>
      <c r="B3034" t="s">
        <v>22</v>
      </c>
      <c r="C3034" t="s">
        <v>23</v>
      </c>
      <c r="D3034" t="s">
        <v>24</v>
      </c>
      <c r="E3034" t="s">
        <v>25</v>
      </c>
      <c r="F3034" t="s">
        <v>26</v>
      </c>
      <c r="G3034" t="s">
        <v>27</v>
      </c>
      <c r="H3034" t="s">
        <v>28</v>
      </c>
      <c r="I3034" t="s">
        <v>29</v>
      </c>
    </row>
    <row r="3035" spans="1:9" x14ac:dyDescent="0.2">
      <c r="A3035">
        <v>1</v>
      </c>
      <c r="B3035" t="s">
        <v>30</v>
      </c>
      <c r="C3035">
        <v>84.9219970703125</v>
      </c>
      <c r="D3035">
        <v>-64.300003051757812</v>
      </c>
      <c r="E3035">
        <v>163.80000305175781</v>
      </c>
      <c r="F3035">
        <v>168.19999694824219</v>
      </c>
      <c r="G3035">
        <v>100</v>
      </c>
      <c r="H3035">
        <v>559</v>
      </c>
      <c r="I3035">
        <v>-16.565000534057617</v>
      </c>
    </row>
    <row r="3036" spans="1:9" x14ac:dyDescent="0.2">
      <c r="A3036">
        <v>2</v>
      </c>
      <c r="B3036" t="s">
        <v>31</v>
      </c>
      <c r="C3036">
        <v>151.11799621582031</v>
      </c>
      <c r="D3036">
        <v>5.4000000953674316</v>
      </c>
      <c r="E3036">
        <v>8.8999996185302734</v>
      </c>
      <c r="F3036">
        <v>8.1000003814697266</v>
      </c>
      <c r="G3036">
        <v>19.760000228881836</v>
      </c>
      <c r="H3036">
        <v>42</v>
      </c>
      <c r="I3036">
        <v>0.32499998807907104</v>
      </c>
    </row>
    <row r="3037" spans="1:9" x14ac:dyDescent="0.2">
      <c r="A3037">
        <v>3</v>
      </c>
      <c r="B3037" t="s">
        <v>32</v>
      </c>
      <c r="C3037">
        <v>119.47699737548828</v>
      </c>
      <c r="D3037">
        <v>270.60000610351562</v>
      </c>
      <c r="E3037">
        <v>25.700000762939453</v>
      </c>
      <c r="F3037">
        <v>19.5</v>
      </c>
      <c r="G3037">
        <v>1.4900000095367432</v>
      </c>
      <c r="H3037">
        <v>55</v>
      </c>
      <c r="I3037">
        <v>6.3639998435974121</v>
      </c>
    </row>
    <row r="3038" spans="1:9" x14ac:dyDescent="0.2">
      <c r="A3038">
        <v>4</v>
      </c>
      <c r="B3038" t="s">
        <v>33</v>
      </c>
      <c r="C3038">
        <v>107.21700286865234</v>
      </c>
      <c r="D3038">
        <v>3178.89990234375</v>
      </c>
      <c r="E3038">
        <v>36</v>
      </c>
      <c r="F3038">
        <v>31.700000762939453</v>
      </c>
      <c r="G3038">
        <v>0.40000000596046448</v>
      </c>
      <c r="H3038">
        <v>65</v>
      </c>
      <c r="I3038">
        <v>45.449001312255859</v>
      </c>
    </row>
    <row r="3039" spans="1:9" x14ac:dyDescent="0.2">
      <c r="A3039">
        <v>5</v>
      </c>
      <c r="B3039" t="s">
        <v>34</v>
      </c>
      <c r="C3039">
        <v>129.46699523925781</v>
      </c>
      <c r="D3039">
        <v>130.30000305175781</v>
      </c>
      <c r="E3039">
        <v>3.4000000953674316</v>
      </c>
      <c r="F3039">
        <v>5</v>
      </c>
      <c r="G3039">
        <v>2.8599998950958252</v>
      </c>
      <c r="H3039">
        <v>151</v>
      </c>
      <c r="I3039">
        <v>18.371999740600586</v>
      </c>
    </row>
    <row r="3040" spans="1:9" x14ac:dyDescent="0.2">
      <c r="A3040">
        <v>6</v>
      </c>
      <c r="B3040" t="s">
        <v>35</v>
      </c>
      <c r="C3040">
        <v>90.674003601074219</v>
      </c>
      <c r="D3040">
        <v>1584.9000244140625</v>
      </c>
      <c r="E3040">
        <v>26.299999237060547</v>
      </c>
      <c r="F3040">
        <v>15.199999809265137</v>
      </c>
      <c r="G3040">
        <v>0.56999999284744263</v>
      </c>
      <c r="H3040">
        <v>120</v>
      </c>
      <c r="I3040">
        <v>60.875</v>
      </c>
    </row>
    <row r="3041" spans="1:9" x14ac:dyDescent="0.2">
      <c r="A3041">
        <v>7</v>
      </c>
      <c r="B3041" t="s">
        <v>36</v>
      </c>
      <c r="C3041">
        <v>77.48699951171875</v>
      </c>
      <c r="D3041">
        <v>5315.10009765625</v>
      </c>
      <c r="E3041">
        <v>82.199996948242188</v>
      </c>
      <c r="F3041">
        <v>30</v>
      </c>
      <c r="G3041">
        <v>0.31000000238418579</v>
      </c>
      <c r="H3041">
        <v>170</v>
      </c>
      <c r="I3041">
        <v>67.277000427246094</v>
      </c>
    </row>
    <row r="3042" spans="1:9" x14ac:dyDescent="0.2">
      <c r="A3042">
        <v>8</v>
      </c>
      <c r="B3042" t="s">
        <v>37</v>
      </c>
      <c r="C3042">
        <v>107.50800323486328</v>
      </c>
      <c r="D3042">
        <v>1240.4000244140625</v>
      </c>
      <c r="E3042">
        <v>13.600000381469727</v>
      </c>
      <c r="F3042">
        <v>11.399999618530273</v>
      </c>
      <c r="G3042">
        <v>0.63999998569488525</v>
      </c>
      <c r="H3042">
        <v>109</v>
      </c>
      <c r="I3042">
        <v>60.382999420166016</v>
      </c>
    </row>
    <row r="3043" spans="1:9" x14ac:dyDescent="0.2">
      <c r="A3043">
        <v>9</v>
      </c>
      <c r="B3043" t="s">
        <v>38</v>
      </c>
      <c r="C3043">
        <v>134.95199584960938</v>
      </c>
      <c r="D3043">
        <v>768.9000244140625</v>
      </c>
      <c r="E3043">
        <v>15</v>
      </c>
      <c r="F3043">
        <v>14.600000381469727</v>
      </c>
      <c r="G3043">
        <v>0.81999999284744263</v>
      </c>
      <c r="H3043">
        <v>174</v>
      </c>
      <c r="I3043">
        <v>45.928001403808594</v>
      </c>
    </row>
    <row r="3044" spans="1:9" x14ac:dyDescent="0.2">
      <c r="A3044">
        <v>10</v>
      </c>
      <c r="B3044" t="s">
        <v>39</v>
      </c>
      <c r="C3044">
        <v>146.4429931640625</v>
      </c>
      <c r="D3044">
        <v>9.6999998092651367</v>
      </c>
      <c r="E3044">
        <v>13.699999809265137</v>
      </c>
      <c r="F3044">
        <v>13</v>
      </c>
      <c r="G3044">
        <v>12.060000419616699</v>
      </c>
      <c r="H3044">
        <v>142</v>
      </c>
      <c r="I3044">
        <v>0.34099999070167542</v>
      </c>
    </row>
    <row r="3045" spans="1:9" x14ac:dyDescent="0.2">
      <c r="A3045">
        <v>11</v>
      </c>
      <c r="B3045" t="s">
        <v>40</v>
      </c>
      <c r="C3045">
        <v>191.38499450683594</v>
      </c>
      <c r="D3045">
        <v>171.80000305175781</v>
      </c>
      <c r="E3045">
        <v>5.3000001907348633</v>
      </c>
      <c r="F3045">
        <v>5.5999999046325684</v>
      </c>
      <c r="G3045">
        <v>1.440000057220459</v>
      </c>
      <c r="H3045">
        <v>164</v>
      </c>
      <c r="I3045">
        <v>4.6830000877380371</v>
      </c>
    </row>
    <row r="3047" spans="1:9" x14ac:dyDescent="0.2">
      <c r="A3047" t="s">
        <v>41</v>
      </c>
      <c r="B3047" t="s">
        <v>42</v>
      </c>
    </row>
    <row r="3048" spans="1:9" x14ac:dyDescent="0.2">
      <c r="A3048" t="s">
        <v>22</v>
      </c>
      <c r="B3048" t="s">
        <v>43</v>
      </c>
      <c r="C3048" t="s">
        <v>44</v>
      </c>
      <c r="D3048" t="s">
        <v>45</v>
      </c>
      <c r="E3048" t="s">
        <v>29</v>
      </c>
      <c r="F3048" t="s">
        <v>41</v>
      </c>
      <c r="G3048" t="s">
        <v>46</v>
      </c>
      <c r="H3048" t="s">
        <v>47</v>
      </c>
      <c r="I3048" t="s">
        <v>30</v>
      </c>
    </row>
    <row r="3049" spans="1:9" x14ac:dyDescent="0.2">
      <c r="A3049" t="s">
        <v>30</v>
      </c>
      <c r="B3049">
        <v>-0.49099999666213989</v>
      </c>
      <c r="C3049">
        <v>-0.23499999940395355</v>
      </c>
      <c r="D3049">
        <v>-0.62400001287460327</v>
      </c>
      <c r="E3049">
        <v>-16.565000534057617</v>
      </c>
      <c r="F3049">
        <v>0.7874000072479248</v>
      </c>
      <c r="G3049">
        <v>1.0032000541687012</v>
      </c>
      <c r="H3049">
        <v>0.78479999303817749</v>
      </c>
      <c r="I3049">
        <v>1</v>
      </c>
    </row>
    <row r="3050" spans="1:9" x14ac:dyDescent="0.2">
      <c r="A3050" t="s">
        <v>48</v>
      </c>
      <c r="B3050" t="s">
        <v>49</v>
      </c>
      <c r="C3050">
        <v>0.2070000022649765</v>
      </c>
    </row>
    <row r="3051" spans="1:9" x14ac:dyDescent="0.2">
      <c r="A3051" t="s">
        <v>31</v>
      </c>
      <c r="B3051">
        <v>2.4000000208616257E-2</v>
      </c>
      <c r="C3051">
        <v>6.2000001780688763E-3</v>
      </c>
      <c r="D3051">
        <v>2.500000037252903E-2</v>
      </c>
      <c r="E3051">
        <v>0.32499998807907104</v>
      </c>
      <c r="F3051">
        <v>0.98650002479553223</v>
      </c>
      <c r="G3051">
        <v>0.9934999942779541</v>
      </c>
      <c r="H3051">
        <v>0.99690002202987671</v>
      </c>
      <c r="I3051">
        <v>0.99589997529983521</v>
      </c>
    </row>
    <row r="3052" spans="1:9" x14ac:dyDescent="0.2">
      <c r="A3052" t="s">
        <v>48</v>
      </c>
      <c r="B3052" t="s">
        <v>49</v>
      </c>
      <c r="C3052">
        <v>-4.999999888241291E-3</v>
      </c>
    </row>
    <row r="3053" spans="1:9" x14ac:dyDescent="0.2">
      <c r="A3053" t="s">
        <v>50</v>
      </c>
      <c r="B3053">
        <v>0.94199997186660767</v>
      </c>
      <c r="C3053">
        <v>0.18000000715255737</v>
      </c>
      <c r="D3053">
        <v>0.97000002861022949</v>
      </c>
      <c r="E3053">
        <v>6.3639998435974121</v>
      </c>
      <c r="F3053">
        <v>0.97070002555847168</v>
      </c>
      <c r="G3053">
        <v>0.99119997024536133</v>
      </c>
      <c r="H3053">
        <v>0.99409997463226318</v>
      </c>
      <c r="I3053">
        <v>0.98509997129440308</v>
      </c>
    </row>
    <row r="3054" spans="1:9" x14ac:dyDescent="0.2">
      <c r="A3054" t="s">
        <v>51</v>
      </c>
      <c r="B3054">
        <v>11.104000091552734</v>
      </c>
      <c r="C3054">
        <v>1.7815999984741211</v>
      </c>
      <c r="D3054">
        <v>11.269000053405762</v>
      </c>
      <c r="E3054">
        <v>45.449001312255859</v>
      </c>
      <c r="F3054">
        <v>0.98540002107620239</v>
      </c>
      <c r="G3054">
        <v>0.98729997873306274</v>
      </c>
      <c r="H3054">
        <v>1.0033999681472778</v>
      </c>
      <c r="I3054">
        <v>0.99470001459121704</v>
      </c>
    </row>
    <row r="3055" spans="1:9" x14ac:dyDescent="0.2">
      <c r="A3055" t="s">
        <v>52</v>
      </c>
      <c r="B3055">
        <v>2.4549999237060547</v>
      </c>
      <c r="C3055">
        <v>0.71289998292922974</v>
      </c>
      <c r="D3055">
        <v>2.130000114440918</v>
      </c>
      <c r="E3055">
        <v>18.371999740600586</v>
      </c>
      <c r="F3055">
        <v>1.1528999805450439</v>
      </c>
      <c r="G3055">
        <v>0.98500001430511475</v>
      </c>
      <c r="H3055">
        <v>1.1707999706268311</v>
      </c>
      <c r="I3055">
        <v>0.99980002641677856</v>
      </c>
    </row>
    <row r="3056" spans="1:9" x14ac:dyDescent="0.2">
      <c r="A3056" t="s">
        <v>53</v>
      </c>
      <c r="B3056">
        <v>13.041000366210938</v>
      </c>
      <c r="C3056">
        <v>2.3017001152038574</v>
      </c>
      <c r="D3056">
        <v>13.13700008392334</v>
      </c>
      <c r="E3056">
        <v>60.875</v>
      </c>
      <c r="F3056">
        <v>0.99269998073577881</v>
      </c>
      <c r="G3056">
        <v>0.99449998140335083</v>
      </c>
      <c r="H3056">
        <v>0.99860000610351562</v>
      </c>
      <c r="I3056">
        <v>0.99959999322891235</v>
      </c>
    </row>
    <row r="3057" spans="1:9" x14ac:dyDescent="0.2">
      <c r="A3057" t="s">
        <v>54</v>
      </c>
      <c r="B3057">
        <v>39.582000732421875</v>
      </c>
      <c r="C3057">
        <v>5.9268999099731445</v>
      </c>
      <c r="D3057">
        <v>37.231998443603516</v>
      </c>
      <c r="E3057">
        <v>67.277000427246094</v>
      </c>
      <c r="F3057">
        <v>1.0630999803543091</v>
      </c>
      <c r="G3057">
        <v>0.98769998550415039</v>
      </c>
      <c r="H3057">
        <v>1.0759999752044678</v>
      </c>
      <c r="I3057">
        <v>1.0003999471664429</v>
      </c>
    </row>
    <row r="3058" spans="1:9" x14ac:dyDescent="0.2">
      <c r="A3058" t="s">
        <v>55</v>
      </c>
      <c r="B3058">
        <v>13.036999702453613</v>
      </c>
      <c r="C3058">
        <v>2.9100000858306885</v>
      </c>
      <c r="D3058">
        <v>12.288000106811523</v>
      </c>
      <c r="E3058">
        <v>60.382999420166016</v>
      </c>
      <c r="F3058">
        <v>1.0609999895095825</v>
      </c>
      <c r="G3058">
        <v>0.99449998140335083</v>
      </c>
      <c r="H3058">
        <v>1.0654000043869019</v>
      </c>
      <c r="I3058">
        <v>1.0013999938964844</v>
      </c>
    </row>
    <row r="3059" spans="1:9" x14ac:dyDescent="0.2">
      <c r="A3059" t="s">
        <v>56</v>
      </c>
      <c r="B3059">
        <v>11.109000205993652</v>
      </c>
      <c r="C3059">
        <v>1.3911999464035034</v>
      </c>
      <c r="D3059">
        <v>10.965999603271484</v>
      </c>
      <c r="E3059">
        <v>45.928001403808594</v>
      </c>
      <c r="F3059">
        <v>1.0130000114440918</v>
      </c>
      <c r="G3059">
        <v>1.0072000026702881</v>
      </c>
      <c r="H3059">
        <v>1.0058000087738037</v>
      </c>
      <c r="I3059">
        <v>1</v>
      </c>
    </row>
    <row r="3060" spans="1:9" x14ac:dyDescent="0.2">
      <c r="A3060" t="s">
        <v>57</v>
      </c>
      <c r="B3060">
        <v>0.15000000596046448</v>
      </c>
      <c r="C3060">
        <v>1.9099999219179153E-2</v>
      </c>
      <c r="D3060">
        <v>0.14399999380111694</v>
      </c>
      <c r="E3060">
        <v>0.34099999070167542</v>
      </c>
      <c r="F3060">
        <v>1.0424000024795532</v>
      </c>
      <c r="G3060">
        <v>1.0335999727249146</v>
      </c>
      <c r="H3060">
        <v>1.0084999799728394</v>
      </c>
      <c r="I3060">
        <v>1</v>
      </c>
    </row>
    <row r="3061" spans="1:9" x14ac:dyDescent="0.2">
      <c r="A3061" t="s">
        <v>58</v>
      </c>
      <c r="B3061">
        <v>5.0850000381469727</v>
      </c>
      <c r="C3061">
        <v>0.57270002365112305</v>
      </c>
      <c r="D3061">
        <v>4.6820001602172852</v>
      </c>
      <c r="E3061">
        <v>4.6830000877380371</v>
      </c>
      <c r="F3061">
        <v>1.0860999822616577</v>
      </c>
      <c r="G3061">
        <v>1.0533000230789185</v>
      </c>
      <c r="H3061">
        <v>1.038100004196167</v>
      </c>
      <c r="I3061">
        <v>0.99330002069473267</v>
      </c>
    </row>
    <row r="3062" spans="1:9" x14ac:dyDescent="0.2">
      <c r="A3062" t="s">
        <v>59</v>
      </c>
    </row>
    <row r="3063" spans="1:9" x14ac:dyDescent="0.2">
      <c r="A3063" t="s">
        <v>60</v>
      </c>
      <c r="B3063">
        <v>96.238998413085938</v>
      </c>
      <c r="C3063">
        <v>15.56719970703125</v>
      </c>
      <c r="D3063">
        <v>92.219001770019531</v>
      </c>
      <c r="E3063">
        <v>293.4320068359375</v>
      </c>
      <c r="F3063" t="s">
        <v>61</v>
      </c>
    </row>
    <row r="3065" spans="1:9" x14ac:dyDescent="0.2">
      <c r="A3065" t="s">
        <v>62</v>
      </c>
    </row>
    <row r="3067" spans="1:9" x14ac:dyDescent="0.2">
      <c r="A3067" t="s">
        <v>276</v>
      </c>
    </row>
    <row r="3068" spans="1:9" x14ac:dyDescent="0.2">
      <c r="A3068" t="s">
        <v>1</v>
      </c>
      <c r="B3068" t="s">
        <v>2</v>
      </c>
      <c r="C3068" t="s">
        <v>3</v>
      </c>
      <c r="D3068" t="s">
        <v>4</v>
      </c>
    </row>
    <row r="3069" spans="1:9" x14ac:dyDescent="0.2">
      <c r="A3069" t="s">
        <v>5</v>
      </c>
      <c r="B3069">
        <v>74</v>
      </c>
      <c r="C3069" t="s">
        <v>6</v>
      </c>
      <c r="D3069" t="s">
        <v>7</v>
      </c>
    </row>
    <row r="3070" spans="1:9" x14ac:dyDescent="0.2">
      <c r="A3070" t="s">
        <v>8</v>
      </c>
      <c r="B3070" t="s">
        <v>9</v>
      </c>
      <c r="C3070">
        <v>29.054599761962891</v>
      </c>
      <c r="D3070" t="s">
        <v>10</v>
      </c>
      <c r="E3070">
        <v>-35.793399810791016</v>
      </c>
      <c r="F3070" t="s">
        <v>11</v>
      </c>
      <c r="G3070">
        <v>10.194999694824219</v>
      </c>
    </row>
    <row r="3071" spans="1:9" x14ac:dyDescent="0.2">
      <c r="A3071" t="s">
        <v>12</v>
      </c>
      <c r="B3071">
        <v>15</v>
      </c>
      <c r="C3071" t="s">
        <v>13</v>
      </c>
      <c r="D3071">
        <v>1</v>
      </c>
      <c r="E3071" t="s">
        <v>14</v>
      </c>
      <c r="F3071" t="s">
        <v>15</v>
      </c>
    </row>
    <row r="3072" spans="1:9" x14ac:dyDescent="0.2">
      <c r="A3072" t="s">
        <v>16</v>
      </c>
      <c r="B3072" t="s">
        <v>277</v>
      </c>
    </row>
    <row r="3073" spans="1:9" x14ac:dyDescent="0.2">
      <c r="A3073" t="s">
        <v>18</v>
      </c>
    </row>
    <row r="3074" spans="1:9" x14ac:dyDescent="0.2">
      <c r="A3074" t="s">
        <v>19</v>
      </c>
    </row>
    <row r="3075" spans="1:9" x14ac:dyDescent="0.2">
      <c r="A3075" t="s">
        <v>20</v>
      </c>
      <c r="B3075">
        <v>1.4970000350444934E-8</v>
      </c>
    </row>
    <row r="3076" spans="1:9" x14ac:dyDescent="0.2">
      <c r="A3076" t="s">
        <v>21</v>
      </c>
      <c r="B3076" t="s">
        <v>22</v>
      </c>
      <c r="C3076" t="s">
        <v>23</v>
      </c>
      <c r="D3076" t="s">
        <v>24</v>
      </c>
      <c r="E3076" t="s">
        <v>25</v>
      </c>
      <c r="F3076" t="s">
        <v>26</v>
      </c>
      <c r="G3076" t="s">
        <v>27</v>
      </c>
      <c r="H3076" t="s">
        <v>28</v>
      </c>
      <c r="I3076" t="s">
        <v>29</v>
      </c>
    </row>
    <row r="3077" spans="1:9" x14ac:dyDescent="0.2">
      <c r="A3077">
        <v>1</v>
      </c>
      <c r="B3077" t="s">
        <v>30</v>
      </c>
      <c r="C3077">
        <v>84.9219970703125</v>
      </c>
      <c r="D3077">
        <v>-57</v>
      </c>
      <c r="E3077">
        <v>169.19999694824219</v>
      </c>
      <c r="F3077">
        <v>155.80000305175781</v>
      </c>
      <c r="G3077">
        <v>100</v>
      </c>
      <c r="H3077">
        <v>552</v>
      </c>
      <c r="I3077">
        <v>-14.692000389099121</v>
      </c>
    </row>
    <row r="3078" spans="1:9" x14ac:dyDescent="0.2">
      <c r="A3078">
        <v>2</v>
      </c>
      <c r="B3078" t="s">
        <v>31</v>
      </c>
      <c r="C3078">
        <v>151.11799621582031</v>
      </c>
      <c r="D3078">
        <v>7.3000001907348633</v>
      </c>
      <c r="E3078">
        <v>10.399999618530273</v>
      </c>
      <c r="F3078">
        <v>7.5999999046325684</v>
      </c>
      <c r="G3078">
        <v>15.5</v>
      </c>
      <c r="H3078">
        <v>44</v>
      </c>
      <c r="I3078">
        <v>0.43999999761581421</v>
      </c>
    </row>
    <row r="3079" spans="1:9" x14ac:dyDescent="0.2">
      <c r="A3079">
        <v>3</v>
      </c>
      <c r="B3079" t="s">
        <v>32</v>
      </c>
      <c r="C3079">
        <v>119.47699737548828</v>
      </c>
      <c r="D3079">
        <v>301.70001220703125</v>
      </c>
      <c r="E3079">
        <v>25.299999237060547</v>
      </c>
      <c r="F3079">
        <v>19.600000381469727</v>
      </c>
      <c r="G3079">
        <v>1.3899999856948853</v>
      </c>
      <c r="H3079">
        <v>55</v>
      </c>
      <c r="I3079">
        <v>7.0989999771118164</v>
      </c>
    </row>
    <row r="3080" spans="1:9" x14ac:dyDescent="0.2">
      <c r="A3080">
        <v>4</v>
      </c>
      <c r="B3080" t="s">
        <v>33</v>
      </c>
      <c r="C3080">
        <v>107.22200012207031</v>
      </c>
      <c r="D3080">
        <v>3047.199951171875</v>
      </c>
      <c r="E3080">
        <v>33.700000762939453</v>
      </c>
      <c r="F3080">
        <v>36.299999237060547</v>
      </c>
      <c r="G3080">
        <v>0.40999999642372131</v>
      </c>
      <c r="H3080">
        <v>66</v>
      </c>
      <c r="I3080">
        <v>43.596000671386719</v>
      </c>
    </row>
    <row r="3081" spans="1:9" x14ac:dyDescent="0.2">
      <c r="A3081">
        <v>5</v>
      </c>
      <c r="B3081" t="s">
        <v>34</v>
      </c>
      <c r="C3081">
        <v>129.44599914550781</v>
      </c>
      <c r="D3081">
        <v>123.80000305175781</v>
      </c>
      <c r="E3081">
        <v>8</v>
      </c>
      <c r="F3081">
        <v>5.8000001907348633</v>
      </c>
      <c r="G3081">
        <v>2.9900000095367432</v>
      </c>
      <c r="H3081">
        <v>191</v>
      </c>
      <c r="I3081">
        <v>17.472999572753906</v>
      </c>
    </row>
    <row r="3082" spans="1:9" x14ac:dyDescent="0.2">
      <c r="A3082">
        <v>6</v>
      </c>
      <c r="B3082" t="s">
        <v>35</v>
      </c>
      <c r="C3082">
        <v>90.674003601074219</v>
      </c>
      <c r="D3082">
        <v>1630.5999755859375</v>
      </c>
      <c r="E3082">
        <v>24.100000381469727</v>
      </c>
      <c r="F3082">
        <v>15.5</v>
      </c>
      <c r="G3082">
        <v>0.56000000238418579</v>
      </c>
      <c r="H3082">
        <v>117</v>
      </c>
      <c r="I3082">
        <v>62.671001434326172</v>
      </c>
    </row>
    <row r="3083" spans="1:9" x14ac:dyDescent="0.2">
      <c r="A3083">
        <v>7</v>
      </c>
      <c r="B3083" t="s">
        <v>36</v>
      </c>
      <c r="C3083">
        <v>77.48699951171875</v>
      </c>
      <c r="D3083">
        <v>5279</v>
      </c>
      <c r="E3083">
        <v>79.800003051757812</v>
      </c>
      <c r="F3083">
        <v>28.299999237060547</v>
      </c>
      <c r="G3083">
        <v>0.31000000238418579</v>
      </c>
      <c r="H3083">
        <v>167</v>
      </c>
      <c r="I3083">
        <v>66.864997863769531</v>
      </c>
    </row>
    <row r="3084" spans="1:9" x14ac:dyDescent="0.2">
      <c r="A3084">
        <v>8</v>
      </c>
      <c r="B3084" t="s">
        <v>37</v>
      </c>
      <c r="C3084">
        <v>107.49800109863281</v>
      </c>
      <c r="D3084">
        <v>1166.5</v>
      </c>
      <c r="E3084">
        <v>13.899999618530273</v>
      </c>
      <c r="F3084">
        <v>11.5</v>
      </c>
      <c r="G3084">
        <v>0.6600000262260437</v>
      </c>
      <c r="H3084">
        <v>109</v>
      </c>
      <c r="I3084">
        <v>56.825000762939453</v>
      </c>
    </row>
    <row r="3085" spans="1:9" x14ac:dyDescent="0.2">
      <c r="A3085">
        <v>9</v>
      </c>
      <c r="B3085" t="s">
        <v>38</v>
      </c>
      <c r="C3085">
        <v>134.89900207519531</v>
      </c>
      <c r="D3085">
        <v>849.79998779296875</v>
      </c>
      <c r="E3085">
        <v>17.100000381469727</v>
      </c>
      <c r="F3085">
        <v>16.100000381469727</v>
      </c>
      <c r="G3085">
        <v>0.77999997138977051</v>
      </c>
      <c r="H3085">
        <v>184</v>
      </c>
      <c r="I3085">
        <v>50.791000366210938</v>
      </c>
    </row>
    <row r="3086" spans="1:9" x14ac:dyDescent="0.2">
      <c r="A3086">
        <v>10</v>
      </c>
      <c r="B3086" t="s">
        <v>39</v>
      </c>
      <c r="C3086">
        <v>146.4429931640625</v>
      </c>
      <c r="D3086">
        <v>11.399999618530273</v>
      </c>
      <c r="E3086">
        <v>12.399999618530273</v>
      </c>
      <c r="F3086">
        <v>11.600000381469727</v>
      </c>
      <c r="G3086">
        <v>10.100000381469727</v>
      </c>
      <c r="H3086">
        <v>135</v>
      </c>
      <c r="I3086">
        <v>0.40000000596046448</v>
      </c>
    </row>
    <row r="3087" spans="1:9" x14ac:dyDescent="0.2">
      <c r="A3087">
        <v>11</v>
      </c>
      <c r="B3087" t="s">
        <v>40</v>
      </c>
      <c r="C3087">
        <v>191.33000183105469</v>
      </c>
      <c r="D3087">
        <v>179.39999389648438</v>
      </c>
      <c r="E3087">
        <v>4.8000001907348633</v>
      </c>
      <c r="F3087">
        <v>4</v>
      </c>
      <c r="G3087">
        <v>1.3999999761581421</v>
      </c>
      <c r="H3087">
        <v>149</v>
      </c>
      <c r="I3087">
        <v>4.8920001983642578</v>
      </c>
    </row>
    <row r="3089" spans="1:9" x14ac:dyDescent="0.2">
      <c r="A3089" t="s">
        <v>41</v>
      </c>
      <c r="B3089" t="s">
        <v>42</v>
      </c>
    </row>
    <row r="3090" spans="1:9" x14ac:dyDescent="0.2">
      <c r="A3090" t="s">
        <v>22</v>
      </c>
      <c r="B3090" t="s">
        <v>43</v>
      </c>
      <c r="C3090" t="s">
        <v>44</v>
      </c>
      <c r="D3090" t="s">
        <v>45</v>
      </c>
      <c r="E3090" t="s">
        <v>29</v>
      </c>
      <c r="F3090" t="s">
        <v>41</v>
      </c>
      <c r="G3090" t="s">
        <v>46</v>
      </c>
      <c r="H3090" t="s">
        <v>47</v>
      </c>
      <c r="I3090" t="s">
        <v>30</v>
      </c>
    </row>
    <row r="3091" spans="1:9" x14ac:dyDescent="0.2">
      <c r="A3091" t="s">
        <v>30</v>
      </c>
      <c r="B3091">
        <v>-0.43299999833106995</v>
      </c>
      <c r="C3091">
        <v>-0.20669999718666077</v>
      </c>
      <c r="D3091">
        <v>-0.55299997329711914</v>
      </c>
      <c r="E3091">
        <v>-14.692000389099121</v>
      </c>
      <c r="F3091">
        <v>0.78179997205734253</v>
      </c>
      <c r="G3091">
        <v>1.0020999908447266</v>
      </c>
      <c r="H3091">
        <v>0.78020000457763672</v>
      </c>
      <c r="I3091">
        <v>1</v>
      </c>
    </row>
    <row r="3092" spans="1:9" x14ac:dyDescent="0.2">
      <c r="A3092" t="s">
        <v>48</v>
      </c>
      <c r="B3092" t="s">
        <v>49</v>
      </c>
      <c r="C3092">
        <v>0.18199999630451202</v>
      </c>
    </row>
    <row r="3093" spans="1:9" x14ac:dyDescent="0.2">
      <c r="A3093" t="s">
        <v>31</v>
      </c>
      <c r="B3093">
        <v>3.2999999821186066E-2</v>
      </c>
      <c r="C3093">
        <v>8.39999970048666E-3</v>
      </c>
      <c r="D3093">
        <v>3.2999999821186066E-2</v>
      </c>
      <c r="E3093">
        <v>0.43999999761581421</v>
      </c>
      <c r="F3093">
        <v>0.98530000448226929</v>
      </c>
      <c r="G3093">
        <v>0.99239999055862427</v>
      </c>
      <c r="H3093">
        <v>0.99690002202987671</v>
      </c>
      <c r="I3093">
        <v>0.99599999189376831</v>
      </c>
    </row>
    <row r="3094" spans="1:9" x14ac:dyDescent="0.2">
      <c r="A3094" t="s">
        <v>48</v>
      </c>
      <c r="B3094" t="s">
        <v>49</v>
      </c>
      <c r="C3094">
        <v>-7.0000002160668373E-3</v>
      </c>
    </row>
    <row r="3095" spans="1:9" x14ac:dyDescent="0.2">
      <c r="A3095" t="s">
        <v>50</v>
      </c>
      <c r="B3095">
        <v>1.0499999523162842</v>
      </c>
      <c r="C3095">
        <v>0.20069999992847443</v>
      </c>
      <c r="D3095">
        <v>1.0829999446868896</v>
      </c>
      <c r="E3095">
        <v>7.0989999771118164</v>
      </c>
      <c r="F3095">
        <v>0.96990001201629639</v>
      </c>
      <c r="G3095">
        <v>0.99000000953674316</v>
      </c>
      <c r="H3095">
        <v>0.99409997463226318</v>
      </c>
      <c r="I3095">
        <v>0.98549997806549072</v>
      </c>
    </row>
    <row r="3096" spans="1:9" x14ac:dyDescent="0.2">
      <c r="A3096" t="s">
        <v>51</v>
      </c>
      <c r="B3096">
        <v>10.637999534606934</v>
      </c>
      <c r="C3096">
        <v>1.7072999477386475</v>
      </c>
      <c r="D3096">
        <v>10.809000015258789</v>
      </c>
      <c r="E3096">
        <v>43.596000671386719</v>
      </c>
      <c r="F3096">
        <v>0.98409998416900635</v>
      </c>
      <c r="G3096">
        <v>0.98610001802444458</v>
      </c>
      <c r="H3096">
        <v>1.0037000179290771</v>
      </c>
      <c r="I3096">
        <v>0.99430000782012939</v>
      </c>
    </row>
    <row r="3097" spans="1:9" x14ac:dyDescent="0.2">
      <c r="A3097" t="s">
        <v>52</v>
      </c>
      <c r="B3097">
        <v>2.3570001125335693</v>
      </c>
      <c r="C3097">
        <v>0.68449997901916504</v>
      </c>
      <c r="D3097">
        <v>2.0260000228881836</v>
      </c>
      <c r="E3097">
        <v>17.472999572753906</v>
      </c>
      <c r="F3097">
        <v>1.163599967956543</v>
      </c>
      <c r="G3097">
        <v>0.98379999399185181</v>
      </c>
      <c r="H3097">
        <v>1.1828000545501709</v>
      </c>
      <c r="I3097">
        <v>0.99989998340606689</v>
      </c>
    </row>
    <row r="3098" spans="1:9" x14ac:dyDescent="0.2">
      <c r="A3098" t="s">
        <v>53</v>
      </c>
      <c r="B3098">
        <v>13.413999557495117</v>
      </c>
      <c r="C3098">
        <v>2.3680999279022217</v>
      </c>
      <c r="D3098">
        <v>13.52400016784668</v>
      </c>
      <c r="E3098">
        <v>62.671001434326172</v>
      </c>
      <c r="F3098">
        <v>0.99180001020431519</v>
      </c>
      <c r="G3098">
        <v>0.99330002069473267</v>
      </c>
      <c r="H3098">
        <v>0.99879997968673706</v>
      </c>
      <c r="I3098">
        <v>0.99970000982284546</v>
      </c>
    </row>
    <row r="3099" spans="1:9" x14ac:dyDescent="0.2">
      <c r="A3099" t="s">
        <v>54</v>
      </c>
      <c r="B3099">
        <v>39.359001159667969</v>
      </c>
      <c r="C3099">
        <v>5.8951997756958008</v>
      </c>
      <c r="D3099">
        <v>37.004001617431641</v>
      </c>
      <c r="E3099">
        <v>66.864997863769531</v>
      </c>
      <c r="F3099">
        <v>1.0636999607086182</v>
      </c>
      <c r="G3099">
        <v>0.98650002479553223</v>
      </c>
      <c r="H3099">
        <v>1.0777000188827515</v>
      </c>
      <c r="I3099">
        <v>1.0003999471664429</v>
      </c>
    </row>
    <row r="3100" spans="1:9" x14ac:dyDescent="0.2">
      <c r="A3100" t="s">
        <v>55</v>
      </c>
      <c r="B3100">
        <v>12.338000297546387</v>
      </c>
      <c r="C3100">
        <v>2.7546999454498291</v>
      </c>
      <c r="D3100">
        <v>11.564000129699707</v>
      </c>
      <c r="E3100">
        <v>56.825000762939453</v>
      </c>
      <c r="F3100">
        <v>1.0669000148773193</v>
      </c>
      <c r="G3100">
        <v>0.99330002069473267</v>
      </c>
      <c r="H3100">
        <v>1.0726000070571899</v>
      </c>
      <c r="I3100">
        <v>1.0013999938964844</v>
      </c>
    </row>
    <row r="3101" spans="1:9" x14ac:dyDescent="0.2">
      <c r="A3101" t="s">
        <v>56</v>
      </c>
      <c r="B3101">
        <v>12.267000198364258</v>
      </c>
      <c r="C3101">
        <v>1.5367000102996826</v>
      </c>
      <c r="D3101">
        <v>12.126999855041504</v>
      </c>
      <c r="E3101">
        <v>50.791000366210938</v>
      </c>
      <c r="F3101">
        <v>1.0116000175476074</v>
      </c>
      <c r="G3101">
        <v>1.0058000087738037</v>
      </c>
      <c r="H3101">
        <v>1.0056999921798706</v>
      </c>
      <c r="I3101">
        <v>1</v>
      </c>
    </row>
    <row r="3102" spans="1:9" x14ac:dyDescent="0.2">
      <c r="A3102" t="s">
        <v>57</v>
      </c>
      <c r="B3102">
        <v>0.17599999904632568</v>
      </c>
      <c r="C3102">
        <v>2.239999920129776E-2</v>
      </c>
      <c r="D3102">
        <v>0.16899999976158142</v>
      </c>
      <c r="E3102">
        <v>0.40000000596046448</v>
      </c>
      <c r="F3102">
        <v>1.0407999753952026</v>
      </c>
      <c r="G3102">
        <v>1.0322999954223633</v>
      </c>
      <c r="H3102">
        <v>1.0082999467849731</v>
      </c>
      <c r="I3102">
        <v>1</v>
      </c>
    </row>
    <row r="3103" spans="1:9" x14ac:dyDescent="0.2">
      <c r="A3103" t="s">
        <v>58</v>
      </c>
      <c r="B3103">
        <v>5.2989997863769531</v>
      </c>
      <c r="C3103">
        <v>0.59689998626708984</v>
      </c>
      <c r="D3103">
        <v>4.8909997940063477</v>
      </c>
      <c r="E3103">
        <v>4.8920001983642578</v>
      </c>
      <c r="F3103">
        <v>1.083299994468689</v>
      </c>
      <c r="G3103">
        <v>1.0520000457763672</v>
      </c>
      <c r="H3103">
        <v>1.0374000072479248</v>
      </c>
      <c r="I3103">
        <v>0.99260002374649048</v>
      </c>
    </row>
    <row r="3104" spans="1:9" x14ac:dyDescent="0.2">
      <c r="A3104" t="s">
        <v>59</v>
      </c>
    </row>
    <row r="3105" spans="1:9" x14ac:dyDescent="0.2">
      <c r="A3105" t="s">
        <v>60</v>
      </c>
      <c r="B3105">
        <v>96.672996520996094</v>
      </c>
      <c r="C3105">
        <v>15.568099975585938</v>
      </c>
      <c r="D3105">
        <v>92.677001953125</v>
      </c>
      <c r="E3105">
        <v>296.36099243164062</v>
      </c>
      <c r="F3105" t="s">
        <v>61</v>
      </c>
    </row>
    <row r="3107" spans="1:9" x14ac:dyDescent="0.2">
      <c r="A3107" t="s">
        <v>62</v>
      </c>
    </row>
    <row r="3109" spans="1:9" x14ac:dyDescent="0.2">
      <c r="A3109" t="s">
        <v>278</v>
      </c>
    </row>
    <row r="3110" spans="1:9" x14ac:dyDescent="0.2">
      <c r="A3110" t="s">
        <v>1</v>
      </c>
      <c r="B3110" t="s">
        <v>2</v>
      </c>
      <c r="C3110" t="s">
        <v>3</v>
      </c>
      <c r="D3110" t="s">
        <v>4</v>
      </c>
    </row>
    <row r="3111" spans="1:9" x14ac:dyDescent="0.2">
      <c r="A3111" t="s">
        <v>5</v>
      </c>
      <c r="B3111">
        <v>75</v>
      </c>
      <c r="C3111" t="s">
        <v>6</v>
      </c>
      <c r="D3111" t="s">
        <v>279</v>
      </c>
    </row>
    <row r="3112" spans="1:9" x14ac:dyDescent="0.2">
      <c r="A3112" t="s">
        <v>8</v>
      </c>
      <c r="B3112" t="s">
        <v>9</v>
      </c>
      <c r="C3112">
        <v>-30.2406005859375</v>
      </c>
      <c r="D3112" t="s">
        <v>10</v>
      </c>
      <c r="E3112">
        <v>16.431699752807617</v>
      </c>
      <c r="F3112" t="s">
        <v>11</v>
      </c>
      <c r="G3112">
        <v>10.46150016784668</v>
      </c>
    </row>
    <row r="3113" spans="1:9" x14ac:dyDescent="0.2">
      <c r="A3113" t="s">
        <v>12</v>
      </c>
      <c r="B3113">
        <v>15</v>
      </c>
      <c r="C3113" t="s">
        <v>13</v>
      </c>
      <c r="D3113">
        <v>1</v>
      </c>
      <c r="E3113" t="s">
        <v>14</v>
      </c>
      <c r="F3113" t="s">
        <v>15</v>
      </c>
    </row>
    <row r="3114" spans="1:9" x14ac:dyDescent="0.2">
      <c r="A3114" t="s">
        <v>16</v>
      </c>
      <c r="B3114" t="s">
        <v>280</v>
      </c>
    </row>
    <row r="3115" spans="1:9" x14ac:dyDescent="0.2">
      <c r="A3115" t="s">
        <v>18</v>
      </c>
    </row>
    <row r="3116" spans="1:9" x14ac:dyDescent="0.2">
      <c r="A3116" t="s">
        <v>19</v>
      </c>
    </row>
    <row r="3117" spans="1:9" x14ac:dyDescent="0.2">
      <c r="A3117" t="s">
        <v>20</v>
      </c>
      <c r="B3117">
        <v>1.4970000350444934E-8</v>
      </c>
    </row>
    <row r="3118" spans="1:9" x14ac:dyDescent="0.2">
      <c r="A3118" t="s">
        <v>21</v>
      </c>
      <c r="B3118" t="s">
        <v>22</v>
      </c>
      <c r="C3118" t="s">
        <v>23</v>
      </c>
      <c r="D3118" t="s">
        <v>24</v>
      </c>
      <c r="E3118" t="s">
        <v>25</v>
      </c>
      <c r="F3118" t="s">
        <v>26</v>
      </c>
      <c r="G3118" t="s">
        <v>27</v>
      </c>
      <c r="H3118" t="s">
        <v>28</v>
      </c>
      <c r="I3118" t="s">
        <v>29</v>
      </c>
    </row>
    <row r="3119" spans="1:9" x14ac:dyDescent="0.2">
      <c r="A3119">
        <v>1</v>
      </c>
      <c r="B3119" t="s">
        <v>30</v>
      </c>
      <c r="C3119">
        <v>84.9219970703125</v>
      </c>
      <c r="D3119">
        <v>25.899999618530273</v>
      </c>
      <c r="E3119">
        <v>220.69999694824219</v>
      </c>
      <c r="F3119">
        <v>137.19999694824219</v>
      </c>
      <c r="G3119">
        <v>23.610000610351562</v>
      </c>
      <c r="H3119">
        <v>575</v>
      </c>
      <c r="I3119">
        <v>6.6750001907348633</v>
      </c>
    </row>
    <row r="3120" spans="1:9" x14ac:dyDescent="0.2">
      <c r="A3120">
        <v>2</v>
      </c>
      <c r="B3120" t="s">
        <v>31</v>
      </c>
      <c r="C3120">
        <v>151.11799621582031</v>
      </c>
      <c r="D3120">
        <v>41.700000762939453</v>
      </c>
      <c r="E3120">
        <v>10.899999618530273</v>
      </c>
      <c r="F3120">
        <v>10.199999809265137</v>
      </c>
      <c r="G3120">
        <v>4.25</v>
      </c>
      <c r="H3120">
        <v>47</v>
      </c>
      <c r="I3120">
        <v>2.5290000438690186</v>
      </c>
    </row>
    <row r="3121" spans="1:9" x14ac:dyDescent="0.2">
      <c r="A3121">
        <v>3</v>
      </c>
      <c r="B3121" t="s">
        <v>32</v>
      </c>
      <c r="C3121">
        <v>119.47699737548828</v>
      </c>
      <c r="D3121">
        <v>467.70001220703125</v>
      </c>
      <c r="E3121">
        <v>26.5</v>
      </c>
      <c r="F3121">
        <v>21.5</v>
      </c>
      <c r="G3121">
        <v>1.0900000333786011</v>
      </c>
      <c r="H3121">
        <v>57</v>
      </c>
      <c r="I3121">
        <v>11.006999969482422</v>
      </c>
    </row>
    <row r="3122" spans="1:9" x14ac:dyDescent="0.2">
      <c r="A3122">
        <v>4</v>
      </c>
      <c r="B3122" t="s">
        <v>33</v>
      </c>
      <c r="C3122">
        <v>107.21700286865234</v>
      </c>
      <c r="D3122">
        <v>3105.60009765625</v>
      </c>
      <c r="E3122">
        <v>40.299999237060547</v>
      </c>
      <c r="F3122">
        <v>32.400001525878906</v>
      </c>
      <c r="G3122">
        <v>0.40999999642372131</v>
      </c>
      <c r="H3122">
        <v>68</v>
      </c>
      <c r="I3122">
        <v>44.430999755859375</v>
      </c>
    </row>
    <row r="3123" spans="1:9" x14ac:dyDescent="0.2">
      <c r="A3123">
        <v>5</v>
      </c>
      <c r="B3123" t="s">
        <v>34</v>
      </c>
      <c r="C3123">
        <v>129.48800659179688</v>
      </c>
      <c r="D3123">
        <v>86.300003051757812</v>
      </c>
      <c r="E3123">
        <v>5.4000000953674316</v>
      </c>
      <c r="F3123">
        <v>3.5999999046325684</v>
      </c>
      <c r="G3123">
        <v>3.5699999332427979</v>
      </c>
      <c r="H3123">
        <v>154</v>
      </c>
      <c r="I3123">
        <v>12.177000045776367</v>
      </c>
    </row>
    <row r="3124" spans="1:9" x14ac:dyDescent="0.2">
      <c r="A3124">
        <v>6</v>
      </c>
      <c r="B3124" t="s">
        <v>35</v>
      </c>
      <c r="C3124">
        <v>90.683998107910156</v>
      </c>
      <c r="D3124">
        <v>1231.699951171875</v>
      </c>
      <c r="E3124">
        <v>28.799999237060547</v>
      </c>
      <c r="F3124">
        <v>14.5</v>
      </c>
      <c r="G3124">
        <v>0.64999997615814209</v>
      </c>
      <c r="H3124">
        <v>123</v>
      </c>
      <c r="I3124">
        <v>47.340000152587891</v>
      </c>
    </row>
    <row r="3125" spans="1:9" x14ac:dyDescent="0.2">
      <c r="A3125">
        <v>7</v>
      </c>
      <c r="B3125" t="s">
        <v>36</v>
      </c>
      <c r="C3125">
        <v>77.48699951171875</v>
      </c>
      <c r="D3125">
        <v>5563.39990234375</v>
      </c>
      <c r="E3125">
        <v>83.099998474121094</v>
      </c>
      <c r="F3125">
        <v>32.799999237060547</v>
      </c>
      <c r="G3125">
        <v>0.30000001192092896</v>
      </c>
      <c r="H3125">
        <v>173</v>
      </c>
      <c r="I3125">
        <v>70.468002319335938</v>
      </c>
    </row>
    <row r="3126" spans="1:9" x14ac:dyDescent="0.2">
      <c r="A3126">
        <v>8</v>
      </c>
      <c r="B3126" t="s">
        <v>37</v>
      </c>
      <c r="C3126">
        <v>107.51300048828125</v>
      </c>
      <c r="D3126">
        <v>709</v>
      </c>
      <c r="E3126">
        <v>15.399999618530273</v>
      </c>
      <c r="F3126">
        <v>10.600000381469727</v>
      </c>
      <c r="G3126">
        <v>0.85000002384185791</v>
      </c>
      <c r="H3126">
        <v>108</v>
      </c>
      <c r="I3126">
        <v>34.535999298095703</v>
      </c>
    </row>
    <row r="3127" spans="1:9" x14ac:dyDescent="0.2">
      <c r="A3127">
        <v>9</v>
      </c>
      <c r="B3127" t="s">
        <v>38</v>
      </c>
      <c r="C3127">
        <v>134.906005859375</v>
      </c>
      <c r="D3127">
        <v>1485.5</v>
      </c>
      <c r="E3127">
        <v>18.600000381469727</v>
      </c>
      <c r="F3127">
        <v>17</v>
      </c>
      <c r="G3127">
        <v>0.5899999737739563</v>
      </c>
      <c r="H3127">
        <v>190</v>
      </c>
      <c r="I3127">
        <v>88.790000915527344</v>
      </c>
    </row>
    <row r="3128" spans="1:9" x14ac:dyDescent="0.2">
      <c r="A3128">
        <v>10</v>
      </c>
      <c r="B3128" t="s">
        <v>39</v>
      </c>
      <c r="C3128">
        <v>146.4429931640625</v>
      </c>
      <c r="D3128">
        <v>25.399999618530273</v>
      </c>
      <c r="E3128">
        <v>14.300000190734863</v>
      </c>
      <c r="F3128">
        <v>12.699999809265137</v>
      </c>
      <c r="G3128">
        <v>5.4499998092651367</v>
      </c>
      <c r="H3128">
        <v>144</v>
      </c>
      <c r="I3128">
        <v>0.89499998092651367</v>
      </c>
    </row>
    <row r="3129" spans="1:9" x14ac:dyDescent="0.2">
      <c r="A3129">
        <v>11</v>
      </c>
      <c r="B3129" t="s">
        <v>40</v>
      </c>
      <c r="C3129">
        <v>191.36199951171875</v>
      </c>
      <c r="D3129">
        <v>45.599998474121094</v>
      </c>
      <c r="E3129">
        <v>5.5</v>
      </c>
      <c r="F3129">
        <v>3.9000000953674316</v>
      </c>
      <c r="G3129">
        <v>2.9800000190734863</v>
      </c>
      <c r="H3129">
        <v>155</v>
      </c>
      <c r="I3129">
        <v>1.2419999837875366</v>
      </c>
    </row>
    <row r="3131" spans="1:9" x14ac:dyDescent="0.2">
      <c r="A3131" t="s">
        <v>41</v>
      </c>
      <c r="B3131" t="s">
        <v>42</v>
      </c>
    </row>
    <row r="3132" spans="1:9" x14ac:dyDescent="0.2">
      <c r="A3132" t="s">
        <v>22</v>
      </c>
      <c r="B3132" t="s">
        <v>43</v>
      </c>
      <c r="C3132" t="s">
        <v>44</v>
      </c>
      <c r="D3132" t="s">
        <v>45</v>
      </c>
      <c r="E3132" t="s">
        <v>29</v>
      </c>
      <c r="F3132" t="s">
        <v>41</v>
      </c>
      <c r="G3132" t="s">
        <v>46</v>
      </c>
      <c r="H3132" t="s">
        <v>47</v>
      </c>
      <c r="I3132" t="s">
        <v>30</v>
      </c>
    </row>
    <row r="3133" spans="1:9" x14ac:dyDescent="0.2">
      <c r="A3133" t="s">
        <v>30</v>
      </c>
      <c r="B3133">
        <v>0.18299999833106995</v>
      </c>
      <c r="C3133">
        <v>9.0700000524520874E-2</v>
      </c>
      <c r="D3133">
        <v>0.25099998712539673</v>
      </c>
      <c r="E3133">
        <v>6.6750001907348633</v>
      </c>
      <c r="F3133">
        <v>0.7279999852180481</v>
      </c>
      <c r="G3133">
        <v>0.99580001831054688</v>
      </c>
      <c r="H3133">
        <v>0.73100000619888306</v>
      </c>
      <c r="I3133">
        <v>1</v>
      </c>
    </row>
    <row r="3134" spans="1:9" x14ac:dyDescent="0.2">
      <c r="A3134" t="s">
        <v>48</v>
      </c>
      <c r="B3134" t="s">
        <v>49</v>
      </c>
      <c r="C3134">
        <v>-7.6999999582767487E-2</v>
      </c>
    </row>
    <row r="3135" spans="1:9" x14ac:dyDescent="0.2">
      <c r="A3135" t="s">
        <v>31</v>
      </c>
      <c r="B3135">
        <v>0.18799999356269836</v>
      </c>
      <c r="C3135">
        <v>4.9800001084804535E-2</v>
      </c>
      <c r="D3135">
        <v>0.19200000166893005</v>
      </c>
      <c r="E3135">
        <v>2.5290000438690186</v>
      </c>
      <c r="F3135">
        <v>0.97970002889633179</v>
      </c>
      <c r="G3135">
        <v>0.98619997501373291</v>
      </c>
      <c r="H3135">
        <v>0.9976000189781189</v>
      </c>
      <c r="I3135">
        <v>0.99589997529983521</v>
      </c>
    </row>
    <row r="3136" spans="1:9" x14ac:dyDescent="0.2">
      <c r="A3136" t="s">
        <v>48</v>
      </c>
      <c r="B3136" t="s">
        <v>49</v>
      </c>
      <c r="C3136">
        <v>-4.1999999433755875E-2</v>
      </c>
    </row>
    <row r="3137" spans="1:9" x14ac:dyDescent="0.2">
      <c r="A3137" t="s">
        <v>50</v>
      </c>
      <c r="B3137">
        <v>1.6200000047683716</v>
      </c>
      <c r="C3137">
        <v>0.32570001482963562</v>
      </c>
      <c r="D3137">
        <v>1.6790000200271606</v>
      </c>
      <c r="E3137">
        <v>11.006999969482422</v>
      </c>
      <c r="F3137">
        <v>0.96530002355575562</v>
      </c>
      <c r="G3137">
        <v>0.98360002040863037</v>
      </c>
      <c r="H3137">
        <v>0.99519997835159302</v>
      </c>
      <c r="I3137">
        <v>0.98600000143051147</v>
      </c>
    </row>
    <row r="3138" spans="1:9" x14ac:dyDescent="0.2">
      <c r="A3138" t="s">
        <v>51</v>
      </c>
      <c r="B3138">
        <v>10.805000305175781</v>
      </c>
      <c r="C3138">
        <v>1.8243000507354736</v>
      </c>
      <c r="D3138">
        <v>11.015999794006348</v>
      </c>
      <c r="E3138">
        <v>44.430999755859375</v>
      </c>
      <c r="F3138">
        <v>0.98079997301101685</v>
      </c>
      <c r="G3138">
        <v>0.97970002889633179</v>
      </c>
      <c r="H3138">
        <v>1.0060000419616699</v>
      </c>
      <c r="I3138">
        <v>0.99519997835159302</v>
      </c>
    </row>
    <row r="3139" spans="1:9" x14ac:dyDescent="0.2">
      <c r="A3139" t="s">
        <v>52</v>
      </c>
      <c r="B3139">
        <v>1.7569999694824219</v>
      </c>
      <c r="C3139">
        <v>0.53670001029968262</v>
      </c>
      <c r="D3139">
        <v>1.4119999408721924</v>
      </c>
      <c r="E3139">
        <v>12.177000045776367</v>
      </c>
      <c r="F3139">
        <v>1.2444000244140625</v>
      </c>
      <c r="G3139">
        <v>0.97780001163482666</v>
      </c>
      <c r="H3139">
        <v>1.2714999914169312</v>
      </c>
      <c r="I3139">
        <v>1.0009000301361084</v>
      </c>
    </row>
    <row r="3140" spans="1:9" x14ac:dyDescent="0.2">
      <c r="A3140" t="s">
        <v>53</v>
      </c>
      <c r="B3140">
        <v>10.159000396728516</v>
      </c>
      <c r="C3140">
        <v>1.8867000341415405</v>
      </c>
      <c r="D3140">
        <v>10.215999603271484</v>
      </c>
      <c r="E3140">
        <v>47.340000152587891</v>
      </c>
      <c r="F3140">
        <v>0.9944000244140625</v>
      </c>
      <c r="G3140">
        <v>0.98729997873306274</v>
      </c>
      <c r="H3140">
        <v>1.0078999996185303</v>
      </c>
      <c r="I3140">
        <v>0.99940001964569092</v>
      </c>
    </row>
    <row r="3141" spans="1:9" x14ac:dyDescent="0.2">
      <c r="A3141" t="s">
        <v>54</v>
      </c>
      <c r="B3141">
        <v>40.945999145507812</v>
      </c>
      <c r="C3141">
        <v>6.4519000053405762</v>
      </c>
      <c r="D3141">
        <v>38.997001647949219</v>
      </c>
      <c r="E3141">
        <v>70.468002319335938</v>
      </c>
      <c r="F3141">
        <v>1.0499999523162842</v>
      </c>
      <c r="G3141">
        <v>0.9804999828338623</v>
      </c>
      <c r="H3141">
        <v>1.0703999996185303</v>
      </c>
      <c r="I3141">
        <v>1.0003999471664429</v>
      </c>
    </row>
    <row r="3142" spans="1:9" x14ac:dyDescent="0.2">
      <c r="A3142" t="s">
        <v>55</v>
      </c>
      <c r="B3142">
        <v>7.8429999351501465</v>
      </c>
      <c r="C3142">
        <v>1.8423000574111938</v>
      </c>
      <c r="D3142">
        <v>7.0279998779296875</v>
      </c>
      <c r="E3142">
        <v>34.535999298095703</v>
      </c>
      <c r="F3142">
        <v>1.1160000562667847</v>
      </c>
      <c r="G3142">
        <v>0.98729997873306274</v>
      </c>
      <c r="H3142">
        <v>1.1282999515533447</v>
      </c>
      <c r="I3142">
        <v>1.0018999576568604</v>
      </c>
    </row>
    <row r="3143" spans="1:9" x14ac:dyDescent="0.2">
      <c r="A3143" t="s">
        <v>56</v>
      </c>
      <c r="B3143">
        <v>21.253999710083008</v>
      </c>
      <c r="C3143">
        <v>2.800800085067749</v>
      </c>
      <c r="D3143">
        <v>21.201000213623047</v>
      </c>
      <c r="E3143">
        <v>88.790000915527344</v>
      </c>
      <c r="F3143">
        <v>1.002500057220459</v>
      </c>
      <c r="G3143">
        <v>0.99819999933242798</v>
      </c>
      <c r="H3143">
        <v>1.0042999982833862</v>
      </c>
      <c r="I3143">
        <v>1</v>
      </c>
    </row>
    <row r="3144" spans="1:9" x14ac:dyDescent="0.2">
      <c r="A3144" t="s">
        <v>57</v>
      </c>
      <c r="B3144">
        <v>0.39100000262260437</v>
      </c>
      <c r="C3144">
        <v>5.2099999040365219E-2</v>
      </c>
      <c r="D3144">
        <v>0.37900000810623169</v>
      </c>
      <c r="E3144">
        <v>0.89499998092651367</v>
      </c>
      <c r="F3144">
        <v>1.0313999652862549</v>
      </c>
      <c r="G3144">
        <v>1.0247000455856323</v>
      </c>
      <c r="H3144">
        <v>1.0065000057220459</v>
      </c>
      <c r="I3144">
        <v>1</v>
      </c>
    </row>
    <row r="3145" spans="1:9" x14ac:dyDescent="0.2">
      <c r="A3145" t="s">
        <v>58</v>
      </c>
      <c r="B3145">
        <v>1.3309999704360962</v>
      </c>
      <c r="C3145">
        <v>0.15770000219345093</v>
      </c>
      <c r="D3145">
        <v>1.2419999837875366</v>
      </c>
      <c r="E3145">
        <v>1.2419999837875366</v>
      </c>
      <c r="F3145">
        <v>1.0714000463485718</v>
      </c>
      <c r="G3145">
        <v>1.0448000431060791</v>
      </c>
      <c r="H3145">
        <v>1.0391000509262085</v>
      </c>
      <c r="I3145">
        <v>0.9868999719619751</v>
      </c>
    </row>
    <row r="3146" spans="1:9" x14ac:dyDescent="0.2">
      <c r="A3146" t="s">
        <v>59</v>
      </c>
    </row>
    <row r="3147" spans="1:9" x14ac:dyDescent="0.2">
      <c r="A3147" t="s">
        <v>60</v>
      </c>
      <c r="B3147">
        <v>96.358001708984375</v>
      </c>
      <c r="C3147">
        <v>16.018800735473633</v>
      </c>
      <c r="D3147">
        <v>93.61199951171875</v>
      </c>
      <c r="E3147">
        <v>320.09100341796875</v>
      </c>
      <c r="F3147" t="s">
        <v>61</v>
      </c>
    </row>
    <row r="3149" spans="1:9" x14ac:dyDescent="0.2">
      <c r="A3149" t="s">
        <v>62</v>
      </c>
    </row>
    <row r="3151" spans="1:9" x14ac:dyDescent="0.2">
      <c r="A3151" t="s">
        <v>281</v>
      </c>
    </row>
    <row r="3152" spans="1:9" x14ac:dyDescent="0.2">
      <c r="A3152" t="s">
        <v>1</v>
      </c>
      <c r="B3152" t="s">
        <v>2</v>
      </c>
      <c r="C3152" t="s">
        <v>3</v>
      </c>
      <c r="D3152" t="s">
        <v>4</v>
      </c>
    </row>
    <row r="3153" spans="1:9" x14ac:dyDescent="0.2">
      <c r="A3153" t="s">
        <v>5</v>
      </c>
      <c r="B3153">
        <v>76</v>
      </c>
      <c r="C3153" t="s">
        <v>6</v>
      </c>
      <c r="D3153" t="s">
        <v>282</v>
      </c>
    </row>
    <row r="3154" spans="1:9" x14ac:dyDescent="0.2">
      <c r="A3154" t="s">
        <v>8</v>
      </c>
      <c r="B3154" t="s">
        <v>9</v>
      </c>
      <c r="C3154">
        <v>-30.331100463867188</v>
      </c>
      <c r="D3154" t="s">
        <v>10</v>
      </c>
      <c r="E3154">
        <v>16.529399871826172</v>
      </c>
      <c r="F3154" t="s">
        <v>11</v>
      </c>
      <c r="G3154">
        <v>10.461000442504883</v>
      </c>
    </row>
    <row r="3155" spans="1:9" x14ac:dyDescent="0.2">
      <c r="A3155" t="s">
        <v>12</v>
      </c>
      <c r="B3155">
        <v>15</v>
      </c>
      <c r="C3155" t="s">
        <v>13</v>
      </c>
      <c r="D3155">
        <v>1</v>
      </c>
      <c r="E3155" t="s">
        <v>14</v>
      </c>
      <c r="F3155" t="s">
        <v>15</v>
      </c>
    </row>
    <row r="3156" spans="1:9" x14ac:dyDescent="0.2">
      <c r="A3156" t="s">
        <v>16</v>
      </c>
      <c r="B3156" t="s">
        <v>283</v>
      </c>
    </row>
    <row r="3157" spans="1:9" x14ac:dyDescent="0.2">
      <c r="A3157" t="s">
        <v>18</v>
      </c>
    </row>
    <row r="3158" spans="1:9" x14ac:dyDescent="0.2">
      <c r="A3158" t="s">
        <v>19</v>
      </c>
    </row>
    <row r="3159" spans="1:9" x14ac:dyDescent="0.2">
      <c r="A3159" t="s">
        <v>20</v>
      </c>
      <c r="B3159">
        <v>1.4970000350444934E-8</v>
      </c>
    </row>
    <row r="3160" spans="1:9" x14ac:dyDescent="0.2">
      <c r="A3160" t="s">
        <v>21</v>
      </c>
      <c r="B3160" t="s">
        <v>22</v>
      </c>
      <c r="C3160" t="s">
        <v>23</v>
      </c>
      <c r="D3160" t="s">
        <v>24</v>
      </c>
      <c r="E3160" t="s">
        <v>25</v>
      </c>
      <c r="F3160" t="s">
        <v>26</v>
      </c>
      <c r="G3160" t="s">
        <v>27</v>
      </c>
      <c r="H3160" t="s">
        <v>28</v>
      </c>
      <c r="I3160" t="s">
        <v>29</v>
      </c>
    </row>
    <row r="3161" spans="1:9" x14ac:dyDescent="0.2">
      <c r="A3161">
        <v>1</v>
      </c>
      <c r="B3161" t="s">
        <v>30</v>
      </c>
      <c r="C3161">
        <v>84.640998840332031</v>
      </c>
      <c r="D3161">
        <v>52.400001525878906</v>
      </c>
      <c r="E3161">
        <v>191.5</v>
      </c>
      <c r="F3161">
        <v>105.59999847412109</v>
      </c>
      <c r="G3161">
        <v>11.109999656677246</v>
      </c>
      <c r="H3161">
        <v>522</v>
      </c>
      <c r="I3161">
        <v>13.508999824523926</v>
      </c>
    </row>
    <row r="3162" spans="1:9" x14ac:dyDescent="0.2">
      <c r="A3162">
        <v>2</v>
      </c>
      <c r="B3162" t="s">
        <v>31</v>
      </c>
      <c r="C3162">
        <v>151.11799621582031</v>
      </c>
      <c r="D3162">
        <v>40.400001525878906</v>
      </c>
      <c r="E3162">
        <v>10.300000190734863</v>
      </c>
      <c r="F3162">
        <v>9.3999996185302734</v>
      </c>
      <c r="G3162">
        <v>4.2899999618530273</v>
      </c>
      <c r="H3162">
        <v>46</v>
      </c>
      <c r="I3162">
        <v>2.4500000476837158</v>
      </c>
    </row>
    <row r="3163" spans="1:9" x14ac:dyDescent="0.2">
      <c r="A3163">
        <v>3</v>
      </c>
      <c r="B3163" t="s">
        <v>32</v>
      </c>
      <c r="C3163">
        <v>119.47699737548828</v>
      </c>
      <c r="D3163">
        <v>467.39999389648438</v>
      </c>
      <c r="E3163">
        <v>28.600000381469727</v>
      </c>
      <c r="F3163">
        <v>19.299999237060547</v>
      </c>
      <c r="G3163">
        <v>1.1000000238418579</v>
      </c>
      <c r="H3163">
        <v>58</v>
      </c>
      <c r="I3163">
        <v>11</v>
      </c>
    </row>
    <row r="3164" spans="1:9" x14ac:dyDescent="0.2">
      <c r="A3164">
        <v>4</v>
      </c>
      <c r="B3164" t="s">
        <v>33</v>
      </c>
      <c r="C3164">
        <v>107.22200012207031</v>
      </c>
      <c r="D3164">
        <v>3123.10009765625</v>
      </c>
      <c r="E3164">
        <v>35</v>
      </c>
      <c r="F3164">
        <v>41</v>
      </c>
      <c r="G3164">
        <v>0.40000000596046448</v>
      </c>
      <c r="H3164">
        <v>69</v>
      </c>
      <c r="I3164">
        <v>44.681999206542969</v>
      </c>
    </row>
    <row r="3165" spans="1:9" x14ac:dyDescent="0.2">
      <c r="A3165">
        <v>5</v>
      </c>
      <c r="B3165" t="s">
        <v>34</v>
      </c>
      <c r="C3165">
        <v>129.48800659179688</v>
      </c>
      <c r="D3165">
        <v>93.599998474121094</v>
      </c>
      <c r="E3165">
        <v>5.8000001907348633</v>
      </c>
      <c r="F3165">
        <v>4.1999998092651367</v>
      </c>
      <c r="G3165">
        <v>3.440000057220459</v>
      </c>
      <c r="H3165">
        <v>163</v>
      </c>
      <c r="I3165">
        <v>13.206999778747559</v>
      </c>
    </row>
    <row r="3166" spans="1:9" x14ac:dyDescent="0.2">
      <c r="A3166">
        <v>6</v>
      </c>
      <c r="B3166" t="s">
        <v>35</v>
      </c>
      <c r="C3166">
        <v>90.683998107910156</v>
      </c>
      <c r="D3166">
        <v>1253.5999755859375</v>
      </c>
      <c r="E3166">
        <v>30.899999618530273</v>
      </c>
      <c r="F3166">
        <v>15.899999618530273</v>
      </c>
      <c r="G3166">
        <v>0.63999998569488525</v>
      </c>
      <c r="H3166">
        <v>128</v>
      </c>
      <c r="I3166">
        <v>48.181999206542969</v>
      </c>
    </row>
    <row r="3167" spans="1:9" x14ac:dyDescent="0.2">
      <c r="A3167">
        <v>7</v>
      </c>
      <c r="B3167" t="s">
        <v>36</v>
      </c>
      <c r="C3167">
        <v>77.48699951171875</v>
      </c>
      <c r="D3167">
        <v>5553.2001953125</v>
      </c>
      <c r="E3167">
        <v>80.400001525878906</v>
      </c>
      <c r="F3167">
        <v>38.299999237060547</v>
      </c>
      <c r="G3167">
        <v>0.30000001192092896</v>
      </c>
      <c r="H3167">
        <v>174</v>
      </c>
      <c r="I3167">
        <v>70.336997985839844</v>
      </c>
    </row>
    <row r="3168" spans="1:9" x14ac:dyDescent="0.2">
      <c r="A3168">
        <v>8</v>
      </c>
      <c r="B3168" t="s">
        <v>37</v>
      </c>
      <c r="C3168">
        <v>107.50299835205078</v>
      </c>
      <c r="D3168">
        <v>696.4000244140625</v>
      </c>
      <c r="E3168">
        <v>13.5</v>
      </c>
      <c r="F3168">
        <v>12.100000381469727</v>
      </c>
      <c r="G3168">
        <v>0.86000001430511475</v>
      </c>
      <c r="H3168">
        <v>111</v>
      </c>
      <c r="I3168">
        <v>33.924999237060547</v>
      </c>
    </row>
    <row r="3169" spans="1:9" x14ac:dyDescent="0.2">
      <c r="A3169">
        <v>9</v>
      </c>
      <c r="B3169" t="s">
        <v>38</v>
      </c>
      <c r="C3169">
        <v>134.91099548339844</v>
      </c>
      <c r="D3169">
        <v>1500.5999755859375</v>
      </c>
      <c r="E3169">
        <v>20.5</v>
      </c>
      <c r="F3169">
        <v>16.5</v>
      </c>
      <c r="G3169">
        <v>0.57999998331069946</v>
      </c>
      <c r="H3169">
        <v>194</v>
      </c>
      <c r="I3169">
        <v>89.689002990722656</v>
      </c>
    </row>
    <row r="3170" spans="1:9" x14ac:dyDescent="0.2">
      <c r="A3170">
        <v>10</v>
      </c>
      <c r="B3170" t="s">
        <v>39</v>
      </c>
      <c r="C3170">
        <v>146.4429931640625</v>
      </c>
      <c r="D3170">
        <v>22.899999618530273</v>
      </c>
      <c r="E3170">
        <v>16.299999237060547</v>
      </c>
      <c r="F3170">
        <v>12.699999809265137</v>
      </c>
      <c r="G3170">
        <v>6.119999885559082</v>
      </c>
      <c r="H3170">
        <v>152</v>
      </c>
      <c r="I3170">
        <v>0.80800002813339233</v>
      </c>
    </row>
    <row r="3171" spans="1:9" x14ac:dyDescent="0.2">
      <c r="A3171">
        <v>11</v>
      </c>
      <c r="B3171" t="s">
        <v>40</v>
      </c>
      <c r="C3171">
        <v>191.36199951171875</v>
      </c>
      <c r="D3171">
        <v>47.700000762939453</v>
      </c>
      <c r="E3171">
        <v>6.5999999046325684</v>
      </c>
      <c r="F3171">
        <v>5.3000001907348633</v>
      </c>
      <c r="G3171">
        <v>2.9600000381469727</v>
      </c>
      <c r="H3171">
        <v>173</v>
      </c>
      <c r="I3171">
        <v>1.3009999990463257</v>
      </c>
    </row>
    <row r="3173" spans="1:9" x14ac:dyDescent="0.2">
      <c r="A3173" t="s">
        <v>41</v>
      </c>
      <c r="B3173" t="s">
        <v>42</v>
      </c>
    </row>
    <row r="3174" spans="1:9" x14ac:dyDescent="0.2">
      <c r="A3174" t="s">
        <v>22</v>
      </c>
      <c r="B3174" t="s">
        <v>43</v>
      </c>
      <c r="C3174" t="s">
        <v>44</v>
      </c>
      <c r="D3174" t="s">
        <v>45</v>
      </c>
      <c r="E3174" t="s">
        <v>29</v>
      </c>
      <c r="F3174" t="s">
        <v>41</v>
      </c>
      <c r="G3174" t="s">
        <v>46</v>
      </c>
      <c r="H3174" t="s">
        <v>47</v>
      </c>
      <c r="I3174" t="s">
        <v>30</v>
      </c>
    </row>
    <row r="3175" spans="1:9" x14ac:dyDescent="0.2">
      <c r="A3175" t="s">
        <v>30</v>
      </c>
      <c r="B3175">
        <v>0.36899998784065247</v>
      </c>
      <c r="C3175">
        <v>0.18160000443458557</v>
      </c>
      <c r="D3175">
        <v>0.50900000333786011</v>
      </c>
      <c r="E3175">
        <v>13.508999824523926</v>
      </c>
      <c r="F3175">
        <v>0.72549998760223389</v>
      </c>
      <c r="G3175">
        <v>0.99559998512268066</v>
      </c>
      <c r="H3175">
        <v>0.72869998216629028</v>
      </c>
      <c r="I3175">
        <v>1</v>
      </c>
    </row>
    <row r="3176" spans="1:9" x14ac:dyDescent="0.2">
      <c r="A3176" t="s">
        <v>48</v>
      </c>
      <c r="B3176" t="s">
        <v>49</v>
      </c>
      <c r="C3176">
        <v>-0.1550000011920929</v>
      </c>
    </row>
    <row r="3177" spans="1:9" x14ac:dyDescent="0.2">
      <c r="A3177" t="s">
        <v>31</v>
      </c>
      <c r="B3177">
        <v>0.18199999630451202</v>
      </c>
      <c r="C3177">
        <v>4.7899998724460602E-2</v>
      </c>
      <c r="D3177">
        <v>0.18600000441074371</v>
      </c>
      <c r="E3177">
        <v>2.4500000476837158</v>
      </c>
      <c r="F3177">
        <v>0.97930002212524414</v>
      </c>
      <c r="G3177">
        <v>0.98589998483657837</v>
      </c>
      <c r="H3177">
        <v>0.99739998579025269</v>
      </c>
      <c r="I3177">
        <v>0.99589997529983521</v>
      </c>
    </row>
    <row r="3178" spans="1:9" x14ac:dyDescent="0.2">
      <c r="A3178" t="s">
        <v>48</v>
      </c>
      <c r="B3178" t="s">
        <v>49</v>
      </c>
      <c r="C3178">
        <v>-4.1000001132488251E-2</v>
      </c>
    </row>
    <row r="3179" spans="1:9" x14ac:dyDescent="0.2">
      <c r="A3179" t="s">
        <v>50</v>
      </c>
      <c r="B3179">
        <v>1.6189999580383301</v>
      </c>
      <c r="C3179">
        <v>0.32429999113082886</v>
      </c>
      <c r="D3179">
        <v>1.6770000457763672</v>
      </c>
      <c r="E3179">
        <v>11</v>
      </c>
      <c r="F3179">
        <v>0.96490001678466797</v>
      </c>
      <c r="G3179">
        <v>0.98339998722076416</v>
      </c>
      <c r="H3179">
        <v>0.99510002136230469</v>
      </c>
      <c r="I3179">
        <v>0.98600000143051147</v>
      </c>
    </row>
    <row r="3180" spans="1:9" x14ac:dyDescent="0.2">
      <c r="A3180" t="s">
        <v>51</v>
      </c>
      <c r="B3180">
        <v>10.862000465393066</v>
      </c>
      <c r="C3180">
        <v>1.8279000520706177</v>
      </c>
      <c r="D3180">
        <v>11.078000068664551</v>
      </c>
      <c r="E3180">
        <v>44.681999206542969</v>
      </c>
      <c r="F3180">
        <v>0.98040002584457397</v>
      </c>
      <c r="G3180">
        <v>0.97939997911453247</v>
      </c>
      <c r="H3180">
        <v>1.0059000253677368</v>
      </c>
      <c r="I3180">
        <v>0.99510002136230469</v>
      </c>
    </row>
    <row r="3181" spans="1:9" x14ac:dyDescent="0.2">
      <c r="A3181" t="s">
        <v>52</v>
      </c>
      <c r="B3181">
        <v>1.906999945640564</v>
      </c>
      <c r="C3181">
        <v>0.58069998025894165</v>
      </c>
      <c r="D3181">
        <v>1.531000018119812</v>
      </c>
      <c r="E3181">
        <v>13.206999778747559</v>
      </c>
      <c r="F3181">
        <v>1.2454999685287476</v>
      </c>
      <c r="G3181">
        <v>0.97759997844696045</v>
      </c>
      <c r="H3181">
        <v>1.2728999853134155</v>
      </c>
      <c r="I3181">
        <v>1.0009000301361084</v>
      </c>
    </row>
    <row r="3182" spans="1:9" x14ac:dyDescent="0.2">
      <c r="A3182" t="s">
        <v>53</v>
      </c>
      <c r="B3182">
        <v>10.340999603271484</v>
      </c>
      <c r="C3182">
        <v>1.9143999814987183</v>
      </c>
      <c r="D3182">
        <v>10.39799976348877</v>
      </c>
      <c r="E3182">
        <v>48.181999206542969</v>
      </c>
      <c r="F3182">
        <v>0.99459999799728394</v>
      </c>
      <c r="G3182">
        <v>0.9869999885559082</v>
      </c>
      <c r="H3182">
        <v>1.0082000494003296</v>
      </c>
      <c r="I3182">
        <v>0.99940001964569092</v>
      </c>
    </row>
    <row r="3183" spans="1:9" x14ac:dyDescent="0.2">
      <c r="A3183" t="s">
        <v>54</v>
      </c>
      <c r="B3183">
        <v>40.894001007080078</v>
      </c>
      <c r="C3183">
        <v>6.4226999282836914</v>
      </c>
      <c r="D3183">
        <v>38.924999237060547</v>
      </c>
      <c r="E3183">
        <v>70.336997985839844</v>
      </c>
      <c r="F3183">
        <v>1.0506000518798828</v>
      </c>
      <c r="G3183">
        <v>0.98030000925064087</v>
      </c>
      <c r="H3183">
        <v>1.0713000297546387</v>
      </c>
      <c r="I3183">
        <v>1.0003999471664429</v>
      </c>
    </row>
    <row r="3184" spans="1:9" x14ac:dyDescent="0.2">
      <c r="A3184" t="s">
        <v>55</v>
      </c>
      <c r="B3184">
        <v>7.7189998626708984</v>
      </c>
      <c r="C3184">
        <v>1.8071000576019287</v>
      </c>
      <c r="D3184">
        <v>6.9039998054504395</v>
      </c>
      <c r="E3184">
        <v>33.924999237060547</v>
      </c>
      <c r="F3184">
        <v>1.1180000305175781</v>
      </c>
      <c r="G3184">
        <v>0.9869999885559082</v>
      </c>
      <c r="H3184">
        <v>1.1305999755859375</v>
      </c>
      <c r="I3184">
        <v>1.0018999576568604</v>
      </c>
    </row>
    <row r="3185" spans="1:9" x14ac:dyDescent="0.2">
      <c r="A3185" t="s">
        <v>56</v>
      </c>
      <c r="B3185">
        <v>21.464000701904297</v>
      </c>
      <c r="C3185">
        <v>2.8194000720977783</v>
      </c>
      <c r="D3185">
        <v>21.415000915527344</v>
      </c>
      <c r="E3185">
        <v>89.689002990722656</v>
      </c>
      <c r="F3185">
        <v>1.0023000240325928</v>
      </c>
      <c r="G3185">
        <v>0.99800002574920654</v>
      </c>
      <c r="H3185">
        <v>1.0042999982833862</v>
      </c>
      <c r="I3185">
        <v>1</v>
      </c>
    </row>
    <row r="3186" spans="1:9" x14ac:dyDescent="0.2">
      <c r="A3186" t="s">
        <v>57</v>
      </c>
      <c r="B3186">
        <v>0.35199999809265137</v>
      </c>
      <c r="C3186">
        <v>4.6900000423192978E-2</v>
      </c>
      <c r="D3186">
        <v>0.34200000762939453</v>
      </c>
      <c r="E3186">
        <v>0.80800002813339233</v>
      </c>
      <c r="F3186">
        <v>1.0311000347137451</v>
      </c>
      <c r="G3186">
        <v>1.0245000123977661</v>
      </c>
      <c r="H3186">
        <v>1.0065000057220459</v>
      </c>
      <c r="I3186">
        <v>1</v>
      </c>
    </row>
    <row r="3187" spans="1:9" x14ac:dyDescent="0.2">
      <c r="A3187" t="s">
        <v>58</v>
      </c>
      <c r="B3187">
        <v>1.3930000066757202</v>
      </c>
      <c r="C3187">
        <v>0.16459999978542328</v>
      </c>
      <c r="D3187">
        <v>1.3009999990463257</v>
      </c>
      <c r="E3187">
        <v>1.3009999990463257</v>
      </c>
      <c r="F3187">
        <v>1.0710999965667725</v>
      </c>
      <c r="G3187">
        <v>1.0446000099182129</v>
      </c>
      <c r="H3187">
        <v>1.0390000343322754</v>
      </c>
      <c r="I3187">
        <v>0.9868999719619751</v>
      </c>
    </row>
    <row r="3188" spans="1:9" x14ac:dyDescent="0.2">
      <c r="A3188" t="s">
        <v>59</v>
      </c>
    </row>
    <row r="3189" spans="1:9" x14ac:dyDescent="0.2">
      <c r="A3189" t="s">
        <v>60</v>
      </c>
      <c r="B3189">
        <v>96.905998229980469</v>
      </c>
      <c r="C3189">
        <v>16.137500762939453</v>
      </c>
      <c r="D3189">
        <v>94.265998840332031</v>
      </c>
      <c r="E3189">
        <v>329.0889892578125</v>
      </c>
      <c r="F3189" t="s">
        <v>61</v>
      </c>
    </row>
    <row r="3191" spans="1:9" x14ac:dyDescent="0.2">
      <c r="A3191" t="s">
        <v>62</v>
      </c>
    </row>
    <row r="3193" spans="1:9" x14ac:dyDescent="0.2">
      <c r="A3193" t="s">
        <v>284</v>
      </c>
    </row>
    <row r="3194" spans="1:9" x14ac:dyDescent="0.2">
      <c r="A3194" t="s">
        <v>1</v>
      </c>
      <c r="B3194" t="s">
        <v>2</v>
      </c>
      <c r="C3194" t="s">
        <v>3</v>
      </c>
      <c r="D3194" t="s">
        <v>4</v>
      </c>
    </row>
    <row r="3195" spans="1:9" x14ac:dyDescent="0.2">
      <c r="A3195" t="s">
        <v>5</v>
      </c>
      <c r="B3195">
        <v>77</v>
      </c>
      <c r="C3195" t="s">
        <v>6</v>
      </c>
      <c r="D3195" t="s">
        <v>285</v>
      </c>
    </row>
    <row r="3196" spans="1:9" x14ac:dyDescent="0.2">
      <c r="A3196" t="s">
        <v>8</v>
      </c>
      <c r="B3196" t="s">
        <v>9</v>
      </c>
      <c r="C3196">
        <v>-30.505300521850586</v>
      </c>
      <c r="D3196" t="s">
        <v>10</v>
      </c>
      <c r="E3196">
        <v>16.46619987487793</v>
      </c>
      <c r="F3196" t="s">
        <v>11</v>
      </c>
      <c r="G3196">
        <v>10.461999893188477</v>
      </c>
    </row>
    <row r="3197" spans="1:9" x14ac:dyDescent="0.2">
      <c r="A3197" t="s">
        <v>12</v>
      </c>
      <c r="B3197">
        <v>15</v>
      </c>
      <c r="C3197" t="s">
        <v>13</v>
      </c>
      <c r="D3197">
        <v>1</v>
      </c>
      <c r="E3197" t="s">
        <v>14</v>
      </c>
      <c r="F3197" t="s">
        <v>15</v>
      </c>
    </row>
    <row r="3198" spans="1:9" x14ac:dyDescent="0.2">
      <c r="A3198" t="s">
        <v>16</v>
      </c>
      <c r="B3198" t="s">
        <v>286</v>
      </c>
    </row>
    <row r="3199" spans="1:9" x14ac:dyDescent="0.2">
      <c r="A3199" t="s">
        <v>18</v>
      </c>
    </row>
    <row r="3200" spans="1:9" x14ac:dyDescent="0.2">
      <c r="A3200" t="s">
        <v>19</v>
      </c>
    </row>
    <row r="3201" spans="1:9" x14ac:dyDescent="0.2">
      <c r="A3201" t="s">
        <v>20</v>
      </c>
      <c r="B3201">
        <v>1.4979999463093918E-8</v>
      </c>
    </row>
    <row r="3202" spans="1:9" x14ac:dyDescent="0.2">
      <c r="A3202" t="s">
        <v>21</v>
      </c>
      <c r="B3202" t="s">
        <v>22</v>
      </c>
      <c r="C3202" t="s">
        <v>23</v>
      </c>
      <c r="D3202" t="s">
        <v>24</v>
      </c>
      <c r="E3202" t="s">
        <v>25</v>
      </c>
      <c r="F3202" t="s">
        <v>26</v>
      </c>
      <c r="G3202" t="s">
        <v>27</v>
      </c>
      <c r="H3202" t="s">
        <v>28</v>
      </c>
      <c r="I3202" t="s">
        <v>29</v>
      </c>
    </row>
    <row r="3203" spans="1:9" x14ac:dyDescent="0.2">
      <c r="A3203">
        <v>1</v>
      </c>
      <c r="B3203" t="s">
        <v>30</v>
      </c>
      <c r="C3203">
        <v>84.728996276855469</v>
      </c>
      <c r="D3203">
        <v>44.799999237060547</v>
      </c>
      <c r="E3203">
        <v>209.5</v>
      </c>
      <c r="F3203">
        <v>116.40000152587891</v>
      </c>
      <c r="G3203">
        <v>13.369999885559082</v>
      </c>
      <c r="H3203">
        <v>547</v>
      </c>
      <c r="I3203">
        <v>11.548999786376953</v>
      </c>
    </row>
    <row r="3204" spans="1:9" x14ac:dyDescent="0.2">
      <c r="A3204">
        <v>2</v>
      </c>
      <c r="B3204" t="s">
        <v>31</v>
      </c>
      <c r="C3204">
        <v>151.11799621582031</v>
      </c>
      <c r="D3204">
        <v>44</v>
      </c>
      <c r="E3204">
        <v>11.5</v>
      </c>
      <c r="F3204">
        <v>11.100000381469727</v>
      </c>
      <c r="G3204">
        <v>4.1500000953674316</v>
      </c>
      <c r="H3204">
        <v>49</v>
      </c>
      <c r="I3204">
        <v>2.6700000762939453</v>
      </c>
    </row>
    <row r="3205" spans="1:9" x14ac:dyDescent="0.2">
      <c r="A3205">
        <v>3</v>
      </c>
      <c r="B3205" t="s">
        <v>32</v>
      </c>
      <c r="C3205">
        <v>119.47699737548828</v>
      </c>
      <c r="D3205">
        <v>472.5</v>
      </c>
      <c r="E3205">
        <v>25.799999237060547</v>
      </c>
      <c r="F3205">
        <v>20</v>
      </c>
      <c r="G3205">
        <v>1.0800000429153442</v>
      </c>
      <c r="H3205">
        <v>56</v>
      </c>
      <c r="I3205">
        <v>11.111000061035156</v>
      </c>
    </row>
    <row r="3206" spans="1:9" x14ac:dyDescent="0.2">
      <c r="A3206">
        <v>4</v>
      </c>
      <c r="B3206" t="s">
        <v>33</v>
      </c>
      <c r="C3206">
        <v>107.22699737548828</v>
      </c>
      <c r="D3206">
        <v>3110</v>
      </c>
      <c r="E3206">
        <v>38.099998474121094</v>
      </c>
      <c r="F3206">
        <v>38.599998474121094</v>
      </c>
      <c r="G3206">
        <v>0.40999999642372131</v>
      </c>
      <c r="H3206">
        <v>69</v>
      </c>
      <c r="I3206">
        <v>44.465000152587891</v>
      </c>
    </row>
    <row r="3207" spans="1:9" x14ac:dyDescent="0.2">
      <c r="A3207">
        <v>5</v>
      </c>
      <c r="B3207" t="s">
        <v>34</v>
      </c>
      <c r="C3207">
        <v>129.48800659179688</v>
      </c>
      <c r="D3207">
        <v>88.599998474121094</v>
      </c>
      <c r="E3207">
        <v>7.1999998092651367</v>
      </c>
      <c r="F3207">
        <v>5</v>
      </c>
      <c r="G3207">
        <v>3.5799999237060547</v>
      </c>
      <c r="H3207">
        <v>179</v>
      </c>
      <c r="I3207">
        <v>12.496000289916992</v>
      </c>
    </row>
    <row r="3208" spans="1:9" x14ac:dyDescent="0.2">
      <c r="A3208">
        <v>6</v>
      </c>
      <c r="B3208" t="s">
        <v>35</v>
      </c>
      <c r="C3208">
        <v>90.683998107910156</v>
      </c>
      <c r="D3208">
        <v>1275.4000244140625</v>
      </c>
      <c r="E3208">
        <v>27.200000762939453</v>
      </c>
      <c r="F3208">
        <v>15.100000381469727</v>
      </c>
      <c r="G3208">
        <v>0.63999998569488525</v>
      </c>
      <c r="H3208">
        <v>121</v>
      </c>
      <c r="I3208">
        <v>48.985000610351562</v>
      </c>
    </row>
    <row r="3209" spans="1:9" x14ac:dyDescent="0.2">
      <c r="A3209">
        <v>7</v>
      </c>
      <c r="B3209" t="s">
        <v>36</v>
      </c>
      <c r="C3209">
        <v>77.48699951171875</v>
      </c>
      <c r="D3209">
        <v>5498.10009765625</v>
      </c>
      <c r="E3209">
        <v>82.800003051757812</v>
      </c>
      <c r="F3209">
        <v>31.700000762939453</v>
      </c>
      <c r="G3209">
        <v>0.30000001192092896</v>
      </c>
      <c r="H3209">
        <v>172</v>
      </c>
      <c r="I3209">
        <v>69.594001770019531</v>
      </c>
    </row>
    <row r="3210" spans="1:9" x14ac:dyDescent="0.2">
      <c r="A3210">
        <v>8</v>
      </c>
      <c r="B3210" t="s">
        <v>37</v>
      </c>
      <c r="C3210">
        <v>107.51300048828125</v>
      </c>
      <c r="D3210">
        <v>670.79998779296875</v>
      </c>
      <c r="E3210">
        <v>12.600000381469727</v>
      </c>
      <c r="F3210">
        <v>10.399999618530273</v>
      </c>
      <c r="G3210">
        <v>0.87999999523162842</v>
      </c>
      <c r="H3210">
        <v>104</v>
      </c>
      <c r="I3210">
        <v>32.654998779296875</v>
      </c>
    </row>
    <row r="3211" spans="1:9" x14ac:dyDescent="0.2">
      <c r="A3211">
        <v>9</v>
      </c>
      <c r="B3211" t="s">
        <v>38</v>
      </c>
      <c r="C3211">
        <v>134.906005859375</v>
      </c>
      <c r="D3211">
        <v>1508.0999755859375</v>
      </c>
      <c r="E3211">
        <v>20.200000762939453</v>
      </c>
      <c r="F3211">
        <v>19.299999237060547</v>
      </c>
      <c r="G3211">
        <v>0.57999998331069946</v>
      </c>
      <c r="H3211">
        <v>200</v>
      </c>
      <c r="I3211">
        <v>90.080001831054688</v>
      </c>
    </row>
    <row r="3212" spans="1:9" x14ac:dyDescent="0.2">
      <c r="A3212">
        <v>10</v>
      </c>
      <c r="B3212" t="s">
        <v>39</v>
      </c>
      <c r="C3212">
        <v>146.4429931640625</v>
      </c>
      <c r="D3212">
        <v>24.399999618530273</v>
      </c>
      <c r="E3212">
        <v>14.100000381469727</v>
      </c>
      <c r="F3212">
        <v>12.800000190734863</v>
      </c>
      <c r="G3212">
        <v>5.6100001335144043</v>
      </c>
      <c r="H3212">
        <v>143</v>
      </c>
      <c r="I3212">
        <v>0.86000001430511475</v>
      </c>
    </row>
    <row r="3213" spans="1:9" x14ac:dyDescent="0.2">
      <c r="A3213">
        <v>11</v>
      </c>
      <c r="B3213" t="s">
        <v>40</v>
      </c>
      <c r="C3213">
        <v>191.36199951171875</v>
      </c>
      <c r="D3213">
        <v>48.400001525878906</v>
      </c>
      <c r="E3213">
        <v>4.8000001907348633</v>
      </c>
      <c r="F3213">
        <v>4.9000000953674316</v>
      </c>
      <c r="G3213">
        <v>2.880000114440918</v>
      </c>
      <c r="H3213">
        <v>155</v>
      </c>
      <c r="I3213">
        <v>1.3190000057220459</v>
      </c>
    </row>
    <row r="3215" spans="1:9" x14ac:dyDescent="0.2">
      <c r="A3215" t="s">
        <v>41</v>
      </c>
      <c r="B3215" t="s">
        <v>42</v>
      </c>
    </row>
    <row r="3216" spans="1:9" x14ac:dyDescent="0.2">
      <c r="A3216" t="s">
        <v>22</v>
      </c>
      <c r="B3216" t="s">
        <v>43</v>
      </c>
      <c r="C3216" t="s">
        <v>44</v>
      </c>
      <c r="D3216" t="s">
        <v>45</v>
      </c>
      <c r="E3216" t="s">
        <v>29</v>
      </c>
      <c r="F3216" t="s">
        <v>41</v>
      </c>
      <c r="G3216" t="s">
        <v>46</v>
      </c>
      <c r="H3216" t="s">
        <v>47</v>
      </c>
      <c r="I3216" t="s">
        <v>30</v>
      </c>
    </row>
    <row r="3217" spans="1:9" x14ac:dyDescent="0.2">
      <c r="A3217" t="s">
        <v>30</v>
      </c>
      <c r="B3217">
        <v>0.31600001454353333</v>
      </c>
      <c r="C3217">
        <v>0.15649999678134918</v>
      </c>
      <c r="D3217">
        <v>0.43500000238418579</v>
      </c>
      <c r="E3217">
        <v>11.548999786376953</v>
      </c>
      <c r="F3217">
        <v>0.7257000207901001</v>
      </c>
      <c r="G3217">
        <v>0.99529999494552612</v>
      </c>
      <c r="H3217">
        <v>0.72909998893737793</v>
      </c>
      <c r="I3217">
        <v>1</v>
      </c>
    </row>
    <row r="3218" spans="1:9" x14ac:dyDescent="0.2">
      <c r="A3218" t="s">
        <v>48</v>
      </c>
      <c r="B3218" t="s">
        <v>49</v>
      </c>
      <c r="C3218">
        <v>-0.13300000131130219</v>
      </c>
    </row>
    <row r="3219" spans="1:9" x14ac:dyDescent="0.2">
      <c r="A3219" t="s">
        <v>31</v>
      </c>
      <c r="B3219">
        <v>0.19799999892711639</v>
      </c>
      <c r="C3219">
        <v>5.260000005364418E-2</v>
      </c>
      <c r="D3219">
        <v>0.20200000703334808</v>
      </c>
      <c r="E3219">
        <v>2.6700000762939453</v>
      </c>
      <c r="F3219">
        <v>0.97879999876022339</v>
      </c>
      <c r="G3219">
        <v>0.98570001125335693</v>
      </c>
      <c r="H3219">
        <v>0.99720001220703125</v>
      </c>
      <c r="I3219">
        <v>0.99580001831054688</v>
      </c>
    </row>
    <row r="3220" spans="1:9" x14ac:dyDescent="0.2">
      <c r="A3220" t="s">
        <v>48</v>
      </c>
      <c r="B3220" t="s">
        <v>49</v>
      </c>
      <c r="C3220">
        <v>-4.5000001788139343E-2</v>
      </c>
    </row>
    <row r="3221" spans="1:9" x14ac:dyDescent="0.2">
      <c r="A3221" t="s">
        <v>50</v>
      </c>
      <c r="B3221">
        <v>1.6339999437332153</v>
      </c>
      <c r="C3221">
        <v>0.32980000972747803</v>
      </c>
      <c r="D3221">
        <v>1.6940000057220459</v>
      </c>
      <c r="E3221">
        <v>11.111000061035156</v>
      </c>
      <c r="F3221">
        <v>0.96450001001358032</v>
      </c>
      <c r="G3221">
        <v>0.98309999704360962</v>
      </c>
      <c r="H3221">
        <v>0.99500000476837158</v>
      </c>
      <c r="I3221">
        <v>0.98600000143051147</v>
      </c>
    </row>
    <row r="3222" spans="1:9" x14ac:dyDescent="0.2">
      <c r="A3222" t="s">
        <v>51</v>
      </c>
      <c r="B3222">
        <v>10.805999755859375</v>
      </c>
      <c r="C3222">
        <v>1.8310999870300293</v>
      </c>
      <c r="D3222">
        <v>11.024999618530273</v>
      </c>
      <c r="E3222">
        <v>44.465000152587891</v>
      </c>
      <c r="F3222">
        <v>0.98019999265670776</v>
      </c>
      <c r="G3222">
        <v>0.97920000553131104</v>
      </c>
      <c r="H3222">
        <v>1.0060000419616699</v>
      </c>
      <c r="I3222">
        <v>0.99510002136230469</v>
      </c>
    </row>
    <row r="3223" spans="1:9" x14ac:dyDescent="0.2">
      <c r="A3223" t="s">
        <v>52</v>
      </c>
      <c r="B3223">
        <v>1.8079999685287476</v>
      </c>
      <c r="C3223">
        <v>0.55430001020431519</v>
      </c>
      <c r="D3223">
        <v>1.4490000009536743</v>
      </c>
      <c r="E3223">
        <v>12.496000289916992</v>
      </c>
      <c r="F3223">
        <v>1.2477999925613403</v>
      </c>
      <c r="G3223">
        <v>0.97729998826980591</v>
      </c>
      <c r="H3223">
        <v>1.2755999565124512</v>
      </c>
      <c r="I3223">
        <v>1.0009000301361084</v>
      </c>
    </row>
    <row r="3224" spans="1:9" x14ac:dyDescent="0.2">
      <c r="A3224" t="s">
        <v>53</v>
      </c>
      <c r="B3224">
        <v>10.503000259399414</v>
      </c>
      <c r="C3224">
        <v>1.9579000473022461</v>
      </c>
      <c r="D3224">
        <v>10.571000099182129</v>
      </c>
      <c r="E3224">
        <v>48.985000610351562</v>
      </c>
      <c r="F3224">
        <v>0.99360001087188721</v>
      </c>
      <c r="G3224">
        <v>0.98680001497268677</v>
      </c>
      <c r="H3224">
        <v>1.0074000358581543</v>
      </c>
      <c r="I3224">
        <v>0.99949997663497925</v>
      </c>
    </row>
    <row r="3225" spans="1:9" x14ac:dyDescent="0.2">
      <c r="A3225" t="s">
        <v>54</v>
      </c>
      <c r="B3225">
        <v>40.471000671386719</v>
      </c>
      <c r="C3225">
        <v>6.4004001617431641</v>
      </c>
      <c r="D3225">
        <v>38.513999938964844</v>
      </c>
      <c r="E3225">
        <v>69.594001770019531</v>
      </c>
      <c r="F3225">
        <v>1.0507999658584595</v>
      </c>
      <c r="G3225">
        <v>0.98000001907348633</v>
      </c>
      <c r="H3225">
        <v>1.0717999935150146</v>
      </c>
      <c r="I3225">
        <v>1.0003999471664429</v>
      </c>
    </row>
    <row r="3226" spans="1:9" x14ac:dyDescent="0.2">
      <c r="A3226" t="s">
        <v>55</v>
      </c>
      <c r="B3226">
        <v>7.4340000152587891</v>
      </c>
      <c r="C3226">
        <v>1.752500057220459</v>
      </c>
      <c r="D3226">
        <v>6.6449999809265137</v>
      </c>
      <c r="E3226">
        <v>32.654998779296875</v>
      </c>
      <c r="F3226">
        <v>1.1187000274658203</v>
      </c>
      <c r="G3226">
        <v>0.98680001497268677</v>
      </c>
      <c r="H3226">
        <v>1.131600022315979</v>
      </c>
      <c r="I3226">
        <v>1.0018999576568604</v>
      </c>
    </row>
    <row r="3227" spans="1:9" x14ac:dyDescent="0.2">
      <c r="A3227" t="s">
        <v>56</v>
      </c>
      <c r="B3227">
        <v>21.552000045776367</v>
      </c>
      <c r="C3227">
        <v>2.8505001068115234</v>
      </c>
      <c r="D3227">
        <v>21.507999420166016</v>
      </c>
      <c r="E3227">
        <v>90.080001831054688</v>
      </c>
      <c r="F3227">
        <v>1.0019999742507935</v>
      </c>
      <c r="G3227">
        <v>0.99769997596740723</v>
      </c>
      <c r="H3227">
        <v>1.0044000148773193</v>
      </c>
      <c r="I3227">
        <v>1</v>
      </c>
    </row>
    <row r="3228" spans="1:9" x14ac:dyDescent="0.2">
      <c r="A3228" t="s">
        <v>57</v>
      </c>
      <c r="B3228">
        <v>0.375</v>
      </c>
      <c r="C3228">
        <v>5.0200000405311584E-2</v>
      </c>
      <c r="D3228">
        <v>0.36399999260902405</v>
      </c>
      <c r="E3228">
        <v>0.86000001430511475</v>
      </c>
      <c r="F3228">
        <v>1.0307999849319458</v>
      </c>
      <c r="G3228">
        <v>1.0240999460220337</v>
      </c>
      <c r="H3228">
        <v>1.0065000057220459</v>
      </c>
      <c r="I3228">
        <v>1</v>
      </c>
    </row>
    <row r="3229" spans="1:9" x14ac:dyDescent="0.2">
      <c r="A3229" t="s">
        <v>58</v>
      </c>
      <c r="B3229">
        <v>1.4119999408721924</v>
      </c>
      <c r="C3229">
        <v>0.1679999977350235</v>
      </c>
      <c r="D3229">
        <v>1.3190000057220459</v>
      </c>
      <c r="E3229">
        <v>1.3190000057220459</v>
      </c>
      <c r="F3229">
        <v>1.0707000494003296</v>
      </c>
      <c r="G3229">
        <v>1.0442999601364136</v>
      </c>
      <c r="H3229">
        <v>1.0390000343322754</v>
      </c>
      <c r="I3229">
        <v>0.98680001497268677</v>
      </c>
    </row>
    <row r="3230" spans="1:9" x14ac:dyDescent="0.2">
      <c r="A3230" t="s">
        <v>59</v>
      </c>
    </row>
    <row r="3231" spans="1:9" x14ac:dyDescent="0.2">
      <c r="A3231" t="s">
        <v>60</v>
      </c>
      <c r="B3231">
        <v>96.331001281738281</v>
      </c>
      <c r="C3231">
        <v>16.103799819946289</v>
      </c>
      <c r="D3231">
        <v>93.725997924804688</v>
      </c>
      <c r="E3231">
        <v>325.78399658203125</v>
      </c>
      <c r="F3231" t="s">
        <v>61</v>
      </c>
    </row>
    <row r="3233" spans="1:9" x14ac:dyDescent="0.2">
      <c r="A3233" t="s">
        <v>62</v>
      </c>
    </row>
    <row r="3235" spans="1:9" x14ac:dyDescent="0.2">
      <c r="A3235" t="s">
        <v>287</v>
      </c>
    </row>
    <row r="3236" spans="1:9" x14ac:dyDescent="0.2">
      <c r="A3236" t="s">
        <v>1</v>
      </c>
      <c r="B3236" t="s">
        <v>2</v>
      </c>
      <c r="C3236" t="s">
        <v>3</v>
      </c>
      <c r="D3236" t="s">
        <v>4</v>
      </c>
    </row>
    <row r="3237" spans="1:9" x14ac:dyDescent="0.2">
      <c r="A3237" t="s">
        <v>5</v>
      </c>
      <c r="B3237">
        <v>78</v>
      </c>
      <c r="C3237" t="s">
        <v>6</v>
      </c>
      <c r="D3237" t="s">
        <v>288</v>
      </c>
    </row>
    <row r="3238" spans="1:9" x14ac:dyDescent="0.2">
      <c r="A3238" t="s">
        <v>8</v>
      </c>
      <c r="B3238" t="s">
        <v>9</v>
      </c>
      <c r="C3238">
        <v>-33.69329833984375</v>
      </c>
      <c r="D3238" t="s">
        <v>10</v>
      </c>
      <c r="E3238">
        <v>13.627300262451172</v>
      </c>
      <c r="F3238" t="s">
        <v>11</v>
      </c>
      <c r="G3238">
        <v>10.468000411987305</v>
      </c>
    </row>
    <row r="3239" spans="1:9" x14ac:dyDescent="0.2">
      <c r="A3239" t="s">
        <v>12</v>
      </c>
      <c r="B3239">
        <v>15</v>
      </c>
      <c r="C3239" t="s">
        <v>13</v>
      </c>
      <c r="D3239">
        <v>1</v>
      </c>
      <c r="E3239" t="s">
        <v>14</v>
      </c>
      <c r="F3239" t="s">
        <v>15</v>
      </c>
    </row>
    <row r="3240" spans="1:9" x14ac:dyDescent="0.2">
      <c r="A3240" t="s">
        <v>16</v>
      </c>
      <c r="B3240" t="s">
        <v>289</v>
      </c>
    </row>
    <row r="3241" spans="1:9" x14ac:dyDescent="0.2">
      <c r="A3241" t="s">
        <v>18</v>
      </c>
    </row>
    <row r="3242" spans="1:9" x14ac:dyDescent="0.2">
      <c r="A3242" t="s">
        <v>19</v>
      </c>
    </row>
    <row r="3243" spans="1:9" x14ac:dyDescent="0.2">
      <c r="A3243" t="s">
        <v>20</v>
      </c>
      <c r="B3243">
        <v>1.4979999463093918E-8</v>
      </c>
    </row>
    <row r="3244" spans="1:9" x14ac:dyDescent="0.2">
      <c r="A3244" t="s">
        <v>21</v>
      </c>
      <c r="B3244" t="s">
        <v>22</v>
      </c>
      <c r="C3244" t="s">
        <v>23</v>
      </c>
      <c r="D3244" t="s">
        <v>24</v>
      </c>
      <c r="E3244" t="s">
        <v>25</v>
      </c>
      <c r="F3244" t="s">
        <v>26</v>
      </c>
      <c r="G3244" t="s">
        <v>27</v>
      </c>
      <c r="H3244" t="s">
        <v>28</v>
      </c>
      <c r="I3244" t="s">
        <v>29</v>
      </c>
    </row>
    <row r="3245" spans="1:9" x14ac:dyDescent="0.2">
      <c r="A3245">
        <v>1</v>
      </c>
      <c r="B3245" t="s">
        <v>30</v>
      </c>
      <c r="C3245">
        <v>84.833999633789062</v>
      </c>
      <c r="D3245">
        <v>24.5</v>
      </c>
      <c r="E3245">
        <v>225.5</v>
      </c>
      <c r="F3245">
        <v>128</v>
      </c>
      <c r="G3245">
        <v>24.659999847412109</v>
      </c>
      <c r="H3245">
        <v>570</v>
      </c>
      <c r="I3245">
        <v>6.3189997673034668</v>
      </c>
    </row>
    <row r="3246" spans="1:9" x14ac:dyDescent="0.2">
      <c r="A3246">
        <v>2</v>
      </c>
      <c r="B3246" t="s">
        <v>31</v>
      </c>
      <c r="C3246">
        <v>151.11799621582031</v>
      </c>
      <c r="D3246">
        <v>43</v>
      </c>
      <c r="E3246">
        <v>9.8999996185302734</v>
      </c>
      <c r="F3246">
        <v>11.800000190734863</v>
      </c>
      <c r="G3246">
        <v>4.190000057220459</v>
      </c>
      <c r="H3246">
        <v>48</v>
      </c>
      <c r="I3246">
        <v>2.6070001125335693</v>
      </c>
    </row>
    <row r="3247" spans="1:9" x14ac:dyDescent="0.2">
      <c r="A3247">
        <v>3</v>
      </c>
      <c r="B3247" t="s">
        <v>32</v>
      </c>
      <c r="C3247">
        <v>119.47699737548828</v>
      </c>
      <c r="D3247">
        <v>472.5</v>
      </c>
      <c r="E3247">
        <v>28.799999237060547</v>
      </c>
      <c r="F3247">
        <v>20.399999618530273</v>
      </c>
      <c r="G3247">
        <v>1.0900000333786011</v>
      </c>
      <c r="H3247">
        <v>58</v>
      </c>
      <c r="I3247">
        <v>11.11299991607666</v>
      </c>
    </row>
    <row r="3248" spans="1:9" x14ac:dyDescent="0.2">
      <c r="A3248">
        <v>4</v>
      </c>
      <c r="B3248" t="s">
        <v>33</v>
      </c>
      <c r="C3248">
        <v>107.24199676513672</v>
      </c>
      <c r="D3248">
        <v>3115.300048828125</v>
      </c>
      <c r="E3248">
        <v>39.799999237060547</v>
      </c>
      <c r="F3248">
        <v>34.799999237060547</v>
      </c>
      <c r="G3248">
        <v>0.40999999642372131</v>
      </c>
      <c r="H3248">
        <v>69</v>
      </c>
      <c r="I3248">
        <v>44.540000915527344</v>
      </c>
    </row>
    <row r="3249" spans="1:9" x14ac:dyDescent="0.2">
      <c r="A3249">
        <v>5</v>
      </c>
      <c r="B3249" t="s">
        <v>34</v>
      </c>
      <c r="C3249">
        <v>129.48800659179688</v>
      </c>
      <c r="D3249">
        <v>82.5</v>
      </c>
      <c r="E3249">
        <v>6.4000000953674316</v>
      </c>
      <c r="F3249">
        <v>5</v>
      </c>
      <c r="G3249">
        <v>3.7100000381469727</v>
      </c>
      <c r="H3249">
        <v>174</v>
      </c>
      <c r="I3249">
        <v>11.630999565124512</v>
      </c>
    </row>
    <row r="3250" spans="1:9" x14ac:dyDescent="0.2">
      <c r="A3250">
        <v>6</v>
      </c>
      <c r="B3250" t="s">
        <v>35</v>
      </c>
      <c r="C3250">
        <v>90.679000854492188</v>
      </c>
      <c r="D3250">
        <v>1238</v>
      </c>
      <c r="E3250">
        <v>27.100000381469727</v>
      </c>
      <c r="F3250">
        <v>14.399999618530273</v>
      </c>
      <c r="G3250">
        <v>0.64999997615814209</v>
      </c>
      <c r="H3250">
        <v>120</v>
      </c>
      <c r="I3250">
        <v>47.549999237060547</v>
      </c>
    </row>
    <row r="3251" spans="1:9" x14ac:dyDescent="0.2">
      <c r="A3251">
        <v>7</v>
      </c>
      <c r="B3251" t="s">
        <v>36</v>
      </c>
      <c r="C3251">
        <v>77.48699951171875</v>
      </c>
      <c r="D3251">
        <v>5545.7001953125</v>
      </c>
      <c r="E3251">
        <v>81.099998474121094</v>
      </c>
      <c r="F3251">
        <v>34.799999237060547</v>
      </c>
      <c r="G3251">
        <v>0.30000001192092896</v>
      </c>
      <c r="H3251">
        <v>172</v>
      </c>
      <c r="I3251">
        <v>70.194999694824219</v>
      </c>
    </row>
    <row r="3252" spans="1:9" x14ac:dyDescent="0.2">
      <c r="A3252">
        <v>8</v>
      </c>
      <c r="B3252" t="s">
        <v>37</v>
      </c>
      <c r="C3252">
        <v>107.50800323486328</v>
      </c>
      <c r="D3252">
        <v>673.29998779296875</v>
      </c>
      <c r="E3252">
        <v>13.300000190734863</v>
      </c>
      <c r="F3252">
        <v>9.3999996185302734</v>
      </c>
      <c r="G3252">
        <v>0.87999999523162842</v>
      </c>
      <c r="H3252">
        <v>102</v>
      </c>
      <c r="I3252">
        <v>32.775001525878906</v>
      </c>
    </row>
    <row r="3253" spans="1:9" x14ac:dyDescent="0.2">
      <c r="A3253">
        <v>9</v>
      </c>
      <c r="B3253" t="s">
        <v>38</v>
      </c>
      <c r="C3253">
        <v>134.8800048828125</v>
      </c>
      <c r="D3253">
        <v>1494.9000244140625</v>
      </c>
      <c r="E3253">
        <v>17.100000381469727</v>
      </c>
      <c r="F3253">
        <v>16.600000381469727</v>
      </c>
      <c r="G3253">
        <v>0.57999998331069946</v>
      </c>
      <c r="H3253">
        <v>185</v>
      </c>
      <c r="I3253">
        <v>89.288002014160156</v>
      </c>
    </row>
    <row r="3254" spans="1:9" x14ac:dyDescent="0.2">
      <c r="A3254">
        <v>10</v>
      </c>
      <c r="B3254" t="s">
        <v>39</v>
      </c>
      <c r="C3254">
        <v>146.4429931640625</v>
      </c>
      <c r="D3254">
        <v>25</v>
      </c>
      <c r="E3254">
        <v>15.300000190734863</v>
      </c>
      <c r="F3254">
        <v>12.399999618530273</v>
      </c>
      <c r="G3254">
        <v>5.6100001335144043</v>
      </c>
      <c r="H3254">
        <v>147</v>
      </c>
      <c r="I3254">
        <v>0.87999999523162842</v>
      </c>
    </row>
    <row r="3255" spans="1:9" x14ac:dyDescent="0.2">
      <c r="A3255">
        <v>11</v>
      </c>
      <c r="B3255" t="s">
        <v>40</v>
      </c>
      <c r="C3255">
        <v>191.36199951171875</v>
      </c>
      <c r="D3255">
        <v>47.5</v>
      </c>
      <c r="E3255">
        <v>5.0999999046325684</v>
      </c>
      <c r="F3255">
        <v>4</v>
      </c>
      <c r="G3255">
        <v>2.9000000953674316</v>
      </c>
      <c r="H3255">
        <v>151</v>
      </c>
      <c r="I3255">
        <v>1.2940000295639038</v>
      </c>
    </row>
    <row r="3257" spans="1:9" x14ac:dyDescent="0.2">
      <c r="A3257" t="s">
        <v>41</v>
      </c>
      <c r="B3257" t="s">
        <v>42</v>
      </c>
    </row>
    <row r="3258" spans="1:9" x14ac:dyDescent="0.2">
      <c r="A3258" t="s">
        <v>22</v>
      </c>
      <c r="B3258" t="s">
        <v>43</v>
      </c>
      <c r="C3258" t="s">
        <v>44</v>
      </c>
      <c r="D3258" t="s">
        <v>45</v>
      </c>
      <c r="E3258" t="s">
        <v>29</v>
      </c>
      <c r="F3258" t="s">
        <v>41</v>
      </c>
      <c r="G3258" t="s">
        <v>46</v>
      </c>
      <c r="H3258" t="s">
        <v>47</v>
      </c>
      <c r="I3258" t="s">
        <v>30</v>
      </c>
    </row>
    <row r="3259" spans="1:9" x14ac:dyDescent="0.2">
      <c r="A3259" t="s">
        <v>30</v>
      </c>
      <c r="B3259">
        <v>0.17299999296665192</v>
      </c>
      <c r="C3259">
        <v>8.6300000548362732E-2</v>
      </c>
      <c r="D3259">
        <v>0.23800000548362732</v>
      </c>
      <c r="E3259">
        <v>6.3189997673034668</v>
      </c>
      <c r="F3259">
        <v>0.72829997539520264</v>
      </c>
      <c r="G3259">
        <v>0.99559998512268066</v>
      </c>
      <c r="H3259">
        <v>0.73159998655319214</v>
      </c>
      <c r="I3259">
        <v>1</v>
      </c>
    </row>
    <row r="3260" spans="1:9" x14ac:dyDescent="0.2">
      <c r="A3260" t="s">
        <v>48</v>
      </c>
      <c r="B3260" t="s">
        <v>49</v>
      </c>
      <c r="C3260">
        <v>-7.2999998927116394E-2</v>
      </c>
    </row>
    <row r="3261" spans="1:9" x14ac:dyDescent="0.2">
      <c r="A3261" t="s">
        <v>31</v>
      </c>
      <c r="B3261">
        <v>0.19300000369548798</v>
      </c>
      <c r="C3261">
        <v>5.1600001752376556E-2</v>
      </c>
      <c r="D3261">
        <v>0.19699999690055847</v>
      </c>
      <c r="E3261">
        <v>2.6070001125335693</v>
      </c>
      <c r="F3261">
        <v>0.97920000553131104</v>
      </c>
      <c r="G3261">
        <v>0.98589998483657837</v>
      </c>
      <c r="H3261">
        <v>0.99739998579025269</v>
      </c>
      <c r="I3261">
        <v>0.99580001831054688</v>
      </c>
    </row>
    <row r="3262" spans="1:9" x14ac:dyDescent="0.2">
      <c r="A3262" t="s">
        <v>48</v>
      </c>
      <c r="B3262" t="s">
        <v>49</v>
      </c>
      <c r="C3262">
        <v>-4.3999999761581421E-2</v>
      </c>
    </row>
    <row r="3263" spans="1:9" x14ac:dyDescent="0.2">
      <c r="A3263" t="s">
        <v>50</v>
      </c>
      <c r="B3263">
        <v>1.6349999904632568</v>
      </c>
      <c r="C3263">
        <v>0.33050000667572021</v>
      </c>
      <c r="D3263">
        <v>1.6950000524520874</v>
      </c>
      <c r="E3263">
        <v>11.11299991607666</v>
      </c>
      <c r="F3263">
        <v>0.96480000019073486</v>
      </c>
      <c r="G3263">
        <v>0.98339998722076416</v>
      </c>
      <c r="H3263">
        <v>0.99510002136230469</v>
      </c>
      <c r="I3263">
        <v>0.98589998483657837</v>
      </c>
    </row>
    <row r="3264" spans="1:9" x14ac:dyDescent="0.2">
      <c r="A3264" t="s">
        <v>51</v>
      </c>
      <c r="B3264">
        <v>10.828000068664551</v>
      </c>
      <c r="C3264">
        <v>1.8378000259399414</v>
      </c>
      <c r="D3264">
        <v>11.043000221252441</v>
      </c>
      <c r="E3264">
        <v>44.540000915527344</v>
      </c>
      <c r="F3264">
        <v>0.9804999828338623</v>
      </c>
      <c r="G3264">
        <v>0.97939997911453247</v>
      </c>
      <c r="H3264">
        <v>1.0060000419616699</v>
      </c>
      <c r="I3264">
        <v>0.99510002136230469</v>
      </c>
    </row>
    <row r="3265" spans="1:9" x14ac:dyDescent="0.2">
      <c r="A3265" t="s">
        <v>52</v>
      </c>
      <c r="B3265">
        <v>1.6820000410079956</v>
      </c>
      <c r="C3265">
        <v>0.51649999618530273</v>
      </c>
      <c r="D3265">
        <v>1.3480000495910645</v>
      </c>
      <c r="E3265">
        <v>11.630999565124512</v>
      </c>
      <c r="F3265">
        <v>1.2473000288009644</v>
      </c>
      <c r="G3265">
        <v>0.97759997844696045</v>
      </c>
      <c r="H3265">
        <v>1.2747000455856323</v>
      </c>
      <c r="I3265">
        <v>1.0009000301361084</v>
      </c>
    </row>
    <row r="3266" spans="1:9" x14ac:dyDescent="0.2">
      <c r="A3266" t="s">
        <v>53</v>
      </c>
      <c r="B3266">
        <v>10.189000129699707</v>
      </c>
      <c r="C3266">
        <v>1.902400016784668</v>
      </c>
      <c r="D3266">
        <v>10.26099967956543</v>
      </c>
      <c r="E3266">
        <v>47.549999237060547</v>
      </c>
      <c r="F3266">
        <v>0.99299997091293335</v>
      </c>
      <c r="G3266">
        <v>0.9869999885559082</v>
      </c>
      <c r="H3266">
        <v>1.0067000389099121</v>
      </c>
      <c r="I3266">
        <v>0.99940001964569092</v>
      </c>
    </row>
    <row r="3267" spans="1:9" x14ac:dyDescent="0.2">
      <c r="A3267" t="s">
        <v>54</v>
      </c>
      <c r="B3267">
        <v>40.759998321533203</v>
      </c>
      <c r="C3267">
        <v>6.4565000534057617</v>
      </c>
      <c r="D3267">
        <v>38.847000122070312</v>
      </c>
      <c r="E3267">
        <v>70.194999694824219</v>
      </c>
      <c r="F3267">
        <v>1.0492000579833984</v>
      </c>
      <c r="G3267">
        <v>0.98019999265670776</v>
      </c>
      <c r="H3267">
        <v>1.0700000524520874</v>
      </c>
      <c r="I3267">
        <v>1.0003999471664429</v>
      </c>
    </row>
    <row r="3268" spans="1:9" x14ac:dyDescent="0.2">
      <c r="A3268" t="s">
        <v>55</v>
      </c>
      <c r="B3268">
        <v>7.4510002136230469</v>
      </c>
      <c r="C3268">
        <v>1.7594000101089478</v>
      </c>
      <c r="D3268">
        <v>6.6700000762939453</v>
      </c>
      <c r="E3268">
        <v>32.775001525878906</v>
      </c>
      <c r="F3268">
        <v>1.1171000003814697</v>
      </c>
      <c r="G3268">
        <v>0.9869999885559082</v>
      </c>
      <c r="H3268">
        <v>1.1297999620437622</v>
      </c>
      <c r="I3268">
        <v>1.0018999576568604</v>
      </c>
    </row>
    <row r="3269" spans="1:9" x14ac:dyDescent="0.2">
      <c r="A3269" t="s">
        <v>56</v>
      </c>
      <c r="B3269">
        <v>21.368000030517578</v>
      </c>
      <c r="C3269">
        <v>2.8308000564575195</v>
      </c>
      <c r="D3269">
        <v>21.319000244140625</v>
      </c>
      <c r="E3269">
        <v>89.288002014160156</v>
      </c>
      <c r="F3269">
        <v>1.0023000240325928</v>
      </c>
      <c r="G3269">
        <v>0.99790000915527344</v>
      </c>
      <c r="H3269">
        <v>1.0044000148773193</v>
      </c>
      <c r="I3269">
        <v>1</v>
      </c>
    </row>
    <row r="3270" spans="1:9" x14ac:dyDescent="0.2">
      <c r="A3270" t="s">
        <v>57</v>
      </c>
      <c r="B3270">
        <v>0.38400000333786011</v>
      </c>
      <c r="C3270">
        <v>5.1500000059604645E-2</v>
      </c>
      <c r="D3270">
        <v>0.37200000882148743</v>
      </c>
      <c r="E3270">
        <v>0.87999999523162842</v>
      </c>
      <c r="F3270">
        <v>1.0311000347137451</v>
      </c>
      <c r="G3270">
        <v>1.024399995803833</v>
      </c>
      <c r="H3270">
        <v>1.006600022315979</v>
      </c>
      <c r="I3270">
        <v>1</v>
      </c>
    </row>
    <row r="3271" spans="1:9" x14ac:dyDescent="0.2">
      <c r="A3271" t="s">
        <v>58</v>
      </c>
      <c r="B3271">
        <v>1.3860000371932983</v>
      </c>
      <c r="C3271">
        <v>0.16519999504089355</v>
      </c>
      <c r="D3271">
        <v>1.2940000295639038</v>
      </c>
      <c r="E3271">
        <v>1.2940000295639038</v>
      </c>
      <c r="F3271">
        <v>1.0712000131607056</v>
      </c>
      <c r="G3271">
        <v>1.0444999933242798</v>
      </c>
      <c r="H3271">
        <v>1.0391999483108521</v>
      </c>
      <c r="I3271">
        <v>0.98680001497268677</v>
      </c>
    </row>
    <row r="3272" spans="1:9" x14ac:dyDescent="0.2">
      <c r="A3272" t="s">
        <v>59</v>
      </c>
    </row>
    <row r="3273" spans="1:9" x14ac:dyDescent="0.2">
      <c r="A3273" t="s">
        <v>60</v>
      </c>
      <c r="B3273">
        <v>95.932998657226562</v>
      </c>
      <c r="C3273">
        <v>15.988499641418457</v>
      </c>
      <c r="D3273">
        <v>93.285003662109375</v>
      </c>
      <c r="E3273">
        <v>318.19198608398438</v>
      </c>
      <c r="F3273" t="s">
        <v>61</v>
      </c>
    </row>
    <row r="3275" spans="1:9" x14ac:dyDescent="0.2">
      <c r="A3275" t="s">
        <v>62</v>
      </c>
    </row>
    <row r="3277" spans="1:9" x14ac:dyDescent="0.2">
      <c r="A3277" t="s">
        <v>290</v>
      </c>
    </row>
    <row r="3278" spans="1:9" x14ac:dyDescent="0.2">
      <c r="A3278" t="s">
        <v>1</v>
      </c>
      <c r="B3278" t="s">
        <v>2</v>
      </c>
      <c r="C3278" t="s">
        <v>3</v>
      </c>
      <c r="D3278" t="s">
        <v>4</v>
      </c>
    </row>
    <row r="3279" spans="1:9" x14ac:dyDescent="0.2">
      <c r="A3279" t="s">
        <v>5</v>
      </c>
      <c r="B3279">
        <v>79</v>
      </c>
      <c r="C3279" t="s">
        <v>6</v>
      </c>
      <c r="D3279" t="s">
        <v>291</v>
      </c>
    </row>
    <row r="3280" spans="1:9" x14ac:dyDescent="0.2">
      <c r="A3280" t="s">
        <v>8</v>
      </c>
      <c r="B3280" t="s">
        <v>9</v>
      </c>
      <c r="C3280">
        <v>-33.845199584960938</v>
      </c>
      <c r="D3280" t="s">
        <v>10</v>
      </c>
      <c r="E3280">
        <v>13.452899932861328</v>
      </c>
      <c r="F3280" t="s">
        <v>11</v>
      </c>
      <c r="G3280">
        <v>10.468500137329102</v>
      </c>
    </row>
    <row r="3281" spans="1:9" x14ac:dyDescent="0.2">
      <c r="A3281" t="s">
        <v>12</v>
      </c>
      <c r="B3281">
        <v>15</v>
      </c>
      <c r="C3281" t="s">
        <v>13</v>
      </c>
      <c r="D3281">
        <v>1</v>
      </c>
      <c r="E3281" t="s">
        <v>14</v>
      </c>
      <c r="F3281" t="s">
        <v>15</v>
      </c>
    </row>
    <row r="3282" spans="1:9" x14ac:dyDescent="0.2">
      <c r="A3282" t="s">
        <v>16</v>
      </c>
      <c r="B3282" t="s">
        <v>292</v>
      </c>
    </row>
    <row r="3283" spans="1:9" x14ac:dyDescent="0.2">
      <c r="A3283" t="s">
        <v>18</v>
      </c>
    </row>
    <row r="3284" spans="1:9" x14ac:dyDescent="0.2">
      <c r="A3284" t="s">
        <v>19</v>
      </c>
    </row>
    <row r="3285" spans="1:9" x14ac:dyDescent="0.2">
      <c r="A3285" t="s">
        <v>20</v>
      </c>
      <c r="B3285">
        <v>1.4970000350444934E-8</v>
      </c>
    </row>
    <row r="3286" spans="1:9" x14ac:dyDescent="0.2">
      <c r="A3286" t="s">
        <v>21</v>
      </c>
      <c r="B3286" t="s">
        <v>22</v>
      </c>
      <c r="C3286" t="s">
        <v>23</v>
      </c>
      <c r="D3286" t="s">
        <v>24</v>
      </c>
      <c r="E3286" t="s">
        <v>25</v>
      </c>
      <c r="F3286" t="s">
        <v>26</v>
      </c>
      <c r="G3286" t="s">
        <v>27</v>
      </c>
      <c r="H3286" t="s">
        <v>28</v>
      </c>
      <c r="I3286" t="s">
        <v>29</v>
      </c>
    </row>
    <row r="3287" spans="1:9" x14ac:dyDescent="0.2">
      <c r="A3287">
        <v>1</v>
      </c>
      <c r="B3287" t="s">
        <v>30</v>
      </c>
      <c r="C3287">
        <v>84.9219970703125</v>
      </c>
      <c r="D3287">
        <v>16.899999618530273</v>
      </c>
      <c r="E3287">
        <v>239.89999389648438</v>
      </c>
      <c r="F3287">
        <v>132.19999694824219</v>
      </c>
      <c r="G3287">
        <v>36.290000915527344</v>
      </c>
      <c r="H3287">
        <v>584</v>
      </c>
      <c r="I3287">
        <v>4.3540000915527344</v>
      </c>
    </row>
    <row r="3288" spans="1:9" x14ac:dyDescent="0.2">
      <c r="A3288">
        <v>2</v>
      </c>
      <c r="B3288" t="s">
        <v>31</v>
      </c>
      <c r="C3288">
        <v>151.11799621582031</v>
      </c>
      <c r="D3288">
        <v>41.200000762939453</v>
      </c>
      <c r="E3288">
        <v>10.199999809265137</v>
      </c>
      <c r="F3288">
        <v>9.1000003814697266</v>
      </c>
      <c r="G3288">
        <v>4.2199997901916504</v>
      </c>
      <c r="H3288">
        <v>45</v>
      </c>
      <c r="I3288">
        <v>2.499000072479248</v>
      </c>
    </row>
    <row r="3289" spans="1:9" x14ac:dyDescent="0.2">
      <c r="A3289">
        <v>3</v>
      </c>
      <c r="B3289" t="s">
        <v>32</v>
      </c>
      <c r="C3289">
        <v>119.47699737548828</v>
      </c>
      <c r="D3289">
        <v>464.79998779296875</v>
      </c>
      <c r="E3289">
        <v>24.5</v>
      </c>
      <c r="F3289">
        <v>18.799999237060547</v>
      </c>
      <c r="G3289">
        <v>1.0900000333786011</v>
      </c>
      <c r="H3289">
        <v>54</v>
      </c>
      <c r="I3289">
        <v>10.939000129699707</v>
      </c>
    </row>
    <row r="3290" spans="1:9" x14ac:dyDescent="0.2">
      <c r="A3290">
        <v>4</v>
      </c>
      <c r="B3290" t="s">
        <v>33</v>
      </c>
      <c r="C3290">
        <v>107.19200134277344</v>
      </c>
      <c r="D3290">
        <v>3039.300048828125</v>
      </c>
      <c r="E3290">
        <v>38.400001525878906</v>
      </c>
      <c r="F3290">
        <v>38.400001525878906</v>
      </c>
      <c r="G3290">
        <v>0.40999999642372131</v>
      </c>
      <c r="H3290">
        <v>70</v>
      </c>
      <c r="I3290">
        <v>43.483001708984375</v>
      </c>
    </row>
    <row r="3291" spans="1:9" x14ac:dyDescent="0.2">
      <c r="A3291">
        <v>5</v>
      </c>
      <c r="B3291" t="s">
        <v>34</v>
      </c>
      <c r="C3291">
        <v>129.48800659179688</v>
      </c>
      <c r="D3291">
        <v>82.699996948242188</v>
      </c>
      <c r="E3291">
        <v>4.1999998092651367</v>
      </c>
      <c r="F3291">
        <v>4.1999998092651367</v>
      </c>
      <c r="G3291">
        <v>3.6500000953674316</v>
      </c>
      <c r="H3291">
        <v>150</v>
      </c>
      <c r="I3291">
        <v>11.673000335693359</v>
      </c>
    </row>
    <row r="3292" spans="1:9" x14ac:dyDescent="0.2">
      <c r="A3292">
        <v>6</v>
      </c>
      <c r="B3292" t="s">
        <v>35</v>
      </c>
      <c r="C3292">
        <v>90.679000854492188</v>
      </c>
      <c r="D3292">
        <v>1235.4000244140625</v>
      </c>
      <c r="E3292">
        <v>28.600000381469727</v>
      </c>
      <c r="F3292">
        <v>13.5</v>
      </c>
      <c r="G3292">
        <v>0.64999997615814209</v>
      </c>
      <c r="H3292">
        <v>121</v>
      </c>
      <c r="I3292">
        <v>47.481998443603516</v>
      </c>
    </row>
    <row r="3293" spans="1:9" x14ac:dyDescent="0.2">
      <c r="A3293">
        <v>7</v>
      </c>
      <c r="B3293" t="s">
        <v>36</v>
      </c>
      <c r="C3293">
        <v>77.48699951171875</v>
      </c>
      <c r="D3293">
        <v>5543.39990234375</v>
      </c>
      <c r="E3293">
        <v>85.699996948242188</v>
      </c>
      <c r="F3293">
        <v>34.400001525878906</v>
      </c>
      <c r="G3293">
        <v>0.30000001192092896</v>
      </c>
      <c r="H3293">
        <v>176</v>
      </c>
      <c r="I3293">
        <v>70.213996887207031</v>
      </c>
    </row>
    <row r="3294" spans="1:9" x14ac:dyDescent="0.2">
      <c r="A3294">
        <v>8</v>
      </c>
      <c r="B3294" t="s">
        <v>37</v>
      </c>
      <c r="C3294">
        <v>107.50299835205078</v>
      </c>
      <c r="D3294">
        <v>676.29998779296875</v>
      </c>
      <c r="E3294">
        <v>13.300000190734863</v>
      </c>
      <c r="F3294">
        <v>8.6999998092651367</v>
      </c>
      <c r="G3294">
        <v>0.87000000476837158</v>
      </c>
      <c r="H3294">
        <v>99</v>
      </c>
      <c r="I3294">
        <v>32.943000793457031</v>
      </c>
    </row>
    <row r="3295" spans="1:9" x14ac:dyDescent="0.2">
      <c r="A3295">
        <v>9</v>
      </c>
      <c r="B3295" t="s">
        <v>38</v>
      </c>
      <c r="C3295">
        <v>134.8800048828125</v>
      </c>
      <c r="D3295">
        <v>1515.300048828125</v>
      </c>
      <c r="E3295">
        <v>17.899999618530273</v>
      </c>
      <c r="F3295">
        <v>16.399999618530273</v>
      </c>
      <c r="G3295">
        <v>0.57999998331069946</v>
      </c>
      <c r="H3295">
        <v>187</v>
      </c>
      <c r="I3295">
        <v>90.570999145507812</v>
      </c>
    </row>
    <row r="3296" spans="1:9" x14ac:dyDescent="0.2">
      <c r="A3296">
        <v>10</v>
      </c>
      <c r="B3296" t="s">
        <v>39</v>
      </c>
      <c r="C3296">
        <v>146.4429931640625</v>
      </c>
      <c r="D3296">
        <v>25.399999618530273</v>
      </c>
      <c r="E3296">
        <v>14.199999809265137</v>
      </c>
      <c r="F3296">
        <v>13.5</v>
      </c>
      <c r="G3296">
        <v>5.4499998092651367</v>
      </c>
      <c r="H3296">
        <v>144</v>
      </c>
      <c r="I3296">
        <v>0.89600002765655518</v>
      </c>
    </row>
    <row r="3297" spans="1:9" x14ac:dyDescent="0.2">
      <c r="A3297">
        <v>11</v>
      </c>
      <c r="B3297" t="s">
        <v>40</v>
      </c>
      <c r="C3297">
        <v>191.36199951171875</v>
      </c>
      <c r="D3297">
        <v>36.200000762939453</v>
      </c>
      <c r="E3297">
        <v>6.6999998092651367</v>
      </c>
      <c r="F3297">
        <v>5.6999998092651367</v>
      </c>
      <c r="G3297">
        <v>3.5299999713897705</v>
      </c>
      <c r="H3297">
        <v>176</v>
      </c>
      <c r="I3297">
        <v>0.9869999885559082</v>
      </c>
    </row>
    <row r="3299" spans="1:9" x14ac:dyDescent="0.2">
      <c r="A3299" t="s">
        <v>41</v>
      </c>
      <c r="B3299" t="s">
        <v>42</v>
      </c>
    </row>
    <row r="3300" spans="1:9" x14ac:dyDescent="0.2">
      <c r="A3300" t="s">
        <v>22</v>
      </c>
      <c r="B3300" t="s">
        <v>43</v>
      </c>
      <c r="C3300" t="s">
        <v>44</v>
      </c>
      <c r="D3300" t="s">
        <v>45</v>
      </c>
      <c r="E3300" t="s">
        <v>29</v>
      </c>
      <c r="F3300" t="s">
        <v>41</v>
      </c>
      <c r="G3300" t="s">
        <v>46</v>
      </c>
      <c r="H3300" t="s">
        <v>47</v>
      </c>
      <c r="I3300" t="s">
        <v>30</v>
      </c>
    </row>
    <row r="3301" spans="1:9" x14ac:dyDescent="0.2">
      <c r="A3301" t="s">
        <v>30</v>
      </c>
      <c r="B3301">
        <v>0.11900000274181366</v>
      </c>
      <c r="C3301">
        <v>5.9399999678134918E-2</v>
      </c>
      <c r="D3301">
        <v>0.164000004529953</v>
      </c>
      <c r="E3301">
        <v>4.3540000915527344</v>
      </c>
      <c r="F3301">
        <v>0.72469997406005859</v>
      </c>
      <c r="G3301">
        <v>0.99559998512268066</v>
      </c>
      <c r="H3301">
        <v>0.7279999852180481</v>
      </c>
      <c r="I3301">
        <v>1</v>
      </c>
    </row>
    <row r="3302" spans="1:9" x14ac:dyDescent="0.2">
      <c r="A3302" t="s">
        <v>48</v>
      </c>
      <c r="B3302" t="s">
        <v>49</v>
      </c>
      <c r="C3302">
        <v>-5.000000074505806E-2</v>
      </c>
    </row>
    <row r="3303" spans="1:9" x14ac:dyDescent="0.2">
      <c r="A3303" t="s">
        <v>31</v>
      </c>
      <c r="B3303">
        <v>0.18500000238418579</v>
      </c>
      <c r="C3303">
        <v>4.9699999392032623E-2</v>
      </c>
      <c r="D3303">
        <v>0.18899999558925629</v>
      </c>
      <c r="E3303">
        <v>2.499000072479248</v>
      </c>
      <c r="F3303">
        <v>0.97990000247955322</v>
      </c>
      <c r="G3303">
        <v>0.98589998483657837</v>
      </c>
      <c r="H3303">
        <v>0.99800002574920654</v>
      </c>
      <c r="I3303">
        <v>0.99589997529983521</v>
      </c>
    </row>
    <row r="3304" spans="1:9" x14ac:dyDescent="0.2">
      <c r="A3304" t="s">
        <v>48</v>
      </c>
      <c r="B3304" t="s">
        <v>49</v>
      </c>
      <c r="C3304">
        <v>-4.1999999433755875E-2</v>
      </c>
    </row>
    <row r="3305" spans="1:9" x14ac:dyDescent="0.2">
      <c r="A3305" t="s">
        <v>50</v>
      </c>
      <c r="B3305">
        <v>1.6109999418258667</v>
      </c>
      <c r="C3305">
        <v>0.3262999951839447</v>
      </c>
      <c r="D3305">
        <v>1.6679999828338623</v>
      </c>
      <c r="E3305">
        <v>10.939000129699707</v>
      </c>
      <c r="F3305">
        <v>0.96539998054504395</v>
      </c>
      <c r="G3305">
        <v>0.98339998722076416</v>
      </c>
      <c r="H3305">
        <v>0.99540001153945923</v>
      </c>
      <c r="I3305">
        <v>0.98629999160766602</v>
      </c>
    </row>
    <row r="3306" spans="1:9" x14ac:dyDescent="0.2">
      <c r="A3306" t="s">
        <v>51</v>
      </c>
      <c r="B3306">
        <v>10.574000358581543</v>
      </c>
      <c r="C3306">
        <v>1.799299955368042</v>
      </c>
      <c r="D3306">
        <v>10.781000137329102</v>
      </c>
      <c r="E3306">
        <v>43.483001708984375</v>
      </c>
      <c r="F3306">
        <v>0.98079997301101685</v>
      </c>
      <c r="G3306">
        <v>0.97939997911453247</v>
      </c>
      <c r="H3306">
        <v>1.0061999559402466</v>
      </c>
      <c r="I3306">
        <v>0.99519997835159302</v>
      </c>
    </row>
    <row r="3307" spans="1:9" x14ac:dyDescent="0.2">
      <c r="A3307" t="s">
        <v>52</v>
      </c>
      <c r="B3307">
        <v>1.6890000104904175</v>
      </c>
      <c r="C3307">
        <v>0.52020001411437988</v>
      </c>
      <c r="D3307">
        <v>1.3530000448226929</v>
      </c>
      <c r="E3307">
        <v>11.673000335693359</v>
      </c>
      <c r="F3307">
        <v>1.2483999729156494</v>
      </c>
      <c r="G3307">
        <v>0.97759997844696045</v>
      </c>
      <c r="H3307">
        <v>1.2759000062942505</v>
      </c>
      <c r="I3307">
        <v>1.0009000301361084</v>
      </c>
    </row>
    <row r="3308" spans="1:9" x14ac:dyDescent="0.2">
      <c r="A3308" t="s">
        <v>53</v>
      </c>
      <c r="B3308">
        <v>10.185000419616699</v>
      </c>
      <c r="C3308">
        <v>1.906499981880188</v>
      </c>
      <c r="D3308">
        <v>10.246999740600586</v>
      </c>
      <c r="E3308">
        <v>47.481998443603516</v>
      </c>
      <c r="F3308">
        <v>0.99400001764297485</v>
      </c>
      <c r="G3308">
        <v>0.9869999885559082</v>
      </c>
      <c r="H3308">
        <v>1.0076999664306641</v>
      </c>
      <c r="I3308">
        <v>0.99940001964569092</v>
      </c>
    </row>
    <row r="3309" spans="1:9" x14ac:dyDescent="0.2">
      <c r="A3309" t="s">
        <v>54</v>
      </c>
      <c r="B3309">
        <v>40.803001403808594</v>
      </c>
      <c r="C3309">
        <v>6.480100154876709</v>
      </c>
      <c r="D3309">
        <v>38.856998443603516</v>
      </c>
      <c r="E3309">
        <v>70.213996887207031</v>
      </c>
      <c r="F3309">
        <v>1.0500999689102173</v>
      </c>
      <c r="G3309">
        <v>0.98019999265670776</v>
      </c>
      <c r="H3309">
        <v>1.0707999467849731</v>
      </c>
      <c r="I3309">
        <v>1.0003999471664429</v>
      </c>
    </row>
    <row r="3310" spans="1:9" x14ac:dyDescent="0.2">
      <c r="A3310" t="s">
        <v>55</v>
      </c>
      <c r="B3310">
        <v>7.494999885559082</v>
      </c>
      <c r="C3310">
        <v>1.7745000123977661</v>
      </c>
      <c r="D3310">
        <v>6.7039999961853027</v>
      </c>
      <c r="E3310">
        <v>32.943000793457031</v>
      </c>
      <c r="F3310">
        <v>1.1181000471115112</v>
      </c>
      <c r="G3310">
        <v>0.9869999885559082</v>
      </c>
      <c r="H3310">
        <v>1.1306999921798706</v>
      </c>
      <c r="I3310">
        <v>1.0017999410629272</v>
      </c>
    </row>
    <row r="3311" spans="1:9" x14ac:dyDescent="0.2">
      <c r="A3311" t="s">
        <v>56</v>
      </c>
      <c r="B3311">
        <v>21.669000625610352</v>
      </c>
      <c r="C3311">
        <v>2.8780999183654785</v>
      </c>
      <c r="D3311">
        <v>21.625999450683594</v>
      </c>
      <c r="E3311">
        <v>90.570999145507812</v>
      </c>
      <c r="F3311">
        <v>1.0019999742507935</v>
      </c>
      <c r="G3311">
        <v>0.99790000915527344</v>
      </c>
      <c r="H3311">
        <v>1.00409996509552</v>
      </c>
      <c r="I3311">
        <v>1</v>
      </c>
    </row>
    <row r="3312" spans="1:9" x14ac:dyDescent="0.2">
      <c r="A3312" t="s">
        <v>57</v>
      </c>
      <c r="B3312">
        <v>0.39100000262260437</v>
      </c>
      <c r="C3312">
        <v>5.260000005364418E-2</v>
      </c>
      <c r="D3312">
        <v>0.37900000810623169</v>
      </c>
      <c r="E3312">
        <v>0.89600002765655518</v>
      </c>
      <c r="F3312">
        <v>1.0307999849319458</v>
      </c>
      <c r="G3312">
        <v>1.024399995803833</v>
      </c>
      <c r="H3312">
        <v>1.0062999725341797</v>
      </c>
      <c r="I3312">
        <v>1</v>
      </c>
    </row>
    <row r="3313" spans="1:9" x14ac:dyDescent="0.2">
      <c r="A3313" t="s">
        <v>58</v>
      </c>
      <c r="B3313">
        <v>1.0570000410079956</v>
      </c>
      <c r="C3313">
        <v>0.12620000541210175</v>
      </c>
      <c r="D3313">
        <v>0.9869999885559082</v>
      </c>
      <c r="E3313">
        <v>0.9869999885559082</v>
      </c>
      <c r="F3313">
        <v>1.0705000162124634</v>
      </c>
      <c r="G3313">
        <v>1.0444999933242798</v>
      </c>
      <c r="H3313">
        <v>1.0389000177383423</v>
      </c>
      <c r="I3313">
        <v>0.98650002479553223</v>
      </c>
    </row>
    <row r="3314" spans="1:9" x14ac:dyDescent="0.2">
      <c r="A3314" t="s">
        <v>59</v>
      </c>
    </row>
    <row r="3315" spans="1:9" x14ac:dyDescent="0.2">
      <c r="A3315" t="s">
        <v>60</v>
      </c>
      <c r="B3315">
        <v>95.685997009277344</v>
      </c>
      <c r="C3315">
        <v>15.972900390625</v>
      </c>
      <c r="D3315">
        <v>92.955001831054688</v>
      </c>
      <c r="E3315">
        <v>316.04098510742188</v>
      </c>
      <c r="F3315" t="s">
        <v>61</v>
      </c>
    </row>
    <row r="3317" spans="1:9" x14ac:dyDescent="0.2">
      <c r="A3317" t="s">
        <v>62</v>
      </c>
    </row>
    <row r="3319" spans="1:9" x14ac:dyDescent="0.2">
      <c r="A3319" t="s">
        <v>293</v>
      </c>
    </row>
    <row r="3320" spans="1:9" x14ac:dyDescent="0.2">
      <c r="A3320" t="s">
        <v>1</v>
      </c>
      <c r="B3320" t="s">
        <v>2</v>
      </c>
      <c r="C3320" t="s">
        <v>3</v>
      </c>
      <c r="D3320" t="s">
        <v>4</v>
      </c>
    </row>
    <row r="3321" spans="1:9" x14ac:dyDescent="0.2">
      <c r="A3321" t="s">
        <v>5</v>
      </c>
      <c r="B3321">
        <v>80</v>
      </c>
      <c r="C3321" t="s">
        <v>6</v>
      </c>
      <c r="D3321" t="s">
        <v>294</v>
      </c>
    </row>
    <row r="3322" spans="1:9" x14ac:dyDescent="0.2">
      <c r="A3322" t="s">
        <v>8</v>
      </c>
      <c r="B3322" t="s">
        <v>9</v>
      </c>
      <c r="C3322">
        <v>-33.862201690673828</v>
      </c>
      <c r="D3322" t="s">
        <v>10</v>
      </c>
      <c r="E3322">
        <v>13.744199752807617</v>
      </c>
      <c r="F3322" t="s">
        <v>11</v>
      </c>
      <c r="G3322">
        <v>10.468000411987305</v>
      </c>
    </row>
    <row r="3323" spans="1:9" x14ac:dyDescent="0.2">
      <c r="A3323" t="s">
        <v>12</v>
      </c>
      <c r="B3323">
        <v>15</v>
      </c>
      <c r="C3323" t="s">
        <v>13</v>
      </c>
      <c r="D3323">
        <v>1</v>
      </c>
      <c r="E3323" t="s">
        <v>14</v>
      </c>
      <c r="F3323" t="s">
        <v>15</v>
      </c>
    </row>
    <row r="3324" spans="1:9" x14ac:dyDescent="0.2">
      <c r="A3324" t="s">
        <v>16</v>
      </c>
      <c r="B3324" t="s">
        <v>295</v>
      </c>
    </row>
    <row r="3325" spans="1:9" x14ac:dyDescent="0.2">
      <c r="A3325" t="s">
        <v>18</v>
      </c>
    </row>
    <row r="3326" spans="1:9" x14ac:dyDescent="0.2">
      <c r="A3326" t="s">
        <v>19</v>
      </c>
    </row>
    <row r="3327" spans="1:9" x14ac:dyDescent="0.2">
      <c r="A3327" t="s">
        <v>20</v>
      </c>
      <c r="B3327">
        <v>1.4970000350444934E-8</v>
      </c>
    </row>
    <row r="3328" spans="1:9" x14ac:dyDescent="0.2">
      <c r="A3328" t="s">
        <v>21</v>
      </c>
      <c r="B3328" t="s">
        <v>22</v>
      </c>
      <c r="C3328" t="s">
        <v>23</v>
      </c>
      <c r="D3328" t="s">
        <v>24</v>
      </c>
      <c r="E3328" t="s">
        <v>25</v>
      </c>
      <c r="F3328" t="s">
        <v>26</v>
      </c>
      <c r="G3328" t="s">
        <v>27</v>
      </c>
      <c r="H3328" t="s">
        <v>28</v>
      </c>
      <c r="I3328" t="s">
        <v>29</v>
      </c>
    </row>
    <row r="3329" spans="1:9" x14ac:dyDescent="0.2">
      <c r="A3329">
        <v>1</v>
      </c>
      <c r="B3329" t="s">
        <v>30</v>
      </c>
      <c r="C3329">
        <v>84.799003601074219</v>
      </c>
      <c r="D3329">
        <v>36.700000762939453</v>
      </c>
      <c r="E3329">
        <v>217.89999389648438</v>
      </c>
      <c r="F3329">
        <v>117.19999694824219</v>
      </c>
      <c r="G3329">
        <v>16.340000152587891</v>
      </c>
      <c r="H3329">
        <v>554</v>
      </c>
      <c r="I3329">
        <v>9.4540004730224609</v>
      </c>
    </row>
    <row r="3330" spans="1:9" x14ac:dyDescent="0.2">
      <c r="A3330">
        <v>2</v>
      </c>
      <c r="B3330" t="s">
        <v>31</v>
      </c>
      <c r="C3330">
        <v>151.11799621582031</v>
      </c>
      <c r="D3330">
        <v>41.099998474121094</v>
      </c>
      <c r="E3330">
        <v>11.100000381469727</v>
      </c>
      <c r="F3330">
        <v>9.1999998092651367</v>
      </c>
      <c r="G3330">
        <v>4.2699999809265137</v>
      </c>
      <c r="H3330">
        <v>46</v>
      </c>
      <c r="I3330">
        <v>2.4930000305175781</v>
      </c>
    </row>
    <row r="3331" spans="1:9" x14ac:dyDescent="0.2">
      <c r="A3331">
        <v>3</v>
      </c>
      <c r="B3331" t="s">
        <v>32</v>
      </c>
      <c r="C3331">
        <v>119.47699737548828</v>
      </c>
      <c r="D3331">
        <v>481.10000610351562</v>
      </c>
      <c r="E3331">
        <v>27.799999237060547</v>
      </c>
      <c r="F3331">
        <v>22.299999237060547</v>
      </c>
      <c r="G3331">
        <v>1.0800000429153442</v>
      </c>
      <c r="H3331">
        <v>58</v>
      </c>
      <c r="I3331">
        <v>11.321999549865723</v>
      </c>
    </row>
    <row r="3332" spans="1:9" x14ac:dyDescent="0.2">
      <c r="A3332">
        <v>4</v>
      </c>
      <c r="B3332" t="s">
        <v>33</v>
      </c>
      <c r="C3332">
        <v>107.20700073242188</v>
      </c>
      <c r="D3332">
        <v>3083.60009765625</v>
      </c>
      <c r="E3332">
        <v>37.799999237060547</v>
      </c>
      <c r="F3332">
        <v>34.700000762939453</v>
      </c>
      <c r="G3332">
        <v>0.40999999642372131</v>
      </c>
      <c r="H3332">
        <v>68</v>
      </c>
      <c r="I3332">
        <v>44.117000579833984</v>
      </c>
    </row>
    <row r="3333" spans="1:9" x14ac:dyDescent="0.2">
      <c r="A3333">
        <v>5</v>
      </c>
      <c r="B3333" t="s">
        <v>34</v>
      </c>
      <c r="C3333">
        <v>129.48800659179688</v>
      </c>
      <c r="D3333">
        <v>85.099998474121094</v>
      </c>
      <c r="E3333">
        <v>6.5999999046325684</v>
      </c>
      <c r="F3333">
        <v>4</v>
      </c>
      <c r="G3333">
        <v>3.630000114440918</v>
      </c>
      <c r="H3333">
        <v>167</v>
      </c>
      <c r="I3333">
        <v>12.01200008392334</v>
      </c>
    </row>
    <row r="3334" spans="1:9" x14ac:dyDescent="0.2">
      <c r="A3334">
        <v>6</v>
      </c>
      <c r="B3334" t="s">
        <v>35</v>
      </c>
      <c r="C3334">
        <v>90.674003601074219</v>
      </c>
      <c r="D3334">
        <v>1245.800048828125</v>
      </c>
      <c r="E3334">
        <v>28</v>
      </c>
      <c r="F3334">
        <v>15.800000190734863</v>
      </c>
      <c r="G3334">
        <v>0.63999998569488525</v>
      </c>
      <c r="H3334">
        <v>123</v>
      </c>
      <c r="I3334">
        <v>47.881000518798828</v>
      </c>
    </row>
    <row r="3335" spans="1:9" x14ac:dyDescent="0.2">
      <c r="A3335">
        <v>7</v>
      </c>
      <c r="B3335" t="s">
        <v>36</v>
      </c>
      <c r="C3335">
        <v>77.48699951171875</v>
      </c>
      <c r="D3335">
        <v>5550.2001953125</v>
      </c>
      <c r="E3335">
        <v>75.400001525878906</v>
      </c>
      <c r="F3335">
        <v>33.200000762939453</v>
      </c>
      <c r="G3335">
        <v>0.30000001192092896</v>
      </c>
      <c r="H3335">
        <v>167</v>
      </c>
      <c r="I3335">
        <v>70.300003051757812</v>
      </c>
    </row>
    <row r="3336" spans="1:9" x14ac:dyDescent="0.2">
      <c r="A3336">
        <v>8</v>
      </c>
      <c r="B3336" t="s">
        <v>37</v>
      </c>
      <c r="C3336">
        <v>107.51300048828125</v>
      </c>
      <c r="D3336">
        <v>680.0999755859375</v>
      </c>
      <c r="E3336">
        <v>14.699999809265137</v>
      </c>
      <c r="F3336">
        <v>9.8999996185302734</v>
      </c>
      <c r="G3336">
        <v>0.87000000476837158</v>
      </c>
      <c r="H3336">
        <v>105</v>
      </c>
      <c r="I3336">
        <v>33.131000518798828</v>
      </c>
    </row>
    <row r="3337" spans="1:9" x14ac:dyDescent="0.2">
      <c r="A3337">
        <v>9</v>
      </c>
      <c r="B3337" t="s">
        <v>38</v>
      </c>
      <c r="C3337">
        <v>134.88400268554688</v>
      </c>
      <c r="D3337">
        <v>1510</v>
      </c>
      <c r="E3337">
        <v>18.200000762939453</v>
      </c>
      <c r="F3337">
        <v>16.299999237060547</v>
      </c>
      <c r="G3337">
        <v>0.57999998331069946</v>
      </c>
      <c r="H3337">
        <v>188</v>
      </c>
      <c r="I3337">
        <v>90.252998352050781</v>
      </c>
    </row>
    <row r="3338" spans="1:9" x14ac:dyDescent="0.2">
      <c r="A3338">
        <v>10</v>
      </c>
      <c r="B3338" t="s">
        <v>39</v>
      </c>
      <c r="C3338">
        <v>146.4429931640625</v>
      </c>
      <c r="D3338">
        <v>23.600000381469727</v>
      </c>
      <c r="E3338">
        <v>16.100000381469727</v>
      </c>
      <c r="F3338">
        <v>13.5</v>
      </c>
      <c r="G3338">
        <v>5.9699997901916504</v>
      </c>
      <c r="H3338">
        <v>151</v>
      </c>
      <c r="I3338">
        <v>0.83099997043609619</v>
      </c>
    </row>
    <row r="3339" spans="1:9" x14ac:dyDescent="0.2">
      <c r="A3339">
        <v>11</v>
      </c>
      <c r="B3339" t="s">
        <v>40</v>
      </c>
      <c r="C3339">
        <v>191.36199951171875</v>
      </c>
      <c r="D3339">
        <v>46.900001525878906</v>
      </c>
      <c r="E3339">
        <v>5.5</v>
      </c>
      <c r="F3339">
        <v>6</v>
      </c>
      <c r="G3339">
        <v>2.9800000190734863</v>
      </c>
      <c r="H3339">
        <v>169</v>
      </c>
      <c r="I3339">
        <v>1.2779999971389771</v>
      </c>
    </row>
    <row r="3341" spans="1:9" x14ac:dyDescent="0.2">
      <c r="A3341" t="s">
        <v>41</v>
      </c>
      <c r="B3341" t="s">
        <v>42</v>
      </c>
    </row>
    <row r="3342" spans="1:9" x14ac:dyDescent="0.2">
      <c r="A3342" t="s">
        <v>22</v>
      </c>
      <c r="B3342" t="s">
        <v>43</v>
      </c>
      <c r="C3342" t="s">
        <v>44</v>
      </c>
      <c r="D3342" t="s">
        <v>45</v>
      </c>
      <c r="E3342" t="s">
        <v>29</v>
      </c>
      <c r="F3342" t="s">
        <v>41</v>
      </c>
      <c r="G3342" t="s">
        <v>46</v>
      </c>
      <c r="H3342" t="s">
        <v>47</v>
      </c>
      <c r="I3342" t="s">
        <v>30</v>
      </c>
    </row>
    <row r="3343" spans="1:9" x14ac:dyDescent="0.2">
      <c r="A3343" t="s">
        <v>30</v>
      </c>
      <c r="B3343">
        <v>0.25900000333786011</v>
      </c>
      <c r="C3343">
        <v>0.12800000607967377</v>
      </c>
      <c r="D3343">
        <v>0.35600000619888306</v>
      </c>
      <c r="E3343">
        <v>9.4540004730224609</v>
      </c>
      <c r="F3343">
        <v>0.72589999437332153</v>
      </c>
      <c r="G3343">
        <v>0.99550002813339233</v>
      </c>
      <c r="H3343">
        <v>0.72920000553131104</v>
      </c>
      <c r="I3343">
        <v>1</v>
      </c>
    </row>
    <row r="3344" spans="1:9" x14ac:dyDescent="0.2">
      <c r="A3344" t="s">
        <v>48</v>
      </c>
      <c r="B3344" t="s">
        <v>49</v>
      </c>
      <c r="C3344">
        <v>-0.10899999737739563</v>
      </c>
    </row>
    <row r="3345" spans="1:9" x14ac:dyDescent="0.2">
      <c r="A3345" t="s">
        <v>31</v>
      </c>
      <c r="B3345">
        <v>0.18500000238418579</v>
      </c>
      <c r="C3345">
        <v>4.9100000411272049E-2</v>
      </c>
      <c r="D3345">
        <v>0.18899999558925629</v>
      </c>
      <c r="E3345">
        <v>2.4930000305175781</v>
      </c>
      <c r="F3345">
        <v>0.97920000553131104</v>
      </c>
      <c r="G3345">
        <v>0.98580002784729004</v>
      </c>
      <c r="H3345">
        <v>0.99750000238418579</v>
      </c>
      <c r="I3345">
        <v>0.99589997529983521</v>
      </c>
    </row>
    <row r="3346" spans="1:9" x14ac:dyDescent="0.2">
      <c r="A3346" t="s">
        <v>48</v>
      </c>
      <c r="B3346" t="s">
        <v>49</v>
      </c>
      <c r="C3346">
        <v>-4.1999999433755875E-2</v>
      </c>
    </row>
    <row r="3347" spans="1:9" x14ac:dyDescent="0.2">
      <c r="A3347" t="s">
        <v>50</v>
      </c>
      <c r="B3347">
        <v>1.6660000085830688</v>
      </c>
      <c r="C3347">
        <v>0.33539998531341553</v>
      </c>
      <c r="D3347">
        <v>1.7269999980926514</v>
      </c>
      <c r="E3347">
        <v>11.321999549865723</v>
      </c>
      <c r="F3347">
        <v>0.96490001678466797</v>
      </c>
      <c r="G3347">
        <v>0.98329997062683105</v>
      </c>
      <c r="H3347">
        <v>0.99510002136230469</v>
      </c>
      <c r="I3347">
        <v>0.98610001802444458</v>
      </c>
    </row>
    <row r="3348" spans="1:9" x14ac:dyDescent="0.2">
      <c r="A3348" t="s">
        <v>51</v>
      </c>
      <c r="B3348">
        <v>10.723999977111816</v>
      </c>
      <c r="C3348">
        <v>1.8134000301361084</v>
      </c>
      <c r="D3348">
        <v>10.937999725341797</v>
      </c>
      <c r="E3348">
        <v>44.117000579833984</v>
      </c>
      <c r="F3348">
        <v>0.9804999828338623</v>
      </c>
      <c r="G3348">
        <v>0.97930002212524414</v>
      </c>
      <c r="H3348">
        <v>1.006100058555603</v>
      </c>
      <c r="I3348">
        <v>0.99510002136230469</v>
      </c>
    </row>
    <row r="3349" spans="1:9" x14ac:dyDescent="0.2">
      <c r="A3349" t="s">
        <v>52</v>
      </c>
      <c r="B3349">
        <v>1.7380000352859497</v>
      </c>
      <c r="C3349">
        <v>0.5317000150680542</v>
      </c>
      <c r="D3349">
        <v>1.3930000066757202</v>
      </c>
      <c r="E3349">
        <v>12.01200008392334</v>
      </c>
      <c r="F3349">
        <v>1.2477999925613403</v>
      </c>
      <c r="G3349">
        <v>0.97750002145767212</v>
      </c>
      <c r="H3349">
        <v>1.2754000425338745</v>
      </c>
      <c r="I3349">
        <v>1.0009000301361084</v>
      </c>
    </row>
    <row r="3350" spans="1:9" x14ac:dyDescent="0.2">
      <c r="A3350" t="s">
        <v>53</v>
      </c>
      <c r="B3350">
        <v>10.267999649047852</v>
      </c>
      <c r="C3350">
        <v>1.9099999666213989</v>
      </c>
      <c r="D3350">
        <v>10.333000183105469</v>
      </c>
      <c r="E3350">
        <v>47.881000518798828</v>
      </c>
      <c r="F3350">
        <v>0.99379998445510864</v>
      </c>
      <c r="G3350">
        <v>0.9868999719619751</v>
      </c>
      <c r="H3350">
        <v>1.007599949836731</v>
      </c>
      <c r="I3350">
        <v>0.99940001964569092</v>
      </c>
    </row>
    <row r="3351" spans="1:9" x14ac:dyDescent="0.2">
      <c r="A3351" t="s">
        <v>54</v>
      </c>
      <c r="B3351">
        <v>40.847000122070312</v>
      </c>
      <c r="C3351">
        <v>6.4458999633789062</v>
      </c>
      <c r="D3351">
        <v>38.904998779296875</v>
      </c>
      <c r="E3351">
        <v>70.300003051757812</v>
      </c>
      <c r="F3351">
        <v>1.0499000549316406</v>
      </c>
      <c r="G3351">
        <v>0.98019999265670776</v>
      </c>
      <c r="H3351">
        <v>1.0707999467849731</v>
      </c>
      <c r="I3351">
        <v>1.0003999471664429</v>
      </c>
    </row>
    <row r="3352" spans="1:9" x14ac:dyDescent="0.2">
      <c r="A3352" t="s">
        <v>55</v>
      </c>
      <c r="B3352">
        <v>7.5370001792907715</v>
      </c>
      <c r="C3352">
        <v>1.7731000185012817</v>
      </c>
      <c r="D3352">
        <v>6.7420001029968262</v>
      </c>
      <c r="E3352">
        <v>33.131000518798828</v>
      </c>
      <c r="F3352">
        <v>1.1180000305175781</v>
      </c>
      <c r="G3352">
        <v>0.9868999719619751</v>
      </c>
      <c r="H3352">
        <v>1.1306999921798706</v>
      </c>
      <c r="I3352">
        <v>1.0018999576568604</v>
      </c>
    </row>
    <row r="3353" spans="1:9" x14ac:dyDescent="0.2">
      <c r="A3353" t="s">
        <v>56</v>
      </c>
      <c r="B3353">
        <v>21.594999313354492</v>
      </c>
      <c r="C3353">
        <v>2.850100040435791</v>
      </c>
      <c r="D3353">
        <v>21.549999237060547</v>
      </c>
      <c r="E3353">
        <v>90.252998352050781</v>
      </c>
      <c r="F3353">
        <v>1.0020999908447266</v>
      </c>
      <c r="G3353">
        <v>0.99779999256134033</v>
      </c>
      <c r="H3353">
        <v>1.0042999982833862</v>
      </c>
      <c r="I3353">
        <v>1</v>
      </c>
    </row>
    <row r="3354" spans="1:9" x14ac:dyDescent="0.2">
      <c r="A3354" t="s">
        <v>57</v>
      </c>
      <c r="B3354">
        <v>0.3619999885559082</v>
      </c>
      <c r="C3354">
        <v>4.8399999737739563E-2</v>
      </c>
      <c r="D3354">
        <v>0.35100001096725464</v>
      </c>
      <c r="E3354">
        <v>0.83099997043609619</v>
      </c>
      <c r="F3354">
        <v>1.0309000015258789</v>
      </c>
      <c r="G3354">
        <v>1.0242999792098999</v>
      </c>
      <c r="H3354">
        <v>1.0065000057220459</v>
      </c>
      <c r="I3354">
        <v>1</v>
      </c>
    </row>
    <row r="3355" spans="1:9" x14ac:dyDescent="0.2">
      <c r="A3355" t="s">
        <v>58</v>
      </c>
      <c r="B3355">
        <v>1.3680000305175781</v>
      </c>
      <c r="C3355">
        <v>0.1624000072479248</v>
      </c>
      <c r="D3355">
        <v>1.2779999971389771</v>
      </c>
      <c r="E3355">
        <v>1.2779999971389771</v>
      </c>
      <c r="F3355">
        <v>1.0707999467849731</v>
      </c>
      <c r="G3355">
        <v>1.0443999767303467</v>
      </c>
      <c r="H3355">
        <v>1.0390000343322754</v>
      </c>
      <c r="I3355">
        <v>0.98669999837875366</v>
      </c>
    </row>
    <row r="3356" spans="1:9" x14ac:dyDescent="0.2">
      <c r="A3356" t="s">
        <v>59</v>
      </c>
    </row>
    <row r="3357" spans="1:9" x14ac:dyDescent="0.2">
      <c r="A3357" t="s">
        <v>60</v>
      </c>
      <c r="B3357">
        <v>96.398002624511719</v>
      </c>
      <c r="C3357">
        <v>16.047399520874023</v>
      </c>
      <c r="D3357">
        <v>93.761001586914062</v>
      </c>
      <c r="E3357">
        <v>323.07101440429688</v>
      </c>
      <c r="F3357" t="s">
        <v>61</v>
      </c>
    </row>
    <row r="3359" spans="1:9" x14ac:dyDescent="0.2">
      <c r="A3359" t="s">
        <v>62</v>
      </c>
    </row>
    <row r="3361" spans="1:9" x14ac:dyDescent="0.2">
      <c r="A3361" t="s">
        <v>296</v>
      </c>
    </row>
    <row r="3362" spans="1:9" x14ac:dyDescent="0.2">
      <c r="A3362" t="s">
        <v>1</v>
      </c>
      <c r="B3362" t="s">
        <v>2</v>
      </c>
      <c r="C3362" t="s">
        <v>3</v>
      </c>
      <c r="D3362" t="s">
        <v>4</v>
      </c>
    </row>
    <row r="3363" spans="1:9" x14ac:dyDescent="0.2">
      <c r="A3363" t="s">
        <v>5</v>
      </c>
      <c r="B3363">
        <v>81</v>
      </c>
      <c r="C3363" t="s">
        <v>6</v>
      </c>
      <c r="D3363" t="s">
        <v>297</v>
      </c>
    </row>
    <row r="3364" spans="1:9" x14ac:dyDescent="0.2">
      <c r="A3364" t="s">
        <v>8</v>
      </c>
      <c r="B3364" t="s">
        <v>9</v>
      </c>
      <c r="C3364">
        <v>-34.641899108886719</v>
      </c>
      <c r="D3364" t="s">
        <v>10</v>
      </c>
      <c r="E3364">
        <v>14.335700035095215</v>
      </c>
      <c r="F3364" t="s">
        <v>11</v>
      </c>
      <c r="G3364">
        <v>10.471500396728516</v>
      </c>
    </row>
    <row r="3365" spans="1:9" x14ac:dyDescent="0.2">
      <c r="A3365" t="s">
        <v>12</v>
      </c>
      <c r="B3365">
        <v>15</v>
      </c>
      <c r="C3365" t="s">
        <v>13</v>
      </c>
      <c r="D3365">
        <v>1</v>
      </c>
      <c r="E3365" t="s">
        <v>14</v>
      </c>
      <c r="F3365" t="s">
        <v>15</v>
      </c>
    </row>
    <row r="3366" spans="1:9" x14ac:dyDescent="0.2">
      <c r="A3366" t="s">
        <v>16</v>
      </c>
      <c r="B3366" t="s">
        <v>298</v>
      </c>
    </row>
    <row r="3367" spans="1:9" x14ac:dyDescent="0.2">
      <c r="A3367" t="s">
        <v>18</v>
      </c>
    </row>
    <row r="3368" spans="1:9" x14ac:dyDescent="0.2">
      <c r="A3368" t="s">
        <v>19</v>
      </c>
    </row>
    <row r="3369" spans="1:9" x14ac:dyDescent="0.2">
      <c r="A3369" t="s">
        <v>20</v>
      </c>
      <c r="B3369">
        <v>1.4979999463093918E-8</v>
      </c>
    </row>
    <row r="3370" spans="1:9" x14ac:dyDescent="0.2">
      <c r="A3370" t="s">
        <v>21</v>
      </c>
      <c r="B3370" t="s">
        <v>22</v>
      </c>
      <c r="C3370" t="s">
        <v>23</v>
      </c>
      <c r="D3370" t="s">
        <v>24</v>
      </c>
      <c r="E3370" t="s">
        <v>25</v>
      </c>
      <c r="F3370" t="s">
        <v>26</v>
      </c>
      <c r="G3370" t="s">
        <v>27</v>
      </c>
      <c r="H3370" t="s">
        <v>28</v>
      </c>
      <c r="I3370" t="s">
        <v>29</v>
      </c>
    </row>
    <row r="3371" spans="1:9" x14ac:dyDescent="0.2">
      <c r="A3371">
        <v>1</v>
      </c>
      <c r="B3371" t="s">
        <v>30</v>
      </c>
      <c r="C3371">
        <v>84.869003295898438</v>
      </c>
      <c r="D3371">
        <v>20.799999237060547</v>
      </c>
      <c r="E3371">
        <v>223.69999694824219</v>
      </c>
      <c r="F3371">
        <v>131.39999389648438</v>
      </c>
      <c r="G3371">
        <v>29.040000915527344</v>
      </c>
      <c r="H3371">
        <v>571</v>
      </c>
      <c r="I3371">
        <v>5.3559999465942383</v>
      </c>
    </row>
    <row r="3372" spans="1:9" x14ac:dyDescent="0.2">
      <c r="A3372">
        <v>2</v>
      </c>
      <c r="B3372" t="s">
        <v>31</v>
      </c>
      <c r="C3372">
        <v>151.11799621582031</v>
      </c>
      <c r="D3372">
        <v>40.599998474121094</v>
      </c>
      <c r="E3372">
        <v>9.5</v>
      </c>
      <c r="F3372">
        <v>11.100000381469727</v>
      </c>
      <c r="G3372">
        <v>4.309999942779541</v>
      </c>
      <c r="H3372">
        <v>47</v>
      </c>
      <c r="I3372">
        <v>2.4639999866485596</v>
      </c>
    </row>
    <row r="3373" spans="1:9" x14ac:dyDescent="0.2">
      <c r="A3373">
        <v>3</v>
      </c>
      <c r="B3373" t="s">
        <v>32</v>
      </c>
      <c r="C3373">
        <v>119.47699737548828</v>
      </c>
      <c r="D3373">
        <v>467.60000610351562</v>
      </c>
      <c r="E3373">
        <v>27.5</v>
      </c>
      <c r="F3373">
        <v>20.600000381469727</v>
      </c>
      <c r="G3373">
        <v>1.0900000333786011</v>
      </c>
      <c r="H3373">
        <v>57</v>
      </c>
      <c r="I3373">
        <v>10.996999740600586</v>
      </c>
    </row>
    <row r="3374" spans="1:9" x14ac:dyDescent="0.2">
      <c r="A3374">
        <v>4</v>
      </c>
      <c r="B3374" t="s">
        <v>33</v>
      </c>
      <c r="C3374">
        <v>107.22200012207031</v>
      </c>
      <c r="D3374">
        <v>3090.199951171875</v>
      </c>
      <c r="E3374">
        <v>37.900001525878906</v>
      </c>
      <c r="F3374">
        <v>34.299999237060547</v>
      </c>
      <c r="G3374">
        <v>0.40999999642372131</v>
      </c>
      <c r="H3374">
        <v>68</v>
      </c>
      <c r="I3374">
        <v>44.180999755859375</v>
      </c>
    </row>
    <row r="3375" spans="1:9" x14ac:dyDescent="0.2">
      <c r="A3375">
        <v>5</v>
      </c>
      <c r="B3375" t="s">
        <v>34</v>
      </c>
      <c r="C3375">
        <v>129.48800659179688</v>
      </c>
      <c r="D3375">
        <v>86.400001525878906</v>
      </c>
      <c r="E3375">
        <v>8</v>
      </c>
      <c r="F3375">
        <v>4.1999998092651367</v>
      </c>
      <c r="G3375">
        <v>3.630000114440918</v>
      </c>
      <c r="H3375">
        <v>178</v>
      </c>
      <c r="I3375">
        <v>12.180000305175781</v>
      </c>
    </row>
    <row r="3376" spans="1:9" x14ac:dyDescent="0.2">
      <c r="A3376">
        <v>6</v>
      </c>
      <c r="B3376" t="s">
        <v>35</v>
      </c>
      <c r="C3376">
        <v>90.683998107910156</v>
      </c>
      <c r="D3376">
        <v>1251.5</v>
      </c>
      <c r="E3376">
        <v>31.600000381469727</v>
      </c>
      <c r="F3376">
        <v>16.399999618530273</v>
      </c>
      <c r="G3376">
        <v>0.63999998569488525</v>
      </c>
      <c r="H3376">
        <v>129</v>
      </c>
      <c r="I3376">
        <v>48.070999145507812</v>
      </c>
    </row>
    <row r="3377" spans="1:9" x14ac:dyDescent="0.2">
      <c r="A3377">
        <v>7</v>
      </c>
      <c r="B3377" t="s">
        <v>36</v>
      </c>
      <c r="C3377">
        <v>77.48699951171875</v>
      </c>
      <c r="D3377">
        <v>5525.7001953125</v>
      </c>
      <c r="E3377">
        <v>82.199996948242188</v>
      </c>
      <c r="F3377">
        <v>33.700000762939453</v>
      </c>
      <c r="G3377">
        <v>0.30000001192092896</v>
      </c>
      <c r="H3377">
        <v>172</v>
      </c>
      <c r="I3377">
        <v>69.943000793457031</v>
      </c>
    </row>
    <row r="3378" spans="1:9" x14ac:dyDescent="0.2">
      <c r="A3378">
        <v>8</v>
      </c>
      <c r="B3378" t="s">
        <v>37</v>
      </c>
      <c r="C3378">
        <v>107.50800323486328</v>
      </c>
      <c r="D3378">
        <v>702.0999755859375</v>
      </c>
      <c r="E3378">
        <v>12.699999809265137</v>
      </c>
      <c r="F3378">
        <v>10.100000381469727</v>
      </c>
      <c r="G3378">
        <v>0.86000001430511475</v>
      </c>
      <c r="H3378">
        <v>103</v>
      </c>
      <c r="I3378">
        <v>34.180000305175781</v>
      </c>
    </row>
    <row r="3379" spans="1:9" x14ac:dyDescent="0.2">
      <c r="A3379">
        <v>9</v>
      </c>
      <c r="B3379" t="s">
        <v>38</v>
      </c>
      <c r="C3379">
        <v>134.95599365234375</v>
      </c>
      <c r="D3379">
        <v>1478.300048828125</v>
      </c>
      <c r="E3379">
        <v>19.5</v>
      </c>
      <c r="F3379">
        <v>16.700000762939453</v>
      </c>
      <c r="G3379">
        <v>0.5899999737739563</v>
      </c>
      <c r="H3379">
        <v>192</v>
      </c>
      <c r="I3379">
        <v>88.299003601074219</v>
      </c>
    </row>
    <row r="3380" spans="1:9" x14ac:dyDescent="0.2">
      <c r="A3380">
        <v>10</v>
      </c>
      <c r="B3380" t="s">
        <v>39</v>
      </c>
      <c r="C3380">
        <v>146.4429931640625</v>
      </c>
      <c r="D3380">
        <v>23.700000762939453</v>
      </c>
      <c r="E3380">
        <v>14.300000190734863</v>
      </c>
      <c r="F3380">
        <v>13.800000190734863</v>
      </c>
      <c r="G3380">
        <v>5.7699999809265137</v>
      </c>
      <c r="H3380">
        <v>145</v>
      </c>
      <c r="I3380">
        <v>0.83600002527236938</v>
      </c>
    </row>
    <row r="3381" spans="1:9" x14ac:dyDescent="0.2">
      <c r="A3381">
        <v>11</v>
      </c>
      <c r="B3381" t="s">
        <v>40</v>
      </c>
      <c r="C3381">
        <v>191.36199951171875</v>
      </c>
      <c r="D3381">
        <v>54.5</v>
      </c>
      <c r="E3381">
        <v>5.5</v>
      </c>
      <c r="F3381">
        <v>4.6999998092651367</v>
      </c>
      <c r="G3381">
        <v>2.7000000476837158</v>
      </c>
      <c r="H3381">
        <v>160</v>
      </c>
      <c r="I3381">
        <v>1.4859999418258667</v>
      </c>
    </row>
    <row r="3383" spans="1:9" x14ac:dyDescent="0.2">
      <c r="A3383" t="s">
        <v>41</v>
      </c>
      <c r="B3383" t="s">
        <v>42</v>
      </c>
    </row>
    <row r="3384" spans="1:9" x14ac:dyDescent="0.2">
      <c r="A3384" t="s">
        <v>22</v>
      </c>
      <c r="B3384" t="s">
        <v>43</v>
      </c>
      <c r="C3384" t="s">
        <v>44</v>
      </c>
      <c r="D3384" t="s">
        <v>45</v>
      </c>
      <c r="E3384" t="s">
        <v>29</v>
      </c>
      <c r="F3384" t="s">
        <v>41</v>
      </c>
      <c r="G3384" t="s">
        <v>46</v>
      </c>
      <c r="H3384" t="s">
        <v>47</v>
      </c>
      <c r="I3384" t="s">
        <v>30</v>
      </c>
    </row>
    <row r="3385" spans="1:9" x14ac:dyDescent="0.2">
      <c r="A3385" t="s">
        <v>30</v>
      </c>
      <c r="B3385">
        <v>0.14699999988079071</v>
      </c>
      <c r="C3385">
        <v>7.3100000619888306E-2</v>
      </c>
      <c r="D3385">
        <v>0.20200000703334808</v>
      </c>
      <c r="E3385">
        <v>5.3559999465942383</v>
      </c>
      <c r="F3385">
        <v>0.72939997911453247</v>
      </c>
      <c r="G3385">
        <v>0.99580001831054688</v>
      </c>
      <c r="H3385">
        <v>0.73259997367858887</v>
      </c>
      <c r="I3385">
        <v>1</v>
      </c>
    </row>
    <row r="3386" spans="1:9" x14ac:dyDescent="0.2">
      <c r="A3386" t="s">
        <v>48</v>
      </c>
      <c r="B3386" t="s">
        <v>49</v>
      </c>
      <c r="C3386">
        <v>-6.1999998986721039E-2</v>
      </c>
    </row>
    <row r="3387" spans="1:9" x14ac:dyDescent="0.2">
      <c r="A3387" t="s">
        <v>31</v>
      </c>
      <c r="B3387">
        <v>0.18299999833106995</v>
      </c>
      <c r="C3387">
        <v>4.8599999397993088E-2</v>
      </c>
      <c r="D3387">
        <v>0.18700000643730164</v>
      </c>
      <c r="E3387">
        <v>2.4639999866485596</v>
      </c>
      <c r="F3387">
        <v>0.97939997911453247</v>
      </c>
      <c r="G3387">
        <v>0.98610001802444458</v>
      </c>
      <c r="H3387">
        <v>0.99739998579025269</v>
      </c>
      <c r="I3387">
        <v>0.99580001831054688</v>
      </c>
    </row>
    <row r="3388" spans="1:9" x14ac:dyDescent="0.2">
      <c r="A3388" t="s">
        <v>48</v>
      </c>
      <c r="B3388" t="s">
        <v>49</v>
      </c>
      <c r="C3388">
        <v>-4.1000001132488251E-2</v>
      </c>
    </row>
    <row r="3389" spans="1:9" x14ac:dyDescent="0.2">
      <c r="A3389" t="s">
        <v>50</v>
      </c>
      <c r="B3389">
        <v>1.6180000305175781</v>
      </c>
      <c r="C3389">
        <v>0.32580000162124634</v>
      </c>
      <c r="D3389">
        <v>1.6770000457763672</v>
      </c>
      <c r="E3389">
        <v>10.996999740600586</v>
      </c>
      <c r="F3389">
        <v>0.9649999737739563</v>
      </c>
      <c r="G3389">
        <v>0.98360002040863037</v>
      </c>
      <c r="H3389">
        <v>0.99510002136230469</v>
      </c>
      <c r="I3389">
        <v>0.98600000143051147</v>
      </c>
    </row>
    <row r="3390" spans="1:9" x14ac:dyDescent="0.2">
      <c r="A3390" t="s">
        <v>51</v>
      </c>
      <c r="B3390">
        <v>10.741000175476074</v>
      </c>
      <c r="C3390">
        <v>1.8163000345230103</v>
      </c>
      <c r="D3390">
        <v>10.954000473022461</v>
      </c>
      <c r="E3390">
        <v>44.180999755859375</v>
      </c>
      <c r="F3390">
        <v>0.9804999828338623</v>
      </c>
      <c r="G3390">
        <v>0.97960001230239868</v>
      </c>
      <c r="H3390">
        <v>1.0059000253677368</v>
      </c>
      <c r="I3390">
        <v>0.99500000476837158</v>
      </c>
    </row>
    <row r="3391" spans="1:9" x14ac:dyDescent="0.2">
      <c r="A3391" t="s">
        <v>52</v>
      </c>
      <c r="B3391">
        <v>1.7569999694824219</v>
      </c>
      <c r="C3391">
        <v>0.53759998083114624</v>
      </c>
      <c r="D3391">
        <v>1.4119999408721924</v>
      </c>
      <c r="E3391">
        <v>12.180000305175781</v>
      </c>
      <c r="F3391">
        <v>1.2441999912261963</v>
      </c>
      <c r="G3391">
        <v>0.97769999504089355</v>
      </c>
      <c r="H3391">
        <v>1.271399974822998</v>
      </c>
      <c r="I3391">
        <v>1.0009000301361084</v>
      </c>
    </row>
    <row r="3392" spans="1:9" x14ac:dyDescent="0.2">
      <c r="A3392" t="s">
        <v>53</v>
      </c>
      <c r="B3392">
        <v>10.310999870300293</v>
      </c>
      <c r="C3392">
        <v>1.9179999828338623</v>
      </c>
      <c r="D3392">
        <v>10.37399959564209</v>
      </c>
      <c r="E3392">
        <v>48.070999145507812</v>
      </c>
      <c r="F3392">
        <v>0.99390000104904175</v>
      </c>
      <c r="G3392">
        <v>0.98720002174377441</v>
      </c>
      <c r="H3392">
        <v>1.0074000358581543</v>
      </c>
      <c r="I3392">
        <v>0.99940001964569092</v>
      </c>
    </row>
    <row r="3393" spans="1:9" x14ac:dyDescent="0.2">
      <c r="A3393" t="s">
        <v>54</v>
      </c>
      <c r="B3393">
        <v>40.657001495361328</v>
      </c>
      <c r="C3393">
        <v>6.4163999557495117</v>
      </c>
      <c r="D3393">
        <v>38.707000732421875</v>
      </c>
      <c r="E3393">
        <v>69.943000793457031</v>
      </c>
      <c r="F3393">
        <v>1.0504000186920166</v>
      </c>
      <c r="G3393">
        <v>0.98040002584457397</v>
      </c>
      <c r="H3393">
        <v>1.0708999633789062</v>
      </c>
      <c r="I3393">
        <v>1.0003999471664429</v>
      </c>
    </row>
    <row r="3394" spans="1:9" x14ac:dyDescent="0.2">
      <c r="A3394" t="s">
        <v>55</v>
      </c>
      <c r="B3394">
        <v>7.7610001564025879</v>
      </c>
      <c r="C3394">
        <v>1.8258999586105347</v>
      </c>
      <c r="D3394">
        <v>6.9559998512268066</v>
      </c>
      <c r="E3394">
        <v>34.180000305175781</v>
      </c>
      <c r="F3394">
        <v>1.1158000230789185</v>
      </c>
      <c r="G3394">
        <v>0.98720002174377441</v>
      </c>
      <c r="H3394">
        <v>1.1282000541687012</v>
      </c>
      <c r="I3394">
        <v>1.0018999576568604</v>
      </c>
    </row>
    <row r="3395" spans="1:9" x14ac:dyDescent="0.2">
      <c r="A3395" t="s">
        <v>56</v>
      </c>
      <c r="B3395">
        <v>21.136999130249023</v>
      </c>
      <c r="C3395">
        <v>2.7897999286651611</v>
      </c>
      <c r="D3395">
        <v>21.083000183105469</v>
      </c>
      <c r="E3395">
        <v>88.299003601074219</v>
      </c>
      <c r="F3395">
        <v>1.002500057220459</v>
      </c>
      <c r="G3395">
        <v>0.99809998273849487</v>
      </c>
      <c r="H3395">
        <v>1.0044000148773193</v>
      </c>
      <c r="I3395">
        <v>1</v>
      </c>
    </row>
    <row r="3396" spans="1:9" x14ac:dyDescent="0.2">
      <c r="A3396" t="s">
        <v>57</v>
      </c>
      <c r="B3396">
        <v>0.36500000953674316</v>
      </c>
      <c r="C3396">
        <v>4.8799999058246613E-2</v>
      </c>
      <c r="D3396">
        <v>0.35400000214576721</v>
      </c>
      <c r="E3396">
        <v>0.83600002527236938</v>
      </c>
      <c r="F3396">
        <v>1.0313999652862549</v>
      </c>
      <c r="G3396">
        <v>1.0246000289916992</v>
      </c>
      <c r="H3396">
        <v>1.006600022315979</v>
      </c>
      <c r="I3396">
        <v>1</v>
      </c>
    </row>
    <row r="3397" spans="1:9" x14ac:dyDescent="0.2">
      <c r="A3397" t="s">
        <v>58</v>
      </c>
      <c r="B3397">
        <v>1.590999960899353</v>
      </c>
      <c r="C3397">
        <v>0.18889999389648438</v>
      </c>
      <c r="D3397">
        <v>1.4850000143051147</v>
      </c>
      <c r="E3397">
        <v>1.4859999418258667</v>
      </c>
      <c r="F3397">
        <v>1.0713000297546387</v>
      </c>
      <c r="G3397">
        <v>1.044700026512146</v>
      </c>
      <c r="H3397">
        <v>1.0390000343322754</v>
      </c>
      <c r="I3397">
        <v>0.9869999885559082</v>
      </c>
    </row>
    <row r="3398" spans="1:9" x14ac:dyDescent="0.2">
      <c r="A3398" t="s">
        <v>59</v>
      </c>
    </row>
    <row r="3399" spans="1:9" x14ac:dyDescent="0.2">
      <c r="A3399" t="s">
        <v>60</v>
      </c>
      <c r="B3399">
        <v>96.165000915527344</v>
      </c>
      <c r="C3399">
        <v>15.989199638366699</v>
      </c>
      <c r="D3399">
        <v>93.389999389648438</v>
      </c>
      <c r="E3399">
        <v>317.99301147460938</v>
      </c>
      <c r="F3399" t="s">
        <v>61</v>
      </c>
    </row>
    <row r="3401" spans="1:9" x14ac:dyDescent="0.2">
      <c r="A3401" t="s">
        <v>62</v>
      </c>
    </row>
    <row r="3403" spans="1:9" x14ac:dyDescent="0.2">
      <c r="A3403" t="s">
        <v>299</v>
      </c>
    </row>
    <row r="3404" spans="1:9" x14ac:dyDescent="0.2">
      <c r="A3404" t="s">
        <v>1</v>
      </c>
      <c r="B3404" t="s">
        <v>2</v>
      </c>
      <c r="C3404" t="s">
        <v>3</v>
      </c>
      <c r="D3404" t="s">
        <v>4</v>
      </c>
    </row>
    <row r="3405" spans="1:9" x14ac:dyDescent="0.2">
      <c r="A3405" t="s">
        <v>5</v>
      </c>
      <c r="B3405">
        <v>82</v>
      </c>
      <c r="C3405" t="s">
        <v>6</v>
      </c>
      <c r="D3405" t="s">
        <v>300</v>
      </c>
    </row>
    <row r="3406" spans="1:9" x14ac:dyDescent="0.2">
      <c r="A3406" t="s">
        <v>8</v>
      </c>
      <c r="B3406" t="s">
        <v>9</v>
      </c>
      <c r="C3406">
        <v>-34.670700073242188</v>
      </c>
      <c r="D3406" t="s">
        <v>10</v>
      </c>
      <c r="E3406">
        <v>14.434100151062012</v>
      </c>
      <c r="F3406" t="s">
        <v>11</v>
      </c>
      <c r="G3406">
        <v>10.470999717712402</v>
      </c>
    </row>
    <row r="3407" spans="1:9" x14ac:dyDescent="0.2">
      <c r="A3407" t="s">
        <v>12</v>
      </c>
      <c r="B3407">
        <v>15</v>
      </c>
      <c r="C3407" t="s">
        <v>13</v>
      </c>
      <c r="D3407">
        <v>1</v>
      </c>
      <c r="E3407" t="s">
        <v>14</v>
      </c>
      <c r="F3407" t="s">
        <v>15</v>
      </c>
    </row>
    <row r="3408" spans="1:9" x14ac:dyDescent="0.2">
      <c r="A3408" t="s">
        <v>16</v>
      </c>
      <c r="B3408" t="s">
        <v>301</v>
      </c>
    </row>
    <row r="3409" spans="1:9" x14ac:dyDescent="0.2">
      <c r="A3409" t="s">
        <v>18</v>
      </c>
    </row>
    <row r="3410" spans="1:9" x14ac:dyDescent="0.2">
      <c r="A3410" t="s">
        <v>19</v>
      </c>
    </row>
    <row r="3411" spans="1:9" x14ac:dyDescent="0.2">
      <c r="A3411" t="s">
        <v>20</v>
      </c>
      <c r="B3411">
        <v>1.4979999463093918E-8</v>
      </c>
    </row>
    <row r="3412" spans="1:9" x14ac:dyDescent="0.2">
      <c r="A3412" t="s">
        <v>21</v>
      </c>
      <c r="B3412" t="s">
        <v>22</v>
      </c>
      <c r="C3412" t="s">
        <v>23</v>
      </c>
      <c r="D3412" t="s">
        <v>24</v>
      </c>
      <c r="E3412" t="s">
        <v>25</v>
      </c>
      <c r="F3412" t="s">
        <v>26</v>
      </c>
      <c r="G3412" t="s">
        <v>27</v>
      </c>
      <c r="H3412" t="s">
        <v>28</v>
      </c>
      <c r="I3412" t="s">
        <v>29</v>
      </c>
    </row>
    <row r="3413" spans="1:9" x14ac:dyDescent="0.2">
      <c r="A3413">
        <v>1</v>
      </c>
      <c r="B3413" t="s">
        <v>30</v>
      </c>
      <c r="C3413">
        <v>84.606002807617188</v>
      </c>
      <c r="D3413">
        <v>39.5</v>
      </c>
      <c r="E3413">
        <v>208.89999389648438</v>
      </c>
      <c r="F3413">
        <v>100.59999847412109</v>
      </c>
      <c r="G3413">
        <v>14.649999618530273</v>
      </c>
      <c r="H3413">
        <v>531</v>
      </c>
      <c r="I3413">
        <v>10.180999755859375</v>
      </c>
    </row>
    <row r="3414" spans="1:9" x14ac:dyDescent="0.2">
      <c r="A3414">
        <v>2</v>
      </c>
      <c r="B3414" t="s">
        <v>31</v>
      </c>
      <c r="C3414">
        <v>151.11799621582031</v>
      </c>
      <c r="D3414">
        <v>41.700000762939453</v>
      </c>
      <c r="E3414">
        <v>9.5</v>
      </c>
      <c r="F3414">
        <v>9.6999998092651367</v>
      </c>
      <c r="G3414">
        <v>4.190000057220459</v>
      </c>
      <c r="H3414">
        <v>45</v>
      </c>
      <c r="I3414">
        <v>2.5280001163482666</v>
      </c>
    </row>
    <row r="3415" spans="1:9" x14ac:dyDescent="0.2">
      <c r="A3415">
        <v>3</v>
      </c>
      <c r="B3415" t="s">
        <v>32</v>
      </c>
      <c r="C3415">
        <v>119.47699737548828</v>
      </c>
      <c r="D3415">
        <v>448</v>
      </c>
      <c r="E3415">
        <v>26.899999618530273</v>
      </c>
      <c r="F3415">
        <v>19.200000762939453</v>
      </c>
      <c r="G3415">
        <v>1.1200000047683716</v>
      </c>
      <c r="H3415">
        <v>56</v>
      </c>
      <c r="I3415">
        <v>10.536999702453613</v>
      </c>
    </row>
    <row r="3416" spans="1:9" x14ac:dyDescent="0.2">
      <c r="A3416">
        <v>4</v>
      </c>
      <c r="B3416" t="s">
        <v>33</v>
      </c>
      <c r="C3416">
        <v>107.23699951171875</v>
      </c>
      <c r="D3416">
        <v>3078.39990234375</v>
      </c>
      <c r="E3416">
        <v>40.299999237060547</v>
      </c>
      <c r="F3416">
        <v>35.099998474121094</v>
      </c>
      <c r="G3416">
        <v>0.40999999642372131</v>
      </c>
      <c r="H3416">
        <v>69</v>
      </c>
      <c r="I3416">
        <v>44.01300048828125</v>
      </c>
    </row>
    <row r="3417" spans="1:9" x14ac:dyDescent="0.2">
      <c r="A3417">
        <v>5</v>
      </c>
      <c r="B3417" t="s">
        <v>34</v>
      </c>
      <c r="C3417">
        <v>129.48800659179688</v>
      </c>
      <c r="D3417">
        <v>93.5</v>
      </c>
      <c r="E3417">
        <v>4.8000001907348633</v>
      </c>
      <c r="F3417">
        <v>5.5999999046325684</v>
      </c>
      <c r="G3417">
        <v>3.4500000476837158</v>
      </c>
      <c r="H3417">
        <v>167</v>
      </c>
      <c r="I3417">
        <v>13.185000419616699</v>
      </c>
    </row>
    <row r="3418" spans="1:9" x14ac:dyDescent="0.2">
      <c r="A3418">
        <v>6</v>
      </c>
      <c r="B3418" t="s">
        <v>35</v>
      </c>
      <c r="C3418">
        <v>90.674003601074219</v>
      </c>
      <c r="D3418">
        <v>1220.699951171875</v>
      </c>
      <c r="E3418">
        <v>27.899999618530273</v>
      </c>
      <c r="F3418">
        <v>14.800000190734863</v>
      </c>
      <c r="G3418">
        <v>0.64999997615814209</v>
      </c>
      <c r="H3418">
        <v>122</v>
      </c>
      <c r="I3418">
        <v>46.884998321533203</v>
      </c>
    </row>
    <row r="3419" spans="1:9" x14ac:dyDescent="0.2">
      <c r="A3419">
        <v>7</v>
      </c>
      <c r="B3419" t="s">
        <v>36</v>
      </c>
      <c r="C3419">
        <v>77.48699951171875</v>
      </c>
      <c r="D3419">
        <v>5568</v>
      </c>
      <c r="E3419">
        <v>84.099998474121094</v>
      </c>
      <c r="F3419">
        <v>34.5</v>
      </c>
      <c r="G3419">
        <v>0.30000001192092896</v>
      </c>
      <c r="H3419">
        <v>174</v>
      </c>
      <c r="I3419">
        <v>70.477996826171875</v>
      </c>
    </row>
    <row r="3420" spans="1:9" x14ac:dyDescent="0.2">
      <c r="A3420">
        <v>8</v>
      </c>
      <c r="B3420" t="s">
        <v>37</v>
      </c>
      <c r="C3420">
        <v>107.48699951171875</v>
      </c>
      <c r="D3420">
        <v>693.79998779296875</v>
      </c>
      <c r="E3420">
        <v>15.300000190734863</v>
      </c>
      <c r="F3420">
        <v>10.199999809265137</v>
      </c>
      <c r="G3420">
        <v>0.86000001430511475</v>
      </c>
      <c r="H3420">
        <v>107</v>
      </c>
      <c r="I3420">
        <v>33.777000427246094</v>
      </c>
    </row>
    <row r="3421" spans="1:9" x14ac:dyDescent="0.2">
      <c r="A3421">
        <v>9</v>
      </c>
      <c r="B3421" t="s">
        <v>38</v>
      </c>
      <c r="C3421">
        <v>134.89799499511719</v>
      </c>
      <c r="D3421">
        <v>1504</v>
      </c>
      <c r="E3421">
        <v>18.700000762939453</v>
      </c>
      <c r="F3421">
        <v>19.600000381469727</v>
      </c>
      <c r="G3421">
        <v>0.57999998331069946</v>
      </c>
      <c r="H3421">
        <v>197</v>
      </c>
      <c r="I3421">
        <v>89.832000732421875</v>
      </c>
    </row>
    <row r="3422" spans="1:9" x14ac:dyDescent="0.2">
      <c r="A3422">
        <v>10</v>
      </c>
      <c r="B3422" t="s">
        <v>39</v>
      </c>
      <c r="C3422">
        <v>146.4429931640625</v>
      </c>
      <c r="D3422">
        <v>25.799999237060547</v>
      </c>
      <c r="E3422">
        <v>14.5</v>
      </c>
      <c r="F3422">
        <v>11.699999809265137</v>
      </c>
      <c r="G3422">
        <v>5.380000114440918</v>
      </c>
      <c r="H3422">
        <v>143</v>
      </c>
      <c r="I3422">
        <v>0.9100000262260437</v>
      </c>
    </row>
    <row r="3423" spans="1:9" x14ac:dyDescent="0.2">
      <c r="A3423">
        <v>11</v>
      </c>
      <c r="B3423" t="s">
        <v>40</v>
      </c>
      <c r="C3423">
        <v>191.36199951171875</v>
      </c>
      <c r="D3423">
        <v>57.5</v>
      </c>
      <c r="E3423">
        <v>4.9000000953674316</v>
      </c>
      <c r="F3423">
        <v>4.6999998092651367</v>
      </c>
      <c r="G3423">
        <v>2.6099998950958252</v>
      </c>
      <c r="H3423">
        <v>155</v>
      </c>
      <c r="I3423">
        <v>1.5659999847412109</v>
      </c>
    </row>
    <row r="3425" spans="1:9" x14ac:dyDescent="0.2">
      <c r="A3425" t="s">
        <v>41</v>
      </c>
      <c r="B3425" t="s">
        <v>42</v>
      </c>
    </row>
    <row r="3426" spans="1:9" x14ac:dyDescent="0.2">
      <c r="A3426" t="s">
        <v>22</v>
      </c>
      <c r="B3426" t="s">
        <v>43</v>
      </c>
      <c r="C3426" t="s">
        <v>44</v>
      </c>
      <c r="D3426" t="s">
        <v>45</v>
      </c>
      <c r="E3426" t="s">
        <v>29</v>
      </c>
      <c r="F3426" t="s">
        <v>41</v>
      </c>
      <c r="G3426" t="s">
        <v>46</v>
      </c>
      <c r="H3426" t="s">
        <v>47</v>
      </c>
      <c r="I3426" t="s">
        <v>30</v>
      </c>
    </row>
    <row r="3427" spans="1:9" x14ac:dyDescent="0.2">
      <c r="A3427" t="s">
        <v>30</v>
      </c>
      <c r="B3427">
        <v>0.27900001406669617</v>
      </c>
      <c r="C3427">
        <v>0.13750000298023224</v>
      </c>
      <c r="D3427">
        <v>0.38400000333786011</v>
      </c>
      <c r="E3427">
        <v>10.180999755859375</v>
      </c>
      <c r="F3427">
        <v>0.72710001468658447</v>
      </c>
      <c r="G3427">
        <v>0.99550002813339233</v>
      </c>
      <c r="H3427">
        <v>0.73040002584457397</v>
      </c>
      <c r="I3427">
        <v>1</v>
      </c>
    </row>
    <row r="3428" spans="1:9" x14ac:dyDescent="0.2">
      <c r="A3428" t="s">
        <v>48</v>
      </c>
      <c r="B3428" t="s">
        <v>49</v>
      </c>
      <c r="C3428">
        <v>-0.11699999868869781</v>
      </c>
    </row>
    <row r="3429" spans="1:9" x14ac:dyDescent="0.2">
      <c r="A3429" t="s">
        <v>31</v>
      </c>
      <c r="B3429">
        <v>0.18700000643730164</v>
      </c>
      <c r="C3429">
        <v>4.960000142455101E-2</v>
      </c>
      <c r="D3429">
        <v>0.19099999964237213</v>
      </c>
      <c r="E3429">
        <v>2.5280001163482666</v>
      </c>
      <c r="F3429">
        <v>0.97909998893737793</v>
      </c>
      <c r="G3429">
        <v>0.98580002784729004</v>
      </c>
      <c r="H3429">
        <v>0.99730002880096436</v>
      </c>
      <c r="I3429">
        <v>0.99589997529983521</v>
      </c>
    </row>
    <row r="3430" spans="1:9" x14ac:dyDescent="0.2">
      <c r="A3430" t="s">
        <v>48</v>
      </c>
      <c r="B3430" t="s">
        <v>49</v>
      </c>
      <c r="C3430">
        <v>-4.1999999433755875E-2</v>
      </c>
    </row>
    <row r="3431" spans="1:9" x14ac:dyDescent="0.2">
      <c r="A3431" t="s">
        <v>50</v>
      </c>
      <c r="B3431">
        <v>1.5499999523162842</v>
      </c>
      <c r="C3431">
        <v>0.31099998950958252</v>
      </c>
      <c r="D3431">
        <v>1.6069999933242798</v>
      </c>
      <c r="E3431">
        <v>10.536999702453613</v>
      </c>
      <c r="F3431">
        <v>0.96480000019073486</v>
      </c>
      <c r="G3431">
        <v>0.98329997062683105</v>
      </c>
      <c r="H3431">
        <v>0.99510002136230469</v>
      </c>
      <c r="I3431">
        <v>0.98600000143051147</v>
      </c>
    </row>
    <row r="3432" spans="1:9" x14ac:dyDescent="0.2">
      <c r="A3432" t="s">
        <v>51</v>
      </c>
      <c r="B3432">
        <v>10.692999839782715</v>
      </c>
      <c r="C3432">
        <v>1.8015999794006348</v>
      </c>
      <c r="D3432">
        <v>10.913000106811523</v>
      </c>
      <c r="E3432">
        <v>44.01300048828125</v>
      </c>
      <c r="F3432">
        <v>0.97990000247955322</v>
      </c>
      <c r="G3432">
        <v>0.97930002212524414</v>
      </c>
      <c r="H3432">
        <v>1.0056999921798706</v>
      </c>
      <c r="I3432">
        <v>0.99489998817443848</v>
      </c>
    </row>
    <row r="3433" spans="1:9" x14ac:dyDescent="0.2">
      <c r="A3433" t="s">
        <v>52</v>
      </c>
      <c r="B3433">
        <v>1.906000018119812</v>
      </c>
      <c r="C3433">
        <v>0.58099997043609619</v>
      </c>
      <c r="D3433">
        <v>1.5279999971389771</v>
      </c>
      <c r="E3433">
        <v>13.185000419616699</v>
      </c>
      <c r="F3433">
        <v>1.2467999458312988</v>
      </c>
      <c r="G3433">
        <v>0.97750002145767212</v>
      </c>
      <c r="H3433">
        <v>1.274399995803833</v>
      </c>
      <c r="I3433">
        <v>1.0009000301361084</v>
      </c>
    </row>
    <row r="3434" spans="1:9" x14ac:dyDescent="0.2">
      <c r="A3434" t="s">
        <v>53</v>
      </c>
      <c r="B3434">
        <v>10.067000389099121</v>
      </c>
      <c r="C3434">
        <v>1.8658000230789185</v>
      </c>
      <c r="D3434">
        <v>10.118000030517578</v>
      </c>
      <c r="E3434">
        <v>46.884998321533203</v>
      </c>
      <c r="F3434">
        <v>0.99500000476837158</v>
      </c>
      <c r="G3434">
        <v>0.9868999719619751</v>
      </c>
      <c r="H3434">
        <v>1.0088000297546387</v>
      </c>
      <c r="I3434">
        <v>0.99940001964569092</v>
      </c>
    </row>
    <row r="3435" spans="1:9" x14ac:dyDescent="0.2">
      <c r="A3435" t="s">
        <v>54</v>
      </c>
      <c r="B3435">
        <v>40.943000793457031</v>
      </c>
      <c r="C3435">
        <v>6.4376001358032227</v>
      </c>
      <c r="D3435">
        <v>39.002998352050781</v>
      </c>
      <c r="E3435">
        <v>70.477996826171875</v>
      </c>
      <c r="F3435">
        <v>1.0497000217437744</v>
      </c>
      <c r="G3435">
        <v>0.98009997606277466</v>
      </c>
      <c r="H3435">
        <v>1.0706000328063965</v>
      </c>
      <c r="I3435">
        <v>1.0003999471664429</v>
      </c>
    </row>
    <row r="3436" spans="1:9" x14ac:dyDescent="0.2">
      <c r="A3436" t="s">
        <v>55</v>
      </c>
      <c r="B3436">
        <v>7.6909999847412109</v>
      </c>
      <c r="C3436">
        <v>1.8028000593185425</v>
      </c>
      <c r="D3436">
        <v>6.874000072479248</v>
      </c>
      <c r="E3436">
        <v>33.777000427246094</v>
      </c>
      <c r="F3436">
        <v>1.1189999580383301</v>
      </c>
      <c r="G3436">
        <v>0.9868999719619751</v>
      </c>
      <c r="H3436">
        <v>1.1317000389099121</v>
      </c>
      <c r="I3436">
        <v>1.0018999576568604</v>
      </c>
    </row>
    <row r="3437" spans="1:9" x14ac:dyDescent="0.2">
      <c r="A3437" t="s">
        <v>56</v>
      </c>
      <c r="B3437">
        <v>21.495000839233398</v>
      </c>
      <c r="C3437">
        <v>2.8266000747680664</v>
      </c>
      <c r="D3437">
        <v>21.448999404907227</v>
      </c>
      <c r="E3437">
        <v>89.832000732421875</v>
      </c>
      <c r="F3437">
        <v>1.0022000074386597</v>
      </c>
      <c r="G3437">
        <v>0.99779999256134033</v>
      </c>
      <c r="H3437">
        <v>1.0044000148773193</v>
      </c>
      <c r="I3437">
        <v>1</v>
      </c>
    </row>
    <row r="3438" spans="1:9" x14ac:dyDescent="0.2">
      <c r="A3438" t="s">
        <v>57</v>
      </c>
      <c r="B3438">
        <v>0.3970000147819519</v>
      </c>
      <c r="C3438">
        <v>5.2900001406669617E-2</v>
      </c>
      <c r="D3438">
        <v>0.38499999046325684</v>
      </c>
      <c r="E3438">
        <v>0.9100000262260437</v>
      </c>
      <c r="F3438">
        <v>1.031000018119812</v>
      </c>
      <c r="G3438">
        <v>1.0242999792098999</v>
      </c>
      <c r="H3438">
        <v>1.0065000057220459</v>
      </c>
      <c r="I3438">
        <v>1</v>
      </c>
    </row>
    <row r="3439" spans="1:9" x14ac:dyDescent="0.2">
      <c r="A3439" t="s">
        <v>58</v>
      </c>
      <c r="B3439">
        <v>1.6759999990463257</v>
      </c>
      <c r="C3439">
        <v>0.19820000231266022</v>
      </c>
      <c r="D3439">
        <v>1.5659999847412109</v>
      </c>
      <c r="E3439">
        <v>1.5659999847412109</v>
      </c>
      <c r="F3439">
        <v>1.0705000162124634</v>
      </c>
      <c r="G3439">
        <v>1.0443999767303467</v>
      </c>
      <c r="H3439">
        <v>1.0386999845504761</v>
      </c>
      <c r="I3439">
        <v>0.98680001497268677</v>
      </c>
    </row>
    <row r="3440" spans="1:9" x14ac:dyDescent="0.2">
      <c r="A3440" t="s">
        <v>59</v>
      </c>
    </row>
    <row r="3441" spans="1:9" x14ac:dyDescent="0.2">
      <c r="A3441" t="s">
        <v>60</v>
      </c>
      <c r="B3441">
        <v>96.7239990234375</v>
      </c>
      <c r="C3441">
        <v>16.06450080871582</v>
      </c>
      <c r="D3441">
        <v>94.016998291015625</v>
      </c>
      <c r="E3441">
        <v>323.8909912109375</v>
      </c>
      <c r="F3441" t="s">
        <v>61</v>
      </c>
    </row>
    <row r="3443" spans="1:9" x14ac:dyDescent="0.2">
      <c r="A3443" t="s">
        <v>62</v>
      </c>
    </row>
    <row r="3445" spans="1:9" x14ac:dyDescent="0.2">
      <c r="A3445" t="s">
        <v>302</v>
      </c>
    </row>
    <row r="3446" spans="1:9" x14ac:dyDescent="0.2">
      <c r="A3446" t="s">
        <v>1</v>
      </c>
      <c r="B3446" t="s">
        <v>2</v>
      </c>
      <c r="C3446" t="s">
        <v>3</v>
      </c>
      <c r="D3446" t="s">
        <v>4</v>
      </c>
    </row>
    <row r="3447" spans="1:9" x14ac:dyDescent="0.2">
      <c r="A3447" t="s">
        <v>5</v>
      </c>
      <c r="B3447">
        <v>83</v>
      </c>
      <c r="C3447" t="s">
        <v>6</v>
      </c>
      <c r="D3447" t="s">
        <v>303</v>
      </c>
    </row>
    <row r="3448" spans="1:9" x14ac:dyDescent="0.2">
      <c r="A3448" t="s">
        <v>8</v>
      </c>
      <c r="B3448" t="s">
        <v>9</v>
      </c>
      <c r="C3448">
        <v>-34.701900482177734</v>
      </c>
      <c r="D3448" t="s">
        <v>10</v>
      </c>
      <c r="E3448">
        <v>14.493800163269043</v>
      </c>
      <c r="F3448" t="s">
        <v>11</v>
      </c>
      <c r="G3448">
        <v>10.470499992370605</v>
      </c>
    </row>
    <row r="3449" spans="1:9" x14ac:dyDescent="0.2">
      <c r="A3449" t="s">
        <v>12</v>
      </c>
      <c r="B3449">
        <v>15</v>
      </c>
      <c r="C3449" t="s">
        <v>13</v>
      </c>
      <c r="D3449">
        <v>1</v>
      </c>
      <c r="E3449" t="s">
        <v>14</v>
      </c>
      <c r="F3449" t="s">
        <v>15</v>
      </c>
    </row>
    <row r="3450" spans="1:9" x14ac:dyDescent="0.2">
      <c r="A3450" t="s">
        <v>16</v>
      </c>
      <c r="B3450" t="s">
        <v>304</v>
      </c>
    </row>
    <row r="3451" spans="1:9" x14ac:dyDescent="0.2">
      <c r="A3451" t="s">
        <v>18</v>
      </c>
    </row>
    <row r="3452" spans="1:9" x14ac:dyDescent="0.2">
      <c r="A3452" t="s">
        <v>19</v>
      </c>
    </row>
    <row r="3453" spans="1:9" x14ac:dyDescent="0.2">
      <c r="A3453" t="s">
        <v>20</v>
      </c>
      <c r="B3453">
        <v>1.4970000350444934E-8</v>
      </c>
    </row>
    <row r="3454" spans="1:9" x14ac:dyDescent="0.2">
      <c r="A3454" t="s">
        <v>21</v>
      </c>
      <c r="B3454" t="s">
        <v>22</v>
      </c>
      <c r="C3454" t="s">
        <v>23</v>
      </c>
      <c r="D3454" t="s">
        <v>24</v>
      </c>
      <c r="E3454" t="s">
        <v>25</v>
      </c>
      <c r="F3454" t="s">
        <v>26</v>
      </c>
      <c r="G3454" t="s">
        <v>27</v>
      </c>
      <c r="H3454" t="s">
        <v>28</v>
      </c>
      <c r="I3454" t="s">
        <v>29</v>
      </c>
    </row>
    <row r="3455" spans="1:9" x14ac:dyDescent="0.2">
      <c r="A3455">
        <v>1</v>
      </c>
      <c r="B3455" t="s">
        <v>30</v>
      </c>
      <c r="C3455">
        <v>84.694000244140625</v>
      </c>
      <c r="D3455">
        <v>45.900001525878906</v>
      </c>
      <c r="E3455">
        <v>201.10000610351562</v>
      </c>
      <c r="F3455">
        <v>108</v>
      </c>
      <c r="G3455">
        <v>12.760000228881836</v>
      </c>
      <c r="H3455">
        <v>532</v>
      </c>
      <c r="I3455">
        <v>11.840000152587891</v>
      </c>
    </row>
    <row r="3456" spans="1:9" x14ac:dyDescent="0.2">
      <c r="A3456">
        <v>2</v>
      </c>
      <c r="B3456" t="s">
        <v>31</v>
      </c>
      <c r="C3456">
        <v>151.11799621582031</v>
      </c>
      <c r="D3456">
        <v>45.5</v>
      </c>
      <c r="E3456">
        <v>10.600000381469727</v>
      </c>
      <c r="F3456">
        <v>10</v>
      </c>
      <c r="G3456">
        <v>4</v>
      </c>
      <c r="H3456">
        <v>47</v>
      </c>
      <c r="I3456">
        <v>2.7630000114440918</v>
      </c>
    </row>
    <row r="3457" spans="1:9" x14ac:dyDescent="0.2">
      <c r="A3457">
        <v>3</v>
      </c>
      <c r="B3457" t="s">
        <v>32</v>
      </c>
      <c r="C3457">
        <v>119.47699737548828</v>
      </c>
      <c r="D3457">
        <v>465.10000610351562</v>
      </c>
      <c r="E3457">
        <v>27.600000381469727</v>
      </c>
      <c r="F3457">
        <v>19.5</v>
      </c>
      <c r="G3457">
        <v>1.1000000238418579</v>
      </c>
      <c r="H3457">
        <v>57</v>
      </c>
      <c r="I3457">
        <v>10.944999694824219</v>
      </c>
    </row>
    <row r="3458" spans="1:9" x14ac:dyDescent="0.2">
      <c r="A3458">
        <v>4</v>
      </c>
      <c r="B3458" t="s">
        <v>33</v>
      </c>
      <c r="C3458">
        <v>107.23200225830078</v>
      </c>
      <c r="D3458">
        <v>3075.199951171875</v>
      </c>
      <c r="E3458">
        <v>40.599998474121094</v>
      </c>
      <c r="F3458">
        <v>35.599998474121094</v>
      </c>
      <c r="G3458">
        <v>0.40999999642372131</v>
      </c>
      <c r="H3458">
        <v>69</v>
      </c>
      <c r="I3458">
        <v>43.997001647949219</v>
      </c>
    </row>
    <row r="3459" spans="1:9" x14ac:dyDescent="0.2">
      <c r="A3459">
        <v>5</v>
      </c>
      <c r="B3459" t="s">
        <v>34</v>
      </c>
      <c r="C3459">
        <v>129.48800659179688</v>
      </c>
      <c r="D3459">
        <v>84.599998474121094</v>
      </c>
      <c r="E3459">
        <v>6.8000001907348633</v>
      </c>
      <c r="F3459">
        <v>4.1999998092651367</v>
      </c>
      <c r="G3459">
        <v>3.6500000953674316</v>
      </c>
      <c r="H3459">
        <v>170</v>
      </c>
      <c r="I3459">
        <v>11.942000389099121</v>
      </c>
    </row>
    <row r="3460" spans="1:9" x14ac:dyDescent="0.2">
      <c r="A3460">
        <v>6</v>
      </c>
      <c r="B3460" t="s">
        <v>35</v>
      </c>
      <c r="C3460">
        <v>90.674003601074219</v>
      </c>
      <c r="D3460">
        <v>1216.199951171875</v>
      </c>
      <c r="E3460">
        <v>26</v>
      </c>
      <c r="F3460">
        <v>15.100000381469727</v>
      </c>
      <c r="G3460">
        <v>0.64999997615814209</v>
      </c>
      <c r="H3460">
        <v>119</v>
      </c>
      <c r="I3460">
        <v>46.743999481201172</v>
      </c>
    </row>
    <row r="3461" spans="1:9" x14ac:dyDescent="0.2">
      <c r="A3461">
        <v>7</v>
      </c>
      <c r="B3461" t="s">
        <v>36</v>
      </c>
      <c r="C3461">
        <v>77.48699951171875</v>
      </c>
      <c r="D3461">
        <v>5564.39990234375</v>
      </c>
      <c r="E3461">
        <v>80.699996948242188</v>
      </c>
      <c r="F3461">
        <v>38.299999237060547</v>
      </c>
      <c r="G3461">
        <v>0.30000001192092896</v>
      </c>
      <c r="H3461">
        <v>174</v>
      </c>
      <c r="I3461">
        <v>70.480003356933594</v>
      </c>
    </row>
    <row r="3462" spans="1:9" x14ac:dyDescent="0.2">
      <c r="A3462">
        <v>8</v>
      </c>
      <c r="B3462" t="s">
        <v>37</v>
      </c>
      <c r="C3462">
        <v>107.49800109863281</v>
      </c>
      <c r="D3462">
        <v>708.20001220703125</v>
      </c>
      <c r="E3462">
        <v>13</v>
      </c>
      <c r="F3462">
        <v>9.1999998092651367</v>
      </c>
      <c r="G3462">
        <v>0.85000002384185791</v>
      </c>
      <c r="H3462">
        <v>101</v>
      </c>
      <c r="I3462">
        <v>34.500999450683594</v>
      </c>
    </row>
    <row r="3463" spans="1:9" x14ac:dyDescent="0.2">
      <c r="A3463">
        <v>9</v>
      </c>
      <c r="B3463" t="s">
        <v>38</v>
      </c>
      <c r="C3463">
        <v>134.90299987792969</v>
      </c>
      <c r="D3463">
        <v>1471.5999755859375</v>
      </c>
      <c r="E3463">
        <v>17.100000381469727</v>
      </c>
      <c r="F3463">
        <v>16.799999237060547</v>
      </c>
      <c r="G3463">
        <v>0.5899999737739563</v>
      </c>
      <c r="H3463">
        <v>186</v>
      </c>
      <c r="I3463">
        <v>87.959999084472656</v>
      </c>
    </row>
    <row r="3464" spans="1:9" x14ac:dyDescent="0.2">
      <c r="A3464">
        <v>10</v>
      </c>
      <c r="B3464" t="s">
        <v>39</v>
      </c>
      <c r="C3464">
        <v>146.4429931640625</v>
      </c>
      <c r="D3464">
        <v>25.600000381469727</v>
      </c>
      <c r="E3464">
        <v>13.300000190734863</v>
      </c>
      <c r="F3464">
        <v>12.899999618530273</v>
      </c>
      <c r="G3464">
        <v>5.320000171661377</v>
      </c>
      <c r="H3464">
        <v>140</v>
      </c>
      <c r="I3464">
        <v>0.90399998426437378</v>
      </c>
    </row>
    <row r="3465" spans="1:9" x14ac:dyDescent="0.2">
      <c r="A3465">
        <v>11</v>
      </c>
      <c r="B3465" t="s">
        <v>40</v>
      </c>
      <c r="C3465">
        <v>191.36199951171875</v>
      </c>
      <c r="D3465">
        <v>58.400001525878906</v>
      </c>
      <c r="E3465">
        <v>5</v>
      </c>
      <c r="F3465">
        <v>4.6999998092651367</v>
      </c>
      <c r="G3465">
        <v>2.5799999237060547</v>
      </c>
      <c r="H3465">
        <v>156</v>
      </c>
      <c r="I3465">
        <v>1.5920000076293945</v>
      </c>
    </row>
    <row r="3467" spans="1:9" x14ac:dyDescent="0.2">
      <c r="A3467" t="s">
        <v>41</v>
      </c>
      <c r="B3467" t="s">
        <v>42</v>
      </c>
    </row>
    <row r="3468" spans="1:9" x14ac:dyDescent="0.2">
      <c r="A3468" t="s">
        <v>22</v>
      </c>
      <c r="B3468" t="s">
        <v>43</v>
      </c>
      <c r="C3468" t="s">
        <v>44</v>
      </c>
      <c r="D3468" t="s">
        <v>45</v>
      </c>
      <c r="E3468" t="s">
        <v>29</v>
      </c>
      <c r="F3468" t="s">
        <v>41</v>
      </c>
      <c r="G3468" t="s">
        <v>46</v>
      </c>
      <c r="H3468" t="s">
        <v>47</v>
      </c>
      <c r="I3468" t="s">
        <v>30</v>
      </c>
    </row>
    <row r="3469" spans="1:9" x14ac:dyDescent="0.2">
      <c r="A3469" t="s">
        <v>30</v>
      </c>
      <c r="B3469">
        <v>0.32499998807907104</v>
      </c>
      <c r="C3469">
        <v>0.16060000658035278</v>
      </c>
      <c r="D3469">
        <v>0.44600000977516174</v>
      </c>
      <c r="E3469">
        <v>11.840000152587891</v>
      </c>
      <c r="F3469">
        <v>0.72920000553131104</v>
      </c>
      <c r="G3469">
        <v>0.99570000171661377</v>
      </c>
      <c r="H3469">
        <v>0.73229998350143433</v>
      </c>
      <c r="I3469">
        <v>1</v>
      </c>
    </row>
    <row r="3470" spans="1:9" x14ac:dyDescent="0.2">
      <c r="A3470" t="s">
        <v>48</v>
      </c>
      <c r="B3470" t="s">
        <v>49</v>
      </c>
      <c r="C3470">
        <v>-0.13699999451637268</v>
      </c>
    </row>
    <row r="3471" spans="1:9" x14ac:dyDescent="0.2">
      <c r="A3471" t="s">
        <v>31</v>
      </c>
      <c r="B3471">
        <v>0.20499999821186066</v>
      </c>
      <c r="C3471">
        <v>5.4200001060962677E-2</v>
      </c>
      <c r="D3471">
        <v>0.20900000631809235</v>
      </c>
      <c r="E3471">
        <v>2.7630000114440918</v>
      </c>
      <c r="F3471">
        <v>0.97930002212524414</v>
      </c>
      <c r="G3471">
        <v>0.98600000143051147</v>
      </c>
      <c r="H3471">
        <v>0.99730002880096436</v>
      </c>
      <c r="I3471">
        <v>0.99589997529983521</v>
      </c>
    </row>
    <row r="3472" spans="1:9" x14ac:dyDescent="0.2">
      <c r="A3472" t="s">
        <v>48</v>
      </c>
      <c r="B3472" t="s">
        <v>49</v>
      </c>
      <c r="C3472">
        <v>-4.6000000089406967E-2</v>
      </c>
    </row>
    <row r="3473" spans="1:9" x14ac:dyDescent="0.2">
      <c r="A3473" t="s">
        <v>50</v>
      </c>
      <c r="B3473">
        <v>1.6109999418258667</v>
      </c>
      <c r="C3473">
        <v>0.3239000141620636</v>
      </c>
      <c r="D3473">
        <v>1.6690000295639038</v>
      </c>
      <c r="E3473">
        <v>10.944999694824219</v>
      </c>
      <c r="F3473">
        <v>0.9649999737739563</v>
      </c>
      <c r="G3473">
        <v>0.98350000381469727</v>
      </c>
      <c r="H3473">
        <v>0.99510002136230469</v>
      </c>
      <c r="I3473">
        <v>0.98600000143051147</v>
      </c>
    </row>
    <row r="3474" spans="1:9" x14ac:dyDescent="0.2">
      <c r="A3474" t="s">
        <v>51</v>
      </c>
      <c r="B3474">
        <v>10.694999694824219</v>
      </c>
      <c r="C3474">
        <v>1.806399941444397</v>
      </c>
      <c r="D3474">
        <v>10.909000396728516</v>
      </c>
      <c r="E3474">
        <v>43.997001647949219</v>
      </c>
      <c r="F3474">
        <v>0.98040002584457397</v>
      </c>
      <c r="G3474">
        <v>0.97960001230239868</v>
      </c>
      <c r="H3474">
        <v>1.0059000253677368</v>
      </c>
      <c r="I3474">
        <v>0.99500000476837158</v>
      </c>
    </row>
    <row r="3475" spans="1:9" x14ac:dyDescent="0.2">
      <c r="A3475" t="s">
        <v>52</v>
      </c>
      <c r="B3475">
        <v>1.7230000495910645</v>
      </c>
      <c r="C3475">
        <v>0.52660000324249268</v>
      </c>
      <c r="D3475">
        <v>1.3839999437332153</v>
      </c>
      <c r="E3475">
        <v>11.942000389099121</v>
      </c>
      <c r="F3475">
        <v>1.2446000576019287</v>
      </c>
      <c r="G3475">
        <v>0.97769999504089355</v>
      </c>
      <c r="H3475">
        <v>1.2718000411987305</v>
      </c>
      <c r="I3475">
        <v>1.0009000301361084</v>
      </c>
    </row>
    <row r="3476" spans="1:9" x14ac:dyDescent="0.2">
      <c r="A3476" t="s">
        <v>53</v>
      </c>
      <c r="B3476">
        <v>10.027999877929688</v>
      </c>
      <c r="C3476">
        <v>1.8631000518798828</v>
      </c>
      <c r="D3476">
        <v>10.086999893188477</v>
      </c>
      <c r="E3476">
        <v>46.743999481201172</v>
      </c>
      <c r="F3476">
        <v>0.99409997463226318</v>
      </c>
      <c r="G3476">
        <v>0.98710000514984131</v>
      </c>
      <c r="H3476">
        <v>1.0076999664306641</v>
      </c>
      <c r="I3476">
        <v>0.99940001964569092</v>
      </c>
    </row>
    <row r="3477" spans="1:9" x14ac:dyDescent="0.2">
      <c r="A3477" t="s">
        <v>54</v>
      </c>
      <c r="B3477">
        <v>40.922000885009766</v>
      </c>
      <c r="C3477">
        <v>6.450200080871582</v>
      </c>
      <c r="D3477">
        <v>39.004001617431641</v>
      </c>
      <c r="E3477">
        <v>70.480003356933594</v>
      </c>
      <c r="F3477">
        <v>1.0492000579833984</v>
      </c>
      <c r="G3477">
        <v>0.98040002584457397</v>
      </c>
      <c r="H3477">
        <v>1.0697000026702881</v>
      </c>
      <c r="I3477">
        <v>1.0003999471664429</v>
      </c>
    </row>
    <row r="3478" spans="1:9" x14ac:dyDescent="0.2">
      <c r="A3478" t="s">
        <v>55</v>
      </c>
      <c r="B3478">
        <v>7.8330001831054688</v>
      </c>
      <c r="C3478">
        <v>1.8404999971389771</v>
      </c>
      <c r="D3478">
        <v>7.0209999084472656</v>
      </c>
      <c r="E3478">
        <v>34.500999450683594</v>
      </c>
      <c r="F3478">
        <v>1.1155999898910522</v>
      </c>
      <c r="G3478">
        <v>0.98710000514984131</v>
      </c>
      <c r="H3478">
        <v>1.128000020980835</v>
      </c>
      <c r="I3478">
        <v>1.0018999576568604</v>
      </c>
    </row>
    <row r="3479" spans="1:9" x14ac:dyDescent="0.2">
      <c r="A3479" t="s">
        <v>56</v>
      </c>
      <c r="B3479">
        <v>21.055999755859375</v>
      </c>
      <c r="C3479">
        <v>2.7757000923156738</v>
      </c>
      <c r="D3479">
        <v>21.00200080871582</v>
      </c>
      <c r="E3479">
        <v>87.959999084472656</v>
      </c>
      <c r="F3479">
        <v>1.002500057220459</v>
      </c>
      <c r="G3479">
        <v>0.99809998273849487</v>
      </c>
      <c r="H3479">
        <v>1.0044000148773193</v>
      </c>
      <c r="I3479">
        <v>1</v>
      </c>
    </row>
    <row r="3480" spans="1:9" x14ac:dyDescent="0.2">
      <c r="A3480" t="s">
        <v>57</v>
      </c>
      <c r="B3480">
        <v>0.39500001072883606</v>
      </c>
      <c r="C3480">
        <v>5.2700001746416092E-2</v>
      </c>
      <c r="D3480">
        <v>0.38199999928474426</v>
      </c>
      <c r="E3480">
        <v>0.90399998426437378</v>
      </c>
      <c r="F3480">
        <v>1.0313999652862549</v>
      </c>
      <c r="G3480">
        <v>1.0246000289916992</v>
      </c>
      <c r="H3480">
        <v>1.0067000389099121</v>
      </c>
      <c r="I3480">
        <v>1</v>
      </c>
    </row>
    <row r="3481" spans="1:9" x14ac:dyDescent="0.2">
      <c r="A3481" t="s">
        <v>58</v>
      </c>
      <c r="B3481">
        <v>1.7059999704360962</v>
      </c>
      <c r="C3481">
        <v>0.20219999551773071</v>
      </c>
      <c r="D3481">
        <v>1.5920000076293945</v>
      </c>
      <c r="E3481">
        <v>1.5920000076293945</v>
      </c>
      <c r="F3481">
        <v>1.0712000131607056</v>
      </c>
      <c r="G3481">
        <v>1.044700026512146</v>
      </c>
      <c r="H3481">
        <v>1.0389000177383423</v>
      </c>
      <c r="I3481">
        <v>0.9869999885559082</v>
      </c>
    </row>
    <row r="3482" spans="1:9" x14ac:dyDescent="0.2">
      <c r="A3482" t="s">
        <v>59</v>
      </c>
    </row>
    <row r="3483" spans="1:9" x14ac:dyDescent="0.2">
      <c r="A3483" t="s">
        <v>60</v>
      </c>
      <c r="B3483">
        <v>96.316001892089844</v>
      </c>
      <c r="C3483">
        <v>16.056100845336914</v>
      </c>
      <c r="D3483">
        <v>93.707000732421875</v>
      </c>
      <c r="E3483">
        <v>323.67001342773438</v>
      </c>
      <c r="F3483" t="s">
        <v>61</v>
      </c>
    </row>
    <row r="3485" spans="1:9" x14ac:dyDescent="0.2">
      <c r="A3485" t="s">
        <v>62</v>
      </c>
    </row>
    <row r="3487" spans="1:9" x14ac:dyDescent="0.2">
      <c r="A3487" t="s">
        <v>305</v>
      </c>
    </row>
    <row r="3488" spans="1:9" x14ac:dyDescent="0.2">
      <c r="A3488" t="s">
        <v>1</v>
      </c>
      <c r="B3488" t="s">
        <v>2</v>
      </c>
      <c r="C3488" t="s">
        <v>3</v>
      </c>
      <c r="D3488" t="s">
        <v>4</v>
      </c>
    </row>
    <row r="3489" spans="1:9" x14ac:dyDescent="0.2">
      <c r="A3489" t="s">
        <v>5</v>
      </c>
      <c r="B3489">
        <v>84</v>
      </c>
      <c r="C3489" t="s">
        <v>6</v>
      </c>
      <c r="D3489" t="s">
        <v>306</v>
      </c>
    </row>
    <row r="3490" spans="1:9" x14ac:dyDescent="0.2">
      <c r="A3490" t="s">
        <v>8</v>
      </c>
      <c r="B3490" t="s">
        <v>9</v>
      </c>
      <c r="C3490">
        <v>-34.752899169921875</v>
      </c>
      <c r="D3490" t="s">
        <v>10</v>
      </c>
      <c r="E3490">
        <v>14.84060001373291</v>
      </c>
      <c r="F3490" t="s">
        <v>11</v>
      </c>
      <c r="G3490">
        <v>10.470499992370605</v>
      </c>
    </row>
    <row r="3491" spans="1:9" x14ac:dyDescent="0.2">
      <c r="A3491" t="s">
        <v>12</v>
      </c>
      <c r="B3491">
        <v>15</v>
      </c>
      <c r="C3491" t="s">
        <v>13</v>
      </c>
      <c r="D3491">
        <v>1</v>
      </c>
      <c r="E3491" t="s">
        <v>14</v>
      </c>
      <c r="F3491" t="s">
        <v>15</v>
      </c>
    </row>
    <row r="3492" spans="1:9" x14ac:dyDescent="0.2">
      <c r="A3492" t="s">
        <v>16</v>
      </c>
      <c r="B3492" t="s">
        <v>307</v>
      </c>
    </row>
    <row r="3493" spans="1:9" x14ac:dyDescent="0.2">
      <c r="A3493" t="s">
        <v>18</v>
      </c>
    </row>
    <row r="3494" spans="1:9" x14ac:dyDescent="0.2">
      <c r="A3494" t="s">
        <v>19</v>
      </c>
    </row>
    <row r="3495" spans="1:9" x14ac:dyDescent="0.2">
      <c r="A3495" t="s">
        <v>20</v>
      </c>
      <c r="B3495">
        <v>1.4970000350444934E-8</v>
      </c>
    </row>
    <row r="3496" spans="1:9" x14ac:dyDescent="0.2">
      <c r="A3496" t="s">
        <v>21</v>
      </c>
      <c r="B3496" t="s">
        <v>22</v>
      </c>
      <c r="C3496" t="s">
        <v>23</v>
      </c>
      <c r="D3496" t="s">
        <v>24</v>
      </c>
      <c r="E3496" t="s">
        <v>25</v>
      </c>
      <c r="F3496" t="s">
        <v>26</v>
      </c>
      <c r="G3496" t="s">
        <v>27</v>
      </c>
      <c r="H3496" t="s">
        <v>28</v>
      </c>
      <c r="I3496" t="s">
        <v>29</v>
      </c>
    </row>
    <row r="3497" spans="1:9" x14ac:dyDescent="0.2">
      <c r="A3497">
        <v>1</v>
      </c>
      <c r="B3497" t="s">
        <v>30</v>
      </c>
      <c r="C3497">
        <v>84.9219970703125</v>
      </c>
      <c r="D3497">
        <v>24.899999618530273</v>
      </c>
      <c r="E3497">
        <v>229.30000305175781</v>
      </c>
      <c r="F3497">
        <v>137.80000305175781</v>
      </c>
      <c r="G3497">
        <v>24.819999694824219</v>
      </c>
      <c r="H3497">
        <v>581</v>
      </c>
      <c r="I3497">
        <v>6.4079999923706055</v>
      </c>
    </row>
    <row r="3498" spans="1:9" x14ac:dyDescent="0.2">
      <c r="A3498">
        <v>2</v>
      </c>
      <c r="B3498" t="s">
        <v>31</v>
      </c>
      <c r="C3498">
        <v>151.11799621582031</v>
      </c>
      <c r="D3498">
        <v>39.400001525878906</v>
      </c>
      <c r="E3498">
        <v>12.199999809265137</v>
      </c>
      <c r="F3498">
        <v>10.5</v>
      </c>
      <c r="G3498">
        <v>4.4800000190734863</v>
      </c>
      <c r="H3498">
        <v>49</v>
      </c>
      <c r="I3498">
        <v>2.3900001049041748</v>
      </c>
    </row>
    <row r="3499" spans="1:9" x14ac:dyDescent="0.2">
      <c r="A3499">
        <v>3</v>
      </c>
      <c r="B3499" t="s">
        <v>32</v>
      </c>
      <c r="C3499">
        <v>119.47699737548828</v>
      </c>
      <c r="D3499">
        <v>456.5</v>
      </c>
      <c r="E3499">
        <v>25.600000381469727</v>
      </c>
      <c r="F3499">
        <v>20.200000762939453</v>
      </c>
      <c r="G3499">
        <v>1.1100000143051147</v>
      </c>
      <c r="H3499">
        <v>56</v>
      </c>
      <c r="I3499">
        <v>10.743000030517578</v>
      </c>
    </row>
    <row r="3500" spans="1:9" x14ac:dyDescent="0.2">
      <c r="A3500">
        <v>4</v>
      </c>
      <c r="B3500" t="s">
        <v>33</v>
      </c>
      <c r="C3500">
        <v>107.22200012207031</v>
      </c>
      <c r="D3500">
        <v>3077.10009765625</v>
      </c>
      <c r="E3500">
        <v>40.700000762939453</v>
      </c>
      <c r="F3500">
        <v>32.099998474121094</v>
      </c>
      <c r="G3500">
        <v>0.40999999642372131</v>
      </c>
      <c r="H3500">
        <v>68</v>
      </c>
      <c r="I3500">
        <v>44.023998260498047</v>
      </c>
    </row>
    <row r="3501" spans="1:9" x14ac:dyDescent="0.2">
      <c r="A3501">
        <v>5</v>
      </c>
      <c r="B3501" t="s">
        <v>34</v>
      </c>
      <c r="C3501">
        <v>129.44599914550781</v>
      </c>
      <c r="D3501">
        <v>96.699996948242188</v>
      </c>
      <c r="E3501">
        <v>6.1999998092651367</v>
      </c>
      <c r="F3501">
        <v>4.4000000953674316</v>
      </c>
      <c r="G3501">
        <v>3.3900001049041748</v>
      </c>
      <c r="H3501">
        <v>167</v>
      </c>
      <c r="I3501">
        <v>13.645000457763672</v>
      </c>
    </row>
    <row r="3502" spans="1:9" x14ac:dyDescent="0.2">
      <c r="A3502">
        <v>6</v>
      </c>
      <c r="B3502" t="s">
        <v>35</v>
      </c>
      <c r="C3502">
        <v>90.679000854492188</v>
      </c>
      <c r="D3502">
        <v>1241</v>
      </c>
      <c r="E3502">
        <v>29.5</v>
      </c>
      <c r="F3502">
        <v>14.800000190734863</v>
      </c>
      <c r="G3502">
        <v>0.64999997615814209</v>
      </c>
      <c r="H3502">
        <v>124</v>
      </c>
      <c r="I3502">
        <v>47.698001861572266</v>
      </c>
    </row>
    <row r="3503" spans="1:9" x14ac:dyDescent="0.2">
      <c r="A3503">
        <v>7</v>
      </c>
      <c r="B3503" t="s">
        <v>36</v>
      </c>
      <c r="C3503">
        <v>77.48699951171875</v>
      </c>
      <c r="D3503">
        <v>5543</v>
      </c>
      <c r="E3503">
        <v>76.5</v>
      </c>
      <c r="F3503">
        <v>36.799999237060547</v>
      </c>
      <c r="G3503">
        <v>0.30000001192092896</v>
      </c>
      <c r="H3503">
        <v>170</v>
      </c>
      <c r="I3503">
        <v>70.208999633789062</v>
      </c>
    </row>
    <row r="3504" spans="1:9" x14ac:dyDescent="0.2">
      <c r="A3504">
        <v>8</v>
      </c>
      <c r="B3504" t="s">
        <v>37</v>
      </c>
      <c r="C3504">
        <v>107.50800323486328</v>
      </c>
      <c r="D3504">
        <v>699.9000244140625</v>
      </c>
      <c r="E3504">
        <v>13.5</v>
      </c>
      <c r="F3504">
        <v>10.300000190734863</v>
      </c>
      <c r="G3504">
        <v>0.86000001430511475</v>
      </c>
      <c r="H3504">
        <v>105</v>
      </c>
      <c r="I3504">
        <v>34.097000122070312</v>
      </c>
    </row>
    <row r="3505" spans="1:9" x14ac:dyDescent="0.2">
      <c r="A3505">
        <v>9</v>
      </c>
      <c r="B3505" t="s">
        <v>38</v>
      </c>
      <c r="C3505">
        <v>134.91600036621094</v>
      </c>
      <c r="D3505">
        <v>1482.5999755859375</v>
      </c>
      <c r="E3505">
        <v>17.299999237060547</v>
      </c>
      <c r="F3505">
        <v>16.100000381469727</v>
      </c>
      <c r="G3505">
        <v>0.5899999737739563</v>
      </c>
      <c r="H3505">
        <v>184</v>
      </c>
      <c r="I3505">
        <v>88.615997314453125</v>
      </c>
    </row>
    <row r="3506" spans="1:9" x14ac:dyDescent="0.2">
      <c r="A3506">
        <v>10</v>
      </c>
      <c r="B3506" t="s">
        <v>39</v>
      </c>
      <c r="C3506">
        <v>146.4429931640625</v>
      </c>
      <c r="D3506">
        <v>26.399999618530273</v>
      </c>
      <c r="E3506">
        <v>13.800000190734863</v>
      </c>
      <c r="F3506">
        <v>11.699999809265137</v>
      </c>
      <c r="G3506">
        <v>5.2300000190734863</v>
      </c>
      <c r="H3506">
        <v>140</v>
      </c>
      <c r="I3506">
        <v>0.93199998140335083</v>
      </c>
    </row>
    <row r="3507" spans="1:9" x14ac:dyDescent="0.2">
      <c r="A3507">
        <v>11</v>
      </c>
      <c r="B3507" t="s">
        <v>40</v>
      </c>
      <c r="C3507">
        <v>191.36199951171875</v>
      </c>
      <c r="D3507">
        <v>57</v>
      </c>
      <c r="E3507">
        <v>5.9000000953674316</v>
      </c>
      <c r="F3507">
        <v>4.8000001907348633</v>
      </c>
      <c r="G3507">
        <v>2.6400001049041748</v>
      </c>
      <c r="H3507">
        <v>164</v>
      </c>
      <c r="I3507">
        <v>1.5540000200271606</v>
      </c>
    </row>
    <row r="3509" spans="1:9" x14ac:dyDescent="0.2">
      <c r="A3509" t="s">
        <v>41</v>
      </c>
      <c r="B3509" t="s">
        <v>42</v>
      </c>
    </row>
    <row r="3510" spans="1:9" x14ac:dyDescent="0.2">
      <c r="A3510" t="s">
        <v>22</v>
      </c>
      <c r="B3510" t="s">
        <v>43</v>
      </c>
      <c r="C3510" t="s">
        <v>44</v>
      </c>
      <c r="D3510" t="s">
        <v>45</v>
      </c>
      <c r="E3510" t="s">
        <v>29</v>
      </c>
      <c r="F3510" t="s">
        <v>41</v>
      </c>
      <c r="G3510" t="s">
        <v>46</v>
      </c>
      <c r="H3510" t="s">
        <v>47</v>
      </c>
      <c r="I3510" t="s">
        <v>30</v>
      </c>
    </row>
    <row r="3511" spans="1:9" x14ac:dyDescent="0.2">
      <c r="A3511" t="s">
        <v>30</v>
      </c>
      <c r="B3511">
        <v>0.17599999904632568</v>
      </c>
      <c r="C3511">
        <v>8.6999997496604919E-2</v>
      </c>
      <c r="D3511">
        <v>0.24099999666213989</v>
      </c>
      <c r="E3511">
        <v>6.4079999923706055</v>
      </c>
      <c r="F3511">
        <v>0.72890001535415649</v>
      </c>
      <c r="G3511">
        <v>0.99570000171661377</v>
      </c>
      <c r="H3511">
        <v>0.73210000991821289</v>
      </c>
      <c r="I3511">
        <v>1</v>
      </c>
    </row>
    <row r="3512" spans="1:9" x14ac:dyDescent="0.2">
      <c r="A3512" t="s">
        <v>48</v>
      </c>
      <c r="B3512" t="s">
        <v>49</v>
      </c>
      <c r="C3512">
        <v>-7.4000000953674316E-2</v>
      </c>
    </row>
    <row r="3513" spans="1:9" x14ac:dyDescent="0.2">
      <c r="A3513" t="s">
        <v>31</v>
      </c>
      <c r="B3513">
        <v>0.17700000107288361</v>
      </c>
      <c r="C3513">
        <v>4.6999998390674591E-2</v>
      </c>
      <c r="D3513">
        <v>0.1809999942779541</v>
      </c>
      <c r="E3513">
        <v>2.3900001049041748</v>
      </c>
      <c r="F3513">
        <v>0.97939997911453247</v>
      </c>
      <c r="G3513">
        <v>0.98600000143051147</v>
      </c>
      <c r="H3513">
        <v>0.99739998579025269</v>
      </c>
      <c r="I3513">
        <v>0.99589997529983521</v>
      </c>
    </row>
    <row r="3514" spans="1:9" x14ac:dyDescent="0.2">
      <c r="A3514" t="s">
        <v>48</v>
      </c>
      <c r="B3514" t="s">
        <v>49</v>
      </c>
      <c r="C3514">
        <v>-3.9999999105930328E-2</v>
      </c>
    </row>
    <row r="3515" spans="1:9" x14ac:dyDescent="0.2">
      <c r="A3515" t="s">
        <v>50</v>
      </c>
      <c r="B3515">
        <v>1.5809999704360962</v>
      </c>
      <c r="C3515">
        <v>0.31720000505447388</v>
      </c>
      <c r="D3515">
        <v>1.6380000114440918</v>
      </c>
      <c r="E3515">
        <v>10.743000030517578</v>
      </c>
      <c r="F3515">
        <v>0.9649999737739563</v>
      </c>
      <c r="G3515">
        <v>0.98350000381469727</v>
      </c>
      <c r="H3515">
        <v>0.99510002136230469</v>
      </c>
      <c r="I3515">
        <v>0.98600000143051147</v>
      </c>
    </row>
    <row r="3516" spans="1:9" x14ac:dyDescent="0.2">
      <c r="A3516" t="s">
        <v>51</v>
      </c>
      <c r="B3516">
        <v>10.699999809265137</v>
      </c>
      <c r="C3516">
        <v>1.8029999732971191</v>
      </c>
      <c r="D3516">
        <v>10.914999961853027</v>
      </c>
      <c r="E3516">
        <v>44.023998260498047</v>
      </c>
      <c r="F3516">
        <v>0.98030000925064087</v>
      </c>
      <c r="G3516">
        <v>0.97949999570846558</v>
      </c>
      <c r="H3516">
        <v>1.0058000087738037</v>
      </c>
      <c r="I3516">
        <v>0.99500000476837158</v>
      </c>
    </row>
    <row r="3517" spans="1:9" x14ac:dyDescent="0.2">
      <c r="A3517" t="s">
        <v>52</v>
      </c>
      <c r="B3517">
        <v>1.968000054359436</v>
      </c>
      <c r="C3517">
        <v>0.60000002384185791</v>
      </c>
      <c r="D3517">
        <v>1.5820000171661377</v>
      </c>
      <c r="E3517">
        <v>13.645000457763672</v>
      </c>
      <c r="F3517">
        <v>1.2439999580383301</v>
      </c>
      <c r="G3517">
        <v>0.97769999504089355</v>
      </c>
      <c r="H3517">
        <v>1.2711999416351318</v>
      </c>
      <c r="I3517">
        <v>1.0009000301361084</v>
      </c>
    </row>
    <row r="3518" spans="1:9" x14ac:dyDescent="0.2">
      <c r="A3518" t="s">
        <v>53</v>
      </c>
      <c r="B3518">
        <v>10.23799991607666</v>
      </c>
      <c r="C3518">
        <v>1.8977999687194824</v>
      </c>
      <c r="D3518">
        <v>10.293000221252441</v>
      </c>
      <c r="E3518">
        <v>47.698001861572266</v>
      </c>
      <c r="F3518">
        <v>0.99470001459121704</v>
      </c>
      <c r="G3518">
        <v>0.98710000514984131</v>
      </c>
      <c r="H3518">
        <v>1.0082000494003296</v>
      </c>
      <c r="I3518">
        <v>0.99940001964569092</v>
      </c>
    </row>
    <row r="3519" spans="1:9" x14ac:dyDescent="0.2">
      <c r="A3519" t="s">
        <v>54</v>
      </c>
      <c r="B3519">
        <v>40.811000823974609</v>
      </c>
      <c r="C3519">
        <v>6.4180998802185059</v>
      </c>
      <c r="D3519">
        <v>38.854000091552734</v>
      </c>
      <c r="E3519">
        <v>70.208999633789062</v>
      </c>
      <c r="F3519">
        <v>1.0504000186920166</v>
      </c>
      <c r="G3519">
        <v>0.98040002584457397</v>
      </c>
      <c r="H3519">
        <v>1.0709999799728394</v>
      </c>
      <c r="I3519">
        <v>1.0003999471664429</v>
      </c>
    </row>
    <row r="3520" spans="1:9" x14ac:dyDescent="0.2">
      <c r="A3520" t="s">
        <v>55</v>
      </c>
      <c r="B3520">
        <v>7.755000114440918</v>
      </c>
      <c r="C3520">
        <v>1.8180999755859375</v>
      </c>
      <c r="D3520">
        <v>6.939000129699707</v>
      </c>
      <c r="E3520">
        <v>34.097000122070312</v>
      </c>
      <c r="F3520">
        <v>1.1176999807357788</v>
      </c>
      <c r="G3520">
        <v>0.98710000514984131</v>
      </c>
      <c r="H3520">
        <v>1.1301000118255615</v>
      </c>
      <c r="I3520">
        <v>1.0018999576568604</v>
      </c>
    </row>
    <row r="3521" spans="1:9" x14ac:dyDescent="0.2">
      <c r="A3521" t="s">
        <v>56</v>
      </c>
      <c r="B3521">
        <v>21.211000442504883</v>
      </c>
      <c r="C3521">
        <v>2.7897000312805176</v>
      </c>
      <c r="D3521">
        <v>21.159000396728516</v>
      </c>
      <c r="E3521">
        <v>88.615997314453125</v>
      </c>
      <c r="F3521">
        <v>1.0024000406265259</v>
      </c>
      <c r="G3521">
        <v>0.99809998273849487</v>
      </c>
      <c r="H3521">
        <v>1.0044000148773193</v>
      </c>
      <c r="I3521">
        <v>1</v>
      </c>
    </row>
    <row r="3522" spans="1:9" x14ac:dyDescent="0.2">
      <c r="A3522" t="s">
        <v>57</v>
      </c>
      <c r="B3522">
        <v>0.40700000524520874</v>
      </c>
      <c r="C3522">
        <v>5.4200001060962677E-2</v>
      </c>
      <c r="D3522">
        <v>0.39399999380111694</v>
      </c>
      <c r="E3522">
        <v>0.93199998140335083</v>
      </c>
      <c r="F3522">
        <v>1.0312999486923218</v>
      </c>
      <c r="G3522">
        <v>1.0246000289916992</v>
      </c>
      <c r="H3522">
        <v>1.006600022315979</v>
      </c>
      <c r="I3522">
        <v>1</v>
      </c>
    </row>
    <row r="3523" spans="1:9" x14ac:dyDescent="0.2">
      <c r="A3523" t="s">
        <v>58</v>
      </c>
      <c r="B3523">
        <v>1.6640000343322754</v>
      </c>
      <c r="C3523">
        <v>0.19689999520778656</v>
      </c>
      <c r="D3523">
        <v>1.5540000200271606</v>
      </c>
      <c r="E3523">
        <v>1.5540000200271606</v>
      </c>
      <c r="F3523">
        <v>1.0709999799728394</v>
      </c>
      <c r="G3523">
        <v>1.044700026512146</v>
      </c>
      <c r="H3523">
        <v>1.0386999845504761</v>
      </c>
      <c r="I3523">
        <v>0.9868999719619751</v>
      </c>
    </row>
    <row r="3524" spans="1:9" x14ac:dyDescent="0.2">
      <c r="A3524" t="s">
        <v>59</v>
      </c>
    </row>
    <row r="3525" spans="1:9" x14ac:dyDescent="0.2">
      <c r="A3525" t="s">
        <v>60</v>
      </c>
      <c r="B3525">
        <v>96.573997497558594</v>
      </c>
      <c r="C3525">
        <v>16.028799057006836</v>
      </c>
      <c r="D3525">
        <v>93.750999450683594</v>
      </c>
      <c r="E3525">
        <v>320.31600952148438</v>
      </c>
      <c r="F3525" t="s">
        <v>61</v>
      </c>
    </row>
    <row r="3527" spans="1:9" x14ac:dyDescent="0.2">
      <c r="A3527" t="s">
        <v>62</v>
      </c>
    </row>
    <row r="3529" spans="1:9" x14ac:dyDescent="0.2">
      <c r="A3529" t="s">
        <v>308</v>
      </c>
    </row>
    <row r="3530" spans="1:9" x14ac:dyDescent="0.2">
      <c r="A3530" t="s">
        <v>1</v>
      </c>
      <c r="B3530" t="s">
        <v>2</v>
      </c>
      <c r="C3530" t="s">
        <v>3</v>
      </c>
      <c r="D3530" t="s">
        <v>4</v>
      </c>
    </row>
    <row r="3531" spans="1:9" x14ac:dyDescent="0.2">
      <c r="A3531" t="s">
        <v>5</v>
      </c>
      <c r="B3531">
        <v>85</v>
      </c>
      <c r="C3531" t="s">
        <v>6</v>
      </c>
      <c r="D3531" t="s">
        <v>309</v>
      </c>
    </row>
    <row r="3532" spans="1:9" x14ac:dyDescent="0.2">
      <c r="A3532" t="s">
        <v>8</v>
      </c>
      <c r="B3532" t="s">
        <v>9</v>
      </c>
      <c r="C3532">
        <v>-34.871200561523438</v>
      </c>
      <c r="D3532" t="s">
        <v>10</v>
      </c>
      <c r="E3532">
        <v>15.248000144958496</v>
      </c>
      <c r="F3532" t="s">
        <v>11</v>
      </c>
      <c r="G3532">
        <v>10.471500396728516</v>
      </c>
    </row>
    <row r="3533" spans="1:9" x14ac:dyDescent="0.2">
      <c r="A3533" t="s">
        <v>12</v>
      </c>
      <c r="B3533">
        <v>15</v>
      </c>
      <c r="C3533" t="s">
        <v>13</v>
      </c>
      <c r="D3533">
        <v>1</v>
      </c>
      <c r="E3533" t="s">
        <v>14</v>
      </c>
      <c r="F3533" t="s">
        <v>15</v>
      </c>
    </row>
    <row r="3534" spans="1:9" x14ac:dyDescent="0.2">
      <c r="A3534" t="s">
        <v>16</v>
      </c>
      <c r="B3534" t="s">
        <v>310</v>
      </c>
    </row>
    <row r="3535" spans="1:9" x14ac:dyDescent="0.2">
      <c r="A3535" t="s">
        <v>18</v>
      </c>
    </row>
    <row r="3536" spans="1:9" x14ac:dyDescent="0.2">
      <c r="A3536" t="s">
        <v>19</v>
      </c>
    </row>
    <row r="3537" spans="1:9" x14ac:dyDescent="0.2">
      <c r="A3537" t="s">
        <v>20</v>
      </c>
      <c r="B3537">
        <v>1.4979999463093918E-8</v>
      </c>
    </row>
    <row r="3538" spans="1:9" x14ac:dyDescent="0.2">
      <c r="A3538" t="s">
        <v>21</v>
      </c>
      <c r="B3538" t="s">
        <v>22</v>
      </c>
      <c r="C3538" t="s">
        <v>23</v>
      </c>
      <c r="D3538" t="s">
        <v>24</v>
      </c>
      <c r="E3538" t="s">
        <v>25</v>
      </c>
      <c r="F3538" t="s">
        <v>26</v>
      </c>
      <c r="G3538" t="s">
        <v>27</v>
      </c>
      <c r="H3538" t="s">
        <v>28</v>
      </c>
      <c r="I3538" t="s">
        <v>29</v>
      </c>
    </row>
    <row r="3539" spans="1:9" x14ac:dyDescent="0.2">
      <c r="A3539">
        <v>1</v>
      </c>
      <c r="B3539" t="s">
        <v>30</v>
      </c>
      <c r="C3539">
        <v>84.817001342773438</v>
      </c>
      <c r="D3539">
        <v>25</v>
      </c>
      <c r="E3539">
        <v>221.89999389648438</v>
      </c>
      <c r="F3539">
        <v>120.19999694824219</v>
      </c>
      <c r="G3539">
        <v>23.799999237060547</v>
      </c>
      <c r="H3539">
        <v>560</v>
      </c>
      <c r="I3539">
        <v>6.445000171661377</v>
      </c>
    </row>
    <row r="3540" spans="1:9" x14ac:dyDescent="0.2">
      <c r="A3540">
        <v>2</v>
      </c>
      <c r="B3540" t="s">
        <v>31</v>
      </c>
      <c r="C3540">
        <v>151.11799621582031</v>
      </c>
      <c r="D3540">
        <v>41.900001525878906</v>
      </c>
      <c r="E3540">
        <v>11.100000381469727</v>
      </c>
      <c r="F3540">
        <v>9.3000001907348633</v>
      </c>
      <c r="G3540">
        <v>4.2199997901916504</v>
      </c>
      <c r="H3540">
        <v>46</v>
      </c>
      <c r="I3540">
        <v>2.5399999618530273</v>
      </c>
    </row>
    <row r="3541" spans="1:9" x14ac:dyDescent="0.2">
      <c r="A3541">
        <v>3</v>
      </c>
      <c r="B3541" t="s">
        <v>32</v>
      </c>
      <c r="C3541">
        <v>119.47699737548828</v>
      </c>
      <c r="D3541">
        <v>484.89999389648438</v>
      </c>
      <c r="E3541">
        <v>26.100000381469727</v>
      </c>
      <c r="F3541">
        <v>20.700000762939453</v>
      </c>
      <c r="G3541">
        <v>1.0700000524520874</v>
      </c>
      <c r="H3541">
        <v>56</v>
      </c>
      <c r="I3541">
        <v>11.404000282287598</v>
      </c>
    </row>
    <row r="3542" spans="1:9" x14ac:dyDescent="0.2">
      <c r="A3542">
        <v>4</v>
      </c>
      <c r="B3542" t="s">
        <v>33</v>
      </c>
      <c r="C3542">
        <v>107.22200012207031</v>
      </c>
      <c r="D3542">
        <v>3126.800048828125</v>
      </c>
      <c r="E3542">
        <v>38.299999237060547</v>
      </c>
      <c r="F3542">
        <v>35.700000762939453</v>
      </c>
      <c r="G3542">
        <v>0.40000000596046448</v>
      </c>
      <c r="H3542">
        <v>68</v>
      </c>
      <c r="I3542">
        <v>44.705001831054688</v>
      </c>
    </row>
    <row r="3543" spans="1:9" x14ac:dyDescent="0.2">
      <c r="A3543">
        <v>5</v>
      </c>
      <c r="B3543" t="s">
        <v>34</v>
      </c>
      <c r="C3543">
        <v>129.48800659179688</v>
      </c>
      <c r="D3543">
        <v>84.199996948242188</v>
      </c>
      <c r="E3543">
        <v>7.5999999046325684</v>
      </c>
      <c r="F3543">
        <v>4.1999998092651367</v>
      </c>
      <c r="G3543">
        <v>3.6700000762939453</v>
      </c>
      <c r="H3543">
        <v>176</v>
      </c>
      <c r="I3543">
        <v>11.880999565124512</v>
      </c>
    </row>
    <row r="3544" spans="1:9" x14ac:dyDescent="0.2">
      <c r="A3544">
        <v>6</v>
      </c>
      <c r="B3544" t="s">
        <v>35</v>
      </c>
      <c r="C3544">
        <v>90.683998107910156</v>
      </c>
      <c r="D3544">
        <v>1234.5</v>
      </c>
      <c r="E3544">
        <v>28.799999237060547</v>
      </c>
      <c r="F3544">
        <v>14.600000381469727</v>
      </c>
      <c r="G3544">
        <v>0.64999997615814209</v>
      </c>
      <c r="H3544">
        <v>123</v>
      </c>
      <c r="I3544">
        <v>47.416000366210938</v>
      </c>
    </row>
    <row r="3545" spans="1:9" x14ac:dyDescent="0.2">
      <c r="A3545">
        <v>7</v>
      </c>
      <c r="B3545" t="s">
        <v>36</v>
      </c>
      <c r="C3545">
        <v>77.48699951171875</v>
      </c>
      <c r="D3545">
        <v>5577.10009765625</v>
      </c>
      <c r="E3545">
        <v>78.400001525878906</v>
      </c>
      <c r="F3545">
        <v>34.299999237060547</v>
      </c>
      <c r="G3545">
        <v>0.30000001192092896</v>
      </c>
      <c r="H3545">
        <v>170</v>
      </c>
      <c r="I3545">
        <v>70.594001770019531</v>
      </c>
    </row>
    <row r="3546" spans="1:9" x14ac:dyDescent="0.2">
      <c r="A3546">
        <v>8</v>
      </c>
      <c r="B3546" t="s">
        <v>37</v>
      </c>
      <c r="C3546">
        <v>107.50800323486328</v>
      </c>
      <c r="D3546">
        <v>703.79998779296875</v>
      </c>
      <c r="E3546">
        <v>15.600000381469727</v>
      </c>
      <c r="F3546">
        <v>10.699999809265137</v>
      </c>
      <c r="G3546">
        <v>0.86000001430511475</v>
      </c>
      <c r="H3546">
        <v>109</v>
      </c>
      <c r="I3546">
        <v>34.26300048828125</v>
      </c>
    </row>
    <row r="3547" spans="1:9" x14ac:dyDescent="0.2">
      <c r="A3547">
        <v>9</v>
      </c>
      <c r="B3547" t="s">
        <v>38</v>
      </c>
      <c r="C3547">
        <v>134.91099548339844</v>
      </c>
      <c r="D3547">
        <v>1486.4000244140625</v>
      </c>
      <c r="E3547">
        <v>17.899999618530273</v>
      </c>
      <c r="F3547">
        <v>15.399999618530273</v>
      </c>
      <c r="G3547">
        <v>0.5899999737739563</v>
      </c>
      <c r="H3547">
        <v>184</v>
      </c>
      <c r="I3547">
        <v>88.78399658203125</v>
      </c>
    </row>
    <row r="3548" spans="1:9" x14ac:dyDescent="0.2">
      <c r="A3548">
        <v>10</v>
      </c>
      <c r="B3548" t="s">
        <v>39</v>
      </c>
      <c r="C3548">
        <v>146.4429931640625</v>
      </c>
      <c r="D3548">
        <v>26.899999618530273</v>
      </c>
      <c r="E3548">
        <v>13.300000190734863</v>
      </c>
      <c r="F3548">
        <v>15</v>
      </c>
      <c r="G3548">
        <v>5.1599998474121094</v>
      </c>
      <c r="H3548">
        <v>142</v>
      </c>
      <c r="I3548">
        <v>0.94900000095367432</v>
      </c>
    </row>
    <row r="3549" spans="1:9" x14ac:dyDescent="0.2">
      <c r="A3549">
        <v>11</v>
      </c>
      <c r="B3549" t="s">
        <v>40</v>
      </c>
      <c r="C3549">
        <v>191.36199951171875</v>
      </c>
      <c r="D3549">
        <v>51.400001525878906</v>
      </c>
      <c r="E3549">
        <v>5</v>
      </c>
      <c r="F3549">
        <v>4.5</v>
      </c>
      <c r="G3549">
        <v>2.7799999713897705</v>
      </c>
      <c r="H3549">
        <v>154</v>
      </c>
      <c r="I3549">
        <v>1.3999999761581421</v>
      </c>
    </row>
    <row r="3551" spans="1:9" x14ac:dyDescent="0.2">
      <c r="A3551" t="s">
        <v>41</v>
      </c>
      <c r="B3551" t="s">
        <v>42</v>
      </c>
    </row>
    <row r="3552" spans="1:9" x14ac:dyDescent="0.2">
      <c r="A3552" t="s">
        <v>22</v>
      </c>
      <c r="B3552" t="s">
        <v>43</v>
      </c>
      <c r="C3552" t="s">
        <v>44</v>
      </c>
      <c r="D3552" t="s">
        <v>45</v>
      </c>
      <c r="E3552" t="s">
        <v>29</v>
      </c>
      <c r="F3552" t="s">
        <v>41</v>
      </c>
      <c r="G3552" t="s">
        <v>46</v>
      </c>
      <c r="H3552" t="s">
        <v>47</v>
      </c>
      <c r="I3552" t="s">
        <v>30</v>
      </c>
    </row>
    <row r="3553" spans="1:9" x14ac:dyDescent="0.2">
      <c r="A3553" t="s">
        <v>30</v>
      </c>
      <c r="B3553">
        <v>0.17700000107288361</v>
      </c>
      <c r="C3553">
        <v>8.7499998509883881E-2</v>
      </c>
      <c r="D3553">
        <v>0.24300000071525574</v>
      </c>
      <c r="E3553">
        <v>6.445000171661377</v>
      </c>
      <c r="F3553">
        <v>0.72970002889633179</v>
      </c>
      <c r="G3553">
        <v>0.99570000171661377</v>
      </c>
      <c r="H3553">
        <v>0.73280000686645508</v>
      </c>
      <c r="I3553">
        <v>1</v>
      </c>
    </row>
    <row r="3554" spans="1:9" x14ac:dyDescent="0.2">
      <c r="A3554" t="s">
        <v>48</v>
      </c>
      <c r="B3554" t="s">
        <v>49</v>
      </c>
      <c r="C3554">
        <v>-7.5000002980232239E-2</v>
      </c>
    </row>
    <row r="3555" spans="1:9" x14ac:dyDescent="0.2">
      <c r="A3555" t="s">
        <v>31</v>
      </c>
      <c r="B3555">
        <v>0.18799999356269836</v>
      </c>
      <c r="C3555">
        <v>4.9899999052286148E-2</v>
      </c>
      <c r="D3555">
        <v>0.19200000166893005</v>
      </c>
      <c r="E3555">
        <v>2.5399999618530273</v>
      </c>
      <c r="F3555">
        <v>0.97930002212524414</v>
      </c>
      <c r="G3555">
        <v>0.98610001802444458</v>
      </c>
      <c r="H3555">
        <v>0.99730002880096436</v>
      </c>
      <c r="I3555">
        <v>0.99580001831054688</v>
      </c>
    </row>
    <row r="3556" spans="1:9" x14ac:dyDescent="0.2">
      <c r="A3556" t="s">
        <v>48</v>
      </c>
      <c r="B3556" t="s">
        <v>49</v>
      </c>
      <c r="C3556">
        <v>-4.1999999433755875E-2</v>
      </c>
    </row>
    <row r="3557" spans="1:9" x14ac:dyDescent="0.2">
      <c r="A3557" t="s">
        <v>50</v>
      </c>
      <c r="B3557">
        <v>1.6779999732971191</v>
      </c>
      <c r="C3557">
        <v>0.33649998903274536</v>
      </c>
      <c r="D3557">
        <v>1.7389999628067017</v>
      </c>
      <c r="E3557">
        <v>11.404000282287598</v>
      </c>
      <c r="F3557">
        <v>0.96490001678466797</v>
      </c>
      <c r="G3557">
        <v>0.98350000381469727</v>
      </c>
      <c r="H3557">
        <v>0.99510002136230469</v>
      </c>
      <c r="I3557">
        <v>0.98600000143051147</v>
      </c>
    </row>
    <row r="3558" spans="1:9" x14ac:dyDescent="0.2">
      <c r="A3558" t="s">
        <v>51</v>
      </c>
      <c r="B3558">
        <v>10.869999885559082</v>
      </c>
      <c r="C3558">
        <v>1.8306000232696533</v>
      </c>
      <c r="D3558">
        <v>11.083999633789062</v>
      </c>
      <c r="E3558">
        <v>44.705001831054688</v>
      </c>
      <c r="F3558">
        <v>0.98070001602172852</v>
      </c>
      <c r="G3558">
        <v>0.97960001230239868</v>
      </c>
      <c r="H3558">
        <v>1.006100058555603</v>
      </c>
      <c r="I3558">
        <v>0.99510002136230469</v>
      </c>
    </row>
    <row r="3559" spans="1:9" x14ac:dyDescent="0.2">
      <c r="A3559" t="s">
        <v>52</v>
      </c>
      <c r="B3559">
        <v>1.7150000333786011</v>
      </c>
      <c r="C3559">
        <v>0.52259999513626099</v>
      </c>
      <c r="D3559">
        <v>1.3769999742507935</v>
      </c>
      <c r="E3559">
        <v>11.880999565124512</v>
      </c>
      <c r="F3559">
        <v>1.2450000047683716</v>
      </c>
      <c r="G3559">
        <v>0.97769999504089355</v>
      </c>
      <c r="H3559">
        <v>1.2723000049591064</v>
      </c>
      <c r="I3559">
        <v>1.0009000301361084</v>
      </c>
    </row>
    <row r="3560" spans="1:9" x14ac:dyDescent="0.2">
      <c r="A3560" t="s">
        <v>53</v>
      </c>
      <c r="B3560">
        <v>10.168999671936035</v>
      </c>
      <c r="C3560">
        <v>1.8839000463485718</v>
      </c>
      <c r="D3560">
        <v>10.232000350952148</v>
      </c>
      <c r="E3560">
        <v>47.416000366210938</v>
      </c>
      <c r="F3560">
        <v>0.99379998445510864</v>
      </c>
      <c r="G3560">
        <v>0.98710000514984131</v>
      </c>
      <c r="H3560">
        <v>1.0074000358581543</v>
      </c>
      <c r="I3560">
        <v>0.99940001964569092</v>
      </c>
    </row>
    <row r="3561" spans="1:9" x14ac:dyDescent="0.2">
      <c r="A3561" t="s">
        <v>54</v>
      </c>
      <c r="B3561">
        <v>40.999000549316406</v>
      </c>
      <c r="C3561">
        <v>6.4439001083374023</v>
      </c>
      <c r="D3561">
        <v>39.067001342773438</v>
      </c>
      <c r="E3561">
        <v>70.594001770019531</v>
      </c>
      <c r="F3561">
        <v>1.0493999719619751</v>
      </c>
      <c r="G3561">
        <v>0.98040002584457397</v>
      </c>
      <c r="H3561">
        <v>1.0700000524520874</v>
      </c>
      <c r="I3561">
        <v>1.0003999471664429</v>
      </c>
    </row>
    <row r="3562" spans="1:9" x14ac:dyDescent="0.2">
      <c r="A3562" t="s">
        <v>55</v>
      </c>
      <c r="B3562">
        <v>7.7800002098083496</v>
      </c>
      <c r="C3562">
        <v>1.8229000568389893</v>
      </c>
      <c r="D3562">
        <v>6.9730000495910645</v>
      </c>
      <c r="E3562">
        <v>34.26300048828125</v>
      </c>
      <c r="F3562">
        <v>1.1158000230789185</v>
      </c>
      <c r="G3562">
        <v>0.98710000514984131</v>
      </c>
      <c r="H3562">
        <v>1.1282999515533447</v>
      </c>
      <c r="I3562">
        <v>1.0018999576568604</v>
      </c>
    </row>
    <row r="3563" spans="1:9" x14ac:dyDescent="0.2">
      <c r="A3563" t="s">
        <v>56</v>
      </c>
      <c r="B3563">
        <v>21.25200080871582</v>
      </c>
      <c r="C3563">
        <v>2.7936000823974609</v>
      </c>
      <c r="D3563">
        <v>21.198999404907227</v>
      </c>
      <c r="E3563">
        <v>88.78399658203125</v>
      </c>
      <c r="F3563">
        <v>1.002500057220459</v>
      </c>
      <c r="G3563">
        <v>0.99809998273849487</v>
      </c>
      <c r="H3563">
        <v>1.0044000148773193</v>
      </c>
      <c r="I3563">
        <v>1</v>
      </c>
    </row>
    <row r="3564" spans="1:9" x14ac:dyDescent="0.2">
      <c r="A3564" t="s">
        <v>57</v>
      </c>
      <c r="B3564">
        <v>0.414000004529953</v>
      </c>
      <c r="C3564">
        <v>5.5100001394748688E-2</v>
      </c>
      <c r="D3564">
        <v>0.40099999308586121</v>
      </c>
      <c r="E3564">
        <v>0.94900000095367432</v>
      </c>
      <c r="F3564">
        <v>1.0313999652862549</v>
      </c>
      <c r="G3564">
        <v>1.0246000289916992</v>
      </c>
      <c r="H3564">
        <v>1.006600022315979</v>
      </c>
      <c r="I3564">
        <v>1</v>
      </c>
    </row>
    <row r="3565" spans="1:9" x14ac:dyDescent="0.2">
      <c r="A3565" t="s">
        <v>58</v>
      </c>
      <c r="B3565">
        <v>1.5</v>
      </c>
      <c r="C3565">
        <v>0.17730000615119934</v>
      </c>
      <c r="D3565">
        <v>1.3999999761581421</v>
      </c>
      <c r="E3565">
        <v>1.3999999761581421</v>
      </c>
      <c r="F3565">
        <v>1.0714999437332153</v>
      </c>
      <c r="G3565">
        <v>1.044700026512146</v>
      </c>
      <c r="H3565">
        <v>1.0391000509262085</v>
      </c>
      <c r="I3565">
        <v>0.9869999885559082</v>
      </c>
    </row>
    <row r="3566" spans="1:9" x14ac:dyDescent="0.2">
      <c r="A3566" t="s">
        <v>59</v>
      </c>
    </row>
    <row r="3567" spans="1:9" x14ac:dyDescent="0.2">
      <c r="A3567" t="s">
        <v>60</v>
      </c>
      <c r="B3567">
        <v>96.625</v>
      </c>
      <c r="C3567">
        <v>16.003900527954102</v>
      </c>
      <c r="D3567">
        <v>93.907997131347656</v>
      </c>
      <c r="E3567">
        <v>320.38198852539062</v>
      </c>
      <c r="F3567" t="s">
        <v>61</v>
      </c>
    </row>
    <row r="3569" spans="1:9" x14ac:dyDescent="0.2">
      <c r="A3569" t="s">
        <v>62</v>
      </c>
    </row>
    <row r="3571" spans="1:9" x14ac:dyDescent="0.2">
      <c r="A3571" t="s">
        <v>311</v>
      </c>
    </row>
    <row r="3572" spans="1:9" x14ac:dyDescent="0.2">
      <c r="A3572" t="s">
        <v>1</v>
      </c>
      <c r="B3572" t="s">
        <v>2</v>
      </c>
      <c r="C3572" t="s">
        <v>3</v>
      </c>
      <c r="D3572" t="s">
        <v>4</v>
      </c>
    </row>
    <row r="3573" spans="1:9" x14ac:dyDescent="0.2">
      <c r="A3573" t="s">
        <v>5</v>
      </c>
      <c r="B3573">
        <v>86</v>
      </c>
      <c r="C3573" t="s">
        <v>6</v>
      </c>
      <c r="D3573" t="s">
        <v>312</v>
      </c>
    </row>
    <row r="3574" spans="1:9" x14ac:dyDescent="0.2">
      <c r="A3574" t="s">
        <v>8</v>
      </c>
      <c r="B3574" t="s">
        <v>9</v>
      </c>
      <c r="C3574">
        <v>-35.021999359130859</v>
      </c>
      <c r="D3574" t="s">
        <v>10</v>
      </c>
      <c r="E3574">
        <v>15.482999801635742</v>
      </c>
      <c r="F3574" t="s">
        <v>11</v>
      </c>
      <c r="G3574">
        <v>10.473999977111816</v>
      </c>
    </row>
    <row r="3575" spans="1:9" x14ac:dyDescent="0.2">
      <c r="A3575" t="s">
        <v>12</v>
      </c>
      <c r="B3575">
        <v>15</v>
      </c>
      <c r="C3575" t="s">
        <v>13</v>
      </c>
      <c r="D3575">
        <v>1</v>
      </c>
      <c r="E3575" t="s">
        <v>14</v>
      </c>
      <c r="F3575" t="s">
        <v>15</v>
      </c>
    </row>
    <row r="3576" spans="1:9" x14ac:dyDescent="0.2">
      <c r="A3576" t="s">
        <v>16</v>
      </c>
      <c r="B3576" t="s">
        <v>313</v>
      </c>
    </row>
    <row r="3577" spans="1:9" x14ac:dyDescent="0.2">
      <c r="A3577" t="s">
        <v>18</v>
      </c>
    </row>
    <row r="3578" spans="1:9" x14ac:dyDescent="0.2">
      <c r="A3578" t="s">
        <v>19</v>
      </c>
    </row>
    <row r="3579" spans="1:9" x14ac:dyDescent="0.2">
      <c r="A3579" t="s">
        <v>20</v>
      </c>
      <c r="B3579">
        <v>1.4990000352099742E-8</v>
      </c>
    </row>
    <row r="3580" spans="1:9" x14ac:dyDescent="0.2">
      <c r="A3580" t="s">
        <v>21</v>
      </c>
      <c r="B3580" t="s">
        <v>22</v>
      </c>
      <c r="C3580" t="s">
        <v>23</v>
      </c>
      <c r="D3580" t="s">
        <v>24</v>
      </c>
      <c r="E3580" t="s">
        <v>25</v>
      </c>
      <c r="F3580" t="s">
        <v>26</v>
      </c>
      <c r="G3580" t="s">
        <v>27</v>
      </c>
      <c r="H3580" t="s">
        <v>28</v>
      </c>
      <c r="I3580" t="s">
        <v>29</v>
      </c>
    </row>
    <row r="3581" spans="1:9" x14ac:dyDescent="0.2">
      <c r="A3581">
        <v>1</v>
      </c>
      <c r="B3581" t="s">
        <v>30</v>
      </c>
      <c r="C3581">
        <v>84.9219970703125</v>
      </c>
      <c r="D3581">
        <v>9.3999996185302734</v>
      </c>
      <c r="E3581">
        <v>238.30000305175781</v>
      </c>
      <c r="F3581">
        <v>142.80000305175781</v>
      </c>
      <c r="G3581">
        <v>65.239997863769531</v>
      </c>
      <c r="H3581">
        <v>592</v>
      </c>
      <c r="I3581">
        <v>2.4289999008178711</v>
      </c>
    </row>
    <row r="3582" spans="1:9" x14ac:dyDescent="0.2">
      <c r="A3582">
        <v>2</v>
      </c>
      <c r="B3582" t="s">
        <v>31</v>
      </c>
      <c r="C3582">
        <v>151.11799621582031</v>
      </c>
      <c r="D3582">
        <v>37.599998474121094</v>
      </c>
      <c r="E3582">
        <v>11.699999809265137</v>
      </c>
      <c r="F3582">
        <v>10.100000381469727</v>
      </c>
      <c r="G3582">
        <v>4.5900001525878906</v>
      </c>
      <c r="H3582">
        <v>48</v>
      </c>
      <c r="I3582">
        <v>2.2769999504089355</v>
      </c>
    </row>
    <row r="3583" spans="1:9" x14ac:dyDescent="0.2">
      <c r="A3583">
        <v>3</v>
      </c>
      <c r="B3583" t="s">
        <v>32</v>
      </c>
      <c r="C3583">
        <v>119.47699737548828</v>
      </c>
      <c r="D3583">
        <v>472.29998779296875</v>
      </c>
      <c r="E3583">
        <v>25.799999237060547</v>
      </c>
      <c r="F3583">
        <v>22.299999237060547</v>
      </c>
      <c r="G3583">
        <v>1.0900000333786011</v>
      </c>
      <c r="H3583">
        <v>56</v>
      </c>
      <c r="I3583">
        <v>11.098999977111816</v>
      </c>
    </row>
    <row r="3584" spans="1:9" x14ac:dyDescent="0.2">
      <c r="A3584">
        <v>4</v>
      </c>
      <c r="B3584" t="s">
        <v>33</v>
      </c>
      <c r="C3584">
        <v>107.22200012207031</v>
      </c>
      <c r="D3584">
        <v>3100.699951171875</v>
      </c>
      <c r="E3584">
        <v>35.700000762939453</v>
      </c>
      <c r="F3584">
        <v>36.799999237060547</v>
      </c>
      <c r="G3584">
        <v>0.40999999642372131</v>
      </c>
      <c r="H3584">
        <v>67</v>
      </c>
      <c r="I3584">
        <v>44.301998138427734</v>
      </c>
    </row>
    <row r="3585" spans="1:9" x14ac:dyDescent="0.2">
      <c r="A3585">
        <v>5</v>
      </c>
      <c r="B3585" t="s">
        <v>34</v>
      </c>
      <c r="C3585">
        <v>129.48800659179688</v>
      </c>
      <c r="D3585">
        <v>89.699996948242188</v>
      </c>
      <c r="E3585">
        <v>7</v>
      </c>
      <c r="F3585">
        <v>5.1999998092651367</v>
      </c>
      <c r="G3585">
        <v>3.559999942779541</v>
      </c>
      <c r="H3585">
        <v>179</v>
      </c>
      <c r="I3585">
        <v>12.640000343322754</v>
      </c>
    </row>
    <row r="3586" spans="1:9" x14ac:dyDescent="0.2">
      <c r="A3586">
        <v>6</v>
      </c>
      <c r="B3586" t="s">
        <v>35</v>
      </c>
      <c r="C3586">
        <v>90.674003601074219</v>
      </c>
      <c r="D3586">
        <v>1248</v>
      </c>
      <c r="E3586">
        <v>27</v>
      </c>
      <c r="F3586">
        <v>14</v>
      </c>
      <c r="G3586">
        <v>0.63999998569488525</v>
      </c>
      <c r="H3586">
        <v>119</v>
      </c>
      <c r="I3586">
        <v>47.902999877929688</v>
      </c>
    </row>
    <row r="3587" spans="1:9" x14ac:dyDescent="0.2">
      <c r="A3587">
        <v>7</v>
      </c>
      <c r="B3587" t="s">
        <v>36</v>
      </c>
      <c r="C3587">
        <v>77.48699951171875</v>
      </c>
      <c r="D3587">
        <v>5536.5</v>
      </c>
      <c r="E3587">
        <v>81.800003051757812</v>
      </c>
      <c r="F3587">
        <v>34.5</v>
      </c>
      <c r="G3587">
        <v>0.30000001192092896</v>
      </c>
      <c r="H3587">
        <v>172</v>
      </c>
      <c r="I3587">
        <v>70.032997131347656</v>
      </c>
    </row>
    <row r="3588" spans="1:9" x14ac:dyDescent="0.2">
      <c r="A3588">
        <v>8</v>
      </c>
      <c r="B3588" t="s">
        <v>37</v>
      </c>
      <c r="C3588">
        <v>107.48699951171875</v>
      </c>
      <c r="D3588">
        <v>693.0999755859375</v>
      </c>
      <c r="E3588">
        <v>13.399999618530273</v>
      </c>
      <c r="F3588">
        <v>9.1999998092651367</v>
      </c>
      <c r="G3588">
        <v>0.86000001430511475</v>
      </c>
      <c r="H3588">
        <v>101</v>
      </c>
      <c r="I3588">
        <v>33.721000671386719</v>
      </c>
    </row>
    <row r="3589" spans="1:9" x14ac:dyDescent="0.2">
      <c r="A3589">
        <v>9</v>
      </c>
      <c r="B3589" t="s">
        <v>38</v>
      </c>
      <c r="C3589">
        <v>134.91600036621094</v>
      </c>
      <c r="D3589">
        <v>1497.0999755859375</v>
      </c>
      <c r="E3589">
        <v>18.5</v>
      </c>
      <c r="F3589">
        <v>17.299999237060547</v>
      </c>
      <c r="G3589">
        <v>0.57999998331069946</v>
      </c>
      <c r="H3589">
        <v>191</v>
      </c>
      <c r="I3589">
        <v>89.360000610351562</v>
      </c>
    </row>
    <row r="3590" spans="1:9" x14ac:dyDescent="0.2">
      <c r="A3590">
        <v>10</v>
      </c>
      <c r="B3590" t="s">
        <v>39</v>
      </c>
      <c r="C3590">
        <v>146.4429931640625</v>
      </c>
      <c r="D3590">
        <v>26.399999618530273</v>
      </c>
      <c r="E3590">
        <v>12.300000190734863</v>
      </c>
      <c r="F3590">
        <v>13.300000190734863</v>
      </c>
      <c r="G3590">
        <v>5.119999885559082</v>
      </c>
      <c r="H3590">
        <v>136</v>
      </c>
      <c r="I3590">
        <v>0.93000000715255737</v>
      </c>
    </row>
    <row r="3591" spans="1:9" x14ac:dyDescent="0.2">
      <c r="A3591">
        <v>11</v>
      </c>
      <c r="B3591" t="s">
        <v>40</v>
      </c>
      <c r="C3591">
        <v>191.36199951171875</v>
      </c>
      <c r="D3591">
        <v>56.400001525878906</v>
      </c>
      <c r="E3591">
        <v>4.9000000953674316</v>
      </c>
      <c r="F3591">
        <v>4.6999998092651367</v>
      </c>
      <c r="G3591">
        <v>2.630000114440918</v>
      </c>
      <c r="H3591">
        <v>154</v>
      </c>
      <c r="I3591">
        <v>1.5349999666213989</v>
      </c>
    </row>
    <row r="3593" spans="1:9" x14ac:dyDescent="0.2">
      <c r="A3593" t="s">
        <v>41</v>
      </c>
      <c r="B3593" t="s">
        <v>42</v>
      </c>
    </row>
    <row r="3594" spans="1:9" x14ac:dyDescent="0.2">
      <c r="A3594" t="s">
        <v>22</v>
      </c>
      <c r="B3594" t="s">
        <v>43</v>
      </c>
      <c r="C3594" t="s">
        <v>44</v>
      </c>
      <c r="D3594" t="s">
        <v>45</v>
      </c>
      <c r="E3594" t="s">
        <v>29</v>
      </c>
      <c r="F3594" t="s">
        <v>41</v>
      </c>
      <c r="G3594" t="s">
        <v>46</v>
      </c>
      <c r="H3594" t="s">
        <v>47</v>
      </c>
      <c r="I3594" t="s">
        <v>30</v>
      </c>
    </row>
    <row r="3595" spans="1:9" x14ac:dyDescent="0.2">
      <c r="A3595" t="s">
        <v>30</v>
      </c>
      <c r="B3595">
        <v>6.7000001668930054E-2</v>
      </c>
      <c r="C3595">
        <v>3.3100001513957977E-2</v>
      </c>
      <c r="D3595">
        <v>9.2000000178813934E-2</v>
      </c>
      <c r="E3595">
        <v>2.4289999008178711</v>
      </c>
      <c r="F3595">
        <v>0.72970002889633179</v>
      </c>
      <c r="G3595">
        <v>0.99550002813339233</v>
      </c>
      <c r="H3595">
        <v>0.73299998044967651</v>
      </c>
      <c r="I3595">
        <v>1</v>
      </c>
    </row>
    <row r="3596" spans="1:9" x14ac:dyDescent="0.2">
      <c r="A3596" t="s">
        <v>48</v>
      </c>
      <c r="B3596" t="s">
        <v>49</v>
      </c>
      <c r="C3596">
        <v>-2.8000000864267349E-2</v>
      </c>
    </row>
    <row r="3597" spans="1:9" x14ac:dyDescent="0.2">
      <c r="A3597" t="s">
        <v>31</v>
      </c>
      <c r="B3597">
        <v>0.16899999976158142</v>
      </c>
      <c r="C3597">
        <v>4.4900000095367432E-2</v>
      </c>
      <c r="D3597">
        <v>0.17200000584125519</v>
      </c>
      <c r="E3597">
        <v>2.2769999504089355</v>
      </c>
      <c r="F3597">
        <v>0.97909998893737793</v>
      </c>
      <c r="G3597">
        <v>0.98589998483657837</v>
      </c>
      <c r="H3597">
        <v>0.99730002880096436</v>
      </c>
      <c r="I3597">
        <v>0.99580001831054688</v>
      </c>
    </row>
    <row r="3598" spans="1:9" x14ac:dyDescent="0.2">
      <c r="A3598" t="s">
        <v>48</v>
      </c>
      <c r="B3598" t="s">
        <v>49</v>
      </c>
      <c r="C3598">
        <v>-3.7999998778104782E-2</v>
      </c>
    </row>
    <row r="3599" spans="1:9" x14ac:dyDescent="0.2">
      <c r="A3599" t="s">
        <v>50</v>
      </c>
      <c r="B3599">
        <v>1.6330000162124634</v>
      </c>
      <c r="C3599">
        <v>0.32800000905990601</v>
      </c>
      <c r="D3599">
        <v>1.6929999589920044</v>
      </c>
      <c r="E3599">
        <v>11.098999977111816</v>
      </c>
      <c r="F3599">
        <v>0.96469998359680176</v>
      </c>
      <c r="G3599">
        <v>0.98329997062683105</v>
      </c>
      <c r="H3599">
        <v>0.99500000476837158</v>
      </c>
      <c r="I3599">
        <v>0.98600000143051147</v>
      </c>
    </row>
    <row r="3600" spans="1:9" x14ac:dyDescent="0.2">
      <c r="A3600" t="s">
        <v>51</v>
      </c>
      <c r="B3600">
        <v>10.765999794006348</v>
      </c>
      <c r="C3600">
        <v>1.81659996509552</v>
      </c>
      <c r="D3600">
        <v>10.984000205993652</v>
      </c>
      <c r="E3600">
        <v>44.301998138427734</v>
      </c>
      <c r="F3600">
        <v>0.98019999265670776</v>
      </c>
      <c r="G3600">
        <v>0.97939997911453247</v>
      </c>
      <c r="H3600">
        <v>1.0059000253677368</v>
      </c>
      <c r="I3600">
        <v>0.99500000476837158</v>
      </c>
    </row>
    <row r="3601" spans="1:9" x14ac:dyDescent="0.2">
      <c r="A3601" t="s">
        <v>52</v>
      </c>
      <c r="B3601">
        <v>1.8259999752044678</v>
      </c>
      <c r="C3601">
        <v>0.55739998817443848</v>
      </c>
      <c r="D3601">
        <v>1.4650000333786011</v>
      </c>
      <c r="E3601">
        <v>12.640000343322754</v>
      </c>
      <c r="F3601">
        <v>1.2460000514984131</v>
      </c>
      <c r="G3601">
        <v>0.97750002145767212</v>
      </c>
      <c r="H3601">
        <v>1.2733999490737915</v>
      </c>
      <c r="I3601">
        <v>1.0009000301361084</v>
      </c>
    </row>
    <row r="3602" spans="1:9" x14ac:dyDescent="0.2">
      <c r="A3602" t="s">
        <v>53</v>
      </c>
      <c r="B3602">
        <v>10.277999877929688</v>
      </c>
      <c r="C3602">
        <v>1.9076999425888062</v>
      </c>
      <c r="D3602">
        <v>10.336999893188477</v>
      </c>
      <c r="E3602">
        <v>47.902999877929688</v>
      </c>
      <c r="F3602">
        <v>0.99430000782012939</v>
      </c>
      <c r="G3602">
        <v>0.9869999885559082</v>
      </c>
      <c r="H3602">
        <v>1.0078999996185303</v>
      </c>
      <c r="I3602">
        <v>0.99940001964569092</v>
      </c>
    </row>
    <row r="3603" spans="1:9" x14ac:dyDescent="0.2">
      <c r="A3603" t="s">
        <v>54</v>
      </c>
      <c r="B3603">
        <v>40.705001831054688</v>
      </c>
      <c r="C3603">
        <v>6.409599781036377</v>
      </c>
      <c r="D3603">
        <v>38.756999969482422</v>
      </c>
      <c r="E3603">
        <v>70.032997131347656</v>
      </c>
      <c r="F3603">
        <v>1.0503000020980835</v>
      </c>
      <c r="G3603">
        <v>0.98019999265670776</v>
      </c>
      <c r="H3603">
        <v>1.0709999799728394</v>
      </c>
      <c r="I3603">
        <v>1.0003999471664429</v>
      </c>
    </row>
    <row r="3604" spans="1:9" x14ac:dyDescent="0.2">
      <c r="A3604" t="s">
        <v>55</v>
      </c>
      <c r="B3604">
        <v>7.6690001487731934</v>
      </c>
      <c r="C3604">
        <v>1.8001999855041504</v>
      </c>
      <c r="D3604">
        <v>6.8619999885559082</v>
      </c>
      <c r="E3604">
        <v>33.721000671386719</v>
      </c>
      <c r="F3604">
        <v>1.1175999641418457</v>
      </c>
      <c r="G3604">
        <v>0.9869999885559082</v>
      </c>
      <c r="H3604">
        <v>1.1302000284194946</v>
      </c>
      <c r="I3604">
        <v>1.0018999576568604</v>
      </c>
    </row>
    <row r="3605" spans="1:9" x14ac:dyDescent="0.2">
      <c r="A3605" t="s">
        <v>56</v>
      </c>
      <c r="B3605">
        <v>21.38599967956543</v>
      </c>
      <c r="C3605">
        <v>2.8164000511169434</v>
      </c>
      <c r="D3605">
        <v>21.336999893188477</v>
      </c>
      <c r="E3605">
        <v>89.360000610351562</v>
      </c>
      <c r="F3605">
        <v>1.0023000240325928</v>
      </c>
      <c r="G3605">
        <v>0.99790000915527344</v>
      </c>
      <c r="H3605">
        <v>1.0044000148773193</v>
      </c>
      <c r="I3605">
        <v>1</v>
      </c>
    </row>
    <row r="3606" spans="1:9" x14ac:dyDescent="0.2">
      <c r="A3606" t="s">
        <v>57</v>
      </c>
      <c r="B3606">
        <v>0.40599998831748962</v>
      </c>
      <c r="C3606">
        <v>5.4099999368190765E-2</v>
      </c>
      <c r="D3606">
        <v>0.39399999380111694</v>
      </c>
      <c r="E3606">
        <v>0.93000000715255737</v>
      </c>
      <c r="F3606">
        <v>1.0312000513076782</v>
      </c>
      <c r="G3606">
        <v>1.024399995803833</v>
      </c>
      <c r="H3606">
        <v>1.006600022315979</v>
      </c>
      <c r="I3606">
        <v>1</v>
      </c>
    </row>
    <row r="3607" spans="1:9" x14ac:dyDescent="0.2">
      <c r="A3607" t="s">
        <v>58</v>
      </c>
      <c r="B3607">
        <v>1.6440000534057617</v>
      </c>
      <c r="C3607">
        <v>0.19460000097751617</v>
      </c>
      <c r="D3607">
        <v>1.5349999666213989</v>
      </c>
      <c r="E3607">
        <v>1.5349999666213989</v>
      </c>
      <c r="F3607">
        <v>1.0708999633789062</v>
      </c>
      <c r="G3607">
        <v>1.0444999933242798</v>
      </c>
      <c r="H3607">
        <v>1.0389000177383423</v>
      </c>
      <c r="I3607">
        <v>0.9868999719619751</v>
      </c>
    </row>
    <row r="3608" spans="1:9" x14ac:dyDescent="0.2">
      <c r="A3608" t="s">
        <v>59</v>
      </c>
    </row>
    <row r="3609" spans="1:9" x14ac:dyDescent="0.2">
      <c r="A3609" t="s">
        <v>60</v>
      </c>
      <c r="B3609">
        <v>96.483001708984375</v>
      </c>
      <c r="C3609">
        <v>15.962699890136719</v>
      </c>
      <c r="D3609">
        <v>93.627998352050781</v>
      </c>
      <c r="E3609">
        <v>316.23098754882812</v>
      </c>
      <c r="F3609" t="s">
        <v>61</v>
      </c>
    </row>
    <row r="3611" spans="1:9" x14ac:dyDescent="0.2">
      <c r="A3611" t="s">
        <v>62</v>
      </c>
    </row>
    <row r="3613" spans="1:9" x14ac:dyDescent="0.2">
      <c r="A3613" t="s">
        <v>314</v>
      </c>
    </row>
    <row r="3614" spans="1:9" x14ac:dyDescent="0.2">
      <c r="A3614" t="s">
        <v>1</v>
      </c>
      <c r="B3614" t="s">
        <v>2</v>
      </c>
      <c r="C3614" t="s">
        <v>3</v>
      </c>
      <c r="D3614" t="s">
        <v>4</v>
      </c>
    </row>
    <row r="3615" spans="1:9" x14ac:dyDescent="0.2">
      <c r="A3615" t="s">
        <v>5</v>
      </c>
      <c r="B3615">
        <v>87</v>
      </c>
      <c r="C3615" t="s">
        <v>6</v>
      </c>
      <c r="D3615" t="s">
        <v>315</v>
      </c>
    </row>
    <row r="3616" spans="1:9" x14ac:dyDescent="0.2">
      <c r="A3616" t="s">
        <v>8</v>
      </c>
      <c r="B3616" t="s">
        <v>9</v>
      </c>
      <c r="C3616">
        <v>-35.202301025390625</v>
      </c>
      <c r="D3616" t="s">
        <v>10</v>
      </c>
      <c r="E3616">
        <v>15.897000312805176</v>
      </c>
      <c r="F3616" t="s">
        <v>11</v>
      </c>
      <c r="G3616">
        <v>10.47350025177002</v>
      </c>
    </row>
    <row r="3617" spans="1:9" x14ac:dyDescent="0.2">
      <c r="A3617" t="s">
        <v>12</v>
      </c>
      <c r="B3617">
        <v>15</v>
      </c>
      <c r="C3617" t="s">
        <v>13</v>
      </c>
      <c r="D3617">
        <v>1</v>
      </c>
      <c r="E3617" t="s">
        <v>14</v>
      </c>
      <c r="F3617" t="s">
        <v>15</v>
      </c>
    </row>
    <row r="3618" spans="1:9" x14ac:dyDescent="0.2">
      <c r="A3618" t="s">
        <v>16</v>
      </c>
      <c r="B3618" t="s">
        <v>316</v>
      </c>
    </row>
    <row r="3619" spans="1:9" x14ac:dyDescent="0.2">
      <c r="A3619" t="s">
        <v>18</v>
      </c>
    </row>
    <row r="3620" spans="1:9" x14ac:dyDescent="0.2">
      <c r="A3620" t="s">
        <v>19</v>
      </c>
    </row>
    <row r="3621" spans="1:9" x14ac:dyDescent="0.2">
      <c r="A3621" t="s">
        <v>20</v>
      </c>
      <c r="B3621">
        <v>1.4979999463093918E-8</v>
      </c>
    </row>
    <row r="3622" spans="1:9" x14ac:dyDescent="0.2">
      <c r="A3622" t="s">
        <v>21</v>
      </c>
      <c r="B3622" t="s">
        <v>22</v>
      </c>
      <c r="C3622" t="s">
        <v>23</v>
      </c>
      <c r="D3622" t="s">
        <v>24</v>
      </c>
      <c r="E3622" t="s">
        <v>25</v>
      </c>
      <c r="F3622" t="s">
        <v>26</v>
      </c>
      <c r="G3622" t="s">
        <v>27</v>
      </c>
      <c r="H3622" t="s">
        <v>28</v>
      </c>
      <c r="I3622" t="s">
        <v>29</v>
      </c>
    </row>
    <row r="3623" spans="1:9" x14ac:dyDescent="0.2">
      <c r="A3623">
        <v>1</v>
      </c>
      <c r="B3623" t="s">
        <v>30</v>
      </c>
      <c r="C3623">
        <v>84.9219970703125</v>
      </c>
      <c r="D3623">
        <v>-1.2999999523162842</v>
      </c>
      <c r="E3623">
        <v>243.10000610351562</v>
      </c>
      <c r="F3623">
        <v>149</v>
      </c>
      <c r="G3623">
        <v>100</v>
      </c>
      <c r="H3623">
        <v>601</v>
      </c>
      <c r="I3623">
        <v>-0.34299999475479126</v>
      </c>
    </row>
    <row r="3624" spans="1:9" x14ac:dyDescent="0.2">
      <c r="A3624">
        <v>2</v>
      </c>
      <c r="B3624" t="s">
        <v>31</v>
      </c>
      <c r="C3624">
        <v>151.11799621582031</v>
      </c>
      <c r="D3624">
        <v>38.700000762939453</v>
      </c>
      <c r="E3624">
        <v>9.8999996185302734</v>
      </c>
      <c r="F3624">
        <v>11.199999809265137</v>
      </c>
      <c r="G3624">
        <v>4.4699997901916504</v>
      </c>
      <c r="H3624">
        <v>47</v>
      </c>
      <c r="I3624">
        <v>2.3489999771118164</v>
      </c>
    </row>
    <row r="3625" spans="1:9" x14ac:dyDescent="0.2">
      <c r="A3625">
        <v>3</v>
      </c>
      <c r="B3625" t="s">
        <v>32</v>
      </c>
      <c r="C3625">
        <v>119.47699737548828</v>
      </c>
      <c r="D3625">
        <v>466.79998779296875</v>
      </c>
      <c r="E3625">
        <v>25.5</v>
      </c>
      <c r="F3625">
        <v>17.799999237060547</v>
      </c>
      <c r="G3625">
        <v>1.0900000333786011</v>
      </c>
      <c r="H3625">
        <v>55</v>
      </c>
      <c r="I3625">
        <v>10.97700023651123</v>
      </c>
    </row>
    <row r="3626" spans="1:9" x14ac:dyDescent="0.2">
      <c r="A3626">
        <v>4</v>
      </c>
      <c r="B3626" t="s">
        <v>33</v>
      </c>
      <c r="C3626">
        <v>107.21700286865234</v>
      </c>
      <c r="D3626">
        <v>3119.39990234375</v>
      </c>
      <c r="E3626">
        <v>38.299999237060547</v>
      </c>
      <c r="F3626">
        <v>33.900001525878906</v>
      </c>
      <c r="G3626">
        <v>0.40999999642372131</v>
      </c>
      <c r="H3626">
        <v>68</v>
      </c>
      <c r="I3626">
        <v>44.5989990234375</v>
      </c>
    </row>
    <row r="3627" spans="1:9" x14ac:dyDescent="0.2">
      <c r="A3627">
        <v>5</v>
      </c>
      <c r="B3627" t="s">
        <v>34</v>
      </c>
      <c r="C3627">
        <v>129.48800659179688</v>
      </c>
      <c r="D3627">
        <v>82</v>
      </c>
      <c r="E3627">
        <v>7.4000000953674316</v>
      </c>
      <c r="F3627">
        <v>4.8000001907348633</v>
      </c>
      <c r="G3627">
        <v>3.7400000095367432</v>
      </c>
      <c r="H3627">
        <v>179</v>
      </c>
      <c r="I3627">
        <v>11.567000389099121</v>
      </c>
    </row>
    <row r="3628" spans="1:9" x14ac:dyDescent="0.2">
      <c r="A3628">
        <v>6</v>
      </c>
      <c r="B3628" t="s">
        <v>35</v>
      </c>
      <c r="C3628">
        <v>90.683998107910156</v>
      </c>
      <c r="D3628">
        <v>1226.4000244140625</v>
      </c>
      <c r="E3628">
        <v>28.200000762939453</v>
      </c>
      <c r="F3628">
        <v>14.800000190734863</v>
      </c>
      <c r="G3628">
        <v>0.64999997615814209</v>
      </c>
      <c r="H3628">
        <v>122</v>
      </c>
      <c r="I3628">
        <v>47.105998992919922</v>
      </c>
    </row>
    <row r="3629" spans="1:9" x14ac:dyDescent="0.2">
      <c r="A3629">
        <v>7</v>
      </c>
      <c r="B3629" t="s">
        <v>36</v>
      </c>
      <c r="C3629">
        <v>77.48699951171875</v>
      </c>
      <c r="D3629">
        <v>5557.7001953125</v>
      </c>
      <c r="E3629">
        <v>80</v>
      </c>
      <c r="F3629">
        <v>36.700000762939453</v>
      </c>
      <c r="G3629">
        <v>0.30000001192092896</v>
      </c>
      <c r="H3629">
        <v>173</v>
      </c>
      <c r="I3629">
        <v>70.347999572753906</v>
      </c>
    </row>
    <row r="3630" spans="1:9" x14ac:dyDescent="0.2">
      <c r="A3630">
        <v>8</v>
      </c>
      <c r="B3630" t="s">
        <v>37</v>
      </c>
      <c r="C3630">
        <v>107.50800323486328</v>
      </c>
      <c r="D3630">
        <v>693.79998779296875</v>
      </c>
      <c r="E3630">
        <v>14.600000381469727</v>
      </c>
      <c r="F3630">
        <v>10.699999809265137</v>
      </c>
      <c r="G3630">
        <v>0.86000001430511475</v>
      </c>
      <c r="H3630">
        <v>108</v>
      </c>
      <c r="I3630">
        <v>33.777000427246094</v>
      </c>
    </row>
    <row r="3631" spans="1:9" x14ac:dyDescent="0.2">
      <c r="A3631">
        <v>9</v>
      </c>
      <c r="B3631" t="s">
        <v>38</v>
      </c>
      <c r="C3631">
        <v>134.89900207519531</v>
      </c>
      <c r="D3631">
        <v>1485.9000244140625</v>
      </c>
      <c r="E3631">
        <v>19</v>
      </c>
      <c r="F3631">
        <v>16.399999618530273</v>
      </c>
      <c r="G3631">
        <v>0.5899999737739563</v>
      </c>
      <c r="H3631">
        <v>190</v>
      </c>
      <c r="I3631">
        <v>88.753997802734375</v>
      </c>
    </row>
    <row r="3632" spans="1:9" x14ac:dyDescent="0.2">
      <c r="A3632">
        <v>10</v>
      </c>
      <c r="B3632" t="s">
        <v>39</v>
      </c>
      <c r="C3632">
        <v>146.4429931640625</v>
      </c>
      <c r="D3632">
        <v>25</v>
      </c>
      <c r="E3632">
        <v>12.800000190734863</v>
      </c>
      <c r="F3632">
        <v>13.300000190734863</v>
      </c>
      <c r="G3632">
        <v>5.3899998664855957</v>
      </c>
      <c r="H3632">
        <v>138</v>
      </c>
      <c r="I3632">
        <v>0.88099998235702515</v>
      </c>
    </row>
    <row r="3633" spans="1:9" x14ac:dyDescent="0.2">
      <c r="A3633">
        <v>11</v>
      </c>
      <c r="B3633" t="s">
        <v>40</v>
      </c>
      <c r="C3633">
        <v>191.36199951171875</v>
      </c>
      <c r="D3633">
        <v>48.5</v>
      </c>
      <c r="E3633">
        <v>4.6999998092651367</v>
      </c>
      <c r="F3633">
        <v>5.5</v>
      </c>
      <c r="G3633">
        <v>2.880000114440918</v>
      </c>
      <c r="H3633">
        <v>158</v>
      </c>
      <c r="I3633">
        <v>1.3220000267028809</v>
      </c>
    </row>
    <row r="3635" spans="1:9" x14ac:dyDescent="0.2">
      <c r="A3635" t="s">
        <v>41</v>
      </c>
      <c r="B3635" t="s">
        <v>42</v>
      </c>
    </row>
    <row r="3636" spans="1:9" x14ac:dyDescent="0.2">
      <c r="A3636" t="s">
        <v>22</v>
      </c>
      <c r="B3636" t="s">
        <v>43</v>
      </c>
      <c r="C3636" t="s">
        <v>44</v>
      </c>
      <c r="D3636" t="s">
        <v>45</v>
      </c>
      <c r="E3636" t="s">
        <v>29</v>
      </c>
      <c r="F3636" t="s">
        <v>41</v>
      </c>
      <c r="G3636" t="s">
        <v>46</v>
      </c>
      <c r="H3636" t="s">
        <v>47</v>
      </c>
      <c r="I3636" t="s">
        <v>30</v>
      </c>
    </row>
    <row r="3637" spans="1:9" x14ac:dyDescent="0.2">
      <c r="A3637" t="s">
        <v>30</v>
      </c>
      <c r="B3637">
        <v>-8.999999612569809E-3</v>
      </c>
      <c r="C3637">
        <v>-4.6999999321997166E-3</v>
      </c>
      <c r="D3637">
        <v>-1.3000000268220901E-2</v>
      </c>
      <c r="E3637">
        <v>-0.34299999475479126</v>
      </c>
      <c r="F3637">
        <v>0.7304999828338623</v>
      </c>
      <c r="G3637">
        <v>0.99580001831054688</v>
      </c>
      <c r="H3637">
        <v>0.73360002040863037</v>
      </c>
      <c r="I3637">
        <v>1</v>
      </c>
    </row>
    <row r="3638" spans="1:9" x14ac:dyDescent="0.2">
      <c r="A3638" t="s">
        <v>48</v>
      </c>
      <c r="B3638" t="s">
        <v>49</v>
      </c>
      <c r="C3638">
        <v>4.0000001899898052E-3</v>
      </c>
    </row>
    <row r="3639" spans="1:9" x14ac:dyDescent="0.2">
      <c r="A3639" t="s">
        <v>31</v>
      </c>
      <c r="B3639">
        <v>0.17399999499320984</v>
      </c>
      <c r="C3639">
        <v>4.6599999070167542E-2</v>
      </c>
      <c r="D3639">
        <v>0.17800000309944153</v>
      </c>
      <c r="E3639">
        <v>2.3489999771118164</v>
      </c>
      <c r="F3639">
        <v>0.97949999570846558</v>
      </c>
      <c r="G3639">
        <v>0.98610001802444458</v>
      </c>
      <c r="H3639">
        <v>0.99750000238418579</v>
      </c>
      <c r="I3639">
        <v>0.99580001831054688</v>
      </c>
    </row>
    <row r="3640" spans="1:9" x14ac:dyDescent="0.2">
      <c r="A3640" t="s">
        <v>48</v>
      </c>
      <c r="B3640" t="s">
        <v>49</v>
      </c>
      <c r="C3640">
        <v>-3.9000000804662704E-2</v>
      </c>
    </row>
    <row r="3641" spans="1:9" x14ac:dyDescent="0.2">
      <c r="A3641" t="s">
        <v>50</v>
      </c>
      <c r="B3641">
        <v>1.6160000562667847</v>
      </c>
      <c r="C3641">
        <v>0.32580000162124634</v>
      </c>
      <c r="D3641">
        <v>1.6740000247955322</v>
      </c>
      <c r="E3641">
        <v>10.97700023651123</v>
      </c>
      <c r="F3641">
        <v>0.9649999737739563</v>
      </c>
      <c r="G3641">
        <v>0.98360002040863037</v>
      </c>
      <c r="H3641">
        <v>0.99510002136230469</v>
      </c>
      <c r="I3641">
        <v>0.98589998483657837</v>
      </c>
    </row>
    <row r="3642" spans="1:9" x14ac:dyDescent="0.2">
      <c r="A3642" t="s">
        <v>51</v>
      </c>
      <c r="B3642">
        <v>10.843999862670898</v>
      </c>
      <c r="C3642">
        <v>1.836899995803833</v>
      </c>
      <c r="D3642">
        <v>11.057999610900879</v>
      </c>
      <c r="E3642">
        <v>44.5989990234375</v>
      </c>
      <c r="F3642">
        <v>0.98070001602172852</v>
      </c>
      <c r="G3642">
        <v>0.97960001230239868</v>
      </c>
      <c r="H3642">
        <v>1.0060000419616699</v>
      </c>
      <c r="I3642">
        <v>0.99510002136230469</v>
      </c>
    </row>
    <row r="3643" spans="1:9" x14ac:dyDescent="0.2">
      <c r="A3643" t="s">
        <v>52</v>
      </c>
      <c r="B3643">
        <v>1.6699999570846558</v>
      </c>
      <c r="C3643">
        <v>0.51190000772476196</v>
      </c>
      <c r="D3643">
        <v>1.340999960899353</v>
      </c>
      <c r="E3643">
        <v>11.567000389099121</v>
      </c>
      <c r="F3643">
        <v>1.2454999685287476</v>
      </c>
      <c r="G3643">
        <v>0.97780001163482666</v>
      </c>
      <c r="H3643">
        <v>1.2726999521255493</v>
      </c>
      <c r="I3643">
        <v>1.0009000301361084</v>
      </c>
    </row>
    <row r="3644" spans="1:9" x14ac:dyDescent="0.2">
      <c r="A3644" t="s">
        <v>53</v>
      </c>
      <c r="B3644">
        <v>10.100000381469727</v>
      </c>
      <c r="C3644">
        <v>1.8819999694824219</v>
      </c>
      <c r="D3644">
        <v>10.166000366210938</v>
      </c>
      <c r="E3644">
        <v>47.105998992919922</v>
      </c>
      <c r="F3644">
        <v>0.99360001087188721</v>
      </c>
      <c r="G3644">
        <v>0.98720002174377441</v>
      </c>
      <c r="H3644">
        <v>1.007099986076355</v>
      </c>
      <c r="I3644">
        <v>0.99940001964569092</v>
      </c>
    </row>
    <row r="3645" spans="1:9" x14ac:dyDescent="0.2">
      <c r="A3645" t="s">
        <v>54</v>
      </c>
      <c r="B3645">
        <v>40.852001190185547</v>
      </c>
      <c r="C3645">
        <v>6.4580998420715332</v>
      </c>
      <c r="D3645">
        <v>38.930999755859375</v>
      </c>
      <c r="E3645">
        <v>70.347999572753906</v>
      </c>
      <c r="F3645">
        <v>1.049299955368042</v>
      </c>
      <c r="G3645">
        <v>0.9804999828338623</v>
      </c>
      <c r="H3645">
        <v>1.0698000192642212</v>
      </c>
      <c r="I3645">
        <v>1.0003999471664429</v>
      </c>
    </row>
    <row r="3646" spans="1:9" x14ac:dyDescent="0.2">
      <c r="A3646" t="s">
        <v>55</v>
      </c>
      <c r="B3646">
        <v>7.6700000762939453</v>
      </c>
      <c r="C3646">
        <v>1.8076000213623047</v>
      </c>
      <c r="D3646">
        <v>6.874000072479248</v>
      </c>
      <c r="E3646">
        <v>33.777000427246094</v>
      </c>
      <c r="F3646">
        <v>1.1159000396728516</v>
      </c>
      <c r="G3646">
        <v>0.98720002174377441</v>
      </c>
      <c r="H3646">
        <v>1.1282000541687012</v>
      </c>
      <c r="I3646">
        <v>1.0018999576568604</v>
      </c>
    </row>
    <row r="3647" spans="1:9" x14ac:dyDescent="0.2">
      <c r="A3647" t="s">
        <v>56</v>
      </c>
      <c r="B3647">
        <v>21.246000289916992</v>
      </c>
      <c r="C3647">
        <v>2.8090000152587891</v>
      </c>
      <c r="D3647">
        <v>21.191999435424805</v>
      </c>
      <c r="E3647">
        <v>88.753997802734375</v>
      </c>
      <c r="F3647">
        <v>1.0025999546051025</v>
      </c>
      <c r="G3647">
        <v>0.99819999933242798</v>
      </c>
      <c r="H3647">
        <v>1.0044000148773193</v>
      </c>
      <c r="I3647">
        <v>1</v>
      </c>
    </row>
    <row r="3648" spans="1:9" x14ac:dyDescent="0.2">
      <c r="A3648" t="s">
        <v>57</v>
      </c>
      <c r="B3648">
        <v>0.38400000333786011</v>
      </c>
      <c r="C3648">
        <v>5.1500000059604645E-2</v>
      </c>
      <c r="D3648">
        <v>0.37299999594688416</v>
      </c>
      <c r="E3648">
        <v>0.88099998235702515</v>
      </c>
      <c r="F3648">
        <v>1.0313999652862549</v>
      </c>
      <c r="G3648">
        <v>1.0246000289916992</v>
      </c>
      <c r="H3648">
        <v>1.006600022315979</v>
      </c>
      <c r="I3648">
        <v>1</v>
      </c>
    </row>
    <row r="3649" spans="1:9" x14ac:dyDescent="0.2">
      <c r="A3649" t="s">
        <v>58</v>
      </c>
      <c r="B3649">
        <v>1.4170000553131104</v>
      </c>
      <c r="C3649">
        <v>0.16840000450611115</v>
      </c>
      <c r="D3649">
        <v>1.3220000267028809</v>
      </c>
      <c r="E3649">
        <v>1.3220000267028809</v>
      </c>
      <c r="F3649">
        <v>1.0714999437332153</v>
      </c>
      <c r="G3649">
        <v>1.0448000431060791</v>
      </c>
      <c r="H3649">
        <v>1.0391999483108521</v>
      </c>
      <c r="I3649">
        <v>0.9868999719619751</v>
      </c>
    </row>
    <row r="3650" spans="1:9" x14ac:dyDescent="0.2">
      <c r="A3650" t="s">
        <v>59</v>
      </c>
    </row>
    <row r="3651" spans="1:9" x14ac:dyDescent="0.2">
      <c r="A3651" t="s">
        <v>60</v>
      </c>
      <c r="B3651">
        <v>95.929000854492188</v>
      </c>
      <c r="C3651">
        <v>15.893199920654297</v>
      </c>
      <c r="D3651">
        <v>93.095001220703125</v>
      </c>
      <c r="E3651">
        <v>311.3389892578125</v>
      </c>
      <c r="F3651" t="s">
        <v>61</v>
      </c>
    </row>
    <row r="3653" spans="1:9" x14ac:dyDescent="0.2">
      <c r="A3653" t="s">
        <v>62</v>
      </c>
    </row>
    <row r="3655" spans="1:9" x14ac:dyDescent="0.2">
      <c r="A3655" t="s">
        <v>317</v>
      </c>
    </row>
    <row r="3656" spans="1:9" x14ac:dyDescent="0.2">
      <c r="A3656" t="s">
        <v>1</v>
      </c>
      <c r="B3656" t="s">
        <v>2</v>
      </c>
      <c r="C3656" t="s">
        <v>3</v>
      </c>
      <c r="D3656" t="s">
        <v>4</v>
      </c>
    </row>
    <row r="3657" spans="1:9" x14ac:dyDescent="0.2">
      <c r="A3657" t="s">
        <v>5</v>
      </c>
      <c r="B3657">
        <v>88</v>
      </c>
      <c r="C3657" t="s">
        <v>6</v>
      </c>
      <c r="D3657" t="s">
        <v>318</v>
      </c>
    </row>
    <row r="3658" spans="1:9" x14ac:dyDescent="0.2">
      <c r="A3658" t="s">
        <v>8</v>
      </c>
      <c r="B3658" t="s">
        <v>9</v>
      </c>
      <c r="C3658">
        <v>-18.33180046081543</v>
      </c>
      <c r="D3658" t="s">
        <v>10</v>
      </c>
      <c r="E3658">
        <v>16.38800048828125</v>
      </c>
      <c r="F3658" t="s">
        <v>11</v>
      </c>
      <c r="G3658">
        <v>10.432499885559082</v>
      </c>
    </row>
    <row r="3659" spans="1:9" x14ac:dyDescent="0.2">
      <c r="A3659" t="s">
        <v>12</v>
      </c>
      <c r="B3659">
        <v>15</v>
      </c>
      <c r="C3659" t="s">
        <v>13</v>
      </c>
      <c r="D3659">
        <v>1</v>
      </c>
      <c r="E3659" t="s">
        <v>14</v>
      </c>
      <c r="F3659" t="s">
        <v>15</v>
      </c>
    </row>
    <row r="3660" spans="1:9" x14ac:dyDescent="0.2">
      <c r="A3660" t="s">
        <v>16</v>
      </c>
      <c r="B3660" t="s">
        <v>319</v>
      </c>
    </row>
    <row r="3661" spans="1:9" x14ac:dyDescent="0.2">
      <c r="A3661" t="s">
        <v>18</v>
      </c>
    </row>
    <row r="3662" spans="1:9" x14ac:dyDescent="0.2">
      <c r="A3662" t="s">
        <v>19</v>
      </c>
    </row>
    <row r="3663" spans="1:9" x14ac:dyDescent="0.2">
      <c r="A3663" t="s">
        <v>20</v>
      </c>
      <c r="B3663">
        <v>1.4970000350444934E-8</v>
      </c>
    </row>
    <row r="3664" spans="1:9" x14ac:dyDescent="0.2">
      <c r="A3664" t="s">
        <v>21</v>
      </c>
      <c r="B3664" t="s">
        <v>22</v>
      </c>
      <c r="C3664" t="s">
        <v>23</v>
      </c>
      <c r="D3664" t="s">
        <v>24</v>
      </c>
      <c r="E3664" t="s">
        <v>25</v>
      </c>
      <c r="F3664" t="s">
        <v>26</v>
      </c>
      <c r="G3664" t="s">
        <v>27</v>
      </c>
      <c r="H3664" t="s">
        <v>28</v>
      </c>
      <c r="I3664" t="s">
        <v>29</v>
      </c>
    </row>
    <row r="3665" spans="1:9" x14ac:dyDescent="0.2">
      <c r="A3665">
        <v>1</v>
      </c>
      <c r="B3665" t="s">
        <v>30</v>
      </c>
      <c r="C3665">
        <v>84.71099853515625</v>
      </c>
      <c r="D3665">
        <v>44.900001525878906</v>
      </c>
      <c r="E3665">
        <v>209.5</v>
      </c>
      <c r="F3665">
        <v>114.40000152587891</v>
      </c>
      <c r="G3665">
        <v>13.300000190734863</v>
      </c>
      <c r="H3665">
        <v>545</v>
      </c>
      <c r="I3665">
        <v>11.579999923706055</v>
      </c>
    </row>
    <row r="3666" spans="1:9" x14ac:dyDescent="0.2">
      <c r="A3666">
        <v>2</v>
      </c>
      <c r="B3666" t="s">
        <v>31</v>
      </c>
      <c r="C3666">
        <v>151.11799621582031</v>
      </c>
      <c r="D3666">
        <v>41.099998474121094</v>
      </c>
      <c r="E3666">
        <v>10.800000190734863</v>
      </c>
      <c r="F3666">
        <v>10.699999809265137</v>
      </c>
      <c r="G3666">
        <v>4.309999942779541</v>
      </c>
      <c r="H3666">
        <v>48</v>
      </c>
      <c r="I3666">
        <v>2.4930000305175781</v>
      </c>
    </row>
    <row r="3667" spans="1:9" x14ac:dyDescent="0.2">
      <c r="A3667">
        <v>3</v>
      </c>
      <c r="B3667" t="s">
        <v>32</v>
      </c>
      <c r="C3667">
        <v>119.47699737548828</v>
      </c>
      <c r="D3667">
        <v>464.70001220703125</v>
      </c>
      <c r="E3667">
        <v>27.799999237060547</v>
      </c>
      <c r="F3667">
        <v>22.700000762939453</v>
      </c>
      <c r="G3667">
        <v>1.1000000238418579</v>
      </c>
      <c r="H3667">
        <v>58</v>
      </c>
      <c r="I3667">
        <v>10.935999870300293</v>
      </c>
    </row>
    <row r="3668" spans="1:9" x14ac:dyDescent="0.2">
      <c r="A3668">
        <v>4</v>
      </c>
      <c r="B3668" t="s">
        <v>33</v>
      </c>
      <c r="C3668">
        <v>107.24199676513672</v>
      </c>
      <c r="D3668">
        <v>3068.60009765625</v>
      </c>
      <c r="E3668">
        <v>39</v>
      </c>
      <c r="F3668">
        <v>36.299999237060547</v>
      </c>
      <c r="G3668">
        <v>0.40999999642372131</v>
      </c>
      <c r="H3668">
        <v>69</v>
      </c>
      <c r="I3668">
        <v>43.902000427246094</v>
      </c>
    </row>
    <row r="3669" spans="1:9" x14ac:dyDescent="0.2">
      <c r="A3669">
        <v>5</v>
      </c>
      <c r="B3669" t="s">
        <v>34</v>
      </c>
      <c r="C3669">
        <v>129.48800659179688</v>
      </c>
      <c r="D3669">
        <v>87.699996948242188</v>
      </c>
      <c r="E3669">
        <v>6.1999998092651367</v>
      </c>
      <c r="F3669">
        <v>4.4000000953674316</v>
      </c>
      <c r="G3669">
        <v>3.5699999332427979</v>
      </c>
      <c r="H3669">
        <v>167</v>
      </c>
      <c r="I3669">
        <v>12.375</v>
      </c>
    </row>
    <row r="3670" spans="1:9" x14ac:dyDescent="0.2">
      <c r="A3670">
        <v>6</v>
      </c>
      <c r="B3670" t="s">
        <v>35</v>
      </c>
      <c r="C3670">
        <v>90.683998107910156</v>
      </c>
      <c r="D3670">
        <v>1237.199951171875</v>
      </c>
      <c r="E3670">
        <v>25.700000762939453</v>
      </c>
      <c r="F3670">
        <v>16.200000762939453</v>
      </c>
      <c r="G3670">
        <v>0.64999997615814209</v>
      </c>
      <c r="H3670">
        <v>121</v>
      </c>
      <c r="I3670">
        <v>47.553001403808594</v>
      </c>
    </row>
    <row r="3671" spans="1:9" x14ac:dyDescent="0.2">
      <c r="A3671">
        <v>7</v>
      </c>
      <c r="B3671" t="s">
        <v>36</v>
      </c>
      <c r="C3671">
        <v>77.48699951171875</v>
      </c>
      <c r="D3671">
        <v>5596.60009765625</v>
      </c>
      <c r="E3671">
        <v>82.199996948242188</v>
      </c>
      <c r="F3671">
        <v>35.200000762939453</v>
      </c>
      <c r="G3671">
        <v>0.30000001192092896</v>
      </c>
      <c r="H3671">
        <v>173</v>
      </c>
      <c r="I3671">
        <v>70.887001037597656</v>
      </c>
    </row>
    <row r="3672" spans="1:9" x14ac:dyDescent="0.2">
      <c r="A3672">
        <v>8</v>
      </c>
      <c r="B3672" t="s">
        <v>37</v>
      </c>
      <c r="C3672">
        <v>107.50800323486328</v>
      </c>
      <c r="D3672">
        <v>716.4000244140625</v>
      </c>
      <c r="E3672">
        <v>15</v>
      </c>
      <c r="F3672">
        <v>10</v>
      </c>
      <c r="G3672">
        <v>0.85000002384185791</v>
      </c>
      <c r="H3672">
        <v>106</v>
      </c>
      <c r="I3672">
        <v>34.896999359130859</v>
      </c>
    </row>
    <row r="3673" spans="1:9" x14ac:dyDescent="0.2">
      <c r="A3673">
        <v>9</v>
      </c>
      <c r="B3673" t="s">
        <v>38</v>
      </c>
      <c r="C3673">
        <v>134.90800476074219</v>
      </c>
      <c r="D3673">
        <v>1492.199951171875</v>
      </c>
      <c r="E3673">
        <v>17</v>
      </c>
      <c r="F3673">
        <v>19.399999618530273</v>
      </c>
      <c r="G3673">
        <v>0.5899999737739563</v>
      </c>
      <c r="H3673">
        <v>192</v>
      </c>
      <c r="I3673">
        <v>89.191001892089844</v>
      </c>
    </row>
    <row r="3674" spans="1:9" x14ac:dyDescent="0.2">
      <c r="A3674">
        <v>10</v>
      </c>
      <c r="B3674" t="s">
        <v>39</v>
      </c>
      <c r="C3674">
        <v>146.4429931640625</v>
      </c>
      <c r="D3674">
        <v>23.5</v>
      </c>
      <c r="E3674">
        <v>14.5</v>
      </c>
      <c r="F3674">
        <v>12</v>
      </c>
      <c r="G3674">
        <v>5.8000001907348633</v>
      </c>
      <c r="H3674">
        <v>144</v>
      </c>
      <c r="I3674">
        <v>0.82899999618530273</v>
      </c>
    </row>
    <row r="3675" spans="1:9" x14ac:dyDescent="0.2">
      <c r="A3675">
        <v>11</v>
      </c>
      <c r="B3675" t="s">
        <v>40</v>
      </c>
      <c r="C3675">
        <v>191.36199951171875</v>
      </c>
      <c r="D3675">
        <v>38.200000762939453</v>
      </c>
      <c r="E3675">
        <v>5.1999998092651367</v>
      </c>
      <c r="F3675">
        <v>4.9000000953674316</v>
      </c>
      <c r="G3675">
        <v>3.3199999332427979</v>
      </c>
      <c r="H3675">
        <v>158</v>
      </c>
      <c r="I3675">
        <v>1.0429999828338623</v>
      </c>
    </row>
    <row r="3677" spans="1:9" x14ac:dyDescent="0.2">
      <c r="A3677" t="s">
        <v>41</v>
      </c>
      <c r="B3677" t="s">
        <v>42</v>
      </c>
    </row>
    <row r="3678" spans="1:9" x14ac:dyDescent="0.2">
      <c r="A3678" t="s">
        <v>22</v>
      </c>
      <c r="B3678" t="s">
        <v>43</v>
      </c>
      <c r="C3678" t="s">
        <v>44</v>
      </c>
      <c r="D3678" t="s">
        <v>45</v>
      </c>
      <c r="E3678" t="s">
        <v>29</v>
      </c>
      <c r="F3678" t="s">
        <v>41</v>
      </c>
      <c r="G3678" t="s">
        <v>46</v>
      </c>
      <c r="H3678" t="s">
        <v>47</v>
      </c>
      <c r="I3678" t="s">
        <v>30</v>
      </c>
    </row>
    <row r="3679" spans="1:9" x14ac:dyDescent="0.2">
      <c r="A3679" t="s">
        <v>30</v>
      </c>
      <c r="B3679">
        <v>0.31600001454353333</v>
      </c>
      <c r="C3679">
        <v>0.15579999983310699</v>
      </c>
      <c r="D3679">
        <v>0.43599998950958252</v>
      </c>
      <c r="E3679">
        <v>11.579999923706055</v>
      </c>
      <c r="F3679">
        <v>0.7247999906539917</v>
      </c>
      <c r="G3679">
        <v>0.99599999189376831</v>
      </c>
      <c r="H3679">
        <v>0.72769999504089355</v>
      </c>
      <c r="I3679">
        <v>1</v>
      </c>
    </row>
    <row r="3680" spans="1:9" x14ac:dyDescent="0.2">
      <c r="A3680" t="s">
        <v>48</v>
      </c>
      <c r="B3680" t="s">
        <v>49</v>
      </c>
      <c r="C3680">
        <v>-0.13300000131130219</v>
      </c>
    </row>
    <row r="3681" spans="1:9" x14ac:dyDescent="0.2">
      <c r="A3681" t="s">
        <v>31</v>
      </c>
      <c r="B3681">
        <v>0.18500000238418579</v>
      </c>
      <c r="C3681">
        <v>4.8900000751018524E-2</v>
      </c>
      <c r="D3681">
        <v>0.18899999558925629</v>
      </c>
      <c r="E3681">
        <v>2.4930000305175781</v>
      </c>
      <c r="F3681">
        <v>0.98030000925064087</v>
      </c>
      <c r="G3681">
        <v>0.98629999160766602</v>
      </c>
      <c r="H3681">
        <v>0.99800002574920654</v>
      </c>
      <c r="I3681">
        <v>0.99589997529983521</v>
      </c>
    </row>
    <row r="3682" spans="1:9" x14ac:dyDescent="0.2">
      <c r="A3682" t="s">
        <v>48</v>
      </c>
      <c r="B3682" t="s">
        <v>49</v>
      </c>
      <c r="C3682">
        <v>-4.1999999433755875E-2</v>
      </c>
    </row>
    <row r="3683" spans="1:9" x14ac:dyDescent="0.2">
      <c r="A3683" t="s">
        <v>50</v>
      </c>
      <c r="B3683">
        <v>1.6109999418258667</v>
      </c>
      <c r="C3683">
        <v>0.32300001382827759</v>
      </c>
      <c r="D3683">
        <v>1.6679999828338623</v>
      </c>
      <c r="E3683">
        <v>10.935999870300293</v>
      </c>
      <c r="F3683">
        <v>0.96579998731613159</v>
      </c>
      <c r="G3683">
        <v>0.98379999399185181</v>
      </c>
      <c r="H3683">
        <v>0.99540001153945923</v>
      </c>
      <c r="I3683">
        <v>0.98629999160766602</v>
      </c>
    </row>
    <row r="3684" spans="1:9" x14ac:dyDescent="0.2">
      <c r="A3684" t="s">
        <v>51</v>
      </c>
      <c r="B3684">
        <v>10.680000305175781</v>
      </c>
      <c r="C3684">
        <v>1.7989000082015991</v>
      </c>
      <c r="D3684">
        <v>10.885000228881836</v>
      </c>
      <c r="E3684">
        <v>43.902000427246094</v>
      </c>
      <c r="F3684">
        <v>0.98119997978210449</v>
      </c>
      <c r="G3684">
        <v>0.97979998588562012</v>
      </c>
      <c r="H3684">
        <v>1.0061999559402466</v>
      </c>
      <c r="I3684">
        <v>0.99529999494552612</v>
      </c>
    </row>
    <row r="3685" spans="1:9" x14ac:dyDescent="0.2">
      <c r="A3685" t="s">
        <v>52</v>
      </c>
      <c r="B3685">
        <v>1.784000039100647</v>
      </c>
      <c r="C3685">
        <v>0.5439000129699707</v>
      </c>
      <c r="D3685">
        <v>1.434999942779541</v>
      </c>
      <c r="E3685">
        <v>12.375</v>
      </c>
      <c r="F3685">
        <v>1.243899941444397</v>
      </c>
      <c r="G3685">
        <v>0.97790002822875977</v>
      </c>
      <c r="H3685">
        <v>1.270799994468689</v>
      </c>
      <c r="I3685">
        <v>1.0009000301361084</v>
      </c>
    </row>
    <row r="3686" spans="1:9" x14ac:dyDescent="0.2">
      <c r="A3686" t="s">
        <v>53</v>
      </c>
      <c r="B3686">
        <v>10.208000183105469</v>
      </c>
      <c r="C3686">
        <v>1.8912999629974365</v>
      </c>
      <c r="D3686">
        <v>10.26200008392334</v>
      </c>
      <c r="E3686">
        <v>47.553001403808594</v>
      </c>
      <c r="F3686">
        <v>0.99470001459121704</v>
      </c>
      <c r="G3686">
        <v>0.98739999532699585</v>
      </c>
      <c r="H3686">
        <v>1.0081000328063965</v>
      </c>
      <c r="I3686">
        <v>0.99940001964569092</v>
      </c>
    </row>
    <row r="3687" spans="1:9" x14ac:dyDescent="0.2">
      <c r="A3687" t="s">
        <v>54</v>
      </c>
      <c r="B3687">
        <v>41.206001281738281</v>
      </c>
      <c r="C3687">
        <v>6.4773001670837402</v>
      </c>
      <c r="D3687">
        <v>39.229999542236328</v>
      </c>
      <c r="E3687">
        <v>70.887001037597656</v>
      </c>
      <c r="F3687">
        <v>1.0504000186920166</v>
      </c>
      <c r="G3687">
        <v>0.98059999942779541</v>
      </c>
      <c r="H3687">
        <v>1.0707000494003296</v>
      </c>
      <c r="I3687">
        <v>1.0003999471664429</v>
      </c>
    </row>
    <row r="3688" spans="1:9" x14ac:dyDescent="0.2">
      <c r="A3688" t="s">
        <v>55</v>
      </c>
      <c r="B3688">
        <v>7.9239997863769531</v>
      </c>
      <c r="C3688">
        <v>1.8568999767303467</v>
      </c>
      <c r="D3688">
        <v>7.1020002365112305</v>
      </c>
      <c r="E3688">
        <v>34.896999359130859</v>
      </c>
      <c r="F3688">
        <v>1.1158000230789185</v>
      </c>
      <c r="G3688">
        <v>0.98739999532699585</v>
      </c>
      <c r="H3688">
        <v>1.128000020980835</v>
      </c>
      <c r="I3688">
        <v>1.0018999576568604</v>
      </c>
    </row>
    <row r="3689" spans="1:9" x14ac:dyDescent="0.2">
      <c r="A3689" t="s">
        <v>56</v>
      </c>
      <c r="B3689">
        <v>21.350000381469727</v>
      </c>
      <c r="C3689">
        <v>2.8067998886108398</v>
      </c>
      <c r="D3689">
        <v>21.295999526977539</v>
      </c>
      <c r="E3689">
        <v>89.191001892089844</v>
      </c>
      <c r="F3689">
        <v>1.002500057220459</v>
      </c>
      <c r="G3689">
        <v>0.99839997291564941</v>
      </c>
      <c r="H3689">
        <v>1.0041999816894531</v>
      </c>
      <c r="I3689">
        <v>1</v>
      </c>
    </row>
    <row r="3690" spans="1:9" x14ac:dyDescent="0.2">
      <c r="A3690" t="s">
        <v>57</v>
      </c>
      <c r="B3690">
        <v>0.3619999885559082</v>
      </c>
      <c r="C3690">
        <v>4.8099998384714127E-2</v>
      </c>
      <c r="D3690">
        <v>0.35100001096725464</v>
      </c>
      <c r="E3690">
        <v>0.82899999618530273</v>
      </c>
      <c r="F3690">
        <v>1.0312999486923218</v>
      </c>
      <c r="G3690">
        <v>1.024899959564209</v>
      </c>
      <c r="H3690">
        <v>1.0062999725341797</v>
      </c>
      <c r="I3690">
        <v>1</v>
      </c>
    </row>
    <row r="3691" spans="1:9" x14ac:dyDescent="0.2">
      <c r="A3691" t="s">
        <v>58</v>
      </c>
      <c r="B3691">
        <v>1.1169999837875366</v>
      </c>
      <c r="C3691">
        <v>0.13210000097751617</v>
      </c>
      <c r="D3691">
        <v>1.0429999828338623</v>
      </c>
      <c r="E3691">
        <v>1.0429999828338623</v>
      </c>
      <c r="F3691">
        <v>1.0714000463485718</v>
      </c>
      <c r="G3691">
        <v>1.0449999570846558</v>
      </c>
      <c r="H3691">
        <v>1.0389000177383423</v>
      </c>
      <c r="I3691">
        <v>0.98680001497268677</v>
      </c>
    </row>
    <row r="3692" spans="1:9" x14ac:dyDescent="0.2">
      <c r="A3692" t="s">
        <v>59</v>
      </c>
    </row>
    <row r="3693" spans="1:9" x14ac:dyDescent="0.2">
      <c r="A3693" t="s">
        <v>60</v>
      </c>
      <c r="B3693">
        <v>96.568000793457031</v>
      </c>
      <c r="C3693">
        <v>16.083099365234375</v>
      </c>
      <c r="D3693">
        <v>93.894996643066406</v>
      </c>
      <c r="E3693">
        <v>325.68499755859375</v>
      </c>
      <c r="F3693" t="s">
        <v>61</v>
      </c>
    </row>
    <row r="3695" spans="1:9" x14ac:dyDescent="0.2">
      <c r="A3695" t="s">
        <v>62</v>
      </c>
    </row>
    <row r="3697" spans="1:9" x14ac:dyDescent="0.2">
      <c r="A3697" t="s">
        <v>320</v>
      </c>
    </row>
    <row r="3698" spans="1:9" x14ac:dyDescent="0.2">
      <c r="A3698" t="s">
        <v>1</v>
      </c>
      <c r="B3698" t="s">
        <v>2</v>
      </c>
      <c r="C3698" t="s">
        <v>3</v>
      </c>
      <c r="D3698" t="s">
        <v>4</v>
      </c>
    </row>
    <row r="3699" spans="1:9" x14ac:dyDescent="0.2">
      <c r="A3699" t="s">
        <v>5</v>
      </c>
      <c r="B3699">
        <v>89</v>
      </c>
      <c r="C3699" t="s">
        <v>6</v>
      </c>
      <c r="D3699" t="s">
        <v>321</v>
      </c>
    </row>
    <row r="3700" spans="1:9" x14ac:dyDescent="0.2">
      <c r="A3700" t="s">
        <v>8</v>
      </c>
      <c r="B3700" t="s">
        <v>9</v>
      </c>
      <c r="C3700">
        <v>-18.378799438476562</v>
      </c>
      <c r="D3700" t="s">
        <v>10</v>
      </c>
      <c r="E3700">
        <v>16.341699600219727</v>
      </c>
      <c r="F3700" t="s">
        <v>11</v>
      </c>
      <c r="G3700">
        <v>10.433500289916992</v>
      </c>
    </row>
    <row r="3701" spans="1:9" x14ac:dyDescent="0.2">
      <c r="A3701" t="s">
        <v>12</v>
      </c>
      <c r="B3701">
        <v>15</v>
      </c>
      <c r="C3701" t="s">
        <v>13</v>
      </c>
      <c r="D3701">
        <v>1</v>
      </c>
      <c r="E3701" t="s">
        <v>14</v>
      </c>
      <c r="F3701" t="s">
        <v>15</v>
      </c>
    </row>
    <row r="3702" spans="1:9" x14ac:dyDescent="0.2">
      <c r="A3702" t="s">
        <v>16</v>
      </c>
      <c r="B3702" t="s">
        <v>322</v>
      </c>
    </row>
    <row r="3703" spans="1:9" x14ac:dyDescent="0.2">
      <c r="A3703" t="s">
        <v>18</v>
      </c>
    </row>
    <row r="3704" spans="1:9" x14ac:dyDescent="0.2">
      <c r="A3704" t="s">
        <v>19</v>
      </c>
    </row>
    <row r="3705" spans="1:9" x14ac:dyDescent="0.2">
      <c r="A3705" t="s">
        <v>20</v>
      </c>
      <c r="B3705">
        <v>1.4970000350444934E-8</v>
      </c>
    </row>
    <row r="3706" spans="1:9" x14ac:dyDescent="0.2">
      <c r="A3706" t="s">
        <v>21</v>
      </c>
      <c r="B3706" t="s">
        <v>22</v>
      </c>
      <c r="C3706" t="s">
        <v>23</v>
      </c>
      <c r="D3706" t="s">
        <v>24</v>
      </c>
      <c r="E3706" t="s">
        <v>25</v>
      </c>
      <c r="F3706" t="s">
        <v>26</v>
      </c>
      <c r="G3706" t="s">
        <v>27</v>
      </c>
      <c r="H3706" t="s">
        <v>28</v>
      </c>
      <c r="I3706" t="s">
        <v>29</v>
      </c>
    </row>
    <row r="3707" spans="1:9" x14ac:dyDescent="0.2">
      <c r="A3707">
        <v>1</v>
      </c>
      <c r="B3707" t="s">
        <v>30</v>
      </c>
      <c r="C3707">
        <v>84.9219970703125</v>
      </c>
      <c r="D3707">
        <v>30.600000381469727</v>
      </c>
      <c r="E3707">
        <v>231.30000305175781</v>
      </c>
      <c r="F3707">
        <v>135.80000305175781</v>
      </c>
      <c r="G3707">
        <v>20.340000152587891</v>
      </c>
      <c r="H3707">
        <v>581</v>
      </c>
      <c r="I3707">
        <v>7.8730001449584961</v>
      </c>
    </row>
    <row r="3708" spans="1:9" x14ac:dyDescent="0.2">
      <c r="A3708">
        <v>2</v>
      </c>
      <c r="B3708" t="s">
        <v>31</v>
      </c>
      <c r="C3708">
        <v>151.11799621582031</v>
      </c>
      <c r="D3708">
        <v>39.799999237060547</v>
      </c>
      <c r="E3708">
        <v>11.199999809265137</v>
      </c>
      <c r="F3708">
        <v>9.5</v>
      </c>
      <c r="G3708">
        <v>4.369999885559082</v>
      </c>
      <c r="H3708">
        <v>47</v>
      </c>
      <c r="I3708">
        <v>2.4170000553131104</v>
      </c>
    </row>
    <row r="3709" spans="1:9" x14ac:dyDescent="0.2">
      <c r="A3709">
        <v>3</v>
      </c>
      <c r="B3709" t="s">
        <v>32</v>
      </c>
      <c r="C3709">
        <v>119.47699737548828</v>
      </c>
      <c r="D3709">
        <v>468.79998779296875</v>
      </c>
      <c r="E3709">
        <v>26.600000381469727</v>
      </c>
      <c r="F3709">
        <v>20</v>
      </c>
      <c r="G3709">
        <v>1.0900000333786011</v>
      </c>
      <c r="H3709">
        <v>56</v>
      </c>
      <c r="I3709">
        <v>11.034000396728516</v>
      </c>
    </row>
    <row r="3710" spans="1:9" x14ac:dyDescent="0.2">
      <c r="A3710">
        <v>4</v>
      </c>
      <c r="B3710" t="s">
        <v>33</v>
      </c>
      <c r="C3710">
        <v>107.23699951171875</v>
      </c>
      <c r="D3710">
        <v>3077.60009765625</v>
      </c>
      <c r="E3710">
        <v>39</v>
      </c>
      <c r="F3710">
        <v>34.299999237060547</v>
      </c>
      <c r="G3710">
        <v>0.40999999642372131</v>
      </c>
      <c r="H3710">
        <v>68</v>
      </c>
      <c r="I3710">
        <v>44.029998779296875</v>
      </c>
    </row>
    <row r="3711" spans="1:9" x14ac:dyDescent="0.2">
      <c r="A3711">
        <v>5</v>
      </c>
      <c r="B3711" t="s">
        <v>34</v>
      </c>
      <c r="C3711">
        <v>129.48800659179688</v>
      </c>
      <c r="D3711">
        <v>88.800003051757812</v>
      </c>
      <c r="E3711">
        <v>5.5999999046325684</v>
      </c>
      <c r="F3711">
        <v>6.5999999046325684</v>
      </c>
      <c r="G3711">
        <v>3.5799999237060547</v>
      </c>
      <c r="H3711">
        <v>181</v>
      </c>
      <c r="I3711">
        <v>12.529000282287598</v>
      </c>
    </row>
    <row r="3712" spans="1:9" x14ac:dyDescent="0.2">
      <c r="A3712">
        <v>6</v>
      </c>
      <c r="B3712" t="s">
        <v>35</v>
      </c>
      <c r="C3712">
        <v>90.683998107910156</v>
      </c>
      <c r="D3712">
        <v>1232.5</v>
      </c>
      <c r="E3712">
        <v>26.5</v>
      </c>
      <c r="F3712">
        <v>16.299999237060547</v>
      </c>
      <c r="G3712">
        <v>0.64999997615814209</v>
      </c>
      <c r="H3712">
        <v>122</v>
      </c>
      <c r="I3712">
        <v>47.370998382568359</v>
      </c>
    </row>
    <row r="3713" spans="1:9" x14ac:dyDescent="0.2">
      <c r="A3713">
        <v>7</v>
      </c>
      <c r="B3713" t="s">
        <v>36</v>
      </c>
      <c r="C3713">
        <v>77.482002258300781</v>
      </c>
      <c r="D3713">
        <v>5594.2001953125</v>
      </c>
      <c r="E3713">
        <v>83.800003051757812</v>
      </c>
      <c r="F3713">
        <v>36</v>
      </c>
      <c r="G3713">
        <v>0.30000001192092896</v>
      </c>
      <c r="H3713">
        <v>175</v>
      </c>
      <c r="I3713">
        <v>70.857002258300781</v>
      </c>
    </row>
    <row r="3714" spans="1:9" x14ac:dyDescent="0.2">
      <c r="A3714">
        <v>8</v>
      </c>
      <c r="B3714" t="s">
        <v>37</v>
      </c>
      <c r="C3714">
        <v>107.49199676513672</v>
      </c>
      <c r="D3714">
        <v>710.29998779296875</v>
      </c>
      <c r="E3714">
        <v>12.800000190734863</v>
      </c>
      <c r="F3714">
        <v>9</v>
      </c>
      <c r="G3714">
        <v>0.85000002384185791</v>
      </c>
      <c r="H3714">
        <v>100</v>
      </c>
      <c r="I3714">
        <v>34.604000091552734</v>
      </c>
    </row>
    <row r="3715" spans="1:9" x14ac:dyDescent="0.2">
      <c r="A3715">
        <v>9</v>
      </c>
      <c r="B3715" t="s">
        <v>38</v>
      </c>
      <c r="C3715">
        <v>134.906005859375</v>
      </c>
      <c r="D3715">
        <v>1481.300048828125</v>
      </c>
      <c r="E3715">
        <v>19.5</v>
      </c>
      <c r="F3715">
        <v>15.5</v>
      </c>
      <c r="G3715">
        <v>0.5899999737739563</v>
      </c>
      <c r="H3715">
        <v>189</v>
      </c>
      <c r="I3715">
        <v>88.53399658203125</v>
      </c>
    </row>
    <row r="3716" spans="1:9" x14ac:dyDescent="0.2">
      <c r="A3716">
        <v>10</v>
      </c>
      <c r="B3716" t="s">
        <v>39</v>
      </c>
      <c r="C3716">
        <v>146.4429931640625</v>
      </c>
      <c r="D3716">
        <v>22.799999237060547</v>
      </c>
      <c r="E3716">
        <v>16.299999237060547</v>
      </c>
      <c r="F3716">
        <v>12.699999809265137</v>
      </c>
      <c r="G3716">
        <v>6.1399998664855957</v>
      </c>
      <c r="H3716">
        <v>151</v>
      </c>
      <c r="I3716">
        <v>0.80400002002716064</v>
      </c>
    </row>
    <row r="3717" spans="1:9" x14ac:dyDescent="0.2">
      <c r="A3717">
        <v>11</v>
      </c>
      <c r="B3717" t="s">
        <v>40</v>
      </c>
      <c r="C3717">
        <v>191.36199951171875</v>
      </c>
      <c r="D3717">
        <v>39.5</v>
      </c>
      <c r="E3717">
        <v>6.5</v>
      </c>
      <c r="F3717">
        <v>4.8000001907348633</v>
      </c>
      <c r="G3717">
        <v>3.309999942779541</v>
      </c>
      <c r="H3717">
        <v>169</v>
      </c>
      <c r="I3717">
        <v>1.0770000219345093</v>
      </c>
    </row>
    <row r="3719" spans="1:9" x14ac:dyDescent="0.2">
      <c r="A3719" t="s">
        <v>41</v>
      </c>
      <c r="B3719" t="s">
        <v>42</v>
      </c>
    </row>
    <row r="3720" spans="1:9" x14ac:dyDescent="0.2">
      <c r="A3720" t="s">
        <v>22</v>
      </c>
      <c r="B3720" t="s">
        <v>43</v>
      </c>
      <c r="C3720" t="s">
        <v>44</v>
      </c>
      <c r="D3720" t="s">
        <v>45</v>
      </c>
      <c r="E3720" t="s">
        <v>29</v>
      </c>
      <c r="F3720" t="s">
        <v>41</v>
      </c>
      <c r="G3720" t="s">
        <v>46</v>
      </c>
      <c r="H3720" t="s">
        <v>47</v>
      </c>
      <c r="I3720" t="s">
        <v>30</v>
      </c>
    </row>
    <row r="3721" spans="1:9" x14ac:dyDescent="0.2">
      <c r="A3721" t="s">
        <v>30</v>
      </c>
      <c r="B3721">
        <v>0.21500000357627869</v>
      </c>
      <c r="C3721">
        <v>0.10660000145435333</v>
      </c>
      <c r="D3721">
        <v>0.29699999094009399</v>
      </c>
      <c r="E3721">
        <v>7.8730001449584961</v>
      </c>
      <c r="F3721">
        <v>0.72649997472763062</v>
      </c>
      <c r="G3721">
        <v>0.99610000848770142</v>
      </c>
      <c r="H3721">
        <v>0.72939997911453247</v>
      </c>
      <c r="I3721">
        <v>1</v>
      </c>
    </row>
    <row r="3722" spans="1:9" x14ac:dyDescent="0.2">
      <c r="A3722" t="s">
        <v>48</v>
      </c>
      <c r="B3722" t="s">
        <v>49</v>
      </c>
      <c r="C3722">
        <v>-9.0999998152256012E-2</v>
      </c>
    </row>
    <row r="3723" spans="1:9" x14ac:dyDescent="0.2">
      <c r="A3723" t="s">
        <v>31</v>
      </c>
      <c r="B3723">
        <v>0.17900000512599945</v>
      </c>
      <c r="C3723">
        <v>4.7600001096725464E-2</v>
      </c>
      <c r="D3723">
        <v>0.18299999833106995</v>
      </c>
      <c r="E3723">
        <v>2.4170000553131104</v>
      </c>
      <c r="F3723">
        <v>0.98030000925064087</v>
      </c>
      <c r="G3723">
        <v>0.98640000820159912</v>
      </c>
      <c r="H3723">
        <v>0.99790000915527344</v>
      </c>
      <c r="I3723">
        <v>0.99589997529983521</v>
      </c>
    </row>
    <row r="3724" spans="1:9" x14ac:dyDescent="0.2">
      <c r="A3724" t="s">
        <v>48</v>
      </c>
      <c r="B3724" t="s">
        <v>49</v>
      </c>
      <c r="C3724">
        <v>-3.9999999105930328E-2</v>
      </c>
    </row>
    <row r="3725" spans="1:9" x14ac:dyDescent="0.2">
      <c r="A3725" t="s">
        <v>50</v>
      </c>
      <c r="B3725">
        <v>1.625</v>
      </c>
      <c r="C3725">
        <v>0.32649999856948853</v>
      </c>
      <c r="D3725">
        <v>1.6829999685287476</v>
      </c>
      <c r="E3725">
        <v>11.034000396728516</v>
      </c>
      <c r="F3725">
        <v>0.96579998731613159</v>
      </c>
      <c r="G3725">
        <v>0.98390001058578491</v>
      </c>
      <c r="H3725">
        <v>0.99540001153945923</v>
      </c>
      <c r="I3725">
        <v>0.98619997501373291</v>
      </c>
    </row>
    <row r="3726" spans="1:9" x14ac:dyDescent="0.2">
      <c r="A3726" t="s">
        <v>51</v>
      </c>
      <c r="B3726">
        <v>10.713000297546387</v>
      </c>
      <c r="C3726">
        <v>1.8077000379562378</v>
      </c>
      <c r="D3726">
        <v>10.916999816894531</v>
      </c>
      <c r="E3726">
        <v>44.029998779296875</v>
      </c>
      <c r="F3726">
        <v>0.9812999963760376</v>
      </c>
      <c r="G3726">
        <v>0.97990000247955322</v>
      </c>
      <c r="H3726">
        <v>1.0061999559402466</v>
      </c>
      <c r="I3726">
        <v>0.99529999494552612</v>
      </c>
    </row>
    <row r="3727" spans="1:9" x14ac:dyDescent="0.2">
      <c r="A3727" t="s">
        <v>52</v>
      </c>
      <c r="B3727">
        <v>1.8049999475479126</v>
      </c>
      <c r="C3727">
        <v>0.55129998922348022</v>
      </c>
      <c r="D3727">
        <v>1.4520000219345093</v>
      </c>
      <c r="E3727">
        <v>12.529000282287598</v>
      </c>
      <c r="F3727">
        <v>1.2430000305175781</v>
      </c>
      <c r="G3727">
        <v>0.9779999852180481</v>
      </c>
      <c r="H3727">
        <v>1.2697999477386475</v>
      </c>
      <c r="I3727">
        <v>1.0009000301361084</v>
      </c>
    </row>
    <row r="3728" spans="1:9" x14ac:dyDescent="0.2">
      <c r="A3728" t="s">
        <v>53</v>
      </c>
      <c r="B3728">
        <v>10.163000106811523</v>
      </c>
      <c r="C3728">
        <v>1.8866000175476074</v>
      </c>
      <c r="D3728">
        <v>10.222999572753906</v>
      </c>
      <c r="E3728">
        <v>47.370998382568359</v>
      </c>
      <c r="F3728">
        <v>0.99419999122619629</v>
      </c>
      <c r="G3728">
        <v>0.98750001192092896</v>
      </c>
      <c r="H3728">
        <v>1.0075000524520874</v>
      </c>
      <c r="I3728">
        <v>0.99930000305175781</v>
      </c>
    </row>
    <row r="3729" spans="1:9" x14ac:dyDescent="0.2">
      <c r="A3729" t="s">
        <v>54</v>
      </c>
      <c r="B3729">
        <v>41.172000885009766</v>
      </c>
      <c r="C3729">
        <v>6.4839000701904297</v>
      </c>
      <c r="D3729">
        <v>39.213001251220703</v>
      </c>
      <c r="E3729">
        <v>70.857002258300781</v>
      </c>
      <c r="F3729">
        <v>1.0499999523162842</v>
      </c>
      <c r="G3729">
        <v>0.98070001602172852</v>
      </c>
      <c r="H3729">
        <v>1.0701999664306641</v>
      </c>
      <c r="I3729">
        <v>1.0003999471664429</v>
      </c>
    </row>
    <row r="3730" spans="1:9" x14ac:dyDescent="0.2">
      <c r="A3730" t="s">
        <v>55</v>
      </c>
      <c r="B3730">
        <v>7.8550000190734863</v>
      </c>
      <c r="C3730">
        <v>1.8440999984741211</v>
      </c>
      <c r="D3730">
        <v>7.0419998168945312</v>
      </c>
      <c r="E3730">
        <v>34.604000091552734</v>
      </c>
      <c r="F3730">
        <v>1.1154999732971191</v>
      </c>
      <c r="G3730">
        <v>0.98750001192092896</v>
      </c>
      <c r="H3730">
        <v>1.1275999546051025</v>
      </c>
      <c r="I3730">
        <v>1.0017999410629272</v>
      </c>
    </row>
    <row r="3731" spans="1:9" x14ac:dyDescent="0.2">
      <c r="A3731" t="s">
        <v>56</v>
      </c>
      <c r="B3731">
        <v>21.195999145507812</v>
      </c>
      <c r="C3731">
        <v>2.7916998863220215</v>
      </c>
      <c r="D3731">
        <v>21.138999938964844</v>
      </c>
      <c r="E3731">
        <v>88.53399658203125</v>
      </c>
      <c r="F3731">
        <v>1.0026999711990356</v>
      </c>
      <c r="G3731">
        <v>0.99849998950958252</v>
      </c>
      <c r="H3731">
        <v>1.0041999816894531</v>
      </c>
      <c r="I3731">
        <v>1</v>
      </c>
    </row>
    <row r="3732" spans="1:9" x14ac:dyDescent="0.2">
      <c r="A3732" t="s">
        <v>57</v>
      </c>
      <c r="B3732">
        <v>0.35100001096725464</v>
      </c>
      <c r="C3732">
        <v>4.6799998730421066E-2</v>
      </c>
      <c r="D3732">
        <v>0.34000000357627869</v>
      </c>
      <c r="E3732">
        <v>0.80400002002716064</v>
      </c>
      <c r="F3732">
        <v>1.031499981880188</v>
      </c>
      <c r="G3732">
        <v>1.0249999761581421</v>
      </c>
      <c r="H3732">
        <v>1.0063999891281128</v>
      </c>
      <c r="I3732">
        <v>1</v>
      </c>
    </row>
    <row r="3733" spans="1:9" x14ac:dyDescent="0.2">
      <c r="A3733" t="s">
        <v>58</v>
      </c>
      <c r="B3733">
        <v>1.1540000438690186</v>
      </c>
      <c r="C3733">
        <v>0.13670000433921814</v>
      </c>
      <c r="D3733">
        <v>1.0770000219345093</v>
      </c>
      <c r="E3733">
        <v>1.0770000219345093</v>
      </c>
      <c r="F3733">
        <v>1.0716999769210815</v>
      </c>
      <c r="G3733">
        <v>1.0450999736785889</v>
      </c>
      <c r="H3733">
        <v>1.0390000343322754</v>
      </c>
      <c r="I3733">
        <v>0.9868999719619751</v>
      </c>
    </row>
    <row r="3734" spans="1:9" x14ac:dyDescent="0.2">
      <c r="A3734" t="s">
        <v>59</v>
      </c>
    </row>
    <row r="3735" spans="1:9" x14ac:dyDescent="0.2">
      <c r="A3735" t="s">
        <v>60</v>
      </c>
      <c r="B3735">
        <v>96.2969970703125</v>
      </c>
      <c r="C3735">
        <v>16.029300689697266</v>
      </c>
      <c r="D3735">
        <v>93.56500244140625</v>
      </c>
      <c r="E3735">
        <v>321.1300048828125</v>
      </c>
      <c r="F3735" t="s">
        <v>61</v>
      </c>
    </row>
    <row r="3737" spans="1:9" x14ac:dyDescent="0.2">
      <c r="A3737" t="s">
        <v>62</v>
      </c>
    </row>
    <row r="3739" spans="1:9" x14ac:dyDescent="0.2">
      <c r="A3739" t="s">
        <v>323</v>
      </c>
    </row>
    <row r="3740" spans="1:9" x14ac:dyDescent="0.2">
      <c r="A3740" t="s">
        <v>1</v>
      </c>
      <c r="B3740" t="s">
        <v>2</v>
      </c>
      <c r="C3740" t="s">
        <v>3</v>
      </c>
      <c r="D3740" t="s">
        <v>4</v>
      </c>
    </row>
    <row r="3741" spans="1:9" x14ac:dyDescent="0.2">
      <c r="A3741" t="s">
        <v>5</v>
      </c>
      <c r="B3741">
        <v>90</v>
      </c>
      <c r="C3741" t="s">
        <v>6</v>
      </c>
      <c r="D3741" t="s">
        <v>324</v>
      </c>
    </row>
    <row r="3742" spans="1:9" x14ac:dyDescent="0.2">
      <c r="A3742" t="s">
        <v>8</v>
      </c>
      <c r="B3742" t="s">
        <v>9</v>
      </c>
      <c r="C3742">
        <v>-18.326000213623047</v>
      </c>
      <c r="D3742" t="s">
        <v>10</v>
      </c>
      <c r="E3742">
        <v>16.227800369262695</v>
      </c>
      <c r="F3742" t="s">
        <v>11</v>
      </c>
      <c r="G3742">
        <v>10.433500289916992</v>
      </c>
    </row>
    <row r="3743" spans="1:9" x14ac:dyDescent="0.2">
      <c r="A3743" t="s">
        <v>12</v>
      </c>
      <c r="B3743">
        <v>15</v>
      </c>
      <c r="C3743" t="s">
        <v>13</v>
      </c>
      <c r="D3743">
        <v>1</v>
      </c>
      <c r="E3743" t="s">
        <v>14</v>
      </c>
      <c r="F3743" t="s">
        <v>15</v>
      </c>
    </row>
    <row r="3744" spans="1:9" x14ac:dyDescent="0.2">
      <c r="A3744" t="s">
        <v>16</v>
      </c>
      <c r="B3744" t="s">
        <v>325</v>
      </c>
    </row>
    <row r="3745" spans="1:9" x14ac:dyDescent="0.2">
      <c r="A3745" t="s">
        <v>18</v>
      </c>
    </row>
    <row r="3746" spans="1:9" x14ac:dyDescent="0.2">
      <c r="A3746" t="s">
        <v>19</v>
      </c>
    </row>
    <row r="3747" spans="1:9" x14ac:dyDescent="0.2">
      <c r="A3747" t="s">
        <v>20</v>
      </c>
      <c r="B3747">
        <v>1.4979999463093918E-8</v>
      </c>
    </row>
    <row r="3748" spans="1:9" x14ac:dyDescent="0.2">
      <c r="A3748" t="s">
        <v>21</v>
      </c>
      <c r="B3748" t="s">
        <v>22</v>
      </c>
      <c r="C3748" t="s">
        <v>23</v>
      </c>
      <c r="D3748" t="s">
        <v>24</v>
      </c>
      <c r="E3748" t="s">
        <v>25</v>
      </c>
      <c r="F3748" t="s">
        <v>26</v>
      </c>
      <c r="G3748" t="s">
        <v>27</v>
      </c>
      <c r="H3748" t="s">
        <v>28</v>
      </c>
      <c r="I3748" t="s">
        <v>29</v>
      </c>
    </row>
    <row r="3749" spans="1:9" x14ac:dyDescent="0.2">
      <c r="A3749">
        <v>1</v>
      </c>
      <c r="B3749" t="s">
        <v>30</v>
      </c>
      <c r="C3749">
        <v>84.869003295898438</v>
      </c>
      <c r="D3749">
        <v>23</v>
      </c>
      <c r="E3749">
        <v>234.10000610351562</v>
      </c>
      <c r="F3749">
        <v>128.19999694824219</v>
      </c>
      <c r="G3749">
        <v>26.510000228881836</v>
      </c>
      <c r="H3749">
        <v>576</v>
      </c>
      <c r="I3749">
        <v>5.9270000457763672</v>
      </c>
    </row>
    <row r="3750" spans="1:9" x14ac:dyDescent="0.2">
      <c r="A3750">
        <v>2</v>
      </c>
      <c r="B3750" t="s">
        <v>31</v>
      </c>
      <c r="C3750">
        <v>151.11799621582031</v>
      </c>
      <c r="D3750">
        <v>40.099998474121094</v>
      </c>
      <c r="E3750">
        <v>11.600000381469727</v>
      </c>
      <c r="F3750">
        <v>11.300000190734863</v>
      </c>
      <c r="G3750">
        <v>4.429999828338623</v>
      </c>
      <c r="H3750">
        <v>49</v>
      </c>
      <c r="I3750">
        <v>2.4340000152587891</v>
      </c>
    </row>
    <row r="3751" spans="1:9" x14ac:dyDescent="0.2">
      <c r="A3751">
        <v>3</v>
      </c>
      <c r="B3751" t="s">
        <v>32</v>
      </c>
      <c r="C3751">
        <v>119.47699737548828</v>
      </c>
      <c r="D3751">
        <v>456.60000610351562</v>
      </c>
      <c r="E3751">
        <v>27.200000762939453</v>
      </c>
      <c r="F3751">
        <v>20.100000381469727</v>
      </c>
      <c r="G3751">
        <v>1.1100000143051147</v>
      </c>
      <c r="H3751">
        <v>57</v>
      </c>
      <c r="I3751">
        <v>10.73799991607666</v>
      </c>
    </row>
    <row r="3752" spans="1:9" x14ac:dyDescent="0.2">
      <c r="A3752">
        <v>4</v>
      </c>
      <c r="B3752" t="s">
        <v>33</v>
      </c>
      <c r="C3752">
        <v>107.23200225830078</v>
      </c>
      <c r="D3752">
        <v>3069</v>
      </c>
      <c r="E3752">
        <v>35.900001525878906</v>
      </c>
      <c r="F3752">
        <v>36.599998474121094</v>
      </c>
      <c r="G3752">
        <v>0.40999999642372131</v>
      </c>
      <c r="H3752">
        <v>67</v>
      </c>
      <c r="I3752">
        <v>43.877998352050781</v>
      </c>
    </row>
    <row r="3753" spans="1:9" x14ac:dyDescent="0.2">
      <c r="A3753">
        <v>5</v>
      </c>
      <c r="B3753" t="s">
        <v>34</v>
      </c>
      <c r="C3753">
        <v>129.48800659179688</v>
      </c>
      <c r="D3753">
        <v>95</v>
      </c>
      <c r="E3753">
        <v>6</v>
      </c>
      <c r="F3753">
        <v>5.1999998092651367</v>
      </c>
      <c r="G3753">
        <v>3.4300000667572021</v>
      </c>
      <c r="H3753">
        <v>173</v>
      </c>
      <c r="I3753">
        <v>13.404999732971191</v>
      </c>
    </row>
    <row r="3754" spans="1:9" x14ac:dyDescent="0.2">
      <c r="A3754">
        <v>6</v>
      </c>
      <c r="B3754" t="s">
        <v>35</v>
      </c>
      <c r="C3754">
        <v>90.674003601074219</v>
      </c>
      <c r="D3754">
        <v>1214.5</v>
      </c>
      <c r="E3754">
        <v>26.600000381469727</v>
      </c>
      <c r="F3754">
        <v>16.100000381469727</v>
      </c>
      <c r="G3754">
        <v>0.64999997615814209</v>
      </c>
      <c r="H3754">
        <v>122</v>
      </c>
      <c r="I3754">
        <v>46.645999908447266</v>
      </c>
    </row>
    <row r="3755" spans="1:9" x14ac:dyDescent="0.2">
      <c r="A3755">
        <v>7</v>
      </c>
      <c r="B3755" t="s">
        <v>36</v>
      </c>
      <c r="C3755">
        <v>77.48699951171875</v>
      </c>
      <c r="D3755">
        <v>5536.7998046875</v>
      </c>
      <c r="E3755">
        <v>84.199996948242188</v>
      </c>
      <c r="F3755">
        <v>34.5</v>
      </c>
      <c r="G3755">
        <v>0.30000001192092896</v>
      </c>
      <c r="H3755">
        <v>174</v>
      </c>
      <c r="I3755">
        <v>70.083000183105469</v>
      </c>
    </row>
    <row r="3756" spans="1:9" x14ac:dyDescent="0.2">
      <c r="A3756">
        <v>8</v>
      </c>
      <c r="B3756" t="s">
        <v>37</v>
      </c>
      <c r="C3756">
        <v>107.50299835205078</v>
      </c>
      <c r="D3756">
        <v>717.79998779296875</v>
      </c>
      <c r="E3756">
        <v>15.199999809265137</v>
      </c>
      <c r="F3756">
        <v>9.1999998092651367</v>
      </c>
      <c r="G3756">
        <v>0.85000002384185791</v>
      </c>
      <c r="H3756">
        <v>103</v>
      </c>
      <c r="I3756">
        <v>34.943000793457031</v>
      </c>
    </row>
    <row r="3757" spans="1:9" x14ac:dyDescent="0.2">
      <c r="A3757">
        <v>9</v>
      </c>
      <c r="B3757" t="s">
        <v>38</v>
      </c>
      <c r="C3757">
        <v>134.90199279785156</v>
      </c>
      <c r="D3757">
        <v>1501.5999755859375</v>
      </c>
      <c r="E3757">
        <v>19.600000381469727</v>
      </c>
      <c r="F3757">
        <v>16.299999237060547</v>
      </c>
      <c r="G3757">
        <v>0.57999998331069946</v>
      </c>
      <c r="H3757">
        <v>191</v>
      </c>
      <c r="I3757">
        <v>89.692001342773438</v>
      </c>
    </row>
    <row r="3758" spans="1:9" x14ac:dyDescent="0.2">
      <c r="A3758">
        <v>10</v>
      </c>
      <c r="B3758" t="s">
        <v>39</v>
      </c>
      <c r="C3758">
        <v>146.4429931640625</v>
      </c>
      <c r="D3758">
        <v>27.600000381469727</v>
      </c>
      <c r="E3758">
        <v>14.5</v>
      </c>
      <c r="F3758">
        <v>11.899999618530273</v>
      </c>
      <c r="G3758">
        <v>5.130000114440918</v>
      </c>
      <c r="H3758">
        <v>144</v>
      </c>
      <c r="I3758">
        <v>0.97100001573562622</v>
      </c>
    </row>
    <row r="3759" spans="1:9" x14ac:dyDescent="0.2">
      <c r="A3759">
        <v>11</v>
      </c>
      <c r="B3759" t="s">
        <v>40</v>
      </c>
      <c r="C3759">
        <v>191.36199951171875</v>
      </c>
      <c r="D3759">
        <v>47.799999237060547</v>
      </c>
      <c r="E3759">
        <v>4.9000000953674316</v>
      </c>
      <c r="F3759">
        <v>4.5</v>
      </c>
      <c r="G3759">
        <v>2.8900001049041748</v>
      </c>
      <c r="H3759">
        <v>154</v>
      </c>
      <c r="I3759">
        <v>1.3029999732971191</v>
      </c>
    </row>
    <row r="3761" spans="1:9" x14ac:dyDescent="0.2">
      <c r="A3761" t="s">
        <v>41</v>
      </c>
      <c r="B3761" t="s">
        <v>42</v>
      </c>
    </row>
    <row r="3762" spans="1:9" x14ac:dyDescent="0.2">
      <c r="A3762" t="s">
        <v>22</v>
      </c>
      <c r="B3762" t="s">
        <v>43</v>
      </c>
      <c r="C3762" t="s">
        <v>44</v>
      </c>
      <c r="D3762" t="s">
        <v>45</v>
      </c>
      <c r="E3762" t="s">
        <v>29</v>
      </c>
      <c r="F3762" t="s">
        <v>41</v>
      </c>
      <c r="G3762" t="s">
        <v>46</v>
      </c>
      <c r="H3762" t="s">
        <v>47</v>
      </c>
      <c r="I3762" t="s">
        <v>30</v>
      </c>
    </row>
    <row r="3763" spans="1:9" x14ac:dyDescent="0.2">
      <c r="A3763" t="s">
        <v>30</v>
      </c>
      <c r="B3763">
        <v>0.16200000047683716</v>
      </c>
      <c r="C3763">
        <v>8.0499999225139618E-2</v>
      </c>
      <c r="D3763">
        <v>0.22300000488758087</v>
      </c>
      <c r="E3763">
        <v>5.9270000457763672</v>
      </c>
      <c r="F3763">
        <v>0.72640001773834229</v>
      </c>
      <c r="G3763">
        <v>0.99559998512268066</v>
      </c>
      <c r="H3763">
        <v>0.72960001230239868</v>
      </c>
      <c r="I3763">
        <v>1</v>
      </c>
    </row>
    <row r="3764" spans="1:9" x14ac:dyDescent="0.2">
      <c r="A3764" t="s">
        <v>48</v>
      </c>
      <c r="B3764" t="s">
        <v>49</v>
      </c>
      <c r="C3764">
        <v>-6.8000003695487976E-2</v>
      </c>
    </row>
    <row r="3765" spans="1:9" x14ac:dyDescent="0.2">
      <c r="A3765" t="s">
        <v>31</v>
      </c>
      <c r="B3765">
        <v>0.1809999942779541</v>
      </c>
      <c r="C3765">
        <v>4.8000000417232513E-2</v>
      </c>
      <c r="D3765">
        <v>0.18400000035762787</v>
      </c>
      <c r="E3765">
        <v>2.4340000152587891</v>
      </c>
      <c r="F3765">
        <v>0.97949999570846558</v>
      </c>
      <c r="G3765">
        <v>0.98589998483657837</v>
      </c>
      <c r="H3765">
        <v>0.99750000238418579</v>
      </c>
      <c r="I3765">
        <v>0.99589997529983521</v>
      </c>
    </row>
    <row r="3766" spans="1:9" x14ac:dyDescent="0.2">
      <c r="A3766" t="s">
        <v>48</v>
      </c>
      <c r="B3766" t="s">
        <v>49</v>
      </c>
      <c r="C3766">
        <v>-4.1000001132488251E-2</v>
      </c>
    </row>
    <row r="3767" spans="1:9" x14ac:dyDescent="0.2">
      <c r="A3767" t="s">
        <v>50</v>
      </c>
      <c r="B3767">
        <v>1.5800000429153442</v>
      </c>
      <c r="C3767">
        <v>0.31799998879432678</v>
      </c>
      <c r="D3767">
        <v>1.6380000114440918</v>
      </c>
      <c r="E3767">
        <v>10.73799991607666</v>
      </c>
      <c r="F3767">
        <v>0.9650999903678894</v>
      </c>
      <c r="G3767">
        <v>0.98339998722076416</v>
      </c>
      <c r="H3767">
        <v>0.99519997835159302</v>
      </c>
      <c r="I3767">
        <v>0.98610001802444458</v>
      </c>
    </row>
    <row r="3768" spans="1:9" x14ac:dyDescent="0.2">
      <c r="A3768" t="s">
        <v>51</v>
      </c>
      <c r="B3768">
        <v>10.666000366210938</v>
      </c>
      <c r="C3768">
        <v>1.8026000261306763</v>
      </c>
      <c r="D3768">
        <v>10.878999710083008</v>
      </c>
      <c r="E3768">
        <v>43.877998352050781</v>
      </c>
      <c r="F3768">
        <v>0.98040002584457397</v>
      </c>
      <c r="G3768">
        <v>0.97939997911453247</v>
      </c>
      <c r="H3768">
        <v>1.0059000253677368</v>
      </c>
      <c r="I3768">
        <v>0.99510002136230469</v>
      </c>
    </row>
    <row r="3769" spans="1:9" x14ac:dyDescent="0.2">
      <c r="A3769" t="s">
        <v>52</v>
      </c>
      <c r="B3769">
        <v>1.934999942779541</v>
      </c>
      <c r="C3769">
        <v>0.59189999103546143</v>
      </c>
      <c r="D3769">
        <v>1.5540000200271606</v>
      </c>
      <c r="E3769">
        <v>13.404999732971191</v>
      </c>
      <c r="F3769">
        <v>1.2453999519348145</v>
      </c>
      <c r="G3769">
        <v>0.97759997844696045</v>
      </c>
      <c r="H3769">
        <v>1.2727999687194824</v>
      </c>
      <c r="I3769">
        <v>1.0009000301361084</v>
      </c>
    </row>
    <row r="3770" spans="1:9" x14ac:dyDescent="0.2">
      <c r="A3770" t="s">
        <v>53</v>
      </c>
      <c r="B3770">
        <v>10.029999732971191</v>
      </c>
      <c r="C3770">
        <v>1.864799976348877</v>
      </c>
      <c r="D3770">
        <v>10.065999984741211</v>
      </c>
      <c r="E3770">
        <v>46.645999908447266</v>
      </c>
      <c r="F3770">
        <v>0.99639999866485596</v>
      </c>
      <c r="G3770">
        <v>0.9869999885559082</v>
      </c>
      <c r="H3770">
        <v>1.0101000070571899</v>
      </c>
      <c r="I3770">
        <v>0.99940001964569092</v>
      </c>
    </row>
    <row r="3771" spans="1:9" x14ac:dyDescent="0.2">
      <c r="A3771" t="s">
        <v>54</v>
      </c>
      <c r="B3771">
        <v>40.752998352050781</v>
      </c>
      <c r="C3771">
        <v>6.4281001091003418</v>
      </c>
      <c r="D3771">
        <v>38.784999847412109</v>
      </c>
      <c r="E3771">
        <v>70.083000183105469</v>
      </c>
      <c r="F3771">
        <v>1.0507999658584595</v>
      </c>
      <c r="G3771">
        <v>0.98030000925064087</v>
      </c>
      <c r="H3771">
        <v>1.0714000463485718</v>
      </c>
      <c r="I3771">
        <v>1.0003999471664429</v>
      </c>
    </row>
    <row r="3772" spans="1:9" x14ac:dyDescent="0.2">
      <c r="A3772" t="s">
        <v>55</v>
      </c>
      <c r="B3772">
        <v>7.9530000686645508</v>
      </c>
      <c r="C3772">
        <v>1.8700000047683716</v>
      </c>
      <c r="D3772">
        <v>7.1110000610351562</v>
      </c>
      <c r="E3772">
        <v>34.943000793457031</v>
      </c>
      <c r="F3772">
        <v>1.1184999942779541</v>
      </c>
      <c r="G3772">
        <v>0.9869999885559082</v>
      </c>
      <c r="H3772">
        <v>1.1310000419616699</v>
      </c>
      <c r="I3772">
        <v>1.0018999576568604</v>
      </c>
    </row>
    <row r="3773" spans="1:9" x14ac:dyDescent="0.2">
      <c r="A3773" t="s">
        <v>56</v>
      </c>
      <c r="B3773">
        <v>21.46299934387207</v>
      </c>
      <c r="C3773">
        <v>2.8313999176025391</v>
      </c>
      <c r="D3773">
        <v>21.416000366210938</v>
      </c>
      <c r="E3773">
        <v>89.692001342773438</v>
      </c>
      <c r="F3773">
        <v>1.0022000074386597</v>
      </c>
      <c r="G3773">
        <v>0.99800002574920654</v>
      </c>
      <c r="H3773">
        <v>1.0042999982833862</v>
      </c>
      <c r="I3773">
        <v>1</v>
      </c>
    </row>
    <row r="3774" spans="1:9" x14ac:dyDescent="0.2">
      <c r="A3774" t="s">
        <v>57</v>
      </c>
      <c r="B3774">
        <v>0.42300000786781311</v>
      </c>
      <c r="C3774">
        <v>5.6600000709295273E-2</v>
      </c>
      <c r="D3774">
        <v>0.41100001335144043</v>
      </c>
      <c r="E3774">
        <v>0.97100001573562622</v>
      </c>
      <c r="F3774">
        <v>1.031000018119812</v>
      </c>
      <c r="G3774">
        <v>1.0245000123977661</v>
      </c>
      <c r="H3774">
        <v>1.0063999891281128</v>
      </c>
      <c r="I3774">
        <v>1</v>
      </c>
    </row>
    <row r="3775" spans="1:9" x14ac:dyDescent="0.2">
      <c r="A3775" t="s">
        <v>58</v>
      </c>
      <c r="B3775">
        <v>1.3949999809265137</v>
      </c>
      <c r="C3775">
        <v>0.16550000011920929</v>
      </c>
      <c r="D3775">
        <v>1.3029999732971191</v>
      </c>
      <c r="E3775">
        <v>1.3029999732971191</v>
      </c>
      <c r="F3775">
        <v>1.0707000494003296</v>
      </c>
      <c r="G3775">
        <v>1.0446000099182129</v>
      </c>
      <c r="H3775">
        <v>1.0388000011444092</v>
      </c>
      <c r="I3775">
        <v>0.98669999837875366</v>
      </c>
    </row>
    <row r="3776" spans="1:9" x14ac:dyDescent="0.2">
      <c r="A3776" t="s">
        <v>59</v>
      </c>
    </row>
    <row r="3777" spans="1:9" x14ac:dyDescent="0.2">
      <c r="A3777" t="s">
        <v>60</v>
      </c>
      <c r="B3777">
        <v>96.431999206542969</v>
      </c>
      <c r="C3777">
        <v>16.057399749755859</v>
      </c>
      <c r="D3777">
        <v>93.569000244140625</v>
      </c>
      <c r="E3777">
        <v>320.01998901367188</v>
      </c>
      <c r="F3777" t="s">
        <v>61</v>
      </c>
    </row>
    <row r="3779" spans="1:9" x14ac:dyDescent="0.2">
      <c r="A3779" t="s">
        <v>62</v>
      </c>
    </row>
    <row r="3781" spans="1:9" x14ac:dyDescent="0.2">
      <c r="A3781" t="s">
        <v>326</v>
      </c>
    </row>
    <row r="3782" spans="1:9" x14ac:dyDescent="0.2">
      <c r="A3782" t="s">
        <v>1</v>
      </c>
      <c r="B3782" t="s">
        <v>2</v>
      </c>
      <c r="C3782" t="s">
        <v>3</v>
      </c>
      <c r="D3782" t="s">
        <v>4</v>
      </c>
    </row>
    <row r="3783" spans="1:9" x14ac:dyDescent="0.2">
      <c r="A3783" t="s">
        <v>5</v>
      </c>
      <c r="B3783">
        <v>91</v>
      </c>
      <c r="C3783" t="s">
        <v>6</v>
      </c>
      <c r="D3783" t="s">
        <v>327</v>
      </c>
    </row>
    <row r="3784" spans="1:9" x14ac:dyDescent="0.2">
      <c r="A3784" t="s">
        <v>8</v>
      </c>
      <c r="B3784" t="s">
        <v>9</v>
      </c>
      <c r="C3784">
        <v>-18.000400543212891</v>
      </c>
      <c r="D3784" t="s">
        <v>10</v>
      </c>
      <c r="E3784">
        <v>16.387599945068359</v>
      </c>
      <c r="F3784" t="s">
        <v>11</v>
      </c>
      <c r="G3784">
        <v>10.432000160217285</v>
      </c>
    </row>
    <row r="3785" spans="1:9" x14ac:dyDescent="0.2">
      <c r="A3785" t="s">
        <v>12</v>
      </c>
      <c r="B3785">
        <v>15</v>
      </c>
      <c r="C3785" t="s">
        <v>13</v>
      </c>
      <c r="D3785">
        <v>1</v>
      </c>
      <c r="E3785" t="s">
        <v>14</v>
      </c>
      <c r="F3785" t="s">
        <v>15</v>
      </c>
    </row>
    <row r="3786" spans="1:9" x14ac:dyDescent="0.2">
      <c r="A3786" t="s">
        <v>16</v>
      </c>
      <c r="B3786" t="s">
        <v>328</v>
      </c>
    </row>
    <row r="3787" spans="1:9" x14ac:dyDescent="0.2">
      <c r="A3787" t="s">
        <v>18</v>
      </c>
    </row>
    <row r="3788" spans="1:9" x14ac:dyDescent="0.2">
      <c r="A3788" t="s">
        <v>19</v>
      </c>
    </row>
    <row r="3789" spans="1:9" x14ac:dyDescent="0.2">
      <c r="A3789" t="s">
        <v>20</v>
      </c>
      <c r="B3789">
        <v>1.4979999463093918E-8</v>
      </c>
    </row>
    <row r="3790" spans="1:9" x14ac:dyDescent="0.2">
      <c r="A3790" t="s">
        <v>21</v>
      </c>
      <c r="B3790" t="s">
        <v>22</v>
      </c>
      <c r="C3790" t="s">
        <v>23</v>
      </c>
      <c r="D3790" t="s">
        <v>24</v>
      </c>
      <c r="E3790" t="s">
        <v>25</v>
      </c>
      <c r="F3790" t="s">
        <v>26</v>
      </c>
      <c r="G3790" t="s">
        <v>27</v>
      </c>
      <c r="H3790" t="s">
        <v>28</v>
      </c>
      <c r="I3790" t="s">
        <v>29</v>
      </c>
    </row>
    <row r="3791" spans="1:9" x14ac:dyDescent="0.2">
      <c r="A3791">
        <v>1</v>
      </c>
      <c r="B3791" t="s">
        <v>30</v>
      </c>
      <c r="C3791">
        <v>84.833999633789062</v>
      </c>
      <c r="D3791">
        <v>37.799999237060547</v>
      </c>
      <c r="E3791">
        <v>229.10000610351562</v>
      </c>
      <c r="F3791">
        <v>122.19999694824219</v>
      </c>
      <c r="G3791">
        <v>16.229999542236328</v>
      </c>
      <c r="H3791">
        <v>567</v>
      </c>
      <c r="I3791">
        <v>9.7270002365112305</v>
      </c>
    </row>
    <row r="3792" spans="1:9" x14ac:dyDescent="0.2">
      <c r="A3792">
        <v>2</v>
      </c>
      <c r="B3792" t="s">
        <v>31</v>
      </c>
      <c r="C3792">
        <v>151.11799621582031</v>
      </c>
      <c r="D3792">
        <v>41.099998474121094</v>
      </c>
      <c r="E3792">
        <v>11.199999809265137</v>
      </c>
      <c r="F3792">
        <v>9.3000001907348633</v>
      </c>
      <c r="G3792">
        <v>4.2699999809265137</v>
      </c>
      <c r="H3792">
        <v>47</v>
      </c>
      <c r="I3792">
        <v>2.4939999580383301</v>
      </c>
    </row>
    <row r="3793" spans="1:9" x14ac:dyDescent="0.2">
      <c r="A3793">
        <v>3</v>
      </c>
      <c r="B3793" t="s">
        <v>32</v>
      </c>
      <c r="C3793">
        <v>119.47699737548828</v>
      </c>
      <c r="D3793">
        <v>458.29998779296875</v>
      </c>
      <c r="E3793">
        <v>26.299999237060547</v>
      </c>
      <c r="F3793">
        <v>22.799999237060547</v>
      </c>
      <c r="G3793">
        <v>1.1100000143051147</v>
      </c>
      <c r="H3793">
        <v>57</v>
      </c>
      <c r="I3793">
        <v>10.777999877929688</v>
      </c>
    </row>
    <row r="3794" spans="1:9" x14ac:dyDescent="0.2">
      <c r="A3794">
        <v>4</v>
      </c>
      <c r="B3794" t="s">
        <v>33</v>
      </c>
      <c r="C3794">
        <v>107.25700378417969</v>
      </c>
      <c r="D3794">
        <v>3037.60009765625</v>
      </c>
      <c r="E3794">
        <v>42.099998474121094</v>
      </c>
      <c r="F3794">
        <v>36.099998474121094</v>
      </c>
      <c r="G3794">
        <v>0.40999999642372131</v>
      </c>
      <c r="H3794">
        <v>70</v>
      </c>
      <c r="I3794">
        <v>43.430000305175781</v>
      </c>
    </row>
    <row r="3795" spans="1:9" x14ac:dyDescent="0.2">
      <c r="A3795">
        <v>5</v>
      </c>
      <c r="B3795" t="s">
        <v>34</v>
      </c>
      <c r="C3795">
        <v>129.46699523925781</v>
      </c>
      <c r="D3795">
        <v>95.900001525878906</v>
      </c>
      <c r="E3795">
        <v>6.4000000953674316</v>
      </c>
      <c r="F3795">
        <v>5.8000001907348633</v>
      </c>
      <c r="G3795">
        <v>3.4300000667572021</v>
      </c>
      <c r="H3795">
        <v>180</v>
      </c>
      <c r="I3795">
        <v>13.531000137329102</v>
      </c>
    </row>
    <row r="3796" spans="1:9" x14ac:dyDescent="0.2">
      <c r="A3796">
        <v>6</v>
      </c>
      <c r="B3796" t="s">
        <v>35</v>
      </c>
      <c r="C3796">
        <v>90.674003601074219</v>
      </c>
      <c r="D3796">
        <v>1224.9000244140625</v>
      </c>
      <c r="E3796">
        <v>29.799999237060547</v>
      </c>
      <c r="F3796">
        <v>16.299999237060547</v>
      </c>
      <c r="G3796">
        <v>0.64999997615814209</v>
      </c>
      <c r="H3796">
        <v>126</v>
      </c>
      <c r="I3796">
        <v>47.048999786376953</v>
      </c>
    </row>
    <row r="3797" spans="1:9" x14ac:dyDescent="0.2">
      <c r="A3797">
        <v>7</v>
      </c>
      <c r="B3797" t="s">
        <v>36</v>
      </c>
      <c r="C3797">
        <v>77.476997375488281</v>
      </c>
      <c r="D3797">
        <v>5540.39990234375</v>
      </c>
      <c r="E3797">
        <v>81.400001525878906</v>
      </c>
      <c r="F3797">
        <v>33.5</v>
      </c>
      <c r="G3797">
        <v>0.30000001192092896</v>
      </c>
      <c r="H3797">
        <v>172</v>
      </c>
      <c r="I3797">
        <v>70.127998352050781</v>
      </c>
    </row>
    <row r="3798" spans="1:9" x14ac:dyDescent="0.2">
      <c r="A3798">
        <v>8</v>
      </c>
      <c r="B3798" t="s">
        <v>37</v>
      </c>
      <c r="C3798">
        <v>107.50800323486328</v>
      </c>
      <c r="D3798">
        <v>727.79998779296875</v>
      </c>
      <c r="E3798">
        <v>13.5</v>
      </c>
      <c r="F3798">
        <v>8.1999998092651367</v>
      </c>
      <c r="G3798">
        <v>0.8399999737739563</v>
      </c>
      <c r="H3798">
        <v>98</v>
      </c>
      <c r="I3798">
        <v>35.432998657226562</v>
      </c>
    </row>
    <row r="3799" spans="1:9" x14ac:dyDescent="0.2">
      <c r="A3799">
        <v>9</v>
      </c>
      <c r="B3799" t="s">
        <v>38</v>
      </c>
      <c r="C3799">
        <v>134.91099548339844</v>
      </c>
      <c r="D3799">
        <v>1497.800048828125</v>
      </c>
      <c r="E3799">
        <v>17.399999618530273</v>
      </c>
      <c r="F3799">
        <v>17.5</v>
      </c>
      <c r="G3799">
        <v>0.57999998331069946</v>
      </c>
      <c r="H3799">
        <v>188</v>
      </c>
      <c r="I3799">
        <v>89.462997436523438</v>
      </c>
    </row>
    <row r="3800" spans="1:9" x14ac:dyDescent="0.2">
      <c r="A3800">
        <v>10</v>
      </c>
      <c r="B3800" t="s">
        <v>39</v>
      </c>
      <c r="C3800">
        <v>146.4429931640625</v>
      </c>
      <c r="D3800">
        <v>26.200000762939453</v>
      </c>
      <c r="E3800">
        <v>13.899999618530273</v>
      </c>
      <c r="F3800">
        <v>13.699999809265137</v>
      </c>
      <c r="G3800">
        <v>5.3000001907348633</v>
      </c>
      <c r="H3800">
        <v>143</v>
      </c>
      <c r="I3800">
        <v>0.92400002479553223</v>
      </c>
    </row>
    <row r="3801" spans="1:9" x14ac:dyDescent="0.2">
      <c r="A3801">
        <v>11</v>
      </c>
      <c r="B3801" t="s">
        <v>40</v>
      </c>
      <c r="C3801">
        <v>191.36199951171875</v>
      </c>
      <c r="D3801">
        <v>45</v>
      </c>
      <c r="E3801">
        <v>4.9000000953674316</v>
      </c>
      <c r="F3801">
        <v>3.9000000953674316</v>
      </c>
      <c r="G3801">
        <v>2.9800000190734863</v>
      </c>
      <c r="H3801">
        <v>149</v>
      </c>
      <c r="I3801">
        <v>1.2269999980926514</v>
      </c>
    </row>
    <row r="3803" spans="1:9" x14ac:dyDescent="0.2">
      <c r="A3803" t="s">
        <v>41</v>
      </c>
      <c r="B3803" t="s">
        <v>42</v>
      </c>
    </row>
    <row r="3804" spans="1:9" x14ac:dyDescent="0.2">
      <c r="A3804" t="s">
        <v>22</v>
      </c>
      <c r="B3804" t="s">
        <v>43</v>
      </c>
      <c r="C3804" t="s">
        <v>44</v>
      </c>
      <c r="D3804" t="s">
        <v>45</v>
      </c>
      <c r="E3804" t="s">
        <v>29</v>
      </c>
      <c r="F3804" t="s">
        <v>41</v>
      </c>
      <c r="G3804" t="s">
        <v>46</v>
      </c>
      <c r="H3804" t="s">
        <v>47</v>
      </c>
      <c r="I3804" t="s">
        <v>30</v>
      </c>
    </row>
    <row r="3805" spans="1:9" x14ac:dyDescent="0.2">
      <c r="A3805" t="s">
        <v>30</v>
      </c>
      <c r="B3805">
        <v>0.26600000262260437</v>
      </c>
      <c r="C3805">
        <v>0.13130000233650208</v>
      </c>
      <c r="D3805">
        <v>0.36599999666213989</v>
      </c>
      <c r="E3805">
        <v>9.7270002365112305</v>
      </c>
      <c r="F3805">
        <v>0.72469997406005859</v>
      </c>
      <c r="G3805">
        <v>0.99570000171661377</v>
      </c>
      <c r="H3805">
        <v>0.72780001163482666</v>
      </c>
      <c r="I3805">
        <v>1</v>
      </c>
    </row>
    <row r="3806" spans="1:9" x14ac:dyDescent="0.2">
      <c r="A3806" t="s">
        <v>48</v>
      </c>
      <c r="B3806" t="s">
        <v>49</v>
      </c>
      <c r="C3806">
        <v>-0.1120000034570694</v>
      </c>
    </row>
    <row r="3807" spans="1:9" x14ac:dyDescent="0.2">
      <c r="A3807" t="s">
        <v>31</v>
      </c>
      <c r="B3807">
        <v>0.18500000238418579</v>
      </c>
      <c r="C3807">
        <v>4.9100000411272049E-2</v>
      </c>
      <c r="D3807">
        <v>0.18899999558925629</v>
      </c>
      <c r="E3807">
        <v>2.4939999580383301</v>
      </c>
      <c r="F3807">
        <v>0.97979998588562012</v>
      </c>
      <c r="G3807">
        <v>0.98600000143051147</v>
      </c>
      <c r="H3807">
        <v>0.99769997596740723</v>
      </c>
      <c r="I3807">
        <v>0.99589997529983521</v>
      </c>
    </row>
    <row r="3808" spans="1:9" x14ac:dyDescent="0.2">
      <c r="A3808" t="s">
        <v>48</v>
      </c>
      <c r="B3808" t="s">
        <v>49</v>
      </c>
      <c r="C3808">
        <v>-4.1999999433755875E-2</v>
      </c>
    </row>
    <row r="3809" spans="1:9" x14ac:dyDescent="0.2">
      <c r="A3809" t="s">
        <v>50</v>
      </c>
      <c r="B3809">
        <v>1.5870000123977661</v>
      </c>
      <c r="C3809">
        <v>0.31909999251365662</v>
      </c>
      <c r="D3809">
        <v>1.6440000534057617</v>
      </c>
      <c r="E3809">
        <v>10.777999877929688</v>
      </c>
      <c r="F3809">
        <v>0.96549999713897705</v>
      </c>
      <c r="G3809">
        <v>0.98350000381469727</v>
      </c>
      <c r="H3809">
        <v>0.99529999494552612</v>
      </c>
      <c r="I3809">
        <v>0.98629999160766602</v>
      </c>
    </row>
    <row r="3810" spans="1:9" x14ac:dyDescent="0.2">
      <c r="A3810" t="s">
        <v>51</v>
      </c>
      <c r="B3810">
        <v>10.560000419616699</v>
      </c>
      <c r="C3810">
        <v>1.7831000089645386</v>
      </c>
      <c r="D3810">
        <v>10.767999649047852</v>
      </c>
      <c r="E3810">
        <v>43.430000305175781</v>
      </c>
      <c r="F3810">
        <v>0.98070001602172852</v>
      </c>
      <c r="G3810">
        <v>0.97960001230239868</v>
      </c>
      <c r="H3810">
        <v>1.0060000419616699</v>
      </c>
      <c r="I3810">
        <v>0.99519997835159302</v>
      </c>
    </row>
    <row r="3811" spans="1:9" x14ac:dyDescent="0.2">
      <c r="A3811" t="s">
        <v>52</v>
      </c>
      <c r="B3811">
        <v>1.9520000219345093</v>
      </c>
      <c r="C3811">
        <v>0.59640002250671387</v>
      </c>
      <c r="D3811">
        <v>1.5690000057220459</v>
      </c>
      <c r="E3811">
        <v>13.531000137329102</v>
      </c>
      <c r="F3811">
        <v>1.2441999912261963</v>
      </c>
      <c r="G3811">
        <v>0.97769999504089355</v>
      </c>
      <c r="H3811">
        <v>1.2714999914169312</v>
      </c>
      <c r="I3811">
        <v>1.0009000301361084</v>
      </c>
    </row>
    <row r="3812" spans="1:9" x14ac:dyDescent="0.2">
      <c r="A3812" t="s">
        <v>53</v>
      </c>
      <c r="B3812">
        <v>10.119000434875488</v>
      </c>
      <c r="C3812">
        <v>1.8796000480651855</v>
      </c>
      <c r="D3812">
        <v>10.152999877929688</v>
      </c>
      <c r="E3812">
        <v>47.048999786376953</v>
      </c>
      <c r="F3812">
        <v>0.9966999888420105</v>
      </c>
      <c r="G3812">
        <v>0.98710000514984131</v>
      </c>
      <c r="H3812">
        <v>1.010200023651123</v>
      </c>
      <c r="I3812">
        <v>0.99940001964569092</v>
      </c>
    </row>
    <row r="3813" spans="1:9" x14ac:dyDescent="0.2">
      <c r="A3813" t="s">
        <v>54</v>
      </c>
      <c r="B3813">
        <v>40.800998687744141</v>
      </c>
      <c r="C3813">
        <v>6.4298000335693359</v>
      </c>
      <c r="D3813">
        <v>38.810001373291016</v>
      </c>
      <c r="E3813">
        <v>70.127998352050781</v>
      </c>
      <c r="F3813">
        <v>1.051300048828125</v>
      </c>
      <c r="G3813">
        <v>0.98040002584457397</v>
      </c>
      <c r="H3813">
        <v>1.0719000101089478</v>
      </c>
      <c r="I3813">
        <v>1.0003999471664429</v>
      </c>
    </row>
    <row r="3814" spans="1:9" x14ac:dyDescent="0.2">
      <c r="A3814" t="s">
        <v>55</v>
      </c>
      <c r="B3814">
        <v>8.0600004196166992</v>
      </c>
      <c r="C3814">
        <v>1.8933999538421631</v>
      </c>
      <c r="D3814">
        <v>7.2109999656677246</v>
      </c>
      <c r="E3814">
        <v>35.432998657226562</v>
      </c>
      <c r="F3814">
        <v>1.1177999973297119</v>
      </c>
      <c r="G3814">
        <v>0.98710000514984131</v>
      </c>
      <c r="H3814">
        <v>1.1302000284194946</v>
      </c>
      <c r="I3814">
        <v>1.0018999576568604</v>
      </c>
    </row>
    <row r="3815" spans="1:9" x14ac:dyDescent="0.2">
      <c r="A3815" t="s">
        <v>56</v>
      </c>
      <c r="B3815">
        <v>21.409999847412109</v>
      </c>
      <c r="C3815">
        <v>2.8217000961303711</v>
      </c>
      <c r="D3815">
        <v>21.361000061035156</v>
      </c>
      <c r="E3815">
        <v>89.462997436523438</v>
      </c>
      <c r="F3815">
        <v>1.0023000240325928</v>
      </c>
      <c r="G3815">
        <v>0.99809998273849487</v>
      </c>
      <c r="H3815">
        <v>1.0041999816894531</v>
      </c>
      <c r="I3815">
        <v>1</v>
      </c>
    </row>
    <row r="3816" spans="1:9" x14ac:dyDescent="0.2">
      <c r="A3816" t="s">
        <v>57</v>
      </c>
      <c r="B3816">
        <v>0.40299999713897705</v>
      </c>
      <c r="C3816">
        <v>5.3800001740455627E-2</v>
      </c>
      <c r="D3816">
        <v>0.39100000262260437</v>
      </c>
      <c r="E3816">
        <v>0.92400002479553223</v>
      </c>
      <c r="F3816">
        <v>1.0311000347137451</v>
      </c>
      <c r="G3816">
        <v>1.0246000289916992</v>
      </c>
      <c r="H3816">
        <v>1.0062999725341797</v>
      </c>
      <c r="I3816">
        <v>1</v>
      </c>
    </row>
    <row r="3817" spans="1:9" x14ac:dyDescent="0.2">
      <c r="A3817" t="s">
        <v>58</v>
      </c>
      <c r="B3817">
        <v>1.312999963760376</v>
      </c>
      <c r="C3817">
        <v>0.15559999644756317</v>
      </c>
      <c r="D3817">
        <v>1.2259999513626099</v>
      </c>
      <c r="E3817">
        <v>1.2269999980926514</v>
      </c>
      <c r="F3817">
        <v>1.0707000494003296</v>
      </c>
      <c r="G3817">
        <v>1.044700026512146</v>
      </c>
      <c r="H3817">
        <v>1.0386999845504761</v>
      </c>
      <c r="I3817">
        <v>0.98669999837875366</v>
      </c>
    </row>
    <row r="3818" spans="1:9" x14ac:dyDescent="0.2">
      <c r="A3818" t="s">
        <v>59</v>
      </c>
    </row>
    <row r="3819" spans="1:9" x14ac:dyDescent="0.2">
      <c r="A3819" t="s">
        <v>60</v>
      </c>
      <c r="B3819">
        <v>96.501998901367188</v>
      </c>
      <c r="C3819">
        <v>16.112899780273438</v>
      </c>
      <c r="D3819">
        <v>93.686996459960938</v>
      </c>
      <c r="E3819">
        <v>324.1820068359375</v>
      </c>
      <c r="F3819" t="s">
        <v>61</v>
      </c>
    </row>
    <row r="3821" spans="1:9" x14ac:dyDescent="0.2">
      <c r="A3821" t="s">
        <v>62</v>
      </c>
    </row>
    <row r="3823" spans="1:9" x14ac:dyDescent="0.2">
      <c r="A3823" t="s">
        <v>329</v>
      </c>
    </row>
    <row r="3824" spans="1:9" x14ac:dyDescent="0.2">
      <c r="A3824" t="s">
        <v>1</v>
      </c>
      <c r="B3824" t="s">
        <v>2</v>
      </c>
      <c r="C3824" t="s">
        <v>3</v>
      </c>
      <c r="D3824" t="s">
        <v>4</v>
      </c>
    </row>
    <row r="3825" spans="1:9" x14ac:dyDescent="0.2">
      <c r="A3825" t="s">
        <v>5</v>
      </c>
      <c r="B3825">
        <v>92</v>
      </c>
      <c r="C3825" t="s">
        <v>6</v>
      </c>
      <c r="D3825" t="s">
        <v>330</v>
      </c>
    </row>
    <row r="3826" spans="1:9" x14ac:dyDescent="0.2">
      <c r="A3826" t="s">
        <v>8</v>
      </c>
      <c r="B3826" t="s">
        <v>9</v>
      </c>
      <c r="C3826">
        <v>-18.441799163818359</v>
      </c>
      <c r="D3826" t="s">
        <v>10</v>
      </c>
      <c r="E3826">
        <v>16.923299789428711</v>
      </c>
      <c r="F3826" t="s">
        <v>11</v>
      </c>
      <c r="G3826">
        <v>10.434000015258789</v>
      </c>
    </row>
    <row r="3827" spans="1:9" x14ac:dyDescent="0.2">
      <c r="A3827" t="s">
        <v>12</v>
      </c>
      <c r="B3827">
        <v>15</v>
      </c>
      <c r="C3827" t="s">
        <v>13</v>
      </c>
      <c r="D3827">
        <v>1</v>
      </c>
      <c r="E3827" t="s">
        <v>14</v>
      </c>
      <c r="F3827" t="s">
        <v>15</v>
      </c>
    </row>
    <row r="3828" spans="1:9" x14ac:dyDescent="0.2">
      <c r="A3828" t="s">
        <v>16</v>
      </c>
      <c r="B3828" t="s">
        <v>331</v>
      </c>
    </row>
    <row r="3829" spans="1:9" x14ac:dyDescent="0.2">
      <c r="A3829" t="s">
        <v>18</v>
      </c>
    </row>
    <row r="3830" spans="1:9" x14ac:dyDescent="0.2">
      <c r="A3830" t="s">
        <v>19</v>
      </c>
    </row>
    <row r="3831" spans="1:9" x14ac:dyDescent="0.2">
      <c r="A3831" t="s">
        <v>20</v>
      </c>
      <c r="B3831">
        <v>1.4970000350444934E-8</v>
      </c>
    </row>
    <row r="3832" spans="1:9" x14ac:dyDescent="0.2">
      <c r="A3832" t="s">
        <v>21</v>
      </c>
      <c r="B3832" t="s">
        <v>22</v>
      </c>
      <c r="C3832" t="s">
        <v>23</v>
      </c>
      <c r="D3832" t="s">
        <v>24</v>
      </c>
      <c r="E3832" t="s">
        <v>25</v>
      </c>
      <c r="F3832" t="s">
        <v>26</v>
      </c>
      <c r="G3832" t="s">
        <v>27</v>
      </c>
      <c r="H3832" t="s">
        <v>28</v>
      </c>
      <c r="I3832" t="s">
        <v>29</v>
      </c>
    </row>
    <row r="3833" spans="1:9" x14ac:dyDescent="0.2">
      <c r="A3833">
        <v>1</v>
      </c>
      <c r="B3833" t="s">
        <v>30</v>
      </c>
      <c r="C3833">
        <v>84.676002502441406</v>
      </c>
      <c r="D3833">
        <v>49.700000762939453</v>
      </c>
      <c r="E3833">
        <v>196.89999389648438</v>
      </c>
      <c r="F3833">
        <v>116.40000152587891</v>
      </c>
      <c r="G3833">
        <v>11.960000038146973</v>
      </c>
      <c r="H3833">
        <v>537</v>
      </c>
      <c r="I3833">
        <v>12.802000045776367</v>
      </c>
    </row>
    <row r="3834" spans="1:9" x14ac:dyDescent="0.2">
      <c r="A3834">
        <v>2</v>
      </c>
      <c r="B3834" t="s">
        <v>31</v>
      </c>
      <c r="C3834">
        <v>151.11799621582031</v>
      </c>
      <c r="D3834">
        <v>45.099998474121094</v>
      </c>
      <c r="E3834">
        <v>13.399999618530273</v>
      </c>
      <c r="F3834">
        <v>7.1999998092651367</v>
      </c>
      <c r="G3834">
        <v>4.0199999809265137</v>
      </c>
      <c r="H3834">
        <v>47</v>
      </c>
      <c r="I3834">
        <v>2.7390000820159912</v>
      </c>
    </row>
    <row r="3835" spans="1:9" x14ac:dyDescent="0.2">
      <c r="A3835">
        <v>3</v>
      </c>
      <c r="B3835" t="s">
        <v>32</v>
      </c>
      <c r="C3835">
        <v>119.47699737548828</v>
      </c>
      <c r="D3835">
        <v>473.5</v>
      </c>
      <c r="E3835">
        <v>27.200000762939453</v>
      </c>
      <c r="F3835">
        <v>21.100000381469727</v>
      </c>
      <c r="G3835">
        <v>1.0900000333786011</v>
      </c>
      <c r="H3835">
        <v>57</v>
      </c>
      <c r="I3835">
        <v>11.144000053405762</v>
      </c>
    </row>
    <row r="3836" spans="1:9" x14ac:dyDescent="0.2">
      <c r="A3836">
        <v>4</v>
      </c>
      <c r="B3836" t="s">
        <v>33</v>
      </c>
      <c r="C3836">
        <v>107.22699737548828</v>
      </c>
      <c r="D3836">
        <v>3100.5</v>
      </c>
      <c r="E3836">
        <v>38.5</v>
      </c>
      <c r="F3836">
        <v>35.200000762939453</v>
      </c>
      <c r="G3836">
        <v>0.40999999642372131</v>
      </c>
      <c r="H3836">
        <v>68</v>
      </c>
      <c r="I3836">
        <v>44.359001159667969</v>
      </c>
    </row>
    <row r="3837" spans="1:9" x14ac:dyDescent="0.2">
      <c r="A3837">
        <v>5</v>
      </c>
      <c r="B3837" t="s">
        <v>34</v>
      </c>
      <c r="C3837">
        <v>129.48800659179688</v>
      </c>
      <c r="D3837">
        <v>83.400001525878906</v>
      </c>
      <c r="E3837">
        <v>7.5999999046325684</v>
      </c>
      <c r="F3837">
        <v>4.4000000953674316</v>
      </c>
      <c r="G3837">
        <v>3.7000000476837158</v>
      </c>
      <c r="H3837">
        <v>177</v>
      </c>
      <c r="I3837">
        <v>11.774999618530273</v>
      </c>
    </row>
    <row r="3838" spans="1:9" x14ac:dyDescent="0.2">
      <c r="A3838">
        <v>6</v>
      </c>
      <c r="B3838" t="s">
        <v>35</v>
      </c>
      <c r="C3838">
        <v>90.683998107910156</v>
      </c>
      <c r="D3838">
        <v>1244.5</v>
      </c>
      <c r="E3838">
        <v>31.600000381469727</v>
      </c>
      <c r="F3838">
        <v>12.800000190734863</v>
      </c>
      <c r="G3838">
        <v>0.64999997615814209</v>
      </c>
      <c r="H3838">
        <v>124</v>
      </c>
      <c r="I3838">
        <v>47.830001831054688</v>
      </c>
    </row>
    <row r="3839" spans="1:9" x14ac:dyDescent="0.2">
      <c r="A3839">
        <v>7</v>
      </c>
      <c r="B3839" t="s">
        <v>36</v>
      </c>
      <c r="C3839">
        <v>77.48699951171875</v>
      </c>
      <c r="D3839">
        <v>5556.10009765625</v>
      </c>
      <c r="E3839">
        <v>80.099998474121094</v>
      </c>
      <c r="F3839">
        <v>35.700000762939453</v>
      </c>
      <c r="G3839">
        <v>0.30000001192092896</v>
      </c>
      <c r="H3839">
        <v>172</v>
      </c>
      <c r="I3839">
        <v>70.375</v>
      </c>
    </row>
    <row r="3840" spans="1:9" x14ac:dyDescent="0.2">
      <c r="A3840">
        <v>8</v>
      </c>
      <c r="B3840" t="s">
        <v>37</v>
      </c>
      <c r="C3840">
        <v>107.50299835205078</v>
      </c>
      <c r="D3840">
        <v>721.4000244140625</v>
      </c>
      <c r="E3840">
        <v>13.899999618530273</v>
      </c>
      <c r="F3840">
        <v>8.5</v>
      </c>
      <c r="G3840">
        <v>0.8399999737739563</v>
      </c>
      <c r="H3840">
        <v>99</v>
      </c>
      <c r="I3840">
        <v>35.143001556396484</v>
      </c>
    </row>
    <row r="3841" spans="1:9" x14ac:dyDescent="0.2">
      <c r="A3841">
        <v>9</v>
      </c>
      <c r="B3841" t="s">
        <v>38</v>
      </c>
      <c r="C3841">
        <v>134.91499328613281</v>
      </c>
      <c r="D3841">
        <v>1503</v>
      </c>
      <c r="E3841">
        <v>20.799999237060547</v>
      </c>
      <c r="F3841">
        <v>14.899999618530273</v>
      </c>
      <c r="G3841">
        <v>0.57999998331069946</v>
      </c>
      <c r="H3841">
        <v>191</v>
      </c>
      <c r="I3841">
        <v>89.834999084472656</v>
      </c>
    </row>
    <row r="3842" spans="1:9" x14ac:dyDescent="0.2">
      <c r="A3842">
        <v>10</v>
      </c>
      <c r="B3842" t="s">
        <v>39</v>
      </c>
      <c r="C3842">
        <v>146.4429931640625</v>
      </c>
      <c r="D3842">
        <v>26.799999237060547</v>
      </c>
      <c r="E3842">
        <v>14</v>
      </c>
      <c r="F3842">
        <v>12</v>
      </c>
      <c r="G3842">
        <v>5.1999998092651367</v>
      </c>
      <c r="H3842">
        <v>142</v>
      </c>
      <c r="I3842">
        <v>0.9440000057220459</v>
      </c>
    </row>
    <row r="3843" spans="1:9" x14ac:dyDescent="0.2">
      <c r="A3843">
        <v>11</v>
      </c>
      <c r="B3843" t="s">
        <v>40</v>
      </c>
      <c r="C3843">
        <v>191.36199951171875</v>
      </c>
      <c r="D3843">
        <v>43.599998474121094</v>
      </c>
      <c r="E3843">
        <v>4.3000001907348633</v>
      </c>
      <c r="F3843">
        <v>5.1999998092651367</v>
      </c>
      <c r="G3843">
        <v>3.0499999523162842</v>
      </c>
      <c r="H3843">
        <v>152</v>
      </c>
      <c r="I3843">
        <v>1.190000057220459</v>
      </c>
    </row>
    <row r="3845" spans="1:9" x14ac:dyDescent="0.2">
      <c r="A3845" t="s">
        <v>41</v>
      </c>
      <c r="B3845" t="s">
        <v>42</v>
      </c>
    </row>
    <row r="3846" spans="1:9" x14ac:dyDescent="0.2">
      <c r="A3846" t="s">
        <v>22</v>
      </c>
      <c r="B3846" t="s">
        <v>43</v>
      </c>
      <c r="C3846" t="s">
        <v>44</v>
      </c>
      <c r="D3846" t="s">
        <v>45</v>
      </c>
      <c r="E3846" t="s">
        <v>29</v>
      </c>
      <c r="F3846" t="s">
        <v>41</v>
      </c>
      <c r="G3846" t="s">
        <v>46</v>
      </c>
      <c r="H3846" t="s">
        <v>47</v>
      </c>
      <c r="I3846" t="s">
        <v>30</v>
      </c>
    </row>
    <row r="3847" spans="1:9" x14ac:dyDescent="0.2">
      <c r="A3847" t="s">
        <v>30</v>
      </c>
      <c r="B3847">
        <v>0.34999999403953552</v>
      </c>
      <c r="C3847">
        <v>0.17209999263286591</v>
      </c>
      <c r="D3847">
        <v>0.48199999332427979</v>
      </c>
      <c r="E3847">
        <v>12.802000045776367</v>
      </c>
      <c r="F3847">
        <v>0.72539997100830078</v>
      </c>
      <c r="G3847">
        <v>0.99559998512268066</v>
      </c>
      <c r="H3847">
        <v>0.72860002517700195</v>
      </c>
      <c r="I3847">
        <v>1</v>
      </c>
    </row>
    <row r="3848" spans="1:9" x14ac:dyDescent="0.2">
      <c r="A3848" t="s">
        <v>48</v>
      </c>
      <c r="B3848" t="s">
        <v>49</v>
      </c>
      <c r="C3848">
        <v>-0.14699999988079071</v>
      </c>
    </row>
    <row r="3849" spans="1:9" x14ac:dyDescent="0.2">
      <c r="A3849" t="s">
        <v>31</v>
      </c>
      <c r="B3849">
        <v>0.20299999415874481</v>
      </c>
      <c r="C3849">
        <v>5.3599998354911804E-2</v>
      </c>
      <c r="D3849">
        <v>0.2070000022649765</v>
      </c>
      <c r="E3849">
        <v>2.7390000820159912</v>
      </c>
      <c r="F3849">
        <v>0.97949999570846558</v>
      </c>
      <c r="G3849">
        <v>0.98600000143051147</v>
      </c>
      <c r="H3849">
        <v>0.99750000238418579</v>
      </c>
      <c r="I3849">
        <v>0.99589997529983521</v>
      </c>
    </row>
    <row r="3850" spans="1:9" x14ac:dyDescent="0.2">
      <c r="A3850" t="s">
        <v>48</v>
      </c>
      <c r="B3850" t="s">
        <v>49</v>
      </c>
      <c r="C3850">
        <v>-4.6000000089406967E-2</v>
      </c>
    </row>
    <row r="3851" spans="1:9" x14ac:dyDescent="0.2">
      <c r="A3851" t="s">
        <v>50</v>
      </c>
      <c r="B3851">
        <v>1.6399999856948853</v>
      </c>
      <c r="C3851">
        <v>0.32879999279975891</v>
      </c>
      <c r="D3851">
        <v>1.7000000476837158</v>
      </c>
      <c r="E3851">
        <v>11.144000053405762</v>
      </c>
      <c r="F3851">
        <v>0.96520000696182251</v>
      </c>
      <c r="G3851">
        <v>0.98339998722076416</v>
      </c>
      <c r="H3851">
        <v>0.99519997835159302</v>
      </c>
      <c r="I3851">
        <v>0.98610001802444458</v>
      </c>
    </row>
    <row r="3852" spans="1:9" x14ac:dyDescent="0.2">
      <c r="A3852" t="s">
        <v>51</v>
      </c>
      <c r="B3852">
        <v>10.78600025177002</v>
      </c>
      <c r="C3852">
        <v>1.8156000375747681</v>
      </c>
      <c r="D3852">
        <v>10.998000144958496</v>
      </c>
      <c r="E3852">
        <v>44.359001159667969</v>
      </c>
      <c r="F3852">
        <v>0.98070001602172852</v>
      </c>
      <c r="G3852">
        <v>0.97949999570846558</v>
      </c>
      <c r="H3852">
        <v>1.006100058555603</v>
      </c>
      <c r="I3852">
        <v>0.99519997835159302</v>
      </c>
    </row>
    <row r="3853" spans="1:9" x14ac:dyDescent="0.2">
      <c r="A3853" t="s">
        <v>52</v>
      </c>
      <c r="B3853">
        <v>1.7009999752044678</v>
      </c>
      <c r="C3853">
        <v>0.51800000667572021</v>
      </c>
      <c r="D3853">
        <v>1.3650000095367432</v>
      </c>
      <c r="E3853">
        <v>11.774999618530273</v>
      </c>
      <c r="F3853">
        <v>1.2458000183105469</v>
      </c>
      <c r="G3853">
        <v>0.97759997844696045</v>
      </c>
      <c r="H3853">
        <v>1.2732000350952148</v>
      </c>
      <c r="I3853">
        <v>1.0009000301361084</v>
      </c>
    </row>
    <row r="3854" spans="1:9" x14ac:dyDescent="0.2">
      <c r="A3854" t="s">
        <v>53</v>
      </c>
      <c r="B3854">
        <v>10.27299976348877</v>
      </c>
      <c r="C3854">
        <v>1.9021999835968018</v>
      </c>
      <c r="D3854">
        <v>10.321999549865723</v>
      </c>
      <c r="E3854">
        <v>47.830001831054688</v>
      </c>
      <c r="F3854">
        <v>0.99529999494552612</v>
      </c>
      <c r="G3854">
        <v>0.98710000514984131</v>
      </c>
      <c r="H3854">
        <v>1.0089000463485718</v>
      </c>
      <c r="I3854">
        <v>0.99940001964569092</v>
      </c>
    </row>
    <row r="3855" spans="1:9" x14ac:dyDescent="0.2">
      <c r="A3855" t="s">
        <v>54</v>
      </c>
      <c r="B3855">
        <v>40.923999786376953</v>
      </c>
      <c r="C3855">
        <v>6.4288997650146484</v>
      </c>
      <c r="D3855">
        <v>38.945999145507812</v>
      </c>
      <c r="E3855">
        <v>70.375</v>
      </c>
      <c r="F3855">
        <v>1.0507999658584595</v>
      </c>
      <c r="G3855">
        <v>0.98030000925064087</v>
      </c>
      <c r="H3855">
        <v>1.0714999437332153</v>
      </c>
      <c r="I3855">
        <v>1.0003999471664429</v>
      </c>
    </row>
    <row r="3856" spans="1:9" x14ac:dyDescent="0.2">
      <c r="A3856" t="s">
        <v>55</v>
      </c>
      <c r="B3856">
        <v>7.9829998016357422</v>
      </c>
      <c r="C3856">
        <v>1.8695000410079956</v>
      </c>
      <c r="D3856">
        <v>7.1510000228881836</v>
      </c>
      <c r="E3856">
        <v>35.143001556396484</v>
      </c>
      <c r="F3856">
        <v>1.1162999868392944</v>
      </c>
      <c r="G3856">
        <v>0.98710000514984131</v>
      </c>
      <c r="H3856">
        <v>1.1288000345230103</v>
      </c>
      <c r="I3856">
        <v>1.0018999576568604</v>
      </c>
    </row>
    <row r="3857" spans="1:9" x14ac:dyDescent="0.2">
      <c r="A3857" t="s">
        <v>56</v>
      </c>
      <c r="B3857">
        <v>21.499000549316406</v>
      </c>
      <c r="C3857">
        <v>2.8245000839233398</v>
      </c>
      <c r="D3857">
        <v>21.450000762939453</v>
      </c>
      <c r="E3857">
        <v>89.834999084472656</v>
      </c>
      <c r="F3857">
        <v>1.0023000240325928</v>
      </c>
      <c r="G3857">
        <v>0.99800002574920654</v>
      </c>
      <c r="H3857">
        <v>1.0042999982833862</v>
      </c>
      <c r="I3857">
        <v>1</v>
      </c>
    </row>
    <row r="3858" spans="1:9" x14ac:dyDescent="0.2">
      <c r="A3858" t="s">
        <v>57</v>
      </c>
      <c r="B3858">
        <v>0.41200000047683716</v>
      </c>
      <c r="C3858">
        <v>5.4800000041723251E-2</v>
      </c>
      <c r="D3858">
        <v>0.39899998903274536</v>
      </c>
      <c r="E3858">
        <v>0.9440000057220459</v>
      </c>
      <c r="F3858">
        <v>1.0311000347137451</v>
      </c>
      <c r="G3858">
        <v>1.0245000123977661</v>
      </c>
      <c r="H3858">
        <v>1.0063999891281128</v>
      </c>
      <c r="I3858">
        <v>1</v>
      </c>
    </row>
    <row r="3859" spans="1:9" x14ac:dyDescent="0.2">
      <c r="A3859" t="s">
        <v>58</v>
      </c>
      <c r="B3859">
        <v>1.2740000486373901</v>
      </c>
      <c r="C3859">
        <v>0.15060000121593475</v>
      </c>
      <c r="D3859">
        <v>1.190000057220459</v>
      </c>
      <c r="E3859">
        <v>1.190000057220459</v>
      </c>
      <c r="F3859">
        <v>1.0709999799728394</v>
      </c>
      <c r="G3859">
        <v>1.0446000099182129</v>
      </c>
      <c r="H3859">
        <v>1.0390000343322754</v>
      </c>
      <c r="I3859">
        <v>0.98680001497268677</v>
      </c>
    </row>
    <row r="3860" spans="1:9" x14ac:dyDescent="0.2">
      <c r="A3860" t="s">
        <v>59</v>
      </c>
    </row>
    <row r="3861" spans="1:9" x14ac:dyDescent="0.2">
      <c r="A3861" t="s">
        <v>60</v>
      </c>
      <c r="B3861">
        <v>96.851997375488281</v>
      </c>
      <c r="C3861">
        <v>16.118499755859375</v>
      </c>
      <c r="D3861">
        <v>94.21099853515625</v>
      </c>
      <c r="E3861">
        <v>328.135009765625</v>
      </c>
      <c r="F3861" t="s">
        <v>61</v>
      </c>
    </row>
    <row r="3863" spans="1:9" x14ac:dyDescent="0.2">
      <c r="A3863" t="s">
        <v>62</v>
      </c>
    </row>
    <row r="3865" spans="1:9" x14ac:dyDescent="0.2">
      <c r="A3865" t="s">
        <v>332</v>
      </c>
    </row>
    <row r="3866" spans="1:9" x14ac:dyDescent="0.2">
      <c r="A3866" t="s">
        <v>1</v>
      </c>
      <c r="B3866" t="s">
        <v>2</v>
      </c>
      <c r="C3866" t="s">
        <v>3</v>
      </c>
      <c r="D3866" t="s">
        <v>4</v>
      </c>
    </row>
    <row r="3867" spans="1:9" x14ac:dyDescent="0.2">
      <c r="A3867" t="s">
        <v>5</v>
      </c>
      <c r="B3867">
        <v>93</v>
      </c>
      <c r="C3867" t="s">
        <v>6</v>
      </c>
      <c r="D3867" t="s">
        <v>333</v>
      </c>
    </row>
    <row r="3868" spans="1:9" x14ac:dyDescent="0.2">
      <c r="A3868" t="s">
        <v>8</v>
      </c>
      <c r="B3868" t="s">
        <v>9</v>
      </c>
      <c r="C3868">
        <v>-18.845399856567383</v>
      </c>
      <c r="D3868" t="s">
        <v>10</v>
      </c>
      <c r="E3868">
        <v>16.32029914855957</v>
      </c>
      <c r="F3868" t="s">
        <v>11</v>
      </c>
      <c r="G3868">
        <v>10.434000015258789</v>
      </c>
    </row>
    <row r="3869" spans="1:9" x14ac:dyDescent="0.2">
      <c r="A3869" t="s">
        <v>12</v>
      </c>
      <c r="B3869">
        <v>15</v>
      </c>
      <c r="C3869" t="s">
        <v>13</v>
      </c>
      <c r="D3869">
        <v>1</v>
      </c>
      <c r="E3869" t="s">
        <v>14</v>
      </c>
      <c r="F3869" t="s">
        <v>15</v>
      </c>
    </row>
    <row r="3870" spans="1:9" x14ac:dyDescent="0.2">
      <c r="A3870" t="s">
        <v>16</v>
      </c>
      <c r="B3870" t="s">
        <v>334</v>
      </c>
    </row>
    <row r="3871" spans="1:9" x14ac:dyDescent="0.2">
      <c r="A3871" t="s">
        <v>18</v>
      </c>
    </row>
    <row r="3872" spans="1:9" x14ac:dyDescent="0.2">
      <c r="A3872" t="s">
        <v>19</v>
      </c>
    </row>
    <row r="3873" spans="1:9" x14ac:dyDescent="0.2">
      <c r="A3873" t="s">
        <v>20</v>
      </c>
      <c r="B3873">
        <v>1.4970000350444934E-8</v>
      </c>
    </row>
    <row r="3874" spans="1:9" x14ac:dyDescent="0.2">
      <c r="A3874" t="s">
        <v>21</v>
      </c>
      <c r="B3874" t="s">
        <v>22</v>
      </c>
      <c r="C3874" t="s">
        <v>23</v>
      </c>
      <c r="D3874" t="s">
        <v>24</v>
      </c>
      <c r="E3874" t="s">
        <v>25</v>
      </c>
      <c r="F3874" t="s">
        <v>26</v>
      </c>
      <c r="G3874" t="s">
        <v>27</v>
      </c>
      <c r="H3874" t="s">
        <v>28</v>
      </c>
      <c r="I3874" t="s">
        <v>29</v>
      </c>
    </row>
    <row r="3875" spans="1:9" x14ac:dyDescent="0.2">
      <c r="A3875">
        <v>1</v>
      </c>
      <c r="B3875" t="s">
        <v>30</v>
      </c>
      <c r="C3875">
        <v>84.763999938964844</v>
      </c>
      <c r="D3875">
        <v>49.700000762939453</v>
      </c>
      <c r="E3875">
        <v>209.30000305175781</v>
      </c>
      <c r="F3875">
        <v>120.40000152587891</v>
      </c>
      <c r="G3875">
        <v>12.229999542236328</v>
      </c>
      <c r="H3875">
        <v>551</v>
      </c>
      <c r="I3875">
        <v>12.796999931335449</v>
      </c>
    </row>
    <row r="3876" spans="1:9" x14ac:dyDescent="0.2">
      <c r="A3876">
        <v>2</v>
      </c>
      <c r="B3876" t="s">
        <v>31</v>
      </c>
      <c r="C3876">
        <v>151.11799621582031</v>
      </c>
      <c r="D3876">
        <v>44.5</v>
      </c>
      <c r="E3876">
        <v>11</v>
      </c>
      <c r="F3876">
        <v>9.3000001907348633</v>
      </c>
      <c r="G3876">
        <v>4.0500001907348633</v>
      </c>
      <c r="H3876">
        <v>46</v>
      </c>
      <c r="I3876">
        <v>2.6989998817443848</v>
      </c>
    </row>
    <row r="3877" spans="1:9" x14ac:dyDescent="0.2">
      <c r="A3877">
        <v>3</v>
      </c>
      <c r="B3877" t="s">
        <v>32</v>
      </c>
      <c r="C3877">
        <v>119.47699737548828</v>
      </c>
      <c r="D3877">
        <v>481.39999389648438</v>
      </c>
      <c r="E3877">
        <v>29.299999237060547</v>
      </c>
      <c r="F3877">
        <v>19.600000381469727</v>
      </c>
      <c r="G3877">
        <v>1.0800000429153442</v>
      </c>
      <c r="H3877">
        <v>58</v>
      </c>
      <c r="I3877">
        <v>11.329999923706055</v>
      </c>
    </row>
    <row r="3878" spans="1:9" x14ac:dyDescent="0.2">
      <c r="A3878">
        <v>4</v>
      </c>
      <c r="B3878" t="s">
        <v>33</v>
      </c>
      <c r="C3878">
        <v>107.23699951171875</v>
      </c>
      <c r="D3878">
        <v>3110.10009765625</v>
      </c>
      <c r="E3878">
        <v>36.900001525878906</v>
      </c>
      <c r="F3878">
        <v>36.400001525878906</v>
      </c>
      <c r="G3878">
        <v>0.40999999642372131</v>
      </c>
      <c r="H3878">
        <v>68</v>
      </c>
      <c r="I3878">
        <v>44.495998382568359</v>
      </c>
    </row>
    <row r="3879" spans="1:9" x14ac:dyDescent="0.2">
      <c r="A3879">
        <v>5</v>
      </c>
      <c r="B3879" t="s">
        <v>34</v>
      </c>
      <c r="C3879">
        <v>129.45100402832031</v>
      </c>
      <c r="D3879">
        <v>89.400001525878906</v>
      </c>
      <c r="E3879">
        <v>5.4000000953674316</v>
      </c>
      <c r="F3879">
        <v>5.5999999046325684</v>
      </c>
      <c r="G3879">
        <v>3.5499999523162842</v>
      </c>
      <c r="H3879">
        <v>172</v>
      </c>
      <c r="I3879">
        <v>12.618000030517578</v>
      </c>
    </row>
    <row r="3880" spans="1:9" x14ac:dyDescent="0.2">
      <c r="A3880">
        <v>6</v>
      </c>
      <c r="B3880" t="s">
        <v>35</v>
      </c>
      <c r="C3880">
        <v>90.683998107910156</v>
      </c>
      <c r="D3880">
        <v>1281.0999755859375</v>
      </c>
      <c r="E3880">
        <v>28</v>
      </c>
      <c r="F3880">
        <v>15.800000190734863</v>
      </c>
      <c r="G3880">
        <v>0.63999998569488525</v>
      </c>
      <c r="H3880">
        <v>123</v>
      </c>
      <c r="I3880">
        <v>49.237998962402344</v>
      </c>
    </row>
    <row r="3881" spans="1:9" x14ac:dyDescent="0.2">
      <c r="A3881">
        <v>7</v>
      </c>
      <c r="B3881" t="s">
        <v>36</v>
      </c>
      <c r="C3881">
        <v>77.482002258300781</v>
      </c>
      <c r="D3881">
        <v>5519.89990234375</v>
      </c>
      <c r="E3881">
        <v>82.699996948242188</v>
      </c>
      <c r="F3881">
        <v>34</v>
      </c>
      <c r="G3881">
        <v>0.30000001192092896</v>
      </c>
      <c r="H3881">
        <v>173</v>
      </c>
      <c r="I3881">
        <v>69.916000366210938</v>
      </c>
    </row>
    <row r="3882" spans="1:9" x14ac:dyDescent="0.2">
      <c r="A3882">
        <v>8</v>
      </c>
      <c r="B3882" t="s">
        <v>37</v>
      </c>
      <c r="C3882">
        <v>107.51899719238281</v>
      </c>
      <c r="D3882">
        <v>720.4000244140625</v>
      </c>
      <c r="E3882">
        <v>14</v>
      </c>
      <c r="F3882">
        <v>11.100000381469727</v>
      </c>
      <c r="G3882">
        <v>0.85000002384185791</v>
      </c>
      <c r="H3882">
        <v>108</v>
      </c>
      <c r="I3882">
        <v>35.091999053955078</v>
      </c>
    </row>
    <row r="3883" spans="1:9" x14ac:dyDescent="0.2">
      <c r="A3883">
        <v>9</v>
      </c>
      <c r="B3883" t="s">
        <v>38</v>
      </c>
      <c r="C3883">
        <v>134.89300537109375</v>
      </c>
      <c r="D3883">
        <v>1491.300048828125</v>
      </c>
      <c r="E3883">
        <v>18.799999237060547</v>
      </c>
      <c r="F3883">
        <v>17.200000762939453</v>
      </c>
      <c r="G3883">
        <v>0.5899999737739563</v>
      </c>
      <c r="H3883">
        <v>192</v>
      </c>
      <c r="I3883">
        <v>89.135002136230469</v>
      </c>
    </row>
    <row r="3884" spans="1:9" x14ac:dyDescent="0.2">
      <c r="A3884">
        <v>10</v>
      </c>
      <c r="B3884" t="s">
        <v>39</v>
      </c>
      <c r="C3884">
        <v>146.4429931640625</v>
      </c>
      <c r="D3884">
        <v>23.399999618530273</v>
      </c>
      <c r="E3884">
        <v>14.899999618530273</v>
      </c>
      <c r="F3884">
        <v>12.699999809265137</v>
      </c>
      <c r="G3884">
        <v>5.880000114440918</v>
      </c>
      <c r="H3884">
        <v>146</v>
      </c>
      <c r="I3884">
        <v>0.82499998807907104</v>
      </c>
    </row>
    <row r="3885" spans="1:9" x14ac:dyDescent="0.2">
      <c r="A3885">
        <v>11</v>
      </c>
      <c r="B3885" t="s">
        <v>40</v>
      </c>
      <c r="C3885">
        <v>191.36199951171875</v>
      </c>
      <c r="D3885">
        <v>36.900001525878906</v>
      </c>
      <c r="E3885">
        <v>5.8000001907348633</v>
      </c>
      <c r="F3885">
        <v>4.5</v>
      </c>
      <c r="G3885">
        <v>3.4100000858306885</v>
      </c>
      <c r="H3885">
        <v>161</v>
      </c>
      <c r="I3885">
        <v>1.0069999694824219</v>
      </c>
    </row>
    <row r="3887" spans="1:9" x14ac:dyDescent="0.2">
      <c r="A3887" t="s">
        <v>41</v>
      </c>
      <c r="B3887" t="s">
        <v>42</v>
      </c>
    </row>
    <row r="3888" spans="1:9" x14ac:dyDescent="0.2">
      <c r="A3888" t="s">
        <v>22</v>
      </c>
      <c r="B3888" t="s">
        <v>43</v>
      </c>
      <c r="C3888" t="s">
        <v>44</v>
      </c>
      <c r="D3888" t="s">
        <v>45</v>
      </c>
      <c r="E3888" t="s">
        <v>29</v>
      </c>
      <c r="F3888" t="s">
        <v>41</v>
      </c>
      <c r="G3888" t="s">
        <v>46</v>
      </c>
      <c r="H3888" t="s">
        <v>47</v>
      </c>
      <c r="I3888" t="s">
        <v>30</v>
      </c>
    </row>
    <row r="3889" spans="1:9" x14ac:dyDescent="0.2">
      <c r="A3889" t="s">
        <v>30</v>
      </c>
      <c r="B3889">
        <v>0.34900000691413879</v>
      </c>
      <c r="C3889">
        <v>0.17209999263286591</v>
      </c>
      <c r="D3889">
        <v>0.48199999332427979</v>
      </c>
      <c r="E3889">
        <v>12.796999931335449</v>
      </c>
      <c r="F3889">
        <v>0.72430002689361572</v>
      </c>
      <c r="G3889">
        <v>0.99580001831054688</v>
      </c>
      <c r="H3889">
        <v>0.72740000486373901</v>
      </c>
      <c r="I3889">
        <v>1</v>
      </c>
    </row>
    <row r="3890" spans="1:9" x14ac:dyDescent="0.2">
      <c r="A3890" t="s">
        <v>48</v>
      </c>
      <c r="B3890" t="s">
        <v>49</v>
      </c>
      <c r="C3890">
        <v>-0.14699999988079071</v>
      </c>
    </row>
    <row r="3891" spans="1:9" x14ac:dyDescent="0.2">
      <c r="A3891" t="s">
        <v>31</v>
      </c>
      <c r="B3891">
        <v>0.20000000298023224</v>
      </c>
      <c r="C3891">
        <v>5.2900001406669617E-2</v>
      </c>
      <c r="D3891">
        <v>0.20399999618530273</v>
      </c>
      <c r="E3891">
        <v>2.6989998817443848</v>
      </c>
      <c r="F3891">
        <v>0.97970002889633179</v>
      </c>
      <c r="G3891">
        <v>0.98619997501373291</v>
      </c>
      <c r="H3891">
        <v>0.9976000189781189</v>
      </c>
      <c r="I3891">
        <v>0.99589997529983521</v>
      </c>
    </row>
    <row r="3892" spans="1:9" x14ac:dyDescent="0.2">
      <c r="A3892" t="s">
        <v>48</v>
      </c>
      <c r="B3892" t="s">
        <v>49</v>
      </c>
      <c r="C3892">
        <v>-4.5000001788139343E-2</v>
      </c>
    </row>
    <row r="3893" spans="1:9" x14ac:dyDescent="0.2">
      <c r="A3893" t="s">
        <v>50</v>
      </c>
      <c r="B3893">
        <v>1.6679999828338623</v>
      </c>
      <c r="C3893">
        <v>0.33489999175071716</v>
      </c>
      <c r="D3893">
        <v>1.7280000448226929</v>
      </c>
      <c r="E3893">
        <v>11.329999923706055</v>
      </c>
      <c r="F3893">
        <v>0.96539998054504395</v>
      </c>
      <c r="G3893">
        <v>0.98360002040863037</v>
      </c>
      <c r="H3893">
        <v>0.99529999494552612</v>
      </c>
      <c r="I3893">
        <v>0.98619997501373291</v>
      </c>
    </row>
    <row r="3894" spans="1:9" x14ac:dyDescent="0.2">
      <c r="A3894" t="s">
        <v>51</v>
      </c>
      <c r="B3894">
        <v>10.824000358581543</v>
      </c>
      <c r="C3894">
        <v>1.8250000476837158</v>
      </c>
      <c r="D3894">
        <v>11.031999588012695</v>
      </c>
      <c r="E3894">
        <v>44.495998382568359</v>
      </c>
      <c r="F3894">
        <v>0.98119997978210449</v>
      </c>
      <c r="G3894">
        <v>0.97970002889633179</v>
      </c>
      <c r="H3894">
        <v>1.0061999559402466</v>
      </c>
      <c r="I3894">
        <v>0.99529999494552612</v>
      </c>
    </row>
    <row r="3895" spans="1:9" x14ac:dyDescent="0.2">
      <c r="A3895" t="s">
        <v>52</v>
      </c>
      <c r="B3895">
        <v>1.8190000057220459</v>
      </c>
      <c r="C3895">
        <v>0.55489999055862427</v>
      </c>
      <c r="D3895">
        <v>1.4630000591278076</v>
      </c>
      <c r="E3895">
        <v>12.618000030517578</v>
      </c>
      <c r="F3895">
        <v>1.2432999610900879</v>
      </c>
      <c r="G3895">
        <v>0.97780001163482666</v>
      </c>
      <c r="H3895">
        <v>1.2704000473022461</v>
      </c>
      <c r="I3895">
        <v>1.0009000301361084</v>
      </c>
    </row>
    <row r="3896" spans="1:9" x14ac:dyDescent="0.2">
      <c r="A3896" t="s">
        <v>53</v>
      </c>
      <c r="B3896">
        <v>10.571000099182129</v>
      </c>
      <c r="C3896">
        <v>1.9607000350952148</v>
      </c>
      <c r="D3896">
        <v>10.62600040435791</v>
      </c>
      <c r="E3896">
        <v>49.237998962402344</v>
      </c>
      <c r="F3896">
        <v>0.99489998817443848</v>
      </c>
      <c r="G3896">
        <v>0.98729997873306274</v>
      </c>
      <c r="H3896">
        <v>1.0082999467849731</v>
      </c>
      <c r="I3896">
        <v>0.99949997663497925</v>
      </c>
    </row>
    <row r="3897" spans="1:9" x14ac:dyDescent="0.2">
      <c r="A3897" t="s">
        <v>54</v>
      </c>
      <c r="B3897">
        <v>40.703998565673828</v>
      </c>
      <c r="C3897">
        <v>6.4046998023986816</v>
      </c>
      <c r="D3897">
        <v>38.692001342773438</v>
      </c>
      <c r="E3897">
        <v>69.916000366210938</v>
      </c>
      <c r="F3897">
        <v>1.0520000457763672</v>
      </c>
      <c r="G3897">
        <v>0.9804999828338623</v>
      </c>
      <c r="H3897">
        <v>1.0724999904632568</v>
      </c>
      <c r="I3897">
        <v>1.0003999471664429</v>
      </c>
    </row>
    <row r="3898" spans="1:9" x14ac:dyDescent="0.2">
      <c r="A3898" t="s">
        <v>55</v>
      </c>
      <c r="B3898">
        <v>7.9679999351501465</v>
      </c>
      <c r="C3898">
        <v>1.868899941444397</v>
      </c>
      <c r="D3898">
        <v>7.1409997940063477</v>
      </c>
      <c r="E3898">
        <v>35.091999053955078</v>
      </c>
      <c r="F3898">
        <v>1.1157000064849854</v>
      </c>
      <c r="G3898">
        <v>0.98729997873306274</v>
      </c>
      <c r="H3898">
        <v>1.1281000375747681</v>
      </c>
      <c r="I3898">
        <v>1.0017999410629272</v>
      </c>
    </row>
    <row r="3899" spans="1:9" x14ac:dyDescent="0.2">
      <c r="A3899" t="s">
        <v>56</v>
      </c>
      <c r="B3899">
        <v>21.334999084472656</v>
      </c>
      <c r="C3899">
        <v>2.8076000213623047</v>
      </c>
      <c r="D3899">
        <v>21.283000946044922</v>
      </c>
      <c r="E3899">
        <v>89.135002136230469</v>
      </c>
      <c r="F3899">
        <v>1.002500057220459</v>
      </c>
      <c r="G3899">
        <v>0.99819999933242798</v>
      </c>
      <c r="H3899">
        <v>1.0041999816894531</v>
      </c>
      <c r="I3899">
        <v>1</v>
      </c>
    </row>
    <row r="3900" spans="1:9" x14ac:dyDescent="0.2">
      <c r="A3900" t="s">
        <v>57</v>
      </c>
      <c r="B3900">
        <v>0.36000001430511475</v>
      </c>
      <c r="C3900">
        <v>4.8000000417232513E-2</v>
      </c>
      <c r="D3900">
        <v>0.34900000691413879</v>
      </c>
      <c r="E3900">
        <v>0.82499998807907104</v>
      </c>
      <c r="F3900">
        <v>1.0312999486923218</v>
      </c>
      <c r="G3900">
        <v>1.0247000455856323</v>
      </c>
      <c r="H3900">
        <v>1.0063999891281128</v>
      </c>
      <c r="I3900">
        <v>1</v>
      </c>
    </row>
    <row r="3901" spans="1:9" x14ac:dyDescent="0.2">
      <c r="A3901" t="s">
        <v>58</v>
      </c>
      <c r="B3901">
        <v>1.0779999494552612</v>
      </c>
      <c r="C3901">
        <v>0.12759999930858612</v>
      </c>
      <c r="D3901">
        <v>1.0060000419616699</v>
      </c>
      <c r="E3901">
        <v>1.0069999694824219</v>
      </c>
      <c r="F3901">
        <v>1.0714999437332153</v>
      </c>
      <c r="G3901">
        <v>1.0448000431060791</v>
      </c>
      <c r="H3901">
        <v>1.0391000509262085</v>
      </c>
      <c r="I3901">
        <v>0.9868999719619751</v>
      </c>
    </row>
    <row r="3902" spans="1:9" x14ac:dyDescent="0.2">
      <c r="A3902" t="s">
        <v>59</v>
      </c>
    </row>
    <row r="3903" spans="1:9" x14ac:dyDescent="0.2">
      <c r="A3903" t="s">
        <v>60</v>
      </c>
      <c r="B3903">
        <v>96.683998107910156</v>
      </c>
      <c r="C3903">
        <v>16.157199859619141</v>
      </c>
      <c r="D3903">
        <v>94.007003784179688</v>
      </c>
      <c r="E3903">
        <v>329.15301513671875</v>
      </c>
      <c r="F3903" t="s">
        <v>61</v>
      </c>
    </row>
    <row r="3905" spans="1:9" x14ac:dyDescent="0.2">
      <c r="A3905" t="s">
        <v>62</v>
      </c>
    </row>
    <row r="3907" spans="1:9" x14ac:dyDescent="0.2">
      <c r="A3907" t="s">
        <v>335</v>
      </c>
    </row>
    <row r="3908" spans="1:9" x14ac:dyDescent="0.2">
      <c r="A3908" t="s">
        <v>1</v>
      </c>
      <c r="B3908" t="s">
        <v>2</v>
      </c>
      <c r="C3908" t="s">
        <v>3</v>
      </c>
      <c r="D3908" t="s">
        <v>4</v>
      </c>
    </row>
    <row r="3909" spans="1:9" x14ac:dyDescent="0.2">
      <c r="A3909" t="s">
        <v>5</v>
      </c>
      <c r="B3909">
        <v>94</v>
      </c>
      <c r="C3909" t="s">
        <v>6</v>
      </c>
      <c r="D3909" t="s">
        <v>336</v>
      </c>
    </row>
    <row r="3910" spans="1:9" x14ac:dyDescent="0.2">
      <c r="A3910" t="s">
        <v>8</v>
      </c>
      <c r="B3910" t="s">
        <v>9</v>
      </c>
      <c r="C3910">
        <v>-18.917499542236328</v>
      </c>
      <c r="D3910" t="s">
        <v>10</v>
      </c>
      <c r="E3910">
        <v>16.626199722290039</v>
      </c>
      <c r="F3910" t="s">
        <v>11</v>
      </c>
      <c r="G3910">
        <v>10.434499740600586</v>
      </c>
    </row>
    <row r="3911" spans="1:9" x14ac:dyDescent="0.2">
      <c r="A3911" t="s">
        <v>12</v>
      </c>
      <c r="B3911">
        <v>15</v>
      </c>
      <c r="C3911" t="s">
        <v>13</v>
      </c>
      <c r="D3911">
        <v>1</v>
      </c>
      <c r="E3911" t="s">
        <v>14</v>
      </c>
      <c r="F3911" t="s">
        <v>15</v>
      </c>
    </row>
    <row r="3912" spans="1:9" x14ac:dyDescent="0.2">
      <c r="A3912" t="s">
        <v>16</v>
      </c>
      <c r="B3912" t="s">
        <v>337</v>
      </c>
    </row>
    <row r="3913" spans="1:9" x14ac:dyDescent="0.2">
      <c r="A3913" t="s">
        <v>18</v>
      </c>
    </row>
    <row r="3914" spans="1:9" x14ac:dyDescent="0.2">
      <c r="A3914" t="s">
        <v>19</v>
      </c>
    </row>
    <row r="3915" spans="1:9" x14ac:dyDescent="0.2">
      <c r="A3915" t="s">
        <v>20</v>
      </c>
      <c r="B3915">
        <v>1.4970000350444934E-8</v>
      </c>
    </row>
    <row r="3916" spans="1:9" x14ac:dyDescent="0.2">
      <c r="A3916" t="s">
        <v>21</v>
      </c>
      <c r="B3916" t="s">
        <v>22</v>
      </c>
      <c r="C3916" t="s">
        <v>23</v>
      </c>
      <c r="D3916" t="s">
        <v>24</v>
      </c>
      <c r="E3916" t="s">
        <v>25</v>
      </c>
      <c r="F3916" t="s">
        <v>26</v>
      </c>
      <c r="G3916" t="s">
        <v>27</v>
      </c>
      <c r="H3916" t="s">
        <v>28</v>
      </c>
      <c r="I3916" t="s">
        <v>29</v>
      </c>
    </row>
    <row r="3917" spans="1:9" x14ac:dyDescent="0.2">
      <c r="A3917">
        <v>1</v>
      </c>
      <c r="B3917" t="s">
        <v>30</v>
      </c>
      <c r="C3917">
        <v>84.9219970703125</v>
      </c>
      <c r="D3917">
        <v>3</v>
      </c>
      <c r="E3917">
        <v>232.30000305175781</v>
      </c>
      <c r="F3917">
        <v>145.19999694824219</v>
      </c>
      <c r="G3917">
        <v>206</v>
      </c>
      <c r="H3917">
        <v>590</v>
      </c>
      <c r="I3917">
        <v>0.76099997758865356</v>
      </c>
    </row>
    <row r="3918" spans="1:9" x14ac:dyDescent="0.2">
      <c r="A3918">
        <v>2</v>
      </c>
      <c r="B3918" t="s">
        <v>31</v>
      </c>
      <c r="C3918">
        <v>151.11799621582031</v>
      </c>
      <c r="D3918">
        <v>46.200000762939453</v>
      </c>
      <c r="E3918">
        <v>9</v>
      </c>
      <c r="F3918">
        <v>8.6000003814697266</v>
      </c>
      <c r="G3918">
        <v>3.869999885559082</v>
      </c>
      <c r="H3918">
        <v>43</v>
      </c>
      <c r="I3918">
        <v>2.8059999942779541</v>
      </c>
    </row>
    <row r="3919" spans="1:9" x14ac:dyDescent="0.2">
      <c r="A3919">
        <v>3</v>
      </c>
      <c r="B3919" t="s">
        <v>32</v>
      </c>
      <c r="C3919">
        <v>119.47699737548828</v>
      </c>
      <c r="D3919">
        <v>468</v>
      </c>
      <c r="E3919">
        <v>27.700000762939453</v>
      </c>
      <c r="F3919">
        <v>20.5</v>
      </c>
      <c r="G3919">
        <v>1.0900000333786011</v>
      </c>
      <c r="H3919">
        <v>57</v>
      </c>
      <c r="I3919">
        <v>11.013999938964844</v>
      </c>
    </row>
    <row r="3920" spans="1:9" x14ac:dyDescent="0.2">
      <c r="A3920">
        <v>4</v>
      </c>
      <c r="B3920" t="s">
        <v>33</v>
      </c>
      <c r="C3920">
        <v>107.20700073242188</v>
      </c>
      <c r="D3920">
        <v>3082.60009765625</v>
      </c>
      <c r="E3920">
        <v>38.400001525878906</v>
      </c>
      <c r="F3920">
        <v>36.200000762939453</v>
      </c>
      <c r="G3920">
        <v>0.40999999642372131</v>
      </c>
      <c r="H3920">
        <v>69</v>
      </c>
      <c r="I3920">
        <v>44.103000640869141</v>
      </c>
    </row>
    <row r="3921" spans="1:9" x14ac:dyDescent="0.2">
      <c r="A3921">
        <v>5</v>
      </c>
      <c r="B3921" t="s">
        <v>34</v>
      </c>
      <c r="C3921">
        <v>129.48800659179688</v>
      </c>
      <c r="D3921">
        <v>86.599998474121094</v>
      </c>
      <c r="E3921">
        <v>5.5999999046325684</v>
      </c>
      <c r="F3921">
        <v>3.5999999046325684</v>
      </c>
      <c r="G3921">
        <v>3.5699999332427979</v>
      </c>
      <c r="H3921">
        <v>156</v>
      </c>
      <c r="I3921">
        <v>12.220999717712402</v>
      </c>
    </row>
    <row r="3922" spans="1:9" x14ac:dyDescent="0.2">
      <c r="A3922">
        <v>6</v>
      </c>
      <c r="B3922" t="s">
        <v>35</v>
      </c>
      <c r="C3922">
        <v>90.674003601074219</v>
      </c>
      <c r="D3922">
        <v>1237.0999755859375</v>
      </c>
      <c r="E3922">
        <v>26.100000381469727</v>
      </c>
      <c r="F3922">
        <v>13.5</v>
      </c>
      <c r="G3922">
        <v>0.64999997615814209</v>
      </c>
      <c r="H3922">
        <v>117</v>
      </c>
      <c r="I3922">
        <v>47.548999786376953</v>
      </c>
    </row>
    <row r="3923" spans="1:9" x14ac:dyDescent="0.2">
      <c r="A3923">
        <v>7</v>
      </c>
      <c r="B3923" t="s">
        <v>36</v>
      </c>
      <c r="C3923">
        <v>77.48699951171875</v>
      </c>
      <c r="D3923">
        <v>5536</v>
      </c>
      <c r="E3923">
        <v>83.099998474121094</v>
      </c>
      <c r="F3923">
        <v>34.900001525878906</v>
      </c>
      <c r="G3923">
        <v>0.30000001192092896</v>
      </c>
      <c r="H3923">
        <v>174</v>
      </c>
      <c r="I3923">
        <v>70.121002197265625</v>
      </c>
    </row>
    <row r="3924" spans="1:9" x14ac:dyDescent="0.2">
      <c r="A3924">
        <v>8</v>
      </c>
      <c r="B3924" t="s">
        <v>37</v>
      </c>
      <c r="C3924">
        <v>107.50800323486328</v>
      </c>
      <c r="D3924">
        <v>703.0999755859375</v>
      </c>
      <c r="E3924">
        <v>13.800000190734863</v>
      </c>
      <c r="F3924">
        <v>10.100000381469727</v>
      </c>
      <c r="G3924">
        <v>0.86000001430511475</v>
      </c>
      <c r="H3924">
        <v>105</v>
      </c>
      <c r="I3924">
        <v>34.250999450683594</v>
      </c>
    </row>
    <row r="3925" spans="1:9" x14ac:dyDescent="0.2">
      <c r="A3925">
        <v>9</v>
      </c>
      <c r="B3925" t="s">
        <v>38</v>
      </c>
      <c r="C3925">
        <v>134.92399597167969</v>
      </c>
      <c r="D3925">
        <v>1508.199951171875</v>
      </c>
      <c r="E3925">
        <v>17</v>
      </c>
      <c r="F3925">
        <v>15.399999618530273</v>
      </c>
      <c r="G3925">
        <v>0.57999998331069946</v>
      </c>
      <c r="H3925">
        <v>182</v>
      </c>
      <c r="I3925">
        <v>90.141998291015625</v>
      </c>
    </row>
    <row r="3926" spans="1:9" x14ac:dyDescent="0.2">
      <c r="A3926">
        <v>10</v>
      </c>
      <c r="B3926" t="s">
        <v>39</v>
      </c>
      <c r="C3926">
        <v>146.4429931640625</v>
      </c>
      <c r="D3926">
        <v>27.399999618530273</v>
      </c>
      <c r="E3926">
        <v>14</v>
      </c>
      <c r="F3926">
        <v>12.600000381469727</v>
      </c>
      <c r="G3926">
        <v>5.119999885559082</v>
      </c>
      <c r="H3926">
        <v>142</v>
      </c>
      <c r="I3926">
        <v>0.9660000205039978</v>
      </c>
    </row>
    <row r="3927" spans="1:9" x14ac:dyDescent="0.2">
      <c r="A3927">
        <v>11</v>
      </c>
      <c r="B3927" t="s">
        <v>40</v>
      </c>
      <c r="C3927">
        <v>191.36199951171875</v>
      </c>
      <c r="D3927">
        <v>48.700000762939453</v>
      </c>
      <c r="E3927">
        <v>5.0999999046325684</v>
      </c>
      <c r="F3927">
        <v>4.5999999046325684</v>
      </c>
      <c r="G3927">
        <v>2.869999885559082</v>
      </c>
      <c r="H3927">
        <v>156</v>
      </c>
      <c r="I3927">
        <v>1.3270000219345093</v>
      </c>
    </row>
    <row r="3929" spans="1:9" x14ac:dyDescent="0.2">
      <c r="A3929" t="s">
        <v>41</v>
      </c>
      <c r="B3929" t="s">
        <v>42</v>
      </c>
    </row>
    <row r="3930" spans="1:9" x14ac:dyDescent="0.2">
      <c r="A3930" t="s">
        <v>22</v>
      </c>
      <c r="B3930" t="s">
        <v>43</v>
      </c>
      <c r="C3930" t="s">
        <v>44</v>
      </c>
      <c r="D3930" t="s">
        <v>45</v>
      </c>
      <c r="E3930" t="s">
        <v>29</v>
      </c>
      <c r="F3930" t="s">
        <v>41</v>
      </c>
      <c r="G3930" t="s">
        <v>46</v>
      </c>
      <c r="H3930" t="s">
        <v>47</v>
      </c>
      <c r="I3930" t="s">
        <v>30</v>
      </c>
    </row>
    <row r="3931" spans="1:9" x14ac:dyDescent="0.2">
      <c r="A3931" t="s">
        <v>30</v>
      </c>
      <c r="B3931">
        <v>2.0999999716877937E-2</v>
      </c>
      <c r="C3931">
        <v>1.0400000028312206E-2</v>
      </c>
      <c r="D3931">
        <v>2.8999999165534973E-2</v>
      </c>
      <c r="E3931">
        <v>0.76099997758865356</v>
      </c>
      <c r="F3931">
        <v>0.7281000018119812</v>
      </c>
      <c r="G3931">
        <v>0.99550002813339233</v>
      </c>
      <c r="H3931">
        <v>0.7314000129699707</v>
      </c>
      <c r="I3931">
        <v>1</v>
      </c>
    </row>
    <row r="3932" spans="1:9" x14ac:dyDescent="0.2">
      <c r="A3932" t="s">
        <v>48</v>
      </c>
      <c r="B3932" t="s">
        <v>49</v>
      </c>
      <c r="C3932">
        <v>-8.999999612569809E-3</v>
      </c>
    </row>
    <row r="3933" spans="1:9" x14ac:dyDescent="0.2">
      <c r="A3933" t="s">
        <v>31</v>
      </c>
      <c r="B3933">
        <v>0.20800000429153442</v>
      </c>
      <c r="C3933">
        <v>5.5399999022483826E-2</v>
      </c>
      <c r="D3933">
        <v>0.21299999952316284</v>
      </c>
      <c r="E3933">
        <v>2.8059999942779541</v>
      </c>
      <c r="F3933">
        <v>0.97930002212524414</v>
      </c>
      <c r="G3933">
        <v>0.98589998483657837</v>
      </c>
      <c r="H3933">
        <v>0.99750000238418579</v>
      </c>
      <c r="I3933">
        <v>0.99589997529983521</v>
      </c>
    </row>
    <row r="3934" spans="1:9" x14ac:dyDescent="0.2">
      <c r="A3934" t="s">
        <v>48</v>
      </c>
      <c r="B3934" t="s">
        <v>49</v>
      </c>
      <c r="C3934">
        <v>-4.6999998390674591E-2</v>
      </c>
    </row>
    <row r="3935" spans="1:9" x14ac:dyDescent="0.2">
      <c r="A3935" t="s">
        <v>50</v>
      </c>
      <c r="B3935">
        <v>1.6210000514984131</v>
      </c>
      <c r="C3935">
        <v>0.32589998841285706</v>
      </c>
      <c r="D3935">
        <v>1.6799999475479126</v>
      </c>
      <c r="E3935">
        <v>11.013999938964844</v>
      </c>
      <c r="F3935">
        <v>0.9649999737739563</v>
      </c>
      <c r="G3935">
        <v>0.98329997062683105</v>
      </c>
      <c r="H3935">
        <v>0.99519997835159302</v>
      </c>
      <c r="I3935">
        <v>0.98610001802444458</v>
      </c>
    </row>
    <row r="3936" spans="1:9" x14ac:dyDescent="0.2">
      <c r="A3936" t="s">
        <v>51</v>
      </c>
      <c r="B3936">
        <v>10.720999717712402</v>
      </c>
      <c r="C3936">
        <v>1.8101999759674072</v>
      </c>
      <c r="D3936">
        <v>10.935000419616699</v>
      </c>
      <c r="E3936">
        <v>44.103000640869141</v>
      </c>
      <c r="F3936">
        <v>0.98040002584457397</v>
      </c>
      <c r="G3936">
        <v>0.97939997911453247</v>
      </c>
      <c r="H3936">
        <v>1.006100058555603</v>
      </c>
      <c r="I3936">
        <v>0.99510002136230469</v>
      </c>
    </row>
    <row r="3937" spans="1:9" x14ac:dyDescent="0.2">
      <c r="A3937" t="s">
        <v>52</v>
      </c>
      <c r="B3937">
        <v>1.7660000324249268</v>
      </c>
      <c r="C3937">
        <v>0.53960001468658447</v>
      </c>
      <c r="D3937">
        <v>1.4170000553131104</v>
      </c>
      <c r="E3937">
        <v>12.220999717712402</v>
      </c>
      <c r="F3937">
        <v>1.2466000318527222</v>
      </c>
      <c r="G3937">
        <v>0.97750002145767212</v>
      </c>
      <c r="H3937">
        <v>1.2740999460220337</v>
      </c>
      <c r="I3937">
        <v>1.0009000301361084</v>
      </c>
    </row>
    <row r="3938" spans="1:9" x14ac:dyDescent="0.2">
      <c r="A3938" t="s">
        <v>53</v>
      </c>
      <c r="B3938">
        <v>10.208999633789062</v>
      </c>
      <c r="C3938">
        <v>1.8962999582290649</v>
      </c>
      <c r="D3938">
        <v>10.26099967956543</v>
      </c>
      <c r="E3938">
        <v>47.548999786376953</v>
      </c>
      <c r="F3938">
        <v>0.99500000476837158</v>
      </c>
      <c r="G3938">
        <v>0.9869999885559082</v>
      </c>
      <c r="H3938">
        <v>1.0087000131607056</v>
      </c>
      <c r="I3938">
        <v>0.99940001964569092</v>
      </c>
    </row>
    <row r="3939" spans="1:9" x14ac:dyDescent="0.2">
      <c r="A3939" t="s">
        <v>54</v>
      </c>
      <c r="B3939">
        <v>40.763999938964844</v>
      </c>
      <c r="C3939">
        <v>6.4236001968383789</v>
      </c>
      <c r="D3939">
        <v>38.805000305175781</v>
      </c>
      <c r="E3939">
        <v>70.121002197265625</v>
      </c>
      <c r="F3939">
        <v>1.0505000352859497</v>
      </c>
      <c r="G3939">
        <v>0.98019999265670776</v>
      </c>
      <c r="H3939">
        <v>1.0713000297546387</v>
      </c>
      <c r="I3939">
        <v>1.0003999471664429</v>
      </c>
    </row>
    <row r="3940" spans="1:9" x14ac:dyDescent="0.2">
      <c r="A3940" t="s">
        <v>55</v>
      </c>
      <c r="B3940">
        <v>7.7890000343322754</v>
      </c>
      <c r="C3940">
        <v>1.8296999931335449</v>
      </c>
      <c r="D3940">
        <v>6.9699997901916504</v>
      </c>
      <c r="E3940">
        <v>34.250999450683594</v>
      </c>
      <c r="F3940">
        <v>1.1174999475479126</v>
      </c>
      <c r="G3940">
        <v>0.9869999885559082</v>
      </c>
      <c r="H3940">
        <v>1.1301000118255615</v>
      </c>
      <c r="I3940">
        <v>1.0018999576568604</v>
      </c>
    </row>
    <row r="3941" spans="1:9" x14ac:dyDescent="0.2">
      <c r="A3941" t="s">
        <v>56</v>
      </c>
      <c r="B3941">
        <v>21.569999694824219</v>
      </c>
      <c r="C3941">
        <v>2.8427000045776367</v>
      </c>
      <c r="D3941">
        <v>21.523000717163086</v>
      </c>
      <c r="E3941">
        <v>90.141998291015625</v>
      </c>
      <c r="F3941">
        <v>1.0022000074386597</v>
      </c>
      <c r="G3941">
        <v>0.99790000915527344</v>
      </c>
      <c r="H3941">
        <v>1.0042999982833862</v>
      </c>
      <c r="I3941">
        <v>1</v>
      </c>
    </row>
    <row r="3942" spans="1:9" x14ac:dyDescent="0.2">
      <c r="A3942" t="s">
        <v>57</v>
      </c>
      <c r="B3942">
        <v>0.42100000381469727</v>
      </c>
      <c r="C3942">
        <v>5.6200001388788223E-2</v>
      </c>
      <c r="D3942">
        <v>0.40900000929832458</v>
      </c>
      <c r="E3942">
        <v>0.9660000205039978</v>
      </c>
      <c r="F3942">
        <v>1.031000018119812</v>
      </c>
      <c r="G3942">
        <v>1.0242999792098999</v>
      </c>
      <c r="H3942">
        <v>1.0065000057220459</v>
      </c>
      <c r="I3942">
        <v>1</v>
      </c>
    </row>
    <row r="3943" spans="1:9" x14ac:dyDescent="0.2">
      <c r="A3943" t="s">
        <v>58</v>
      </c>
      <c r="B3943">
        <v>1.4210000038146973</v>
      </c>
      <c r="C3943">
        <v>0.16840000450611115</v>
      </c>
      <c r="D3943">
        <v>1.3270000219345093</v>
      </c>
      <c r="E3943">
        <v>1.3270000219345093</v>
      </c>
      <c r="F3943">
        <v>1.0707000494003296</v>
      </c>
      <c r="G3943">
        <v>1.0444999933242798</v>
      </c>
      <c r="H3943">
        <v>1.0389000177383423</v>
      </c>
      <c r="I3943">
        <v>0.98669999837875366</v>
      </c>
    </row>
    <row r="3944" spans="1:9" x14ac:dyDescent="0.2">
      <c r="A3944" t="s">
        <v>59</v>
      </c>
    </row>
    <row r="3945" spans="1:9" x14ac:dyDescent="0.2">
      <c r="A3945" t="s">
        <v>60</v>
      </c>
      <c r="B3945">
        <v>96.455001831054688</v>
      </c>
      <c r="C3945">
        <v>15.958399772644043</v>
      </c>
      <c r="D3945">
        <v>93.568000793457031</v>
      </c>
      <c r="E3945">
        <v>315.260009765625</v>
      </c>
      <c r="F3945" t="s">
        <v>61</v>
      </c>
    </row>
    <row r="3947" spans="1:9" x14ac:dyDescent="0.2">
      <c r="A3947" t="s">
        <v>62</v>
      </c>
    </row>
    <row r="3949" spans="1:9" x14ac:dyDescent="0.2">
      <c r="A3949" t="s">
        <v>338</v>
      </c>
    </row>
    <row r="3950" spans="1:9" x14ac:dyDescent="0.2">
      <c r="A3950" t="s">
        <v>1</v>
      </c>
      <c r="B3950" t="s">
        <v>2</v>
      </c>
      <c r="C3950" t="s">
        <v>3</v>
      </c>
      <c r="D3950" t="s">
        <v>4</v>
      </c>
    </row>
    <row r="3951" spans="1:9" x14ac:dyDescent="0.2">
      <c r="A3951" t="s">
        <v>5</v>
      </c>
      <c r="B3951">
        <v>95</v>
      </c>
      <c r="C3951" t="s">
        <v>6</v>
      </c>
      <c r="D3951" t="s">
        <v>339</v>
      </c>
    </row>
    <row r="3952" spans="1:9" x14ac:dyDescent="0.2">
      <c r="A3952" t="s">
        <v>8</v>
      </c>
      <c r="B3952" t="s">
        <v>9</v>
      </c>
      <c r="C3952">
        <v>-22.136800765991211</v>
      </c>
      <c r="D3952" t="s">
        <v>10</v>
      </c>
      <c r="E3952">
        <v>27.327299118041992</v>
      </c>
      <c r="F3952" t="s">
        <v>11</v>
      </c>
      <c r="G3952">
        <v>10.453499794006348</v>
      </c>
    </row>
    <row r="3953" spans="1:9" x14ac:dyDescent="0.2">
      <c r="A3953" t="s">
        <v>12</v>
      </c>
      <c r="B3953">
        <v>15</v>
      </c>
      <c r="C3953" t="s">
        <v>13</v>
      </c>
      <c r="D3953">
        <v>1</v>
      </c>
      <c r="E3953" t="s">
        <v>14</v>
      </c>
      <c r="F3953" t="s">
        <v>15</v>
      </c>
    </row>
    <row r="3954" spans="1:9" x14ac:dyDescent="0.2">
      <c r="A3954" t="s">
        <v>16</v>
      </c>
      <c r="B3954" t="s">
        <v>340</v>
      </c>
    </row>
    <row r="3955" spans="1:9" x14ac:dyDescent="0.2">
      <c r="A3955" t="s">
        <v>18</v>
      </c>
    </row>
    <row r="3956" spans="1:9" x14ac:dyDescent="0.2">
      <c r="A3956" t="s">
        <v>19</v>
      </c>
    </row>
    <row r="3957" spans="1:9" x14ac:dyDescent="0.2">
      <c r="A3957" t="s">
        <v>20</v>
      </c>
      <c r="B3957">
        <v>1.4979999463093918E-8</v>
      </c>
    </row>
    <row r="3958" spans="1:9" x14ac:dyDescent="0.2">
      <c r="A3958" t="s">
        <v>21</v>
      </c>
      <c r="B3958" t="s">
        <v>22</v>
      </c>
      <c r="C3958" t="s">
        <v>23</v>
      </c>
      <c r="D3958" t="s">
        <v>24</v>
      </c>
      <c r="E3958" t="s">
        <v>25</v>
      </c>
      <c r="F3958" t="s">
        <v>26</v>
      </c>
      <c r="G3958" t="s">
        <v>27</v>
      </c>
      <c r="H3958" t="s">
        <v>28</v>
      </c>
      <c r="I3958" t="s">
        <v>29</v>
      </c>
    </row>
    <row r="3959" spans="1:9" x14ac:dyDescent="0.2">
      <c r="A3959">
        <v>1</v>
      </c>
      <c r="B3959" t="s">
        <v>30</v>
      </c>
      <c r="C3959">
        <v>84.9219970703125</v>
      </c>
      <c r="D3959">
        <v>18.700000762939453</v>
      </c>
      <c r="E3959">
        <v>223.5</v>
      </c>
      <c r="F3959">
        <v>131</v>
      </c>
      <c r="G3959">
        <v>32.169998168945312</v>
      </c>
      <c r="H3959">
        <v>571</v>
      </c>
      <c r="I3959">
        <v>4.8169999122619629</v>
      </c>
    </row>
    <row r="3960" spans="1:9" x14ac:dyDescent="0.2">
      <c r="A3960">
        <v>2</v>
      </c>
      <c r="B3960" t="s">
        <v>31</v>
      </c>
      <c r="C3960">
        <v>151.11799621582031</v>
      </c>
      <c r="D3960">
        <v>38.200000762939453</v>
      </c>
      <c r="E3960">
        <v>11.199999809265137</v>
      </c>
      <c r="F3960">
        <v>9.5</v>
      </c>
      <c r="G3960">
        <v>4.4899997711181641</v>
      </c>
      <c r="H3960">
        <v>47</v>
      </c>
      <c r="I3960">
        <v>2.3180000782012939</v>
      </c>
    </row>
    <row r="3961" spans="1:9" x14ac:dyDescent="0.2">
      <c r="A3961">
        <v>3</v>
      </c>
      <c r="B3961" t="s">
        <v>32</v>
      </c>
      <c r="C3961">
        <v>119.47699737548828</v>
      </c>
      <c r="D3961">
        <v>469</v>
      </c>
      <c r="E3961">
        <v>26.399999618530273</v>
      </c>
      <c r="F3961">
        <v>22.799999237060547</v>
      </c>
      <c r="G3961">
        <v>1.0900000333786011</v>
      </c>
      <c r="H3961">
        <v>57</v>
      </c>
      <c r="I3961">
        <v>11.031000137329102</v>
      </c>
    </row>
    <row r="3962" spans="1:9" x14ac:dyDescent="0.2">
      <c r="A3962">
        <v>4</v>
      </c>
      <c r="B3962" t="s">
        <v>33</v>
      </c>
      <c r="C3962">
        <v>107.22100067138672</v>
      </c>
      <c r="D3962">
        <v>3086.39990234375</v>
      </c>
      <c r="E3962">
        <v>37.700000762939453</v>
      </c>
      <c r="F3962">
        <v>34</v>
      </c>
      <c r="G3962">
        <v>0.40999999642372131</v>
      </c>
      <c r="H3962">
        <v>67</v>
      </c>
      <c r="I3962">
        <v>44.126998901367188</v>
      </c>
    </row>
    <row r="3963" spans="1:9" x14ac:dyDescent="0.2">
      <c r="A3963">
        <v>5</v>
      </c>
      <c r="B3963" t="s">
        <v>34</v>
      </c>
      <c r="C3963">
        <v>129.46699523925781</v>
      </c>
      <c r="D3963">
        <v>97.699996948242188</v>
      </c>
      <c r="E3963">
        <v>5.8000001907348633</v>
      </c>
      <c r="F3963">
        <v>4.8000001907348633</v>
      </c>
      <c r="G3963">
        <v>3.369999885559082</v>
      </c>
      <c r="H3963">
        <v>168</v>
      </c>
      <c r="I3963">
        <v>13.77299976348877</v>
      </c>
    </row>
    <row r="3964" spans="1:9" x14ac:dyDescent="0.2">
      <c r="A3964">
        <v>6</v>
      </c>
      <c r="B3964" t="s">
        <v>35</v>
      </c>
      <c r="C3964">
        <v>90.679000854492188</v>
      </c>
      <c r="D3964">
        <v>1247.5999755859375</v>
      </c>
      <c r="E3964">
        <v>25.899999618530273</v>
      </c>
      <c r="F3964">
        <v>14.5</v>
      </c>
      <c r="G3964">
        <v>0.63999998569488525</v>
      </c>
      <c r="H3964">
        <v>118</v>
      </c>
      <c r="I3964">
        <v>47.919998168945312</v>
      </c>
    </row>
    <row r="3965" spans="1:9" x14ac:dyDescent="0.2">
      <c r="A3965">
        <v>7</v>
      </c>
      <c r="B3965" t="s">
        <v>36</v>
      </c>
      <c r="C3965">
        <v>77.48699951171875</v>
      </c>
      <c r="D3965">
        <v>5563.7998046875</v>
      </c>
      <c r="E3965">
        <v>80.599998474121094</v>
      </c>
      <c r="F3965">
        <v>35.900001525878906</v>
      </c>
      <c r="G3965">
        <v>0.30000001192092896</v>
      </c>
      <c r="H3965">
        <v>173</v>
      </c>
      <c r="I3965">
        <v>70.425003051757812</v>
      </c>
    </row>
    <row r="3966" spans="1:9" x14ac:dyDescent="0.2">
      <c r="A3966">
        <v>8</v>
      </c>
      <c r="B3966" t="s">
        <v>37</v>
      </c>
      <c r="C3966">
        <v>107.49800109863281</v>
      </c>
      <c r="D3966">
        <v>711</v>
      </c>
      <c r="E3966">
        <v>15.300000190734863</v>
      </c>
      <c r="F3966">
        <v>10.800000190734863</v>
      </c>
      <c r="G3966">
        <v>0.85000002384185791</v>
      </c>
      <c r="H3966">
        <v>109</v>
      </c>
      <c r="I3966">
        <v>34.61199951171875</v>
      </c>
    </row>
    <row r="3967" spans="1:9" x14ac:dyDescent="0.2">
      <c r="A3967">
        <v>9</v>
      </c>
      <c r="B3967" t="s">
        <v>38</v>
      </c>
      <c r="C3967">
        <v>134.92900085449219</v>
      </c>
      <c r="D3967">
        <v>1505.699951171875</v>
      </c>
      <c r="E3967">
        <v>19.899999618530273</v>
      </c>
      <c r="F3967">
        <v>18.200000762939453</v>
      </c>
      <c r="G3967">
        <v>0.57999998331069946</v>
      </c>
      <c r="H3967">
        <v>197</v>
      </c>
      <c r="I3967">
        <v>89.931999206542969</v>
      </c>
    </row>
    <row r="3968" spans="1:9" x14ac:dyDescent="0.2">
      <c r="A3968">
        <v>10</v>
      </c>
      <c r="B3968" t="s">
        <v>39</v>
      </c>
      <c r="C3968">
        <v>146.4429931640625</v>
      </c>
      <c r="D3968">
        <v>22.700000762939453</v>
      </c>
      <c r="E3968">
        <v>15.399999618530273</v>
      </c>
      <c r="F3968">
        <v>10.600000381469727</v>
      </c>
      <c r="G3968">
        <v>6.0399999618530273</v>
      </c>
      <c r="H3968">
        <v>145</v>
      </c>
      <c r="I3968">
        <v>0.79799997806549072</v>
      </c>
    </row>
    <row r="3969" spans="1:9" x14ac:dyDescent="0.2">
      <c r="A3969">
        <v>11</v>
      </c>
      <c r="B3969" t="s">
        <v>40</v>
      </c>
      <c r="C3969">
        <v>191.36199951171875</v>
      </c>
      <c r="D3969">
        <v>50.599998474121094</v>
      </c>
      <c r="E3969">
        <v>5.4000000953674316</v>
      </c>
      <c r="F3969">
        <v>4.5999999046325684</v>
      </c>
      <c r="G3969">
        <v>2.809999942779541</v>
      </c>
      <c r="H3969">
        <v>158</v>
      </c>
      <c r="I3969">
        <v>1.3789999485015869</v>
      </c>
    </row>
    <row r="3971" spans="1:9" x14ac:dyDescent="0.2">
      <c r="A3971" t="s">
        <v>41</v>
      </c>
      <c r="B3971" t="s">
        <v>42</v>
      </c>
    </row>
    <row r="3972" spans="1:9" x14ac:dyDescent="0.2">
      <c r="A3972" t="s">
        <v>22</v>
      </c>
      <c r="B3972" t="s">
        <v>43</v>
      </c>
      <c r="C3972" t="s">
        <v>44</v>
      </c>
      <c r="D3972" t="s">
        <v>45</v>
      </c>
      <c r="E3972" t="s">
        <v>29</v>
      </c>
      <c r="F3972" t="s">
        <v>41</v>
      </c>
      <c r="G3972" t="s">
        <v>46</v>
      </c>
      <c r="H3972" t="s">
        <v>47</v>
      </c>
      <c r="I3972" t="s">
        <v>30</v>
      </c>
    </row>
    <row r="3973" spans="1:9" x14ac:dyDescent="0.2">
      <c r="A3973" t="s">
        <v>30</v>
      </c>
      <c r="B3973">
        <v>0.13199999928474426</v>
      </c>
      <c r="C3973">
        <v>6.4999997615814209E-2</v>
      </c>
      <c r="D3973">
        <v>0.1809999942779541</v>
      </c>
      <c r="E3973">
        <v>4.8169999122619629</v>
      </c>
      <c r="F3973">
        <v>0.72680002450942993</v>
      </c>
      <c r="G3973">
        <v>0.99570000171661377</v>
      </c>
      <c r="H3973">
        <v>0.72990000247955322</v>
      </c>
      <c r="I3973">
        <v>1</v>
      </c>
    </row>
    <row r="3974" spans="1:9" x14ac:dyDescent="0.2">
      <c r="A3974" t="s">
        <v>48</v>
      </c>
      <c r="B3974" t="s">
        <v>49</v>
      </c>
      <c r="C3974">
        <v>-5.6000001728534698E-2</v>
      </c>
    </row>
    <row r="3975" spans="1:9" x14ac:dyDescent="0.2">
      <c r="A3975" t="s">
        <v>31</v>
      </c>
      <c r="B3975">
        <v>0.17200000584125519</v>
      </c>
      <c r="C3975">
        <v>4.5400001108646393E-2</v>
      </c>
      <c r="D3975">
        <v>0.17599999904632568</v>
      </c>
      <c r="E3975">
        <v>2.3180000782012939</v>
      </c>
      <c r="F3975">
        <v>0.97949999570846558</v>
      </c>
      <c r="G3975">
        <v>0.98600000143051147</v>
      </c>
      <c r="H3975">
        <v>0.99750000238418579</v>
      </c>
      <c r="I3975">
        <v>0.99589997529983521</v>
      </c>
    </row>
    <row r="3976" spans="1:9" x14ac:dyDescent="0.2">
      <c r="A3976" t="s">
        <v>48</v>
      </c>
      <c r="B3976" t="s">
        <v>49</v>
      </c>
      <c r="C3976">
        <v>-3.9000000804662704E-2</v>
      </c>
    </row>
    <row r="3977" spans="1:9" x14ac:dyDescent="0.2">
      <c r="A3977" t="s">
        <v>50</v>
      </c>
      <c r="B3977">
        <v>1.6239999532699585</v>
      </c>
      <c r="C3977">
        <v>0.32440000772476196</v>
      </c>
      <c r="D3977">
        <v>1.6820000410079956</v>
      </c>
      <c r="E3977">
        <v>11.031000137329102</v>
      </c>
      <c r="F3977">
        <v>0.9650999903678894</v>
      </c>
      <c r="G3977">
        <v>0.98350000381469727</v>
      </c>
      <c r="H3977">
        <v>0.99510002136230469</v>
      </c>
      <c r="I3977">
        <v>0.98610001802444458</v>
      </c>
    </row>
    <row r="3978" spans="1:9" x14ac:dyDescent="0.2">
      <c r="A3978" t="s">
        <v>51</v>
      </c>
      <c r="B3978">
        <v>10.72700023651123</v>
      </c>
      <c r="C3978">
        <v>1.8005000352859497</v>
      </c>
      <c r="D3978">
        <v>10.940999984741211</v>
      </c>
      <c r="E3978">
        <v>44.126998901367188</v>
      </c>
      <c r="F3978">
        <v>0.9804999828338623</v>
      </c>
      <c r="G3978">
        <v>0.97949999570846558</v>
      </c>
      <c r="H3978">
        <v>1.0060000419616699</v>
      </c>
      <c r="I3978">
        <v>0.99510002136230469</v>
      </c>
    </row>
    <row r="3979" spans="1:9" x14ac:dyDescent="0.2">
      <c r="A3979" t="s">
        <v>52</v>
      </c>
      <c r="B3979">
        <v>1.9869999885559082</v>
      </c>
      <c r="C3979">
        <v>0.60339999198913574</v>
      </c>
      <c r="D3979">
        <v>1.5970000028610229</v>
      </c>
      <c r="E3979">
        <v>13.77299976348877</v>
      </c>
      <c r="F3979">
        <v>1.2444000244140625</v>
      </c>
      <c r="G3979">
        <v>0.97769999504089355</v>
      </c>
      <c r="H3979">
        <v>1.2716000080108643</v>
      </c>
      <c r="I3979">
        <v>1.0009000301361084</v>
      </c>
    </row>
    <row r="3980" spans="1:9" x14ac:dyDescent="0.2">
      <c r="A3980" t="s">
        <v>53</v>
      </c>
      <c r="B3980">
        <v>10.293999671936035</v>
      </c>
      <c r="C3980">
        <v>1.9005999565124512</v>
      </c>
      <c r="D3980">
        <v>10.340999603271484</v>
      </c>
      <c r="E3980">
        <v>47.919998168945312</v>
      </c>
      <c r="F3980">
        <v>0.99550002813339233</v>
      </c>
      <c r="G3980">
        <v>0.98710000514984131</v>
      </c>
      <c r="H3980">
        <v>1.0089999437332153</v>
      </c>
      <c r="I3980">
        <v>0.99940001964569092</v>
      </c>
    </row>
    <row r="3981" spans="1:9" x14ac:dyDescent="0.2">
      <c r="A3981" t="s">
        <v>54</v>
      </c>
      <c r="B3981">
        <v>40.96099853515625</v>
      </c>
      <c r="C3981">
        <v>6.4159998893737793</v>
      </c>
      <c r="D3981">
        <v>38.9739990234375</v>
      </c>
      <c r="E3981">
        <v>70.425003051757812</v>
      </c>
      <c r="F3981">
        <v>1.0509999990463257</v>
      </c>
      <c r="G3981">
        <v>0.98040002584457397</v>
      </c>
      <c r="H3981">
        <v>1.0715999603271484</v>
      </c>
      <c r="I3981">
        <v>1.0003999471664429</v>
      </c>
    </row>
    <row r="3982" spans="1:9" x14ac:dyDescent="0.2">
      <c r="A3982" t="s">
        <v>55</v>
      </c>
      <c r="B3982">
        <v>7.875999927520752</v>
      </c>
      <c r="C3982">
        <v>1.8388999700546265</v>
      </c>
      <c r="D3982">
        <v>7.0440001487731934</v>
      </c>
      <c r="E3982">
        <v>34.61199951171875</v>
      </c>
      <c r="F3982">
        <v>1.1181000471115112</v>
      </c>
      <c r="G3982">
        <v>0.98710000514984131</v>
      </c>
      <c r="H3982">
        <v>1.1305999755859375</v>
      </c>
      <c r="I3982">
        <v>1.0018999576568604</v>
      </c>
    </row>
    <row r="3983" spans="1:9" x14ac:dyDescent="0.2">
      <c r="A3983" t="s">
        <v>56</v>
      </c>
      <c r="B3983">
        <v>21.52400016784668</v>
      </c>
      <c r="C3983">
        <v>2.8196001052856445</v>
      </c>
      <c r="D3983">
        <v>21.472999572753906</v>
      </c>
      <c r="E3983">
        <v>89.931999206542969</v>
      </c>
      <c r="F3983">
        <v>1.0024000406265259</v>
      </c>
      <c r="G3983">
        <v>0.99809998273849487</v>
      </c>
      <c r="H3983">
        <v>1.0042999982833862</v>
      </c>
      <c r="I3983">
        <v>1</v>
      </c>
    </row>
    <row r="3984" spans="1:9" x14ac:dyDescent="0.2">
      <c r="A3984" t="s">
        <v>57</v>
      </c>
      <c r="B3984">
        <v>0.34799998998641968</v>
      </c>
      <c r="C3984">
        <v>4.6199999749660492E-2</v>
      </c>
      <c r="D3984">
        <v>0.33799999952316284</v>
      </c>
      <c r="E3984">
        <v>0.79799997806549072</v>
      </c>
      <c r="F3984">
        <v>1.0312000513076782</v>
      </c>
      <c r="G3984">
        <v>1.0245000123977661</v>
      </c>
      <c r="H3984">
        <v>1.0065000057220459</v>
      </c>
      <c r="I3984">
        <v>1</v>
      </c>
    </row>
    <row r="3985" spans="1:9" x14ac:dyDescent="0.2">
      <c r="A3985" t="s">
        <v>58</v>
      </c>
      <c r="B3985">
        <v>1.4769999980926514</v>
      </c>
      <c r="C3985">
        <v>0.17399999499320984</v>
      </c>
      <c r="D3985">
        <v>1.3789999485015869</v>
      </c>
      <c r="E3985">
        <v>1.3789999485015869</v>
      </c>
      <c r="F3985">
        <v>1.0708999633789062</v>
      </c>
      <c r="G3985">
        <v>1.044700026512146</v>
      </c>
      <c r="H3985">
        <v>1.0388000011444092</v>
      </c>
      <c r="I3985">
        <v>0.98680001497268677</v>
      </c>
    </row>
    <row r="3986" spans="1:9" x14ac:dyDescent="0.2">
      <c r="A3986" t="s">
        <v>59</v>
      </c>
    </row>
    <row r="3987" spans="1:9" x14ac:dyDescent="0.2">
      <c r="A3987" t="s">
        <v>60</v>
      </c>
      <c r="B3987">
        <v>97.027999877929688</v>
      </c>
      <c r="C3987">
        <v>16.034099578857422</v>
      </c>
      <c r="D3987">
        <v>94.125999450683594</v>
      </c>
      <c r="E3987">
        <v>321.135009765625</v>
      </c>
      <c r="F3987" t="s">
        <v>61</v>
      </c>
    </row>
    <row r="3989" spans="1:9" x14ac:dyDescent="0.2">
      <c r="A3989" t="s">
        <v>62</v>
      </c>
    </row>
    <row r="3991" spans="1:9" x14ac:dyDescent="0.2">
      <c r="A3991" t="s">
        <v>341</v>
      </c>
    </row>
    <row r="3992" spans="1:9" x14ac:dyDescent="0.2">
      <c r="A3992" t="s">
        <v>1</v>
      </c>
      <c r="B3992" t="s">
        <v>2</v>
      </c>
      <c r="C3992" t="s">
        <v>3</v>
      </c>
      <c r="D3992" t="s">
        <v>4</v>
      </c>
    </row>
    <row r="3993" spans="1:9" x14ac:dyDescent="0.2">
      <c r="A3993" t="s">
        <v>5</v>
      </c>
      <c r="B3993">
        <v>96</v>
      </c>
      <c r="C3993" t="s">
        <v>6</v>
      </c>
      <c r="D3993" t="s">
        <v>342</v>
      </c>
    </row>
    <row r="3994" spans="1:9" x14ac:dyDescent="0.2">
      <c r="A3994" t="s">
        <v>8</v>
      </c>
      <c r="B3994" t="s">
        <v>9</v>
      </c>
      <c r="C3994">
        <v>-22.24169921875</v>
      </c>
      <c r="D3994" t="s">
        <v>10</v>
      </c>
      <c r="E3994">
        <v>27.503400802612305</v>
      </c>
      <c r="F3994" t="s">
        <v>11</v>
      </c>
      <c r="G3994">
        <v>10.454000473022461</v>
      </c>
    </row>
    <row r="3995" spans="1:9" x14ac:dyDescent="0.2">
      <c r="A3995" t="s">
        <v>12</v>
      </c>
      <c r="B3995">
        <v>15</v>
      </c>
      <c r="C3995" t="s">
        <v>13</v>
      </c>
      <c r="D3995">
        <v>1</v>
      </c>
      <c r="E3995" t="s">
        <v>14</v>
      </c>
      <c r="F3995" t="s">
        <v>15</v>
      </c>
    </row>
    <row r="3996" spans="1:9" x14ac:dyDescent="0.2">
      <c r="A3996" t="s">
        <v>16</v>
      </c>
      <c r="B3996" t="s">
        <v>343</v>
      </c>
    </row>
    <row r="3997" spans="1:9" x14ac:dyDescent="0.2">
      <c r="A3997" t="s">
        <v>18</v>
      </c>
    </row>
    <row r="3998" spans="1:9" x14ac:dyDescent="0.2">
      <c r="A3998" t="s">
        <v>19</v>
      </c>
    </row>
    <row r="3999" spans="1:9" x14ac:dyDescent="0.2">
      <c r="A3999" t="s">
        <v>20</v>
      </c>
      <c r="B3999">
        <v>1.4970000350444934E-8</v>
      </c>
    </row>
    <row r="4000" spans="1:9" x14ac:dyDescent="0.2">
      <c r="A4000" t="s">
        <v>21</v>
      </c>
      <c r="B4000" t="s">
        <v>22</v>
      </c>
      <c r="C4000" t="s">
        <v>23</v>
      </c>
      <c r="D4000" t="s">
        <v>24</v>
      </c>
      <c r="E4000" t="s">
        <v>25</v>
      </c>
      <c r="F4000" t="s">
        <v>26</v>
      </c>
      <c r="G4000" t="s">
        <v>27</v>
      </c>
      <c r="H4000" t="s">
        <v>28</v>
      </c>
      <c r="I4000" t="s">
        <v>29</v>
      </c>
    </row>
    <row r="4001" spans="1:9" x14ac:dyDescent="0.2">
      <c r="A4001">
        <v>1</v>
      </c>
      <c r="B4001" t="s">
        <v>30</v>
      </c>
      <c r="C4001">
        <v>84.9219970703125</v>
      </c>
      <c r="D4001">
        <v>28.5</v>
      </c>
      <c r="E4001">
        <v>225.69999694824219</v>
      </c>
      <c r="F4001">
        <v>132.80000305175781</v>
      </c>
      <c r="G4001">
        <v>21.489999771118164</v>
      </c>
      <c r="H4001">
        <v>574</v>
      </c>
      <c r="I4001">
        <v>7.3520002365112305</v>
      </c>
    </row>
    <row r="4002" spans="1:9" x14ac:dyDescent="0.2">
      <c r="A4002">
        <v>2</v>
      </c>
      <c r="B4002" t="s">
        <v>31</v>
      </c>
      <c r="C4002">
        <v>151.11799621582031</v>
      </c>
      <c r="D4002">
        <v>39.200000762939453</v>
      </c>
      <c r="E4002">
        <v>10.600000381469727</v>
      </c>
      <c r="F4002">
        <v>9.5</v>
      </c>
      <c r="G4002">
        <v>4.3899998664855957</v>
      </c>
      <c r="H4002">
        <v>46</v>
      </c>
      <c r="I4002">
        <v>2.3810000419616699</v>
      </c>
    </row>
    <row r="4003" spans="1:9" x14ac:dyDescent="0.2">
      <c r="A4003">
        <v>3</v>
      </c>
      <c r="B4003" t="s">
        <v>32</v>
      </c>
      <c r="C4003">
        <v>119.47699737548828</v>
      </c>
      <c r="D4003">
        <v>471.60000610351562</v>
      </c>
      <c r="E4003">
        <v>27.799999237060547</v>
      </c>
      <c r="F4003">
        <v>21.299999237060547</v>
      </c>
      <c r="G4003">
        <v>1.0900000333786011</v>
      </c>
      <c r="H4003">
        <v>58</v>
      </c>
      <c r="I4003">
        <v>11.098999977111816</v>
      </c>
    </row>
    <row r="4004" spans="1:9" x14ac:dyDescent="0.2">
      <c r="A4004">
        <v>4</v>
      </c>
      <c r="B4004" t="s">
        <v>33</v>
      </c>
      <c r="C4004">
        <v>107.20700073242188</v>
      </c>
      <c r="D4004">
        <v>3082.5</v>
      </c>
      <c r="E4004">
        <v>39.200000762939453</v>
      </c>
      <c r="F4004">
        <v>35.700000762939453</v>
      </c>
      <c r="G4004">
        <v>0.40999999642372131</v>
      </c>
      <c r="H4004">
        <v>69</v>
      </c>
      <c r="I4004">
        <v>44.101001739501953</v>
      </c>
    </row>
    <row r="4005" spans="1:9" x14ac:dyDescent="0.2">
      <c r="A4005">
        <v>5</v>
      </c>
      <c r="B4005" t="s">
        <v>34</v>
      </c>
      <c r="C4005">
        <v>129.48800659179688</v>
      </c>
      <c r="D4005">
        <v>87.699996948242188</v>
      </c>
      <c r="E4005">
        <v>5.8000001907348633</v>
      </c>
      <c r="F4005">
        <v>3.4000000953674316</v>
      </c>
      <c r="G4005">
        <v>3.5399999618530273</v>
      </c>
      <c r="H4005">
        <v>155</v>
      </c>
      <c r="I4005">
        <v>12.378000259399414</v>
      </c>
    </row>
    <row r="4006" spans="1:9" x14ac:dyDescent="0.2">
      <c r="A4006">
        <v>6</v>
      </c>
      <c r="B4006" t="s">
        <v>35</v>
      </c>
      <c r="C4006">
        <v>90.674003601074219</v>
      </c>
      <c r="D4006">
        <v>1225.5999755859375</v>
      </c>
      <c r="E4006">
        <v>25.799999237060547</v>
      </c>
      <c r="F4006">
        <v>14.800000190734863</v>
      </c>
      <c r="G4006">
        <v>0.64999997615814209</v>
      </c>
      <c r="H4006">
        <v>119</v>
      </c>
      <c r="I4006">
        <v>47.104999542236328</v>
      </c>
    </row>
    <row r="4007" spans="1:9" x14ac:dyDescent="0.2">
      <c r="A4007">
        <v>7</v>
      </c>
      <c r="B4007" t="s">
        <v>36</v>
      </c>
      <c r="C4007">
        <v>77.48699951171875</v>
      </c>
      <c r="D4007">
        <v>5540.2001953125</v>
      </c>
      <c r="E4007">
        <v>76.300003051757812</v>
      </c>
      <c r="F4007">
        <v>34.900001525878906</v>
      </c>
      <c r="G4007">
        <v>0.30000001192092896</v>
      </c>
      <c r="H4007">
        <v>169</v>
      </c>
      <c r="I4007">
        <v>70.172996520996094</v>
      </c>
    </row>
    <row r="4008" spans="1:9" x14ac:dyDescent="0.2">
      <c r="A4008">
        <v>8</v>
      </c>
      <c r="B4008" t="s">
        <v>37</v>
      </c>
      <c r="C4008">
        <v>107.49800109863281</v>
      </c>
      <c r="D4008">
        <v>717.20001220703125</v>
      </c>
      <c r="E4008">
        <v>14.800000190734863</v>
      </c>
      <c r="F4008">
        <v>9.8999996185302734</v>
      </c>
      <c r="G4008">
        <v>0.85000002384185791</v>
      </c>
      <c r="H4008">
        <v>105</v>
      </c>
      <c r="I4008">
        <v>34.939998626708984</v>
      </c>
    </row>
    <row r="4009" spans="1:9" x14ac:dyDescent="0.2">
      <c r="A4009">
        <v>9</v>
      </c>
      <c r="B4009" t="s">
        <v>38</v>
      </c>
      <c r="C4009">
        <v>134.89300537109375</v>
      </c>
      <c r="D4009">
        <v>1476.5999755859375</v>
      </c>
      <c r="E4009">
        <v>20.299999237060547</v>
      </c>
      <c r="F4009">
        <v>17.299999237060547</v>
      </c>
      <c r="G4009">
        <v>0.5899999737739563</v>
      </c>
      <c r="H4009">
        <v>196</v>
      </c>
      <c r="I4009">
        <v>88.255996704101562</v>
      </c>
    </row>
    <row r="4010" spans="1:9" x14ac:dyDescent="0.2">
      <c r="A4010">
        <v>10</v>
      </c>
      <c r="B4010" t="s">
        <v>39</v>
      </c>
      <c r="C4010">
        <v>146.4429931640625</v>
      </c>
      <c r="D4010">
        <v>24.5</v>
      </c>
      <c r="E4010">
        <v>15.5</v>
      </c>
      <c r="F4010">
        <v>13.300000190734863</v>
      </c>
      <c r="G4010">
        <v>5.7399997711181641</v>
      </c>
      <c r="H4010">
        <v>149</v>
      </c>
      <c r="I4010">
        <v>0.86400002241134644</v>
      </c>
    </row>
    <row r="4011" spans="1:9" x14ac:dyDescent="0.2">
      <c r="A4011">
        <v>11</v>
      </c>
      <c r="B4011" t="s">
        <v>40</v>
      </c>
      <c r="C4011">
        <v>191.36199951171875</v>
      </c>
      <c r="D4011">
        <v>50</v>
      </c>
      <c r="E4011">
        <v>5.6999998092651367</v>
      </c>
      <c r="F4011">
        <v>5.5999999046325684</v>
      </c>
      <c r="G4011">
        <v>2.8599998950958252</v>
      </c>
      <c r="H4011">
        <v>167</v>
      </c>
      <c r="I4011">
        <v>1.3639999628067017</v>
      </c>
    </row>
    <row r="4013" spans="1:9" x14ac:dyDescent="0.2">
      <c r="A4013" t="s">
        <v>41</v>
      </c>
      <c r="B4013" t="s">
        <v>42</v>
      </c>
    </row>
    <row r="4014" spans="1:9" x14ac:dyDescent="0.2">
      <c r="A4014" t="s">
        <v>22</v>
      </c>
      <c r="B4014" t="s">
        <v>43</v>
      </c>
      <c r="C4014" t="s">
        <v>44</v>
      </c>
      <c r="D4014" t="s">
        <v>45</v>
      </c>
      <c r="E4014" t="s">
        <v>29</v>
      </c>
      <c r="F4014" t="s">
        <v>41</v>
      </c>
      <c r="G4014" t="s">
        <v>46</v>
      </c>
      <c r="H4014" t="s">
        <v>47</v>
      </c>
      <c r="I4014" t="s">
        <v>30</v>
      </c>
    </row>
    <row r="4015" spans="1:9" x14ac:dyDescent="0.2">
      <c r="A4015" t="s">
        <v>30</v>
      </c>
      <c r="B4015">
        <v>0.20200000703334808</v>
      </c>
      <c r="C4015">
        <v>0.10010000318288803</v>
      </c>
      <c r="D4015">
        <v>0.27700001001358032</v>
      </c>
      <c r="E4015">
        <v>7.3520002365112305</v>
      </c>
      <c r="F4015">
        <v>0.72829997539520264</v>
      </c>
      <c r="G4015">
        <v>0.99580001831054688</v>
      </c>
      <c r="H4015">
        <v>0.7314000129699707</v>
      </c>
      <c r="I4015">
        <v>1</v>
      </c>
    </row>
    <row r="4016" spans="1:9" x14ac:dyDescent="0.2">
      <c r="A4016" t="s">
        <v>48</v>
      </c>
      <c r="B4016" t="s">
        <v>49</v>
      </c>
      <c r="C4016">
        <v>-8.5000000894069672E-2</v>
      </c>
    </row>
    <row r="4017" spans="1:9" x14ac:dyDescent="0.2">
      <c r="A4017" t="s">
        <v>31</v>
      </c>
      <c r="B4017">
        <v>0.17700000107288361</v>
      </c>
      <c r="C4017">
        <v>4.6999998390674591E-2</v>
      </c>
      <c r="D4017">
        <v>0.18000000715255737</v>
      </c>
      <c r="E4017">
        <v>2.3810000419616699</v>
      </c>
      <c r="F4017">
        <v>0.97960001230239868</v>
      </c>
      <c r="G4017">
        <v>0.98619997501373291</v>
      </c>
      <c r="H4017">
        <v>0.99750000238418579</v>
      </c>
      <c r="I4017">
        <v>0.99589997529983521</v>
      </c>
    </row>
    <row r="4018" spans="1:9" x14ac:dyDescent="0.2">
      <c r="A4018" t="s">
        <v>48</v>
      </c>
      <c r="B4018" t="s">
        <v>49</v>
      </c>
      <c r="C4018">
        <v>-3.9999999105930328E-2</v>
      </c>
    </row>
    <row r="4019" spans="1:9" x14ac:dyDescent="0.2">
      <c r="A4019" t="s">
        <v>50</v>
      </c>
      <c r="B4019">
        <v>1.6339999437332153</v>
      </c>
      <c r="C4019">
        <v>0.32899999618530273</v>
      </c>
      <c r="D4019">
        <v>1.6929999589920044</v>
      </c>
      <c r="E4019">
        <v>11.098999977111816</v>
      </c>
      <c r="F4019">
        <v>0.96520000696182251</v>
      </c>
      <c r="G4019">
        <v>0.98360002040863037</v>
      </c>
      <c r="H4019">
        <v>0.99510002136230469</v>
      </c>
      <c r="I4019">
        <v>0.98610001802444458</v>
      </c>
    </row>
    <row r="4020" spans="1:9" x14ac:dyDescent="0.2">
      <c r="A4020" t="s">
        <v>51</v>
      </c>
      <c r="B4020">
        <v>10.723999977111816</v>
      </c>
      <c r="C4020">
        <v>1.8135999441146851</v>
      </c>
      <c r="D4020">
        <v>10.934000015258789</v>
      </c>
      <c r="E4020">
        <v>44.101001739501953</v>
      </c>
      <c r="F4020">
        <v>0.98079997301101685</v>
      </c>
      <c r="G4020">
        <v>0.97970002889633179</v>
      </c>
      <c r="H4020">
        <v>1.0060000419616699</v>
      </c>
      <c r="I4020">
        <v>0.99510002136230469</v>
      </c>
    </row>
    <row r="4021" spans="1:9" x14ac:dyDescent="0.2">
      <c r="A4021" t="s">
        <v>52</v>
      </c>
      <c r="B4021">
        <v>1.7849999666213989</v>
      </c>
      <c r="C4021">
        <v>0.5461999773979187</v>
      </c>
      <c r="D4021">
        <v>1.434999942779541</v>
      </c>
      <c r="E4021">
        <v>12.378000259399414</v>
      </c>
      <c r="F4021">
        <v>1.2437000274658203</v>
      </c>
      <c r="G4021">
        <v>0.97780001163482666</v>
      </c>
      <c r="H4021">
        <v>1.270799994468689</v>
      </c>
      <c r="I4021">
        <v>1.0009000301361084</v>
      </c>
    </row>
    <row r="4022" spans="1:9" x14ac:dyDescent="0.2">
      <c r="A4022" t="s">
        <v>53</v>
      </c>
      <c r="B4022">
        <v>10.11400032043457</v>
      </c>
      <c r="C4022">
        <v>1.8815000057220459</v>
      </c>
      <c r="D4022">
        <v>10.164999961853027</v>
      </c>
      <c r="E4022">
        <v>47.104999542236328</v>
      </c>
      <c r="F4022">
        <v>0.99489998817443848</v>
      </c>
      <c r="G4022">
        <v>0.98729997873306274</v>
      </c>
      <c r="H4022">
        <v>1.0083999633789062</v>
      </c>
      <c r="I4022">
        <v>0.99940001964569092</v>
      </c>
    </row>
    <row r="4023" spans="1:9" x14ac:dyDescent="0.2">
      <c r="A4023" t="s">
        <v>54</v>
      </c>
      <c r="B4023">
        <v>40.784000396728516</v>
      </c>
      <c r="C4023">
        <v>6.4369997978210449</v>
      </c>
      <c r="D4023">
        <v>38.834999084472656</v>
      </c>
      <c r="E4023">
        <v>70.172996520996094</v>
      </c>
      <c r="F4023">
        <v>1.0501999855041504</v>
      </c>
      <c r="G4023">
        <v>0.9804999828338623</v>
      </c>
      <c r="H4023">
        <v>1.0706000328063965</v>
      </c>
      <c r="I4023">
        <v>1.0003999471664429</v>
      </c>
    </row>
    <row r="4024" spans="1:9" x14ac:dyDescent="0.2">
      <c r="A4024" t="s">
        <v>55</v>
      </c>
      <c r="B4024">
        <v>7.9340000152587891</v>
      </c>
      <c r="C4024">
        <v>1.8666000366210938</v>
      </c>
      <c r="D4024">
        <v>7.1100001335144043</v>
      </c>
      <c r="E4024">
        <v>34.939998626708984</v>
      </c>
      <c r="F4024">
        <v>1.1158000230789185</v>
      </c>
      <c r="G4024">
        <v>0.98729997873306274</v>
      </c>
      <c r="H4024">
        <v>1.1281000375747681</v>
      </c>
      <c r="I4024">
        <v>1.0018999576568604</v>
      </c>
    </row>
    <row r="4025" spans="1:9" x14ac:dyDescent="0.2">
      <c r="A4025" t="s">
        <v>56</v>
      </c>
      <c r="B4025">
        <v>21.12700080871582</v>
      </c>
      <c r="C4025">
        <v>2.7888000011444092</v>
      </c>
      <c r="D4025">
        <v>21.072999954223633</v>
      </c>
      <c r="E4025">
        <v>88.255996704101562</v>
      </c>
      <c r="F4025">
        <v>1.0025999546051025</v>
      </c>
      <c r="G4025">
        <v>0.99819999933242798</v>
      </c>
      <c r="H4025">
        <v>1.0044000148773193</v>
      </c>
      <c r="I4025">
        <v>1</v>
      </c>
    </row>
    <row r="4026" spans="1:9" x14ac:dyDescent="0.2">
      <c r="A4026" t="s">
        <v>57</v>
      </c>
      <c r="B4026">
        <v>0.37700000405311584</v>
      </c>
      <c r="C4026">
        <v>5.0400000065565109E-2</v>
      </c>
      <c r="D4026">
        <v>0.36500000953674316</v>
      </c>
      <c r="E4026">
        <v>0.86400002241134644</v>
      </c>
      <c r="F4026">
        <v>1.0313999652862549</v>
      </c>
      <c r="G4026">
        <v>1.0247000455856323</v>
      </c>
      <c r="H4026">
        <v>1.0065000057220459</v>
      </c>
      <c r="I4026">
        <v>1</v>
      </c>
    </row>
    <row r="4027" spans="1:9" x14ac:dyDescent="0.2">
      <c r="A4027" t="s">
        <v>58</v>
      </c>
      <c r="B4027">
        <v>1.4609999656677246</v>
      </c>
      <c r="C4027">
        <v>0.17339999973773956</v>
      </c>
      <c r="D4027">
        <v>1.3630000352859497</v>
      </c>
      <c r="E4027">
        <v>1.3639999628067017</v>
      </c>
      <c r="F4027">
        <v>1.0714000463485718</v>
      </c>
      <c r="G4027">
        <v>1.0448000431060791</v>
      </c>
      <c r="H4027">
        <v>1.0390000343322754</v>
      </c>
      <c r="I4027">
        <v>0.9869999885559082</v>
      </c>
    </row>
    <row r="4028" spans="1:9" x14ac:dyDescent="0.2">
      <c r="A4028" t="s">
        <v>59</v>
      </c>
    </row>
    <row r="4029" spans="1:9" x14ac:dyDescent="0.2">
      <c r="A4029" t="s">
        <v>60</v>
      </c>
      <c r="B4029">
        <v>96.194000244140625</v>
      </c>
      <c r="C4029">
        <v>16.03339958190918</v>
      </c>
      <c r="D4029">
        <v>93.430999755859375</v>
      </c>
      <c r="E4029">
        <v>320.010986328125</v>
      </c>
      <c r="F4029" t="s">
        <v>61</v>
      </c>
    </row>
    <row r="4031" spans="1:9" x14ac:dyDescent="0.2">
      <c r="A4031" t="s">
        <v>62</v>
      </c>
    </row>
    <row r="4033" spans="1:9" x14ac:dyDescent="0.2">
      <c r="A4033" t="s">
        <v>344</v>
      </c>
    </row>
    <row r="4034" spans="1:9" x14ac:dyDescent="0.2">
      <c r="A4034" t="s">
        <v>1</v>
      </c>
      <c r="B4034" t="s">
        <v>2</v>
      </c>
      <c r="C4034" t="s">
        <v>3</v>
      </c>
      <c r="D4034" t="s">
        <v>4</v>
      </c>
    </row>
    <row r="4035" spans="1:9" x14ac:dyDescent="0.2">
      <c r="A4035" t="s">
        <v>5</v>
      </c>
      <c r="B4035">
        <v>97</v>
      </c>
      <c r="C4035" t="s">
        <v>6</v>
      </c>
      <c r="D4035" t="s">
        <v>345</v>
      </c>
    </row>
    <row r="4036" spans="1:9" x14ac:dyDescent="0.2">
      <c r="A4036" t="s">
        <v>8</v>
      </c>
      <c r="B4036" t="s">
        <v>9</v>
      </c>
      <c r="C4036">
        <v>-22.346099853515625</v>
      </c>
      <c r="D4036" t="s">
        <v>10</v>
      </c>
      <c r="E4036">
        <v>27.775400161743164</v>
      </c>
      <c r="F4036" t="s">
        <v>11</v>
      </c>
      <c r="G4036">
        <v>10.454999923706055</v>
      </c>
    </row>
    <row r="4037" spans="1:9" x14ac:dyDescent="0.2">
      <c r="A4037" t="s">
        <v>12</v>
      </c>
      <c r="B4037">
        <v>15</v>
      </c>
      <c r="C4037" t="s">
        <v>13</v>
      </c>
      <c r="D4037">
        <v>1</v>
      </c>
      <c r="E4037" t="s">
        <v>14</v>
      </c>
      <c r="F4037" t="s">
        <v>15</v>
      </c>
    </row>
    <row r="4038" spans="1:9" x14ac:dyDescent="0.2">
      <c r="A4038" t="s">
        <v>16</v>
      </c>
      <c r="B4038" t="s">
        <v>346</v>
      </c>
    </row>
    <row r="4039" spans="1:9" x14ac:dyDescent="0.2">
      <c r="A4039" t="s">
        <v>18</v>
      </c>
    </row>
    <row r="4040" spans="1:9" x14ac:dyDescent="0.2">
      <c r="A4040" t="s">
        <v>19</v>
      </c>
    </row>
    <row r="4041" spans="1:9" x14ac:dyDescent="0.2">
      <c r="A4041" t="s">
        <v>20</v>
      </c>
      <c r="B4041">
        <v>1.4970000350444934E-8</v>
      </c>
    </row>
    <row r="4042" spans="1:9" x14ac:dyDescent="0.2">
      <c r="A4042" t="s">
        <v>21</v>
      </c>
      <c r="B4042" t="s">
        <v>22</v>
      </c>
      <c r="C4042" t="s">
        <v>23</v>
      </c>
      <c r="D4042" t="s">
        <v>24</v>
      </c>
      <c r="E4042" t="s">
        <v>25</v>
      </c>
      <c r="F4042" t="s">
        <v>26</v>
      </c>
      <c r="G4042" t="s">
        <v>27</v>
      </c>
      <c r="H4042" t="s">
        <v>28</v>
      </c>
      <c r="I4042" t="s">
        <v>29</v>
      </c>
    </row>
    <row r="4043" spans="1:9" x14ac:dyDescent="0.2">
      <c r="A4043">
        <v>1</v>
      </c>
      <c r="B4043" t="s">
        <v>30</v>
      </c>
      <c r="C4043">
        <v>84.9219970703125</v>
      </c>
      <c r="D4043">
        <v>26.5</v>
      </c>
      <c r="E4043">
        <v>218.10000610351562</v>
      </c>
      <c r="F4043">
        <v>132.19999694824219</v>
      </c>
      <c r="G4043">
        <v>22.840000152587891</v>
      </c>
      <c r="H4043">
        <v>568</v>
      </c>
      <c r="I4043">
        <v>6.8319997787475586</v>
      </c>
    </row>
    <row r="4044" spans="1:9" x14ac:dyDescent="0.2">
      <c r="A4044">
        <v>2</v>
      </c>
      <c r="B4044" t="s">
        <v>31</v>
      </c>
      <c r="C4044">
        <v>151.11799621582031</v>
      </c>
      <c r="D4044">
        <v>43.599998474121094</v>
      </c>
      <c r="E4044">
        <v>10.100000381469727</v>
      </c>
      <c r="F4044">
        <v>8.6999998092651367</v>
      </c>
      <c r="G4044">
        <v>4.0500001907348633</v>
      </c>
      <c r="H4044">
        <v>45</v>
      </c>
      <c r="I4044">
        <v>2.6480000019073486</v>
      </c>
    </row>
    <row r="4045" spans="1:9" x14ac:dyDescent="0.2">
      <c r="A4045">
        <v>3</v>
      </c>
      <c r="B4045" t="s">
        <v>32</v>
      </c>
      <c r="C4045">
        <v>119.47699737548828</v>
      </c>
      <c r="D4045">
        <v>468.89999389648438</v>
      </c>
      <c r="E4045">
        <v>24.5</v>
      </c>
      <c r="F4045">
        <v>20.5</v>
      </c>
      <c r="G4045">
        <v>1.0900000333786011</v>
      </c>
      <c r="H4045">
        <v>55</v>
      </c>
      <c r="I4045">
        <v>11.034999847412109</v>
      </c>
    </row>
    <row r="4046" spans="1:9" x14ac:dyDescent="0.2">
      <c r="A4046">
        <v>4</v>
      </c>
      <c r="B4046" t="s">
        <v>33</v>
      </c>
      <c r="C4046">
        <v>107.21199798583984</v>
      </c>
      <c r="D4046">
        <v>3073.60009765625</v>
      </c>
      <c r="E4046">
        <v>36.599998474121094</v>
      </c>
      <c r="F4046">
        <v>34.299999237060547</v>
      </c>
      <c r="G4046">
        <v>0.40999999642372131</v>
      </c>
      <c r="H4046">
        <v>67</v>
      </c>
      <c r="I4046">
        <v>43.9739990234375</v>
      </c>
    </row>
    <row r="4047" spans="1:9" x14ac:dyDescent="0.2">
      <c r="A4047">
        <v>5</v>
      </c>
      <c r="B4047" t="s">
        <v>34</v>
      </c>
      <c r="C4047">
        <v>129.48800659179688</v>
      </c>
      <c r="D4047">
        <v>86.599998474121094</v>
      </c>
      <c r="E4047">
        <v>6</v>
      </c>
      <c r="F4047">
        <v>4</v>
      </c>
      <c r="G4047">
        <v>3.5899999141693115</v>
      </c>
      <c r="H4047">
        <v>162</v>
      </c>
      <c r="I4047">
        <v>12.220999717712402</v>
      </c>
    </row>
    <row r="4048" spans="1:9" x14ac:dyDescent="0.2">
      <c r="A4048">
        <v>6</v>
      </c>
      <c r="B4048" t="s">
        <v>35</v>
      </c>
      <c r="C4048">
        <v>90.674003601074219</v>
      </c>
      <c r="D4048">
        <v>1254.699951171875</v>
      </c>
      <c r="E4048">
        <v>28.5</v>
      </c>
      <c r="F4048">
        <v>16</v>
      </c>
      <c r="G4048">
        <v>0.63999998569488525</v>
      </c>
      <c r="H4048">
        <v>124</v>
      </c>
      <c r="I4048">
        <v>48.222000122070312</v>
      </c>
    </row>
    <row r="4049" spans="1:9" x14ac:dyDescent="0.2">
      <c r="A4049">
        <v>7</v>
      </c>
      <c r="B4049" t="s">
        <v>36</v>
      </c>
      <c r="C4049">
        <v>77.476997375488281</v>
      </c>
      <c r="D4049">
        <v>5539.39990234375</v>
      </c>
      <c r="E4049">
        <v>87.099998474121094</v>
      </c>
      <c r="F4049">
        <v>31.700000762939453</v>
      </c>
      <c r="G4049">
        <v>0.30000001192092896</v>
      </c>
      <c r="H4049">
        <v>175</v>
      </c>
      <c r="I4049">
        <v>70.163002014160156</v>
      </c>
    </row>
    <row r="4050" spans="1:9" x14ac:dyDescent="0.2">
      <c r="A4050">
        <v>8</v>
      </c>
      <c r="B4050" t="s">
        <v>37</v>
      </c>
      <c r="C4050">
        <v>107.50800323486328</v>
      </c>
      <c r="D4050">
        <v>719.5</v>
      </c>
      <c r="E4050">
        <v>15.600000381469727</v>
      </c>
      <c r="F4050">
        <v>9.8000001907348633</v>
      </c>
      <c r="G4050">
        <v>0.85000002384185791</v>
      </c>
      <c r="H4050">
        <v>106</v>
      </c>
      <c r="I4050">
        <v>35.051998138427734</v>
      </c>
    </row>
    <row r="4051" spans="1:9" x14ac:dyDescent="0.2">
      <c r="A4051">
        <v>9</v>
      </c>
      <c r="B4051" t="s">
        <v>38</v>
      </c>
      <c r="C4051">
        <v>134.9010009765625</v>
      </c>
      <c r="D4051">
        <v>1474.4000244140625</v>
      </c>
      <c r="E4051">
        <v>17.5</v>
      </c>
      <c r="F4051">
        <v>17.700000762939453</v>
      </c>
      <c r="G4051">
        <v>0.5899999737739563</v>
      </c>
      <c r="H4051">
        <v>189</v>
      </c>
      <c r="I4051">
        <v>88.122001647949219</v>
      </c>
    </row>
    <row r="4052" spans="1:9" x14ac:dyDescent="0.2">
      <c r="A4052">
        <v>10</v>
      </c>
      <c r="B4052" t="s">
        <v>39</v>
      </c>
      <c r="C4052">
        <v>146.4429931640625</v>
      </c>
      <c r="D4052">
        <v>23.5</v>
      </c>
      <c r="E4052">
        <v>14.699999809265137</v>
      </c>
      <c r="F4052">
        <v>11.899999618530273</v>
      </c>
      <c r="G4052">
        <v>5.809999942779541</v>
      </c>
      <c r="H4052">
        <v>144</v>
      </c>
      <c r="I4052">
        <v>0.82899999618530273</v>
      </c>
    </row>
    <row r="4053" spans="1:9" x14ac:dyDescent="0.2">
      <c r="A4053">
        <v>11</v>
      </c>
      <c r="B4053" t="s">
        <v>40</v>
      </c>
      <c r="C4053">
        <v>191.36199951171875</v>
      </c>
      <c r="D4053">
        <v>53.700000762939453</v>
      </c>
      <c r="E4053">
        <v>5.3000001907348633</v>
      </c>
      <c r="F4053">
        <v>5.3000001907348633</v>
      </c>
      <c r="G4053">
        <v>2.7300000190734863</v>
      </c>
      <c r="H4053">
        <v>162</v>
      </c>
      <c r="I4053">
        <v>1.4639999866485596</v>
      </c>
    </row>
    <row r="4055" spans="1:9" x14ac:dyDescent="0.2">
      <c r="A4055" t="s">
        <v>41</v>
      </c>
      <c r="B4055" t="s">
        <v>42</v>
      </c>
    </row>
    <row r="4056" spans="1:9" x14ac:dyDescent="0.2">
      <c r="A4056" t="s">
        <v>22</v>
      </c>
      <c r="B4056" t="s">
        <v>43</v>
      </c>
      <c r="C4056" t="s">
        <v>44</v>
      </c>
      <c r="D4056" t="s">
        <v>45</v>
      </c>
      <c r="E4056" t="s">
        <v>29</v>
      </c>
      <c r="F4056" t="s">
        <v>41</v>
      </c>
      <c r="G4056" t="s">
        <v>46</v>
      </c>
      <c r="H4056" t="s">
        <v>47</v>
      </c>
      <c r="I4056" t="s">
        <v>30</v>
      </c>
    </row>
    <row r="4057" spans="1:9" x14ac:dyDescent="0.2">
      <c r="A4057" t="s">
        <v>30</v>
      </c>
      <c r="B4057">
        <v>0.18799999356269836</v>
      </c>
      <c r="C4057">
        <v>9.2699997127056122E-2</v>
      </c>
      <c r="D4057">
        <v>0.25699999928474426</v>
      </c>
      <c r="E4057">
        <v>6.8319997787475586</v>
      </c>
      <c r="F4057">
        <v>0.72890001535415649</v>
      </c>
      <c r="G4057">
        <v>0.99589997529983521</v>
      </c>
      <c r="H4057">
        <v>0.73189997673034668</v>
      </c>
      <c r="I4057">
        <v>1</v>
      </c>
    </row>
    <row r="4058" spans="1:9" x14ac:dyDescent="0.2">
      <c r="A4058" t="s">
        <v>48</v>
      </c>
      <c r="B4058" t="s">
        <v>49</v>
      </c>
      <c r="C4058">
        <v>-7.9000003635883331E-2</v>
      </c>
    </row>
    <row r="4059" spans="1:9" x14ac:dyDescent="0.2">
      <c r="A4059" t="s">
        <v>31</v>
      </c>
      <c r="B4059">
        <v>0.19599999487400055</v>
      </c>
      <c r="C4059">
        <v>5.2000001072883606E-2</v>
      </c>
      <c r="D4059">
        <v>0.20100000500679016</v>
      </c>
      <c r="E4059">
        <v>2.6480000019073486</v>
      </c>
      <c r="F4059">
        <v>0.97960001230239868</v>
      </c>
      <c r="G4059">
        <v>0.98619997501373291</v>
      </c>
      <c r="H4059">
        <v>0.99750000238418579</v>
      </c>
      <c r="I4059">
        <v>0.99589997529983521</v>
      </c>
    </row>
    <row r="4060" spans="1:9" x14ac:dyDescent="0.2">
      <c r="A4060" t="s">
        <v>48</v>
      </c>
      <c r="B4060" t="s">
        <v>49</v>
      </c>
      <c r="C4060">
        <v>-4.3999999761581421E-2</v>
      </c>
    </row>
    <row r="4061" spans="1:9" x14ac:dyDescent="0.2">
      <c r="A4061" t="s">
        <v>50</v>
      </c>
      <c r="B4061">
        <v>1.625</v>
      </c>
      <c r="C4061">
        <v>0.32589998841285706</v>
      </c>
      <c r="D4061">
        <v>1.6829999685287476</v>
      </c>
      <c r="E4061">
        <v>11.034999847412109</v>
      </c>
      <c r="F4061">
        <v>0.96530002355575562</v>
      </c>
      <c r="G4061">
        <v>0.9836999773979187</v>
      </c>
      <c r="H4061">
        <v>0.99519997835159302</v>
      </c>
      <c r="I4061">
        <v>0.98610001802444458</v>
      </c>
    </row>
    <row r="4062" spans="1:9" x14ac:dyDescent="0.2">
      <c r="A4062" t="s">
        <v>51</v>
      </c>
      <c r="B4062">
        <v>10.692999839782715</v>
      </c>
      <c r="C4062">
        <v>1.801800012588501</v>
      </c>
      <c r="D4062">
        <v>10.902999877929688</v>
      </c>
      <c r="E4062">
        <v>43.9739990234375</v>
      </c>
      <c r="F4062">
        <v>0.98070001602172852</v>
      </c>
      <c r="G4062">
        <v>0.97970002889633179</v>
      </c>
      <c r="H4062">
        <v>1.0060000419616699</v>
      </c>
      <c r="I4062">
        <v>0.99510002136230469</v>
      </c>
    </row>
    <row r="4063" spans="1:9" x14ac:dyDescent="0.2">
      <c r="A4063" t="s">
        <v>52</v>
      </c>
      <c r="B4063">
        <v>1.7610000371932983</v>
      </c>
      <c r="C4063">
        <v>0.53689998388290405</v>
      </c>
      <c r="D4063">
        <v>1.4170000553131104</v>
      </c>
      <c r="E4063">
        <v>12.220999717712402</v>
      </c>
      <c r="F4063">
        <v>1.2427999973297119</v>
      </c>
      <c r="G4063">
        <v>0.97790002822875977</v>
      </c>
      <c r="H4063">
        <v>1.2698999643325806</v>
      </c>
      <c r="I4063">
        <v>1.0009000301361084</v>
      </c>
    </row>
    <row r="4064" spans="1:9" x14ac:dyDescent="0.2">
      <c r="A4064" t="s">
        <v>53</v>
      </c>
      <c r="B4064">
        <v>10.347999572753906</v>
      </c>
      <c r="C4064">
        <v>1.9180999994277954</v>
      </c>
      <c r="D4064">
        <v>10.406000137329102</v>
      </c>
      <c r="E4064">
        <v>48.222000122070312</v>
      </c>
      <c r="F4064">
        <v>0.9944000244140625</v>
      </c>
      <c r="G4064">
        <v>0.98729997873306274</v>
      </c>
      <c r="H4064">
        <v>1.0077999830245972</v>
      </c>
      <c r="I4064">
        <v>0.99940001964569092</v>
      </c>
    </row>
    <row r="4065" spans="1:9" x14ac:dyDescent="0.2">
      <c r="A4065" t="s">
        <v>54</v>
      </c>
      <c r="B4065">
        <v>40.798000335693359</v>
      </c>
      <c r="C4065">
        <v>6.4159002304077148</v>
      </c>
      <c r="D4065">
        <v>38.828998565673828</v>
      </c>
      <c r="E4065">
        <v>70.163002014160156</v>
      </c>
      <c r="F4065">
        <v>1.0506999492645264</v>
      </c>
      <c r="G4065">
        <v>0.9804999828338623</v>
      </c>
      <c r="H4065">
        <v>1.0712000131607056</v>
      </c>
      <c r="I4065">
        <v>1.0003999471664429</v>
      </c>
    </row>
    <row r="4066" spans="1:9" x14ac:dyDescent="0.2">
      <c r="A4066" t="s">
        <v>55</v>
      </c>
      <c r="B4066">
        <v>7.9520001411437988</v>
      </c>
      <c r="C4066">
        <v>1.8641999959945679</v>
      </c>
      <c r="D4066">
        <v>7.1329998970031738</v>
      </c>
      <c r="E4066">
        <v>35.051998138427734</v>
      </c>
      <c r="F4066">
        <v>1.1148999929428101</v>
      </c>
      <c r="G4066">
        <v>0.98729997873306274</v>
      </c>
      <c r="H4066">
        <v>1.1270999908447266</v>
      </c>
      <c r="I4066">
        <v>1.0018999576568604</v>
      </c>
    </row>
    <row r="4067" spans="1:9" x14ac:dyDescent="0.2">
      <c r="A4067" t="s">
        <v>56</v>
      </c>
      <c r="B4067">
        <v>21.097000122070312</v>
      </c>
      <c r="C4067">
        <v>2.7746000289916992</v>
      </c>
      <c r="D4067">
        <v>21.041000366210938</v>
      </c>
      <c r="E4067">
        <v>88.122001647949219</v>
      </c>
      <c r="F4067">
        <v>1.0025999546051025</v>
      </c>
      <c r="G4067">
        <v>0.99830001592636108</v>
      </c>
      <c r="H4067">
        <v>1.0044000148773193</v>
      </c>
      <c r="I4067">
        <v>1</v>
      </c>
    </row>
    <row r="4068" spans="1:9" x14ac:dyDescent="0.2">
      <c r="A4068" t="s">
        <v>57</v>
      </c>
      <c r="B4068">
        <v>0.3619999885559082</v>
      </c>
      <c r="C4068">
        <v>4.8200000077486038E-2</v>
      </c>
      <c r="D4068">
        <v>0.35100001096725464</v>
      </c>
      <c r="E4068">
        <v>0.82899999618530273</v>
      </c>
      <c r="F4068">
        <v>1.031499981880188</v>
      </c>
      <c r="G4068">
        <v>1.0247999429702759</v>
      </c>
      <c r="H4068">
        <v>1.006600022315979</v>
      </c>
      <c r="I4068">
        <v>1</v>
      </c>
    </row>
    <row r="4069" spans="1:9" x14ac:dyDescent="0.2">
      <c r="A4069" t="s">
        <v>58</v>
      </c>
      <c r="B4069">
        <v>1.5679999589920044</v>
      </c>
      <c r="C4069">
        <v>0.18549999594688416</v>
      </c>
      <c r="D4069">
        <v>1.4639999866485596</v>
      </c>
      <c r="E4069">
        <v>1.4639999866485596</v>
      </c>
      <c r="F4069">
        <v>1.0714000463485718</v>
      </c>
      <c r="G4069">
        <v>1.0448999404907227</v>
      </c>
      <c r="H4069">
        <v>1.0389000177383423</v>
      </c>
      <c r="I4069">
        <v>0.9869999885559082</v>
      </c>
    </row>
    <row r="4070" spans="1:9" x14ac:dyDescent="0.2">
      <c r="A4070" t="s">
        <v>59</v>
      </c>
    </row>
    <row r="4071" spans="1:9" x14ac:dyDescent="0.2">
      <c r="A4071" t="s">
        <v>60</v>
      </c>
      <c r="B4071">
        <v>96.464996337890625</v>
      </c>
      <c r="C4071">
        <v>16.015800476074219</v>
      </c>
      <c r="D4071">
        <v>93.683998107910156</v>
      </c>
      <c r="E4071">
        <v>320.56100463867188</v>
      </c>
      <c r="F4071" t="s">
        <v>61</v>
      </c>
    </row>
    <row r="4073" spans="1:9" x14ac:dyDescent="0.2">
      <c r="A4073" t="s">
        <v>62</v>
      </c>
    </row>
    <row r="4075" spans="1:9" x14ac:dyDescent="0.2">
      <c r="A4075" t="s">
        <v>347</v>
      </c>
    </row>
    <row r="4076" spans="1:9" x14ac:dyDescent="0.2">
      <c r="A4076" t="s">
        <v>1</v>
      </c>
      <c r="B4076" t="s">
        <v>2</v>
      </c>
      <c r="C4076" t="s">
        <v>3</v>
      </c>
      <c r="D4076" t="s">
        <v>4</v>
      </c>
    </row>
    <row r="4077" spans="1:9" x14ac:dyDescent="0.2">
      <c r="A4077" t="s">
        <v>5</v>
      </c>
      <c r="B4077">
        <v>98</v>
      </c>
      <c r="C4077" t="s">
        <v>6</v>
      </c>
      <c r="D4077" t="s">
        <v>348</v>
      </c>
    </row>
    <row r="4078" spans="1:9" x14ac:dyDescent="0.2">
      <c r="A4078" t="s">
        <v>8</v>
      </c>
      <c r="B4078" t="s">
        <v>9</v>
      </c>
      <c r="C4078">
        <v>-22.316600799560547</v>
      </c>
      <c r="D4078" t="s">
        <v>10</v>
      </c>
      <c r="E4078">
        <v>28.019500732421875</v>
      </c>
      <c r="F4078" t="s">
        <v>11</v>
      </c>
      <c r="G4078">
        <v>10.456000328063965</v>
      </c>
    </row>
    <row r="4079" spans="1:9" x14ac:dyDescent="0.2">
      <c r="A4079" t="s">
        <v>12</v>
      </c>
      <c r="B4079">
        <v>15</v>
      </c>
      <c r="C4079" t="s">
        <v>13</v>
      </c>
      <c r="D4079">
        <v>1</v>
      </c>
      <c r="E4079" t="s">
        <v>14</v>
      </c>
      <c r="F4079" t="s">
        <v>15</v>
      </c>
    </row>
    <row r="4080" spans="1:9" x14ac:dyDescent="0.2">
      <c r="A4080" t="s">
        <v>16</v>
      </c>
      <c r="B4080" t="s">
        <v>349</v>
      </c>
    </row>
    <row r="4081" spans="1:9" x14ac:dyDescent="0.2">
      <c r="A4081" t="s">
        <v>18</v>
      </c>
    </row>
    <row r="4082" spans="1:9" x14ac:dyDescent="0.2">
      <c r="A4082" t="s">
        <v>19</v>
      </c>
    </row>
    <row r="4083" spans="1:9" x14ac:dyDescent="0.2">
      <c r="A4083" t="s">
        <v>20</v>
      </c>
      <c r="B4083">
        <v>1.4970000350444934E-8</v>
      </c>
    </row>
    <row r="4084" spans="1:9" x14ac:dyDescent="0.2">
      <c r="A4084" t="s">
        <v>21</v>
      </c>
      <c r="B4084" t="s">
        <v>22</v>
      </c>
      <c r="C4084" t="s">
        <v>23</v>
      </c>
      <c r="D4084" t="s">
        <v>24</v>
      </c>
      <c r="E4084" t="s">
        <v>25</v>
      </c>
      <c r="F4084" t="s">
        <v>26</v>
      </c>
      <c r="G4084" t="s">
        <v>27</v>
      </c>
      <c r="H4084" t="s">
        <v>28</v>
      </c>
      <c r="I4084" t="s">
        <v>29</v>
      </c>
    </row>
    <row r="4085" spans="1:9" x14ac:dyDescent="0.2">
      <c r="A4085">
        <v>1</v>
      </c>
      <c r="B4085" t="s">
        <v>30</v>
      </c>
      <c r="C4085">
        <v>84.9219970703125</v>
      </c>
      <c r="D4085">
        <v>12.899999618530273</v>
      </c>
      <c r="E4085">
        <v>235.10000610351562</v>
      </c>
      <c r="F4085">
        <v>140.19999694824219</v>
      </c>
      <c r="G4085">
        <v>47.540000915527344</v>
      </c>
      <c r="H4085">
        <v>588</v>
      </c>
      <c r="I4085">
        <v>3.3280000686645508</v>
      </c>
    </row>
    <row r="4086" spans="1:9" x14ac:dyDescent="0.2">
      <c r="A4086">
        <v>2</v>
      </c>
      <c r="B4086" t="s">
        <v>31</v>
      </c>
      <c r="C4086">
        <v>151.11799621582031</v>
      </c>
      <c r="D4086">
        <v>41</v>
      </c>
      <c r="E4086">
        <v>9.6000003814697266</v>
      </c>
      <c r="F4086">
        <v>11</v>
      </c>
      <c r="G4086">
        <v>4.2800002098083496</v>
      </c>
      <c r="H4086">
        <v>47</v>
      </c>
      <c r="I4086">
        <v>2.4900000095367432</v>
      </c>
    </row>
    <row r="4087" spans="1:9" x14ac:dyDescent="0.2">
      <c r="A4087">
        <v>3</v>
      </c>
      <c r="B4087" t="s">
        <v>32</v>
      </c>
      <c r="C4087">
        <v>119.47699737548828</v>
      </c>
      <c r="D4087">
        <v>481.10000610351562</v>
      </c>
      <c r="E4087">
        <v>29.600000381469727</v>
      </c>
      <c r="F4087">
        <v>21.200000762939453</v>
      </c>
      <c r="G4087">
        <v>1.0800000429153442</v>
      </c>
      <c r="H4087">
        <v>59</v>
      </c>
      <c r="I4087">
        <v>11.321000099182129</v>
      </c>
    </row>
    <row r="4088" spans="1:9" x14ac:dyDescent="0.2">
      <c r="A4088">
        <v>4</v>
      </c>
      <c r="B4088" t="s">
        <v>33</v>
      </c>
      <c r="C4088">
        <v>107.22200012207031</v>
      </c>
      <c r="D4088">
        <v>3081.60009765625</v>
      </c>
      <c r="E4088">
        <v>37.299999237060547</v>
      </c>
      <c r="F4088">
        <v>37.400001525878906</v>
      </c>
      <c r="G4088">
        <v>0.40999999642372131</v>
      </c>
      <c r="H4088">
        <v>69</v>
      </c>
      <c r="I4088">
        <v>44.088001251220703</v>
      </c>
    </row>
    <row r="4089" spans="1:9" x14ac:dyDescent="0.2">
      <c r="A4089">
        <v>5</v>
      </c>
      <c r="B4089" t="s">
        <v>34</v>
      </c>
      <c r="C4089">
        <v>129.48800659179688</v>
      </c>
      <c r="D4089">
        <v>85.800003051757812</v>
      </c>
      <c r="E4089">
        <v>6.8000001907348633</v>
      </c>
      <c r="F4089">
        <v>5</v>
      </c>
      <c r="G4089">
        <v>3.6400001049041748</v>
      </c>
      <c r="H4089">
        <v>177</v>
      </c>
      <c r="I4089">
        <v>12.107000350952148</v>
      </c>
    </row>
    <row r="4090" spans="1:9" x14ac:dyDescent="0.2">
      <c r="A4090">
        <v>6</v>
      </c>
      <c r="B4090" t="s">
        <v>35</v>
      </c>
      <c r="C4090">
        <v>90.683998107910156</v>
      </c>
      <c r="D4090">
        <v>1244.800048828125</v>
      </c>
      <c r="E4090">
        <v>27</v>
      </c>
      <c r="F4090">
        <v>16.799999237060547</v>
      </c>
      <c r="G4090">
        <v>0.63999998569488525</v>
      </c>
      <c r="H4090">
        <v>123</v>
      </c>
      <c r="I4090">
        <v>47.844001770019531</v>
      </c>
    </row>
    <row r="4091" spans="1:9" x14ac:dyDescent="0.2">
      <c r="A4091">
        <v>7</v>
      </c>
      <c r="B4091" t="s">
        <v>36</v>
      </c>
      <c r="C4091">
        <v>77.482002258300781</v>
      </c>
      <c r="D4091">
        <v>5538.60009765625</v>
      </c>
      <c r="E4091">
        <v>89.400001525878906</v>
      </c>
      <c r="F4091">
        <v>34.099998474121094</v>
      </c>
      <c r="G4091">
        <v>0.30000001192092896</v>
      </c>
      <c r="H4091">
        <v>178</v>
      </c>
      <c r="I4091">
        <v>70.152999877929688</v>
      </c>
    </row>
    <row r="4092" spans="1:9" x14ac:dyDescent="0.2">
      <c r="A4092">
        <v>8</v>
      </c>
      <c r="B4092" t="s">
        <v>37</v>
      </c>
      <c r="C4092">
        <v>107.49199676513672</v>
      </c>
      <c r="D4092">
        <v>694.5999755859375</v>
      </c>
      <c r="E4092">
        <v>13.399999618530273</v>
      </c>
      <c r="F4092">
        <v>9.1000003814697266</v>
      </c>
      <c r="G4092">
        <v>0.86000001430511475</v>
      </c>
      <c r="H4092">
        <v>101</v>
      </c>
      <c r="I4092">
        <v>33.834999084472656</v>
      </c>
    </row>
    <row r="4093" spans="1:9" x14ac:dyDescent="0.2">
      <c r="A4093">
        <v>9</v>
      </c>
      <c r="B4093" t="s">
        <v>38</v>
      </c>
      <c r="C4093">
        <v>134.88400268554688</v>
      </c>
      <c r="D4093">
        <v>1475</v>
      </c>
      <c r="E4093">
        <v>19</v>
      </c>
      <c r="F4093">
        <v>15.800000190734863</v>
      </c>
      <c r="G4093">
        <v>0.5899999737739563</v>
      </c>
      <c r="H4093">
        <v>188</v>
      </c>
      <c r="I4093">
        <v>88.163002014160156</v>
      </c>
    </row>
    <row r="4094" spans="1:9" x14ac:dyDescent="0.2">
      <c r="A4094">
        <v>10</v>
      </c>
      <c r="B4094" t="s">
        <v>39</v>
      </c>
      <c r="C4094">
        <v>146.4429931640625</v>
      </c>
      <c r="D4094">
        <v>23.600000381469727</v>
      </c>
      <c r="E4094">
        <v>13.399999618530273</v>
      </c>
      <c r="F4094">
        <v>10.5</v>
      </c>
      <c r="G4094">
        <v>5.6500000953674316</v>
      </c>
      <c r="H4094">
        <v>137</v>
      </c>
      <c r="I4094">
        <v>0.83099997043609619</v>
      </c>
    </row>
    <row r="4095" spans="1:9" x14ac:dyDescent="0.2">
      <c r="A4095">
        <v>11</v>
      </c>
      <c r="B4095" t="s">
        <v>40</v>
      </c>
      <c r="C4095">
        <v>191.36199951171875</v>
      </c>
      <c r="D4095">
        <v>53.099998474121094</v>
      </c>
      <c r="E4095">
        <v>6.0999999046325684</v>
      </c>
      <c r="F4095">
        <v>4</v>
      </c>
      <c r="G4095">
        <v>2.75</v>
      </c>
      <c r="H4095">
        <v>161</v>
      </c>
      <c r="I4095">
        <v>1.4479999542236328</v>
      </c>
    </row>
    <row r="4097" spans="1:9" x14ac:dyDescent="0.2">
      <c r="A4097" t="s">
        <v>41</v>
      </c>
      <c r="B4097" t="s">
        <v>42</v>
      </c>
    </row>
    <row r="4098" spans="1:9" x14ac:dyDescent="0.2">
      <c r="A4098" t="s">
        <v>22</v>
      </c>
      <c r="B4098" t="s">
        <v>43</v>
      </c>
      <c r="C4098" t="s">
        <v>44</v>
      </c>
      <c r="D4098" t="s">
        <v>45</v>
      </c>
      <c r="E4098" t="s">
        <v>29</v>
      </c>
      <c r="F4098" t="s">
        <v>41</v>
      </c>
      <c r="G4098" t="s">
        <v>46</v>
      </c>
      <c r="H4098" t="s">
        <v>47</v>
      </c>
      <c r="I4098" t="s">
        <v>30</v>
      </c>
    </row>
    <row r="4099" spans="1:9" x14ac:dyDescent="0.2">
      <c r="A4099" t="s">
        <v>30</v>
      </c>
      <c r="B4099">
        <v>9.2000000178813934E-2</v>
      </c>
      <c r="C4099">
        <v>4.5499999076128006E-2</v>
      </c>
      <c r="D4099">
        <v>0.125</v>
      </c>
      <c r="E4099">
        <v>3.3280000686645508</v>
      </c>
      <c r="F4099">
        <v>0.73009997606277466</v>
      </c>
      <c r="G4099">
        <v>0.99580001831054688</v>
      </c>
      <c r="H4099">
        <v>0.73309999704360962</v>
      </c>
      <c r="I4099">
        <v>1</v>
      </c>
    </row>
    <row r="4100" spans="1:9" x14ac:dyDescent="0.2">
      <c r="A4100" t="s">
        <v>48</v>
      </c>
      <c r="B4100" t="s">
        <v>49</v>
      </c>
      <c r="C4100">
        <v>-3.9000000804662704E-2</v>
      </c>
    </row>
    <row r="4101" spans="1:9" x14ac:dyDescent="0.2">
      <c r="A4101" t="s">
        <v>31</v>
      </c>
      <c r="B4101">
        <v>0.18500000238418579</v>
      </c>
      <c r="C4101">
        <v>4.9199998378753662E-2</v>
      </c>
      <c r="D4101">
        <v>0.18899999558925629</v>
      </c>
      <c r="E4101">
        <v>2.4900000095367432</v>
      </c>
      <c r="F4101">
        <v>0.97949999570846558</v>
      </c>
      <c r="G4101">
        <v>0.98610001802444458</v>
      </c>
      <c r="H4101">
        <v>0.99739998579025269</v>
      </c>
      <c r="I4101">
        <v>0.99580001831054688</v>
      </c>
    </row>
    <row r="4102" spans="1:9" x14ac:dyDescent="0.2">
      <c r="A4102" t="s">
        <v>48</v>
      </c>
      <c r="B4102" t="s">
        <v>49</v>
      </c>
      <c r="C4102">
        <v>-4.1999999433755875E-2</v>
      </c>
    </row>
    <row r="4103" spans="1:9" x14ac:dyDescent="0.2">
      <c r="A4103" t="s">
        <v>50</v>
      </c>
      <c r="B4103">
        <v>1.6660000085830688</v>
      </c>
      <c r="C4103">
        <v>0.33570000529289246</v>
      </c>
      <c r="D4103">
        <v>1.7259999513626099</v>
      </c>
      <c r="E4103">
        <v>11.321000099182129</v>
      </c>
      <c r="F4103">
        <v>0.9650999903678894</v>
      </c>
      <c r="G4103">
        <v>0.98360002040863037</v>
      </c>
      <c r="H4103">
        <v>0.99510002136230469</v>
      </c>
      <c r="I4103">
        <v>0.98600000143051147</v>
      </c>
    </row>
    <row r="4104" spans="1:9" x14ac:dyDescent="0.2">
      <c r="A4104" t="s">
        <v>51</v>
      </c>
      <c r="B4104">
        <v>10.720999717712402</v>
      </c>
      <c r="C4104">
        <v>1.8142000436782837</v>
      </c>
      <c r="D4104">
        <v>10.930999755859375</v>
      </c>
      <c r="E4104">
        <v>44.088001251220703</v>
      </c>
      <c r="F4104">
        <v>0.98070001602172852</v>
      </c>
      <c r="G4104">
        <v>0.97960001230239868</v>
      </c>
      <c r="H4104">
        <v>1.006100058555603</v>
      </c>
      <c r="I4104">
        <v>0.99510002136230469</v>
      </c>
    </row>
    <row r="4105" spans="1:9" x14ac:dyDescent="0.2">
      <c r="A4105" t="s">
        <v>52</v>
      </c>
      <c r="B4105">
        <v>1.7460000514984131</v>
      </c>
      <c r="C4105">
        <v>0.53469997644424438</v>
      </c>
      <c r="D4105">
        <v>1.4029999971389771</v>
      </c>
      <c r="E4105">
        <v>12.107000350952148</v>
      </c>
      <c r="F4105">
        <v>1.2440999746322632</v>
      </c>
      <c r="G4105">
        <v>0.97780001163482666</v>
      </c>
      <c r="H4105">
        <v>1.2711999416351318</v>
      </c>
      <c r="I4105">
        <v>1.0009000301361084</v>
      </c>
    </row>
    <row r="4106" spans="1:9" x14ac:dyDescent="0.2">
      <c r="A4106" t="s">
        <v>53</v>
      </c>
      <c r="B4106">
        <v>10.255999565124512</v>
      </c>
      <c r="C4106">
        <v>1.9091999530792236</v>
      </c>
      <c r="D4106">
        <v>10.324999809265137</v>
      </c>
      <c r="E4106">
        <v>47.844001770019531</v>
      </c>
      <c r="F4106">
        <v>0.993399977684021</v>
      </c>
      <c r="G4106">
        <v>0.98720002174377441</v>
      </c>
      <c r="H4106">
        <v>1.0068000555038452</v>
      </c>
      <c r="I4106">
        <v>0.99940001964569092</v>
      </c>
    </row>
    <row r="4107" spans="1:9" x14ac:dyDescent="0.2">
      <c r="A4107" t="s">
        <v>54</v>
      </c>
      <c r="B4107">
        <v>40.756999969482422</v>
      </c>
      <c r="C4107">
        <v>6.4369001388549805</v>
      </c>
      <c r="D4107">
        <v>38.824001312255859</v>
      </c>
      <c r="E4107">
        <v>70.152999877929688</v>
      </c>
      <c r="F4107">
        <v>1.0498000383377075</v>
      </c>
      <c r="G4107">
        <v>0.9804999828338623</v>
      </c>
      <c r="H4107">
        <v>1.0702999830245972</v>
      </c>
      <c r="I4107">
        <v>1.0003999471664429</v>
      </c>
    </row>
    <row r="4108" spans="1:9" x14ac:dyDescent="0.2">
      <c r="A4108" t="s">
        <v>55</v>
      </c>
      <c r="B4108">
        <v>7.6810002326965332</v>
      </c>
      <c r="C4108">
        <v>1.80840003490448</v>
      </c>
      <c r="D4108">
        <v>6.8860001564025879</v>
      </c>
      <c r="E4108">
        <v>33.834999084472656</v>
      </c>
      <c r="F4108">
        <v>1.1155999898910522</v>
      </c>
      <c r="G4108">
        <v>0.98720002174377441</v>
      </c>
      <c r="H4108">
        <v>1.1279000043869019</v>
      </c>
      <c r="I4108">
        <v>1.0017999410629272</v>
      </c>
    </row>
    <row r="4109" spans="1:9" x14ac:dyDescent="0.2">
      <c r="A4109" t="s">
        <v>56</v>
      </c>
      <c r="B4109">
        <v>21.104999542236328</v>
      </c>
      <c r="C4109">
        <v>2.7876999378204346</v>
      </c>
      <c r="D4109">
        <v>21.051000595092773</v>
      </c>
      <c r="E4109">
        <v>88.163002014160156</v>
      </c>
      <c r="F4109">
        <v>1.0025999546051025</v>
      </c>
      <c r="G4109">
        <v>0.99819999933242798</v>
      </c>
      <c r="H4109">
        <v>1.0044000148773193</v>
      </c>
      <c r="I4109">
        <v>1</v>
      </c>
    </row>
    <row r="4110" spans="1:9" x14ac:dyDescent="0.2">
      <c r="A4110" t="s">
        <v>57</v>
      </c>
      <c r="B4110">
        <v>0.36300000548362732</v>
      </c>
      <c r="C4110">
        <v>4.8500001430511475E-2</v>
      </c>
      <c r="D4110">
        <v>0.35100001096725464</v>
      </c>
      <c r="E4110">
        <v>0.83099997043609619</v>
      </c>
      <c r="F4110">
        <v>1.031499981880188</v>
      </c>
      <c r="G4110">
        <v>1.0247000455856323</v>
      </c>
      <c r="H4110">
        <v>1.006600022315979</v>
      </c>
      <c r="I4110">
        <v>1</v>
      </c>
    </row>
    <row r="4111" spans="1:9" x14ac:dyDescent="0.2">
      <c r="A4111" t="s">
        <v>58</v>
      </c>
      <c r="B4111">
        <v>1.5509999990463257</v>
      </c>
      <c r="C4111">
        <v>0.18420000374317169</v>
      </c>
      <c r="D4111">
        <v>1.4479999542236328</v>
      </c>
      <c r="E4111">
        <v>1.4479999542236328</v>
      </c>
      <c r="F4111">
        <v>1.0714999437332153</v>
      </c>
      <c r="G4111">
        <v>1.0448000431060791</v>
      </c>
      <c r="H4111">
        <v>1.0390000343322754</v>
      </c>
      <c r="I4111">
        <v>0.9869999885559082</v>
      </c>
    </row>
    <row r="4112" spans="1:9" x14ac:dyDescent="0.2">
      <c r="A4112" t="s">
        <v>59</v>
      </c>
    </row>
    <row r="4113" spans="1:9" x14ac:dyDescent="0.2">
      <c r="A4113" t="s">
        <v>60</v>
      </c>
      <c r="B4113">
        <v>96.042999267578125</v>
      </c>
      <c r="C4113">
        <v>15.954299926757812</v>
      </c>
      <c r="D4113">
        <v>93.258003234863281</v>
      </c>
      <c r="E4113">
        <v>315.60699462890625</v>
      </c>
      <c r="F4113" t="s">
        <v>61</v>
      </c>
    </row>
    <row r="4115" spans="1:9" x14ac:dyDescent="0.2">
      <c r="A4115" t="s">
        <v>62</v>
      </c>
    </row>
    <row r="4117" spans="1:9" x14ac:dyDescent="0.2">
      <c r="A4117" t="s">
        <v>350</v>
      </c>
    </row>
    <row r="4118" spans="1:9" x14ac:dyDescent="0.2">
      <c r="A4118" t="s">
        <v>1</v>
      </c>
      <c r="B4118" t="s">
        <v>2</v>
      </c>
      <c r="C4118" t="s">
        <v>3</v>
      </c>
      <c r="D4118" t="s">
        <v>4</v>
      </c>
    </row>
    <row r="4119" spans="1:9" x14ac:dyDescent="0.2">
      <c r="A4119" t="s">
        <v>5</v>
      </c>
      <c r="B4119">
        <v>99</v>
      </c>
      <c r="C4119" t="s">
        <v>6</v>
      </c>
      <c r="D4119" t="s">
        <v>351</v>
      </c>
    </row>
    <row r="4120" spans="1:9" x14ac:dyDescent="0.2">
      <c r="A4120" t="s">
        <v>8</v>
      </c>
      <c r="B4120" t="s">
        <v>9</v>
      </c>
      <c r="C4120">
        <v>-20.507600784301758</v>
      </c>
      <c r="D4120" t="s">
        <v>10</v>
      </c>
      <c r="E4120">
        <v>31.047100067138672</v>
      </c>
      <c r="F4120" t="s">
        <v>11</v>
      </c>
      <c r="G4120">
        <v>10.452500343322754</v>
      </c>
    </row>
    <row r="4121" spans="1:9" x14ac:dyDescent="0.2">
      <c r="A4121" t="s">
        <v>12</v>
      </c>
      <c r="B4121">
        <v>15</v>
      </c>
      <c r="C4121" t="s">
        <v>13</v>
      </c>
      <c r="D4121">
        <v>1</v>
      </c>
      <c r="E4121" t="s">
        <v>14</v>
      </c>
      <c r="F4121" t="s">
        <v>15</v>
      </c>
    </row>
    <row r="4122" spans="1:9" x14ac:dyDescent="0.2">
      <c r="A4122" t="s">
        <v>16</v>
      </c>
      <c r="B4122" t="s">
        <v>352</v>
      </c>
    </row>
    <row r="4123" spans="1:9" x14ac:dyDescent="0.2">
      <c r="A4123" t="s">
        <v>18</v>
      </c>
    </row>
    <row r="4124" spans="1:9" x14ac:dyDescent="0.2">
      <c r="A4124" t="s">
        <v>19</v>
      </c>
    </row>
    <row r="4125" spans="1:9" x14ac:dyDescent="0.2">
      <c r="A4125" t="s">
        <v>20</v>
      </c>
      <c r="B4125">
        <v>1.4979999463093918E-8</v>
      </c>
    </row>
    <row r="4126" spans="1:9" x14ac:dyDescent="0.2">
      <c r="A4126" t="s">
        <v>21</v>
      </c>
      <c r="B4126" t="s">
        <v>22</v>
      </c>
      <c r="C4126" t="s">
        <v>23</v>
      </c>
      <c r="D4126" t="s">
        <v>24</v>
      </c>
      <c r="E4126" t="s">
        <v>25</v>
      </c>
      <c r="F4126" t="s">
        <v>26</v>
      </c>
      <c r="G4126" t="s">
        <v>27</v>
      </c>
      <c r="H4126" t="s">
        <v>28</v>
      </c>
      <c r="I4126" t="s">
        <v>29</v>
      </c>
    </row>
    <row r="4127" spans="1:9" x14ac:dyDescent="0.2">
      <c r="A4127">
        <v>1</v>
      </c>
      <c r="B4127" t="s">
        <v>30</v>
      </c>
      <c r="C4127">
        <v>84.833999633789062</v>
      </c>
      <c r="D4127">
        <v>35.299999237060547</v>
      </c>
      <c r="E4127">
        <v>237.30000305175781</v>
      </c>
      <c r="F4127">
        <v>122.40000152587891</v>
      </c>
      <c r="G4127">
        <v>17.469999313354492</v>
      </c>
      <c r="H4127">
        <v>573</v>
      </c>
      <c r="I4127">
        <v>9.0989999771118164</v>
      </c>
    </row>
    <row r="4128" spans="1:9" x14ac:dyDescent="0.2">
      <c r="A4128">
        <v>2</v>
      </c>
      <c r="B4128" t="s">
        <v>31</v>
      </c>
      <c r="C4128">
        <v>151.11799621582031</v>
      </c>
      <c r="D4128">
        <v>42.099998474121094</v>
      </c>
      <c r="E4128">
        <v>9.3000001907348633</v>
      </c>
      <c r="F4128">
        <v>9.1000003814697266</v>
      </c>
      <c r="G4128">
        <v>4.130000114440918</v>
      </c>
      <c r="H4128">
        <v>44</v>
      </c>
      <c r="I4128">
        <v>2.5520000457763672</v>
      </c>
    </row>
    <row r="4129" spans="1:9" x14ac:dyDescent="0.2">
      <c r="A4129">
        <v>3</v>
      </c>
      <c r="B4129" t="s">
        <v>32</v>
      </c>
      <c r="C4129">
        <v>119.47699737548828</v>
      </c>
      <c r="D4129">
        <v>472.20001220703125</v>
      </c>
      <c r="E4129">
        <v>25.700000762939453</v>
      </c>
      <c r="F4129">
        <v>21.200000762939453</v>
      </c>
      <c r="G4129">
        <v>1.0900000333786011</v>
      </c>
      <c r="H4129">
        <v>56</v>
      </c>
      <c r="I4129">
        <v>11.104000091552734</v>
      </c>
    </row>
    <row r="4130" spans="1:9" x14ac:dyDescent="0.2">
      <c r="A4130">
        <v>4</v>
      </c>
      <c r="B4130" t="s">
        <v>33</v>
      </c>
      <c r="C4130">
        <v>107.22699737548828</v>
      </c>
      <c r="D4130">
        <v>3093.10009765625</v>
      </c>
      <c r="E4130">
        <v>38.799999237060547</v>
      </c>
      <c r="F4130">
        <v>34.799999237060547</v>
      </c>
      <c r="G4130">
        <v>0.40999999642372131</v>
      </c>
      <c r="H4130">
        <v>68</v>
      </c>
      <c r="I4130">
        <v>44.222999572753906</v>
      </c>
    </row>
    <row r="4131" spans="1:9" x14ac:dyDescent="0.2">
      <c r="A4131">
        <v>5</v>
      </c>
      <c r="B4131" t="s">
        <v>34</v>
      </c>
      <c r="C4131">
        <v>129.47200012207031</v>
      </c>
      <c r="D4131">
        <v>86.900001525878906</v>
      </c>
      <c r="E4131">
        <v>7.1999998092651367</v>
      </c>
      <c r="F4131">
        <v>4.5999999046325684</v>
      </c>
      <c r="G4131">
        <v>3.6099998950958252</v>
      </c>
      <c r="H4131">
        <v>176</v>
      </c>
      <c r="I4131">
        <v>12.258000373840332</v>
      </c>
    </row>
    <row r="4132" spans="1:9" x14ac:dyDescent="0.2">
      <c r="A4132">
        <v>6</v>
      </c>
      <c r="B4132" t="s">
        <v>35</v>
      </c>
      <c r="C4132">
        <v>90.679000854492188</v>
      </c>
      <c r="D4132">
        <v>1258.5</v>
      </c>
      <c r="E4132">
        <v>26</v>
      </c>
      <c r="F4132">
        <v>15.399999618530273</v>
      </c>
      <c r="G4132">
        <v>0.63999998569488525</v>
      </c>
      <c r="H4132">
        <v>120</v>
      </c>
      <c r="I4132">
        <v>48.337001800537109</v>
      </c>
    </row>
    <row r="4133" spans="1:9" x14ac:dyDescent="0.2">
      <c r="A4133">
        <v>7</v>
      </c>
      <c r="B4133" t="s">
        <v>36</v>
      </c>
      <c r="C4133">
        <v>77.476997375488281</v>
      </c>
      <c r="D4133">
        <v>5497.60009765625</v>
      </c>
      <c r="E4133">
        <v>78.199996948242188</v>
      </c>
      <c r="F4133">
        <v>37.200000762939453</v>
      </c>
      <c r="G4133">
        <v>0.30000001192092896</v>
      </c>
      <c r="H4133">
        <v>171</v>
      </c>
      <c r="I4133">
        <v>69.586997985839844</v>
      </c>
    </row>
    <row r="4134" spans="1:9" x14ac:dyDescent="0.2">
      <c r="A4134">
        <v>8</v>
      </c>
      <c r="B4134" t="s">
        <v>37</v>
      </c>
      <c r="C4134">
        <v>107.50299835205078</v>
      </c>
      <c r="D4134">
        <v>741.9000244140625</v>
      </c>
      <c r="E4134">
        <v>13.100000381469727</v>
      </c>
      <c r="F4134">
        <v>9.3000001907348633</v>
      </c>
      <c r="G4134">
        <v>0.82999998331069946</v>
      </c>
      <c r="H4134">
        <v>101</v>
      </c>
      <c r="I4134">
        <v>36.117000579833984</v>
      </c>
    </row>
    <row r="4135" spans="1:9" x14ac:dyDescent="0.2">
      <c r="A4135">
        <v>9</v>
      </c>
      <c r="B4135" t="s">
        <v>38</v>
      </c>
      <c r="C4135">
        <v>134.91099548339844</v>
      </c>
      <c r="D4135">
        <v>1485</v>
      </c>
      <c r="E4135">
        <v>17.799999237060547</v>
      </c>
      <c r="F4135">
        <v>16.899999618530273</v>
      </c>
      <c r="G4135">
        <v>0.5899999737739563</v>
      </c>
      <c r="H4135">
        <v>188</v>
      </c>
      <c r="I4135">
        <v>88.700996398925781</v>
      </c>
    </row>
    <row r="4136" spans="1:9" x14ac:dyDescent="0.2">
      <c r="A4136">
        <v>10</v>
      </c>
      <c r="B4136" t="s">
        <v>39</v>
      </c>
      <c r="C4136">
        <v>146.4429931640625</v>
      </c>
      <c r="D4136">
        <v>26.899999618530273</v>
      </c>
      <c r="E4136">
        <v>13.800000190734863</v>
      </c>
      <c r="F4136">
        <v>11.600000381469727</v>
      </c>
      <c r="G4136">
        <v>5.1599998474121094</v>
      </c>
      <c r="H4136">
        <v>140</v>
      </c>
      <c r="I4136">
        <v>0.94700002670288086</v>
      </c>
    </row>
    <row r="4137" spans="1:9" x14ac:dyDescent="0.2">
      <c r="A4137">
        <v>11</v>
      </c>
      <c r="B4137" t="s">
        <v>40</v>
      </c>
      <c r="C4137">
        <v>191.36199951171875</v>
      </c>
      <c r="D4137">
        <v>39.799999237060547</v>
      </c>
      <c r="E4137">
        <v>5.3000001907348633</v>
      </c>
      <c r="F4137">
        <v>4.3000001907348633</v>
      </c>
      <c r="G4137">
        <v>3.2300000190734863</v>
      </c>
      <c r="H4137">
        <v>155</v>
      </c>
      <c r="I4137">
        <v>1.0859999656677246</v>
      </c>
    </row>
    <row r="4139" spans="1:9" x14ac:dyDescent="0.2">
      <c r="A4139" t="s">
        <v>41</v>
      </c>
      <c r="B4139" t="s">
        <v>42</v>
      </c>
    </row>
    <row r="4140" spans="1:9" x14ac:dyDescent="0.2">
      <c r="A4140" t="s">
        <v>22</v>
      </c>
      <c r="B4140" t="s">
        <v>43</v>
      </c>
      <c r="C4140" t="s">
        <v>44</v>
      </c>
      <c r="D4140" t="s">
        <v>45</v>
      </c>
      <c r="E4140" t="s">
        <v>29</v>
      </c>
      <c r="F4140" t="s">
        <v>41</v>
      </c>
      <c r="G4140" t="s">
        <v>46</v>
      </c>
      <c r="H4140" t="s">
        <v>47</v>
      </c>
      <c r="I4140" t="s">
        <v>30</v>
      </c>
    </row>
    <row r="4141" spans="1:9" x14ac:dyDescent="0.2">
      <c r="A4141" t="s">
        <v>30</v>
      </c>
      <c r="B4141">
        <v>0.24899999797344208</v>
      </c>
      <c r="C4141">
        <v>0.12319999933242798</v>
      </c>
      <c r="D4141">
        <v>0.34299999475479126</v>
      </c>
      <c r="E4141">
        <v>9.0989999771118164</v>
      </c>
      <c r="F4141">
        <v>0.72579997777938843</v>
      </c>
      <c r="G4141">
        <v>0.99589997529983521</v>
      </c>
      <c r="H4141">
        <v>0.72879999876022339</v>
      </c>
      <c r="I4141">
        <v>1</v>
      </c>
    </row>
    <row r="4142" spans="1:9" x14ac:dyDescent="0.2">
      <c r="A4142" t="s">
        <v>48</v>
      </c>
      <c r="B4142" t="s">
        <v>49</v>
      </c>
      <c r="C4142">
        <v>-0.10499999672174454</v>
      </c>
    </row>
    <row r="4143" spans="1:9" x14ac:dyDescent="0.2">
      <c r="A4143" t="s">
        <v>31</v>
      </c>
      <c r="B4143">
        <v>0.18899999558925629</v>
      </c>
      <c r="C4143">
        <v>5.0299998372793198E-2</v>
      </c>
      <c r="D4143">
        <v>0.19300000369548798</v>
      </c>
      <c r="E4143">
        <v>2.5520000457763672</v>
      </c>
      <c r="F4143">
        <v>0.97979998588562012</v>
      </c>
      <c r="G4143">
        <v>0.98619997501373291</v>
      </c>
      <c r="H4143">
        <v>0.9976000189781189</v>
      </c>
      <c r="I4143">
        <v>0.99589997529983521</v>
      </c>
    </row>
    <row r="4144" spans="1:9" x14ac:dyDescent="0.2">
      <c r="A4144" t="s">
        <v>48</v>
      </c>
      <c r="B4144" t="s">
        <v>49</v>
      </c>
      <c r="C4144">
        <v>-4.3000001460313797E-2</v>
      </c>
    </row>
    <row r="4145" spans="1:9" x14ac:dyDescent="0.2">
      <c r="A4145" t="s">
        <v>50</v>
      </c>
      <c r="B4145">
        <v>1.6349999904632568</v>
      </c>
      <c r="C4145">
        <v>0.32910001277923584</v>
      </c>
      <c r="D4145">
        <v>1.6929999589920044</v>
      </c>
      <c r="E4145">
        <v>11.104000091552734</v>
      </c>
      <c r="F4145">
        <v>0.96539998054504395</v>
      </c>
      <c r="G4145">
        <v>0.9836999773979187</v>
      </c>
      <c r="H4145">
        <v>0.99519997835159302</v>
      </c>
      <c r="I4145">
        <v>0.98619997501373291</v>
      </c>
    </row>
    <row r="4146" spans="1:9" x14ac:dyDescent="0.2">
      <c r="A4146" t="s">
        <v>51</v>
      </c>
      <c r="B4146">
        <v>10.755999565124512</v>
      </c>
      <c r="C4146">
        <v>1.8185000419616699</v>
      </c>
      <c r="D4146">
        <v>10.965000152587891</v>
      </c>
      <c r="E4146">
        <v>44.222999572753906</v>
      </c>
      <c r="F4146">
        <v>0.98100000619888306</v>
      </c>
      <c r="G4146">
        <v>0.97970002889633179</v>
      </c>
      <c r="H4146">
        <v>1.006100058555603</v>
      </c>
      <c r="I4146">
        <v>0.99529999494552612</v>
      </c>
    </row>
    <row r="4147" spans="1:9" x14ac:dyDescent="0.2">
      <c r="A4147" t="s">
        <v>52</v>
      </c>
      <c r="B4147">
        <v>1.7660000324249268</v>
      </c>
      <c r="C4147">
        <v>0.54040002822875977</v>
      </c>
      <c r="D4147">
        <v>1.4210000038146973</v>
      </c>
      <c r="E4147">
        <v>12.258000373840332</v>
      </c>
      <c r="F4147">
        <v>1.2431000471115112</v>
      </c>
      <c r="G4147">
        <v>0.97780001163482666</v>
      </c>
      <c r="H4147">
        <v>1.2700999975204468</v>
      </c>
      <c r="I4147">
        <v>1.0008000135421753</v>
      </c>
    </row>
    <row r="4148" spans="1:9" x14ac:dyDescent="0.2">
      <c r="A4148" t="s">
        <v>53</v>
      </c>
      <c r="B4148">
        <v>10.390999794006348</v>
      </c>
      <c r="C4148">
        <v>1.9325000047683716</v>
      </c>
      <c r="D4148">
        <v>10.430999755859375</v>
      </c>
      <c r="E4148">
        <v>48.337001800537109</v>
      </c>
      <c r="F4148">
        <v>0.99620002508163452</v>
      </c>
      <c r="G4148">
        <v>0.98729997873306274</v>
      </c>
      <c r="H4148">
        <v>1.0095000267028809</v>
      </c>
      <c r="I4148">
        <v>0.99949997663497925</v>
      </c>
    </row>
    <row r="4149" spans="1:9" x14ac:dyDescent="0.2">
      <c r="A4149" t="s">
        <v>54</v>
      </c>
      <c r="B4149">
        <v>40.520999908447266</v>
      </c>
      <c r="C4149">
        <v>6.3934998512268066</v>
      </c>
      <c r="D4149">
        <v>38.509998321533203</v>
      </c>
      <c r="E4149">
        <v>69.586997985839844</v>
      </c>
      <c r="F4149">
        <v>1.0521999597549438</v>
      </c>
      <c r="G4149">
        <v>0.9804999828338623</v>
      </c>
      <c r="H4149">
        <v>1.072700023651123</v>
      </c>
      <c r="I4149">
        <v>1.0003999471664429</v>
      </c>
    </row>
    <row r="4150" spans="1:9" x14ac:dyDescent="0.2">
      <c r="A4150" t="s">
        <v>55</v>
      </c>
      <c r="B4150">
        <v>8.1960000991821289</v>
      </c>
      <c r="C4150">
        <v>1.927899956703186</v>
      </c>
      <c r="D4150">
        <v>7.3499999046325684</v>
      </c>
      <c r="E4150">
        <v>36.117000579833984</v>
      </c>
      <c r="F4150">
        <v>1.1152000427246094</v>
      </c>
      <c r="G4150">
        <v>0.98729997873306274</v>
      </c>
      <c r="H4150">
        <v>1.127500057220459</v>
      </c>
      <c r="I4150">
        <v>1.0018999576568604</v>
      </c>
    </row>
    <row r="4151" spans="1:9" x14ac:dyDescent="0.2">
      <c r="A4151" t="s">
        <v>56</v>
      </c>
      <c r="B4151">
        <v>21.232000350952148</v>
      </c>
      <c r="C4151">
        <v>2.8017001152038574</v>
      </c>
      <c r="D4151">
        <v>21.179000854492188</v>
      </c>
      <c r="E4151">
        <v>88.700996398925781</v>
      </c>
      <c r="F4151">
        <v>1.002500057220459</v>
      </c>
      <c r="G4151">
        <v>0.99830001592636108</v>
      </c>
      <c r="H4151">
        <v>1.0041999816894531</v>
      </c>
      <c r="I4151">
        <v>1</v>
      </c>
    </row>
    <row r="4152" spans="1:9" x14ac:dyDescent="0.2">
      <c r="A4152" t="s">
        <v>57</v>
      </c>
      <c r="B4152">
        <v>0.41299998760223389</v>
      </c>
      <c r="C4152">
        <v>5.5199999362230301E-2</v>
      </c>
      <c r="D4152">
        <v>0.40099999308586121</v>
      </c>
      <c r="E4152">
        <v>0.94700002670288086</v>
      </c>
      <c r="F4152">
        <v>1.0312999486923218</v>
      </c>
      <c r="G4152">
        <v>1.0247999429702759</v>
      </c>
      <c r="H4152">
        <v>1.0063999891281128</v>
      </c>
      <c r="I4152">
        <v>1</v>
      </c>
    </row>
    <row r="4153" spans="1:9" x14ac:dyDescent="0.2">
      <c r="A4153" t="s">
        <v>58</v>
      </c>
      <c r="B4153">
        <v>1.1629999876022339</v>
      </c>
      <c r="C4153">
        <v>0.1379999965429306</v>
      </c>
      <c r="D4153">
        <v>1.0859999656677246</v>
      </c>
      <c r="E4153">
        <v>1.0859999656677246</v>
      </c>
      <c r="F4153">
        <v>1.0714000463485718</v>
      </c>
      <c r="G4153">
        <v>1.0448999404907227</v>
      </c>
      <c r="H4153">
        <v>1.0390000343322754</v>
      </c>
      <c r="I4153">
        <v>0.9868999719619751</v>
      </c>
    </row>
    <row r="4154" spans="1:9" x14ac:dyDescent="0.2">
      <c r="A4154" t="s">
        <v>59</v>
      </c>
    </row>
    <row r="4155" spans="1:9" x14ac:dyDescent="0.2">
      <c r="A4155" t="s">
        <v>60</v>
      </c>
      <c r="B4155">
        <v>96.363998413085938</v>
      </c>
      <c r="C4155">
        <v>16.11039924621582</v>
      </c>
      <c r="D4155">
        <v>93.571998596191406</v>
      </c>
      <c r="E4155">
        <v>324.010986328125</v>
      </c>
      <c r="F4155" t="s">
        <v>61</v>
      </c>
    </row>
    <row r="4157" spans="1:9" x14ac:dyDescent="0.2">
      <c r="A4157" t="s">
        <v>62</v>
      </c>
    </row>
    <row r="4159" spans="1:9" x14ac:dyDescent="0.2">
      <c r="A4159" t="s">
        <v>353</v>
      </c>
    </row>
    <row r="4160" spans="1:9" x14ac:dyDescent="0.2">
      <c r="A4160" t="s">
        <v>1</v>
      </c>
      <c r="B4160" t="s">
        <v>2</v>
      </c>
      <c r="C4160" t="s">
        <v>3</v>
      </c>
      <c r="D4160" t="s">
        <v>4</v>
      </c>
    </row>
    <row r="4161" spans="1:9" x14ac:dyDescent="0.2">
      <c r="A4161" t="s">
        <v>5</v>
      </c>
      <c r="B4161">
        <v>100</v>
      </c>
      <c r="C4161" t="s">
        <v>6</v>
      </c>
      <c r="D4161" t="s">
        <v>354</v>
      </c>
    </row>
    <row r="4162" spans="1:9" x14ac:dyDescent="0.2">
      <c r="A4162" t="s">
        <v>8</v>
      </c>
      <c r="B4162" t="s">
        <v>9</v>
      </c>
      <c r="C4162">
        <v>-20.624000549316406</v>
      </c>
      <c r="D4162" t="s">
        <v>10</v>
      </c>
      <c r="E4162">
        <v>31.169000625610352</v>
      </c>
      <c r="F4162" t="s">
        <v>11</v>
      </c>
      <c r="G4162">
        <v>10.452500343322754</v>
      </c>
    </row>
    <row r="4163" spans="1:9" x14ac:dyDescent="0.2">
      <c r="A4163" t="s">
        <v>12</v>
      </c>
      <c r="B4163">
        <v>15</v>
      </c>
      <c r="C4163" t="s">
        <v>13</v>
      </c>
      <c r="D4163">
        <v>1</v>
      </c>
      <c r="E4163" t="s">
        <v>14</v>
      </c>
      <c r="F4163" t="s">
        <v>15</v>
      </c>
    </row>
    <row r="4164" spans="1:9" x14ac:dyDescent="0.2">
      <c r="A4164" t="s">
        <v>16</v>
      </c>
      <c r="B4164" t="s">
        <v>355</v>
      </c>
    </row>
    <row r="4165" spans="1:9" x14ac:dyDescent="0.2">
      <c r="A4165" t="s">
        <v>18</v>
      </c>
    </row>
    <row r="4166" spans="1:9" x14ac:dyDescent="0.2">
      <c r="A4166" t="s">
        <v>19</v>
      </c>
    </row>
    <row r="4167" spans="1:9" x14ac:dyDescent="0.2">
      <c r="A4167" t="s">
        <v>20</v>
      </c>
      <c r="B4167">
        <v>1.4979999463093918E-8</v>
      </c>
    </row>
    <row r="4168" spans="1:9" x14ac:dyDescent="0.2">
      <c r="A4168" t="s">
        <v>21</v>
      </c>
      <c r="B4168" t="s">
        <v>22</v>
      </c>
      <c r="C4168" t="s">
        <v>23</v>
      </c>
      <c r="D4168" t="s">
        <v>24</v>
      </c>
      <c r="E4168" t="s">
        <v>25</v>
      </c>
      <c r="F4168" t="s">
        <v>26</v>
      </c>
      <c r="G4168" t="s">
        <v>27</v>
      </c>
      <c r="H4168" t="s">
        <v>28</v>
      </c>
      <c r="I4168" t="s">
        <v>29</v>
      </c>
    </row>
    <row r="4169" spans="1:9" x14ac:dyDescent="0.2">
      <c r="A4169">
        <v>1</v>
      </c>
      <c r="B4169" t="s">
        <v>30</v>
      </c>
      <c r="C4169">
        <v>84.781997680664062</v>
      </c>
      <c r="D4169">
        <v>47.099998474121094</v>
      </c>
      <c r="E4169">
        <v>215.89999389648438</v>
      </c>
      <c r="F4169">
        <v>115.59999847412109</v>
      </c>
      <c r="G4169">
        <v>12.859999656677246</v>
      </c>
      <c r="H4169">
        <v>551</v>
      </c>
      <c r="I4169">
        <v>12.123000144958496</v>
      </c>
    </row>
    <row r="4170" spans="1:9" x14ac:dyDescent="0.2">
      <c r="A4170">
        <v>2</v>
      </c>
      <c r="B4170" t="s">
        <v>31</v>
      </c>
      <c r="C4170">
        <v>151.11799621582031</v>
      </c>
      <c r="D4170">
        <v>40.700000762939453</v>
      </c>
      <c r="E4170">
        <v>10.5</v>
      </c>
      <c r="F4170">
        <v>10.100000381469727</v>
      </c>
      <c r="G4170">
        <v>4.3000001907348633</v>
      </c>
      <c r="H4170">
        <v>47</v>
      </c>
      <c r="I4170">
        <v>2.4670000076293945</v>
      </c>
    </row>
    <row r="4171" spans="1:9" x14ac:dyDescent="0.2">
      <c r="A4171">
        <v>3</v>
      </c>
      <c r="B4171" t="s">
        <v>32</v>
      </c>
      <c r="C4171">
        <v>119.47699737548828</v>
      </c>
      <c r="D4171">
        <v>473.29998779296875</v>
      </c>
      <c r="E4171">
        <v>23.899999618530273</v>
      </c>
      <c r="F4171">
        <v>21.899999618530273</v>
      </c>
      <c r="G4171">
        <v>1.0800000429153442</v>
      </c>
      <c r="H4171">
        <v>55</v>
      </c>
      <c r="I4171">
        <v>11.130999565124512</v>
      </c>
    </row>
    <row r="4172" spans="1:9" x14ac:dyDescent="0.2">
      <c r="A4172">
        <v>4</v>
      </c>
      <c r="B4172" t="s">
        <v>33</v>
      </c>
      <c r="C4172">
        <v>107.23200225830078</v>
      </c>
      <c r="D4172">
        <v>3109.699951171875</v>
      </c>
      <c r="E4172">
        <v>38.099998474121094</v>
      </c>
      <c r="F4172">
        <v>38.799999237060547</v>
      </c>
      <c r="G4172">
        <v>0.40999999642372131</v>
      </c>
      <c r="H4172">
        <v>69</v>
      </c>
      <c r="I4172">
        <v>44.46099853515625</v>
      </c>
    </row>
    <row r="4173" spans="1:9" x14ac:dyDescent="0.2">
      <c r="A4173">
        <v>5</v>
      </c>
      <c r="B4173" t="s">
        <v>34</v>
      </c>
      <c r="C4173">
        <v>129.48800659179688</v>
      </c>
      <c r="D4173">
        <v>88.099998474121094</v>
      </c>
      <c r="E4173">
        <v>5</v>
      </c>
      <c r="F4173">
        <v>3.4000000953674316</v>
      </c>
      <c r="G4173">
        <v>3.5199999809265137</v>
      </c>
      <c r="H4173">
        <v>149</v>
      </c>
      <c r="I4173">
        <v>12.421999931335449</v>
      </c>
    </row>
    <row r="4174" spans="1:9" x14ac:dyDescent="0.2">
      <c r="A4174">
        <v>6</v>
      </c>
      <c r="B4174" t="s">
        <v>35</v>
      </c>
      <c r="C4174">
        <v>90.679000854492188</v>
      </c>
      <c r="D4174">
        <v>1254.5999755859375</v>
      </c>
      <c r="E4174">
        <v>25.899999618530273</v>
      </c>
      <c r="F4174">
        <v>15</v>
      </c>
      <c r="G4174">
        <v>0.63999998569488525</v>
      </c>
      <c r="H4174">
        <v>119</v>
      </c>
      <c r="I4174">
        <v>48.188999176025391</v>
      </c>
    </row>
    <row r="4175" spans="1:9" x14ac:dyDescent="0.2">
      <c r="A4175">
        <v>7</v>
      </c>
      <c r="B4175" t="s">
        <v>36</v>
      </c>
      <c r="C4175">
        <v>77.48699951171875</v>
      </c>
      <c r="D4175">
        <v>5586.89990234375</v>
      </c>
      <c r="E4175">
        <v>80.300003051757812</v>
      </c>
      <c r="F4175">
        <v>33.700000762939453</v>
      </c>
      <c r="G4175">
        <v>0.30000001192092896</v>
      </c>
      <c r="H4175">
        <v>171</v>
      </c>
      <c r="I4175">
        <v>70.718002319335938</v>
      </c>
    </row>
    <row r="4176" spans="1:9" x14ac:dyDescent="0.2">
      <c r="A4176">
        <v>8</v>
      </c>
      <c r="B4176" t="s">
        <v>37</v>
      </c>
      <c r="C4176">
        <v>107.49800109863281</v>
      </c>
      <c r="D4176">
        <v>728.4000244140625</v>
      </c>
      <c r="E4176">
        <v>14</v>
      </c>
      <c r="F4176">
        <v>10.100000381469727</v>
      </c>
      <c r="G4176">
        <v>0.8399999737739563</v>
      </c>
      <c r="H4176">
        <v>105</v>
      </c>
      <c r="I4176">
        <v>35.462001800537109</v>
      </c>
    </row>
    <row r="4177" spans="1:9" x14ac:dyDescent="0.2">
      <c r="A4177">
        <v>9</v>
      </c>
      <c r="B4177" t="s">
        <v>38</v>
      </c>
      <c r="C4177">
        <v>134.93800354003906</v>
      </c>
      <c r="D4177">
        <v>1452.300048828125</v>
      </c>
      <c r="E4177">
        <v>17.700000762939453</v>
      </c>
      <c r="F4177">
        <v>17.100000381469727</v>
      </c>
      <c r="G4177">
        <v>0.5899999737739563</v>
      </c>
      <c r="H4177">
        <v>188</v>
      </c>
      <c r="I4177">
        <v>86.745002746582031</v>
      </c>
    </row>
    <row r="4178" spans="1:9" x14ac:dyDescent="0.2">
      <c r="A4178">
        <v>10</v>
      </c>
      <c r="B4178" t="s">
        <v>39</v>
      </c>
      <c r="C4178">
        <v>146.4429931640625</v>
      </c>
      <c r="D4178">
        <v>24.600000381469727</v>
      </c>
      <c r="E4178">
        <v>13.899999618530273</v>
      </c>
      <c r="F4178">
        <v>11.800000190734863</v>
      </c>
      <c r="G4178">
        <v>5.5399999618530273</v>
      </c>
      <c r="H4178">
        <v>141</v>
      </c>
      <c r="I4178">
        <v>0.86699998378753662</v>
      </c>
    </row>
    <row r="4179" spans="1:9" x14ac:dyDescent="0.2">
      <c r="A4179">
        <v>11</v>
      </c>
      <c r="B4179" t="s">
        <v>40</v>
      </c>
      <c r="C4179">
        <v>191.36199951171875</v>
      </c>
      <c r="D4179">
        <v>36.900001525878906</v>
      </c>
      <c r="E4179">
        <v>4.9000000953674316</v>
      </c>
      <c r="F4179">
        <v>5.6999998092651367</v>
      </c>
      <c r="G4179">
        <v>3.4100000858306885</v>
      </c>
      <c r="H4179">
        <v>162</v>
      </c>
      <c r="I4179">
        <v>1.0049999952316284</v>
      </c>
    </row>
    <row r="4181" spans="1:9" x14ac:dyDescent="0.2">
      <c r="A4181" t="s">
        <v>41</v>
      </c>
      <c r="B4181" t="s">
        <v>42</v>
      </c>
    </row>
    <row r="4182" spans="1:9" x14ac:dyDescent="0.2">
      <c r="A4182" t="s">
        <v>22</v>
      </c>
      <c r="B4182" t="s">
        <v>43</v>
      </c>
      <c r="C4182" t="s">
        <v>44</v>
      </c>
      <c r="D4182" t="s">
        <v>45</v>
      </c>
      <c r="E4182" t="s">
        <v>29</v>
      </c>
      <c r="F4182" t="s">
        <v>41</v>
      </c>
      <c r="G4182" t="s">
        <v>46</v>
      </c>
      <c r="H4182" t="s">
        <v>47</v>
      </c>
      <c r="I4182" t="s">
        <v>30</v>
      </c>
    </row>
    <row r="4183" spans="1:9" x14ac:dyDescent="0.2">
      <c r="A4183" t="s">
        <v>30</v>
      </c>
      <c r="B4183">
        <v>0.33199998736381531</v>
      </c>
      <c r="C4183">
        <v>0.16380000114440918</v>
      </c>
      <c r="D4183">
        <v>0.45699998736381531</v>
      </c>
      <c r="E4183">
        <v>12.123000144958496</v>
      </c>
      <c r="F4183">
        <v>0.72740000486373901</v>
      </c>
      <c r="G4183">
        <v>0.99629998207092285</v>
      </c>
      <c r="H4183">
        <v>0.73009997606277466</v>
      </c>
      <c r="I4183">
        <v>1</v>
      </c>
    </row>
    <row r="4184" spans="1:9" x14ac:dyDescent="0.2">
      <c r="A4184" t="s">
        <v>48</v>
      </c>
      <c r="B4184" t="s">
        <v>49</v>
      </c>
      <c r="C4184">
        <v>-0.14000000059604645</v>
      </c>
    </row>
    <row r="4185" spans="1:9" x14ac:dyDescent="0.2">
      <c r="A4185" t="s">
        <v>31</v>
      </c>
      <c r="B4185">
        <v>0.18299999833106995</v>
      </c>
      <c r="C4185">
        <v>4.8399999737739563E-2</v>
      </c>
      <c r="D4185">
        <v>0.18700000643730164</v>
      </c>
      <c r="E4185">
        <v>2.4670000076293945</v>
      </c>
      <c r="F4185">
        <v>0.9804999828338623</v>
      </c>
      <c r="G4185">
        <v>0.98669999837875366</v>
      </c>
      <c r="H4185">
        <v>0.99790000915527344</v>
      </c>
      <c r="I4185">
        <v>0.99589997529983521</v>
      </c>
    </row>
    <row r="4186" spans="1:9" x14ac:dyDescent="0.2">
      <c r="A4186" t="s">
        <v>48</v>
      </c>
      <c r="B4186" t="s">
        <v>49</v>
      </c>
      <c r="C4186">
        <v>-4.1000001132488251E-2</v>
      </c>
    </row>
    <row r="4187" spans="1:9" x14ac:dyDescent="0.2">
      <c r="A4187" t="s">
        <v>50</v>
      </c>
      <c r="B4187">
        <v>1.6399999856948853</v>
      </c>
      <c r="C4187">
        <v>0.32919999957084656</v>
      </c>
      <c r="D4187">
        <v>1.6979999542236328</v>
      </c>
      <c r="E4187">
        <v>11.130999565124512</v>
      </c>
      <c r="F4187">
        <v>0.9660000205039978</v>
      </c>
      <c r="G4187">
        <v>0.98420000076293945</v>
      </c>
      <c r="H4187">
        <v>0.99540001153945923</v>
      </c>
      <c r="I4187">
        <v>0.98619997501373291</v>
      </c>
    </row>
    <row r="4188" spans="1:9" x14ac:dyDescent="0.2">
      <c r="A4188" t="s">
        <v>51</v>
      </c>
      <c r="B4188">
        <v>10.822999954223633</v>
      </c>
      <c r="C4188">
        <v>1.8249000310897827</v>
      </c>
      <c r="D4188">
        <v>11.02400016784668</v>
      </c>
      <c r="E4188">
        <v>44.46099853515625</v>
      </c>
      <c r="F4188">
        <v>0.98180001974105835</v>
      </c>
      <c r="G4188">
        <v>0.98019999265670776</v>
      </c>
      <c r="H4188">
        <v>1.0061999559402466</v>
      </c>
      <c r="I4188">
        <v>0.99540001153945923</v>
      </c>
    </row>
    <row r="4189" spans="1:9" x14ac:dyDescent="0.2">
      <c r="A4189" t="s">
        <v>52</v>
      </c>
      <c r="B4189">
        <v>1.7849999666213989</v>
      </c>
      <c r="C4189">
        <v>0.544700026512146</v>
      </c>
      <c r="D4189">
        <v>1.440000057220459</v>
      </c>
      <c r="E4189">
        <v>12.421999931335449</v>
      </c>
      <c r="F4189">
        <v>1.2395999431610107</v>
      </c>
      <c r="G4189">
        <v>0.97829997539520264</v>
      </c>
      <c r="H4189">
        <v>1.2660000324249268</v>
      </c>
      <c r="I4189">
        <v>1.0008000135421753</v>
      </c>
    </row>
    <row r="4190" spans="1:9" x14ac:dyDescent="0.2">
      <c r="A4190" t="s">
        <v>53</v>
      </c>
      <c r="B4190">
        <v>10.335000038146973</v>
      </c>
      <c r="C4190">
        <v>1.9169000387191772</v>
      </c>
      <c r="D4190">
        <v>10.39900016784668</v>
      </c>
      <c r="E4190">
        <v>48.188999176025391</v>
      </c>
      <c r="F4190">
        <v>0.99379998445510864</v>
      </c>
      <c r="G4190">
        <v>0.9878000020980835</v>
      </c>
      <c r="H4190">
        <v>1.0068000555038452</v>
      </c>
      <c r="I4190">
        <v>0.99930000305175781</v>
      </c>
    </row>
    <row r="4191" spans="1:9" x14ac:dyDescent="0.2">
      <c r="A4191" t="s">
        <v>54</v>
      </c>
      <c r="B4191">
        <v>41.11199951171875</v>
      </c>
      <c r="C4191">
        <v>6.4695000648498535</v>
      </c>
      <c r="D4191">
        <v>39.136001586914062</v>
      </c>
      <c r="E4191">
        <v>70.718002319335938</v>
      </c>
      <c r="F4191">
        <v>1.0505000352859497</v>
      </c>
      <c r="G4191">
        <v>0.98100000619888306</v>
      </c>
      <c r="H4191">
        <v>1.0703999996185303</v>
      </c>
      <c r="I4191">
        <v>1.0003999471664429</v>
      </c>
    </row>
    <row r="4192" spans="1:9" x14ac:dyDescent="0.2">
      <c r="A4192" t="s">
        <v>55</v>
      </c>
      <c r="B4192">
        <v>8.0319995880126953</v>
      </c>
      <c r="C4192">
        <v>1.8841999769210815</v>
      </c>
      <c r="D4192">
        <v>7.2170000076293945</v>
      </c>
      <c r="E4192">
        <v>35.462001800537109</v>
      </c>
      <c r="F4192">
        <v>1.1130000352859497</v>
      </c>
      <c r="G4192">
        <v>0.9878000020980835</v>
      </c>
      <c r="H4192">
        <v>1.1247999668121338</v>
      </c>
      <c r="I4192">
        <v>1.0017999410629272</v>
      </c>
    </row>
    <row r="4193" spans="1:9" x14ac:dyDescent="0.2">
      <c r="A4193" t="s">
        <v>56</v>
      </c>
      <c r="B4193">
        <v>20.775999069213867</v>
      </c>
      <c r="C4193">
        <v>2.7342000007629395</v>
      </c>
      <c r="D4193">
        <v>20.711999893188477</v>
      </c>
      <c r="E4193">
        <v>86.745002746582031</v>
      </c>
      <c r="F4193">
        <v>1.0031000375747681</v>
      </c>
      <c r="G4193">
        <v>0.99879997968673706</v>
      </c>
      <c r="H4193">
        <v>1.0041999816894531</v>
      </c>
      <c r="I4193">
        <v>1</v>
      </c>
    </row>
    <row r="4194" spans="1:9" x14ac:dyDescent="0.2">
      <c r="A4194" t="s">
        <v>57</v>
      </c>
      <c r="B4194">
        <v>0.37799999117851257</v>
      </c>
      <c r="C4194">
        <v>5.0400000065565109E-2</v>
      </c>
      <c r="D4194">
        <v>0.36700001358985901</v>
      </c>
      <c r="E4194">
        <v>0.86699998378753662</v>
      </c>
      <c r="F4194">
        <v>1.0319000482559204</v>
      </c>
      <c r="G4194">
        <v>1.0253000259399414</v>
      </c>
      <c r="H4194">
        <v>1.0063999891281128</v>
      </c>
      <c r="I4194">
        <v>1</v>
      </c>
    </row>
    <row r="4195" spans="1:9" x14ac:dyDescent="0.2">
      <c r="A4195" t="s">
        <v>58</v>
      </c>
      <c r="B4195">
        <v>1.0770000219345093</v>
      </c>
      <c r="C4195">
        <v>0.12749999761581421</v>
      </c>
      <c r="D4195">
        <v>1.0039999485015869</v>
      </c>
      <c r="E4195">
        <v>1.0049999952316284</v>
      </c>
      <c r="F4195">
        <v>1.0724999904632568</v>
      </c>
      <c r="G4195">
        <v>1.0454000234603882</v>
      </c>
      <c r="H4195">
        <v>1.0391999483108521</v>
      </c>
      <c r="I4195">
        <v>0.98720002174377441</v>
      </c>
    </row>
    <row r="4196" spans="1:9" x14ac:dyDescent="0.2">
      <c r="A4196" t="s">
        <v>59</v>
      </c>
    </row>
    <row r="4197" spans="1:9" x14ac:dyDescent="0.2">
      <c r="A4197" t="s">
        <v>60</v>
      </c>
      <c r="B4197">
        <v>96.291999816894531</v>
      </c>
      <c r="C4197">
        <v>16.093700408935547</v>
      </c>
      <c r="D4197">
        <v>93.639999389648438</v>
      </c>
      <c r="E4197">
        <v>325.5889892578125</v>
      </c>
      <c r="F4197" t="s">
        <v>61</v>
      </c>
    </row>
    <row r="4199" spans="1:9" x14ac:dyDescent="0.2">
      <c r="A4199" t="s">
        <v>62</v>
      </c>
    </row>
    <row r="4201" spans="1:9" x14ac:dyDescent="0.2">
      <c r="A4201" t="s">
        <v>356</v>
      </c>
    </row>
    <row r="4202" spans="1:9" x14ac:dyDescent="0.2">
      <c r="A4202" t="s">
        <v>1</v>
      </c>
      <c r="B4202" t="s">
        <v>2</v>
      </c>
      <c r="C4202" t="s">
        <v>3</v>
      </c>
      <c r="D4202" t="s">
        <v>4</v>
      </c>
    </row>
    <row r="4203" spans="1:9" x14ac:dyDescent="0.2">
      <c r="A4203" t="s">
        <v>5</v>
      </c>
      <c r="B4203">
        <v>101</v>
      </c>
      <c r="C4203" t="s">
        <v>6</v>
      </c>
      <c r="D4203" t="s">
        <v>357</v>
      </c>
    </row>
    <row r="4204" spans="1:9" x14ac:dyDescent="0.2">
      <c r="A4204" t="s">
        <v>8</v>
      </c>
      <c r="B4204" t="s">
        <v>9</v>
      </c>
      <c r="C4204">
        <v>-20.739799499511719</v>
      </c>
      <c r="D4204" t="s">
        <v>10</v>
      </c>
      <c r="E4204">
        <v>30.884599685668945</v>
      </c>
      <c r="F4204" t="s">
        <v>11</v>
      </c>
      <c r="G4204">
        <v>10.453000068664551</v>
      </c>
    </row>
    <row r="4205" spans="1:9" x14ac:dyDescent="0.2">
      <c r="A4205" t="s">
        <v>12</v>
      </c>
      <c r="B4205">
        <v>15</v>
      </c>
      <c r="C4205" t="s">
        <v>13</v>
      </c>
      <c r="D4205">
        <v>1</v>
      </c>
      <c r="E4205" t="s">
        <v>14</v>
      </c>
      <c r="F4205" t="s">
        <v>15</v>
      </c>
    </row>
    <row r="4206" spans="1:9" x14ac:dyDescent="0.2">
      <c r="A4206" t="s">
        <v>16</v>
      </c>
      <c r="B4206" t="s">
        <v>358</v>
      </c>
    </row>
    <row r="4207" spans="1:9" x14ac:dyDescent="0.2">
      <c r="A4207" t="s">
        <v>18</v>
      </c>
    </row>
    <row r="4208" spans="1:9" x14ac:dyDescent="0.2">
      <c r="A4208" t="s">
        <v>19</v>
      </c>
    </row>
    <row r="4209" spans="1:9" x14ac:dyDescent="0.2">
      <c r="A4209" t="s">
        <v>20</v>
      </c>
      <c r="B4209">
        <v>1.4970000350444934E-8</v>
      </c>
    </row>
    <row r="4210" spans="1:9" x14ac:dyDescent="0.2">
      <c r="A4210" t="s">
        <v>21</v>
      </c>
      <c r="B4210" t="s">
        <v>22</v>
      </c>
      <c r="C4210" t="s">
        <v>23</v>
      </c>
      <c r="D4210" t="s">
        <v>24</v>
      </c>
      <c r="E4210" t="s">
        <v>25</v>
      </c>
      <c r="F4210" t="s">
        <v>26</v>
      </c>
      <c r="G4210" t="s">
        <v>27</v>
      </c>
      <c r="H4210" t="s">
        <v>28</v>
      </c>
      <c r="I4210" t="s">
        <v>29</v>
      </c>
    </row>
    <row r="4211" spans="1:9" x14ac:dyDescent="0.2">
      <c r="A4211">
        <v>1</v>
      </c>
      <c r="B4211" t="s">
        <v>30</v>
      </c>
      <c r="C4211">
        <v>84.624000549316406</v>
      </c>
      <c r="D4211">
        <v>55.700000762939453</v>
      </c>
      <c r="E4211">
        <v>193.69999694824219</v>
      </c>
      <c r="F4211">
        <v>105</v>
      </c>
      <c r="G4211">
        <v>10.529999732971191</v>
      </c>
      <c r="H4211">
        <v>523</v>
      </c>
      <c r="I4211">
        <v>14.340999603271484</v>
      </c>
    </row>
    <row r="4212" spans="1:9" x14ac:dyDescent="0.2">
      <c r="A4212">
        <v>2</v>
      </c>
      <c r="B4212" t="s">
        <v>31</v>
      </c>
      <c r="C4212">
        <v>151.11799621582031</v>
      </c>
      <c r="D4212">
        <v>46.099998474121094</v>
      </c>
      <c r="E4212">
        <v>11.399999618530273</v>
      </c>
      <c r="F4212">
        <v>8.6999998092651367</v>
      </c>
      <c r="G4212">
        <v>3.9500000476837158</v>
      </c>
      <c r="H4212">
        <v>46</v>
      </c>
      <c r="I4212">
        <v>2.7999999523162842</v>
      </c>
    </row>
    <row r="4213" spans="1:9" x14ac:dyDescent="0.2">
      <c r="A4213">
        <v>3</v>
      </c>
      <c r="B4213" t="s">
        <v>32</v>
      </c>
      <c r="C4213">
        <v>119.47699737548828</v>
      </c>
      <c r="D4213">
        <v>470.39999389648438</v>
      </c>
      <c r="E4213">
        <v>25.600000381469727</v>
      </c>
      <c r="F4213">
        <v>18.5</v>
      </c>
      <c r="G4213">
        <v>1.0900000333786011</v>
      </c>
      <c r="H4213">
        <v>55</v>
      </c>
      <c r="I4213">
        <v>11.071000099182129</v>
      </c>
    </row>
    <row r="4214" spans="1:9" x14ac:dyDescent="0.2">
      <c r="A4214">
        <v>4</v>
      </c>
      <c r="B4214" t="s">
        <v>33</v>
      </c>
      <c r="C4214">
        <v>107.21700286865234</v>
      </c>
      <c r="D4214">
        <v>3121.60009765625</v>
      </c>
      <c r="E4214">
        <v>36.700000762939453</v>
      </c>
      <c r="F4214">
        <v>37.400001525878906</v>
      </c>
      <c r="G4214">
        <v>0.40000000596046448</v>
      </c>
      <c r="H4214">
        <v>68</v>
      </c>
      <c r="I4214">
        <v>44.660999298095703</v>
      </c>
    </row>
    <row r="4215" spans="1:9" x14ac:dyDescent="0.2">
      <c r="A4215">
        <v>5</v>
      </c>
      <c r="B4215" t="s">
        <v>34</v>
      </c>
      <c r="C4215">
        <v>129.44599914550781</v>
      </c>
      <c r="D4215">
        <v>95.199996948242188</v>
      </c>
      <c r="E4215">
        <v>6</v>
      </c>
      <c r="F4215">
        <v>4.4000000953674316</v>
      </c>
      <c r="G4215">
        <v>3.4100000858306885</v>
      </c>
      <c r="H4215">
        <v>166</v>
      </c>
      <c r="I4215">
        <v>13.432000160217285</v>
      </c>
    </row>
    <row r="4216" spans="1:9" x14ac:dyDescent="0.2">
      <c r="A4216">
        <v>6</v>
      </c>
      <c r="B4216" t="s">
        <v>35</v>
      </c>
      <c r="C4216">
        <v>90.679000854492188</v>
      </c>
      <c r="D4216">
        <v>1244.800048828125</v>
      </c>
      <c r="E4216">
        <v>27.700000762939453</v>
      </c>
      <c r="F4216">
        <v>18</v>
      </c>
      <c r="G4216">
        <v>0.64999997615814209</v>
      </c>
      <c r="H4216">
        <v>126</v>
      </c>
      <c r="I4216">
        <v>47.841999053955078</v>
      </c>
    </row>
    <row r="4217" spans="1:9" x14ac:dyDescent="0.2">
      <c r="A4217">
        <v>7</v>
      </c>
      <c r="B4217" t="s">
        <v>36</v>
      </c>
      <c r="C4217">
        <v>77.48699951171875</v>
      </c>
      <c r="D4217">
        <v>5525.89990234375</v>
      </c>
      <c r="E4217">
        <v>78.699996948242188</v>
      </c>
      <c r="F4217">
        <v>35.299999237060547</v>
      </c>
      <c r="G4217">
        <v>0.30000001192092896</v>
      </c>
      <c r="H4217">
        <v>171</v>
      </c>
      <c r="I4217">
        <v>69.992996215820312</v>
      </c>
    </row>
    <row r="4218" spans="1:9" x14ac:dyDescent="0.2">
      <c r="A4218">
        <v>8</v>
      </c>
      <c r="B4218" t="s">
        <v>37</v>
      </c>
      <c r="C4218">
        <v>107.50800323486328</v>
      </c>
      <c r="D4218">
        <v>717.79998779296875</v>
      </c>
      <c r="E4218">
        <v>13.899999618530273</v>
      </c>
      <c r="F4218">
        <v>10.5</v>
      </c>
      <c r="G4218">
        <v>0.85000002384185791</v>
      </c>
      <c r="H4218">
        <v>106</v>
      </c>
      <c r="I4218">
        <v>34.967998504638672</v>
      </c>
    </row>
    <row r="4219" spans="1:9" x14ac:dyDescent="0.2">
      <c r="A4219">
        <v>9</v>
      </c>
      <c r="B4219" t="s">
        <v>38</v>
      </c>
      <c r="C4219">
        <v>134.9429931640625</v>
      </c>
      <c r="D4219">
        <v>1456.699951171875</v>
      </c>
      <c r="E4219">
        <v>19</v>
      </c>
      <c r="F4219">
        <v>17.299999237060547</v>
      </c>
      <c r="G4219">
        <v>0.5899999737739563</v>
      </c>
      <c r="H4219">
        <v>192</v>
      </c>
      <c r="I4219">
        <v>87.066001892089844</v>
      </c>
    </row>
    <row r="4220" spans="1:9" x14ac:dyDescent="0.2">
      <c r="A4220">
        <v>10</v>
      </c>
      <c r="B4220" t="s">
        <v>39</v>
      </c>
      <c r="C4220">
        <v>146.4429931640625</v>
      </c>
      <c r="D4220">
        <v>28.700000762939453</v>
      </c>
      <c r="E4220">
        <v>11.800000190734863</v>
      </c>
      <c r="F4220">
        <v>11.100000381469727</v>
      </c>
      <c r="G4220">
        <v>4.7300000190734863</v>
      </c>
      <c r="H4220">
        <v>131</v>
      </c>
      <c r="I4220">
        <v>1.0130000114440918</v>
      </c>
    </row>
    <row r="4221" spans="1:9" x14ac:dyDescent="0.2">
      <c r="A4221">
        <v>11</v>
      </c>
      <c r="B4221" t="s">
        <v>40</v>
      </c>
      <c r="C4221">
        <v>191.36199951171875</v>
      </c>
      <c r="D4221">
        <v>46.200000762939453</v>
      </c>
      <c r="E4221">
        <v>5.3000001907348633</v>
      </c>
      <c r="F4221">
        <v>3.9000000953674316</v>
      </c>
      <c r="G4221">
        <v>2.9500000476837158</v>
      </c>
      <c r="H4221">
        <v>153</v>
      </c>
      <c r="I4221">
        <v>1.2599999904632568</v>
      </c>
    </row>
    <row r="4223" spans="1:9" x14ac:dyDescent="0.2">
      <c r="A4223" t="s">
        <v>41</v>
      </c>
      <c r="B4223" t="s">
        <v>42</v>
      </c>
    </row>
    <row r="4224" spans="1:9" x14ac:dyDescent="0.2">
      <c r="A4224" t="s">
        <v>22</v>
      </c>
      <c r="B4224" t="s">
        <v>43</v>
      </c>
      <c r="C4224" t="s">
        <v>44</v>
      </c>
      <c r="D4224" t="s">
        <v>45</v>
      </c>
      <c r="E4224" t="s">
        <v>29</v>
      </c>
      <c r="F4224" t="s">
        <v>41</v>
      </c>
      <c r="G4224" t="s">
        <v>46</v>
      </c>
      <c r="H4224" t="s">
        <v>47</v>
      </c>
      <c r="I4224" t="s">
        <v>30</v>
      </c>
    </row>
    <row r="4225" spans="1:9" x14ac:dyDescent="0.2">
      <c r="A4225" t="s">
        <v>30</v>
      </c>
      <c r="B4225">
        <v>0.39300000667572021</v>
      </c>
      <c r="C4225">
        <v>0.19410000741481781</v>
      </c>
      <c r="D4225">
        <v>0.54000002145767212</v>
      </c>
      <c r="E4225">
        <v>14.340999603271484</v>
      </c>
      <c r="F4225">
        <v>0.72780001163482666</v>
      </c>
      <c r="G4225">
        <v>0.99589997529983521</v>
      </c>
      <c r="H4225">
        <v>0.73070001602172852</v>
      </c>
      <c r="I4225">
        <v>1</v>
      </c>
    </row>
    <row r="4226" spans="1:9" x14ac:dyDescent="0.2">
      <c r="A4226" t="s">
        <v>48</v>
      </c>
      <c r="B4226" t="s">
        <v>49</v>
      </c>
      <c r="C4226">
        <v>-0.16500000655651093</v>
      </c>
    </row>
    <row r="4227" spans="1:9" x14ac:dyDescent="0.2">
      <c r="A4227" t="s">
        <v>31</v>
      </c>
      <c r="B4227">
        <v>0.20800000429153442</v>
      </c>
      <c r="C4227">
        <v>5.4900001734495163E-2</v>
      </c>
      <c r="D4227">
        <v>0.21199999749660492</v>
      </c>
      <c r="E4227">
        <v>2.7999999523162842</v>
      </c>
      <c r="F4227">
        <v>0.97949999570846558</v>
      </c>
      <c r="G4227">
        <v>0.98629999160766602</v>
      </c>
      <c r="H4227">
        <v>0.99730002880096436</v>
      </c>
      <c r="I4227">
        <v>0.99580001831054688</v>
      </c>
    </row>
    <row r="4228" spans="1:9" x14ac:dyDescent="0.2">
      <c r="A4228" t="s">
        <v>48</v>
      </c>
      <c r="B4228" t="s">
        <v>49</v>
      </c>
      <c r="C4228">
        <v>-4.6999998390674591E-2</v>
      </c>
    </row>
    <row r="4229" spans="1:9" x14ac:dyDescent="0.2">
      <c r="A4229" t="s">
        <v>50</v>
      </c>
      <c r="B4229">
        <v>1.6299999952316284</v>
      </c>
      <c r="C4229">
        <v>0.32800000905990601</v>
      </c>
      <c r="D4229">
        <v>1.687999963760376</v>
      </c>
      <c r="E4229">
        <v>11.071000099182129</v>
      </c>
      <c r="F4229">
        <v>0.96520000696182251</v>
      </c>
      <c r="G4229">
        <v>0.9836999773979187</v>
      </c>
      <c r="H4229">
        <v>0.99510002136230469</v>
      </c>
      <c r="I4229">
        <v>0.98600000143051147</v>
      </c>
    </row>
    <row r="4230" spans="1:9" x14ac:dyDescent="0.2">
      <c r="A4230" t="s">
        <v>51</v>
      </c>
      <c r="B4230">
        <v>10.862000465393066</v>
      </c>
      <c r="C4230">
        <v>1.836400032043457</v>
      </c>
      <c r="D4230">
        <v>11.072999954223633</v>
      </c>
      <c r="E4230">
        <v>44.660999298095703</v>
      </c>
      <c r="F4230">
        <v>0.98100000619888306</v>
      </c>
      <c r="G4230">
        <v>0.97979998588562012</v>
      </c>
      <c r="H4230">
        <v>1.0060000419616699</v>
      </c>
      <c r="I4230">
        <v>0.99519997835159302</v>
      </c>
    </row>
    <row r="4231" spans="1:9" x14ac:dyDescent="0.2">
      <c r="A4231" t="s">
        <v>52</v>
      </c>
      <c r="B4231">
        <v>1.9329999685287476</v>
      </c>
      <c r="C4231">
        <v>0.59140002727508545</v>
      </c>
      <c r="D4231">
        <v>1.5570000410079956</v>
      </c>
      <c r="E4231">
        <v>13.432000160217285</v>
      </c>
      <c r="F4231">
        <v>1.2414000034332275</v>
      </c>
      <c r="G4231">
        <v>0.97790002822875977</v>
      </c>
      <c r="H4231">
        <v>1.2683000564575195</v>
      </c>
      <c r="I4231">
        <v>1.0009000301361084</v>
      </c>
    </row>
    <row r="4232" spans="1:9" x14ac:dyDescent="0.2">
      <c r="A4232" t="s">
        <v>53</v>
      </c>
      <c r="B4232">
        <v>10.269000053405762</v>
      </c>
      <c r="C4232">
        <v>1.9098000526428223</v>
      </c>
      <c r="D4232">
        <v>10.324000358581543</v>
      </c>
      <c r="E4232">
        <v>47.841999053955078</v>
      </c>
      <c r="F4232">
        <v>0.99470001459121704</v>
      </c>
      <c r="G4232">
        <v>0.98729997873306274</v>
      </c>
      <c r="H4232">
        <v>1.0080000162124634</v>
      </c>
      <c r="I4232">
        <v>0.99940001964569092</v>
      </c>
    </row>
    <row r="4233" spans="1:9" x14ac:dyDescent="0.2">
      <c r="A4233" t="s">
        <v>54</v>
      </c>
      <c r="B4233">
        <v>40.695999145507812</v>
      </c>
      <c r="C4233">
        <v>6.4208998680114746</v>
      </c>
      <c r="D4233">
        <v>38.735000610351562</v>
      </c>
      <c r="E4233">
        <v>69.992996215820312</v>
      </c>
      <c r="F4233">
        <v>1.0506000518798828</v>
      </c>
      <c r="G4233">
        <v>0.98059999942779541</v>
      </c>
      <c r="H4233">
        <v>1.0709999799728394</v>
      </c>
      <c r="I4233">
        <v>1.0003999471664429</v>
      </c>
    </row>
    <row r="4234" spans="1:9" x14ac:dyDescent="0.2">
      <c r="A4234" t="s">
        <v>55</v>
      </c>
      <c r="B4234">
        <v>7.939000129699707</v>
      </c>
      <c r="C4234">
        <v>1.8672000169754028</v>
      </c>
      <c r="D4234">
        <v>7.1160001754760742</v>
      </c>
      <c r="E4234">
        <v>34.967998504638672</v>
      </c>
      <c r="F4234">
        <v>1.1155999898910522</v>
      </c>
      <c r="G4234">
        <v>0.98729997873306274</v>
      </c>
      <c r="H4234">
        <v>1.1277999877929688</v>
      </c>
      <c r="I4234">
        <v>1.0018999576568604</v>
      </c>
    </row>
    <row r="4235" spans="1:9" x14ac:dyDescent="0.2">
      <c r="A4235" t="s">
        <v>56</v>
      </c>
      <c r="B4235">
        <v>20.844999313354492</v>
      </c>
      <c r="C4235">
        <v>2.7506000995635986</v>
      </c>
      <c r="D4235">
        <v>20.788999557495117</v>
      </c>
      <c r="E4235">
        <v>87.066001892089844</v>
      </c>
      <c r="F4235">
        <v>1.0026999711990356</v>
      </c>
      <c r="G4235">
        <v>0.99839997291564941</v>
      </c>
      <c r="H4235">
        <v>1.0044000148773193</v>
      </c>
      <c r="I4235">
        <v>1</v>
      </c>
    </row>
    <row r="4236" spans="1:9" x14ac:dyDescent="0.2">
      <c r="A4236" t="s">
        <v>57</v>
      </c>
      <c r="B4236">
        <v>0.44200000166893005</v>
      </c>
      <c r="C4236">
        <v>5.9099998325109482E-2</v>
      </c>
      <c r="D4236">
        <v>0.42800000309944153</v>
      </c>
      <c r="E4236">
        <v>1.0130000114440918</v>
      </c>
      <c r="F4236">
        <v>1.0315999984741211</v>
      </c>
      <c r="G4236">
        <v>1.024899959564209</v>
      </c>
      <c r="H4236">
        <v>1.0065000057220459</v>
      </c>
      <c r="I4236">
        <v>1</v>
      </c>
    </row>
    <row r="4237" spans="1:9" x14ac:dyDescent="0.2">
      <c r="A4237" t="s">
        <v>58</v>
      </c>
      <c r="B4237">
        <v>1.3509999513626099</v>
      </c>
      <c r="C4237">
        <v>0.16030000150203705</v>
      </c>
      <c r="D4237">
        <v>1.2599999904632568</v>
      </c>
      <c r="E4237">
        <v>1.2599999904632568</v>
      </c>
      <c r="F4237">
        <v>1.0719000101089478</v>
      </c>
      <c r="G4237">
        <v>1.0449999570846558</v>
      </c>
      <c r="H4237">
        <v>1.0391000509262085</v>
      </c>
      <c r="I4237">
        <v>0.98710000514984131</v>
      </c>
    </row>
    <row r="4238" spans="1:9" x14ac:dyDescent="0.2">
      <c r="A4238" t="s">
        <v>59</v>
      </c>
    </row>
    <row r="4239" spans="1:9" x14ac:dyDescent="0.2">
      <c r="A4239" t="s">
        <v>60</v>
      </c>
      <c r="B4239">
        <v>96.356002807617188</v>
      </c>
      <c r="C4239">
        <v>16.172700881958008</v>
      </c>
      <c r="D4239">
        <v>93.722999572753906</v>
      </c>
      <c r="E4239">
        <v>328.44699096679688</v>
      </c>
      <c r="F4239" t="s">
        <v>61</v>
      </c>
    </row>
    <row r="4241" spans="1:9" x14ac:dyDescent="0.2">
      <c r="A4241" t="s">
        <v>62</v>
      </c>
    </row>
    <row r="4243" spans="1:9" x14ac:dyDescent="0.2">
      <c r="A4243" t="s">
        <v>359</v>
      </c>
    </row>
    <row r="4244" spans="1:9" x14ac:dyDescent="0.2">
      <c r="A4244" t="s">
        <v>1</v>
      </c>
      <c r="B4244" t="s">
        <v>2</v>
      </c>
      <c r="C4244" t="s">
        <v>3</v>
      </c>
      <c r="D4244" t="s">
        <v>4</v>
      </c>
    </row>
    <row r="4245" spans="1:9" x14ac:dyDescent="0.2">
      <c r="A4245" t="s">
        <v>5</v>
      </c>
      <c r="B4245">
        <v>102</v>
      </c>
      <c r="C4245" t="s">
        <v>6</v>
      </c>
      <c r="D4245" t="s">
        <v>360</v>
      </c>
    </row>
    <row r="4246" spans="1:9" x14ac:dyDescent="0.2">
      <c r="A4246" t="s">
        <v>8</v>
      </c>
      <c r="B4246" t="s">
        <v>9</v>
      </c>
      <c r="C4246">
        <v>-20.896900177001953</v>
      </c>
      <c r="D4246" t="s">
        <v>10</v>
      </c>
      <c r="E4246">
        <v>30.99690055847168</v>
      </c>
      <c r="F4246" t="s">
        <v>11</v>
      </c>
      <c r="G4246">
        <v>10.453499794006348</v>
      </c>
    </row>
    <row r="4247" spans="1:9" x14ac:dyDescent="0.2">
      <c r="A4247" t="s">
        <v>12</v>
      </c>
      <c r="B4247">
        <v>15</v>
      </c>
      <c r="C4247" t="s">
        <v>13</v>
      </c>
      <c r="D4247">
        <v>1</v>
      </c>
      <c r="E4247" t="s">
        <v>14</v>
      </c>
      <c r="F4247" t="s">
        <v>15</v>
      </c>
    </row>
    <row r="4248" spans="1:9" x14ac:dyDescent="0.2">
      <c r="A4248" t="s">
        <v>16</v>
      </c>
      <c r="B4248" t="s">
        <v>361</v>
      </c>
    </row>
    <row r="4249" spans="1:9" x14ac:dyDescent="0.2">
      <c r="A4249" t="s">
        <v>18</v>
      </c>
    </row>
    <row r="4250" spans="1:9" x14ac:dyDescent="0.2">
      <c r="A4250" t="s">
        <v>19</v>
      </c>
    </row>
    <row r="4251" spans="1:9" x14ac:dyDescent="0.2">
      <c r="A4251" t="s">
        <v>20</v>
      </c>
      <c r="B4251">
        <v>1.4970000350444934E-8</v>
      </c>
    </row>
    <row r="4252" spans="1:9" x14ac:dyDescent="0.2">
      <c r="A4252" t="s">
        <v>21</v>
      </c>
      <c r="B4252" t="s">
        <v>22</v>
      </c>
      <c r="C4252" t="s">
        <v>23</v>
      </c>
      <c r="D4252" t="s">
        <v>24</v>
      </c>
      <c r="E4252" t="s">
        <v>25</v>
      </c>
      <c r="F4252" t="s">
        <v>26</v>
      </c>
      <c r="G4252" t="s">
        <v>27</v>
      </c>
      <c r="H4252" t="s">
        <v>28</v>
      </c>
      <c r="I4252" t="s">
        <v>29</v>
      </c>
    </row>
    <row r="4253" spans="1:9" x14ac:dyDescent="0.2">
      <c r="A4253">
        <v>1</v>
      </c>
      <c r="B4253" t="s">
        <v>30</v>
      </c>
      <c r="C4253">
        <v>84.887001037597656</v>
      </c>
      <c r="D4253">
        <v>20.799999237060547</v>
      </c>
      <c r="E4253">
        <v>229.30000305175781</v>
      </c>
      <c r="F4253">
        <v>137.19999694824219</v>
      </c>
      <c r="G4253">
        <v>29.5</v>
      </c>
      <c r="H4253">
        <v>581</v>
      </c>
      <c r="I4253">
        <v>5.3569998741149902</v>
      </c>
    </row>
    <row r="4254" spans="1:9" x14ac:dyDescent="0.2">
      <c r="A4254">
        <v>2</v>
      </c>
      <c r="B4254" t="s">
        <v>31</v>
      </c>
      <c r="C4254">
        <v>151.11799621582031</v>
      </c>
      <c r="D4254">
        <v>40.200000762939453</v>
      </c>
      <c r="E4254">
        <v>12.199999809265137</v>
      </c>
      <c r="F4254">
        <v>9.1000003814697266</v>
      </c>
      <c r="G4254">
        <v>4.369999885559082</v>
      </c>
      <c r="H4254">
        <v>47</v>
      </c>
      <c r="I4254">
        <v>2.437999963760376</v>
      </c>
    </row>
    <row r="4255" spans="1:9" x14ac:dyDescent="0.2">
      <c r="A4255">
        <v>3</v>
      </c>
      <c r="B4255" t="s">
        <v>32</v>
      </c>
      <c r="C4255">
        <v>119.47699737548828</v>
      </c>
      <c r="D4255">
        <v>470.5</v>
      </c>
      <c r="E4255">
        <v>26.200000762939453</v>
      </c>
      <c r="F4255">
        <v>19.700000762939453</v>
      </c>
      <c r="G4255">
        <v>1.0900000333786011</v>
      </c>
      <c r="H4255">
        <v>56</v>
      </c>
      <c r="I4255">
        <v>11.071999549865723</v>
      </c>
    </row>
    <row r="4256" spans="1:9" x14ac:dyDescent="0.2">
      <c r="A4256">
        <v>4</v>
      </c>
      <c r="B4256" t="s">
        <v>33</v>
      </c>
      <c r="C4256">
        <v>107.21199798583984</v>
      </c>
      <c r="D4256">
        <v>3095.60009765625</v>
      </c>
      <c r="E4256">
        <v>36.299999237060547</v>
      </c>
      <c r="F4256">
        <v>32.5</v>
      </c>
      <c r="G4256">
        <v>0.40999999642372131</v>
      </c>
      <c r="H4256">
        <v>66</v>
      </c>
      <c r="I4256">
        <v>44.287998199462891</v>
      </c>
    </row>
    <row r="4257" spans="1:9" x14ac:dyDescent="0.2">
      <c r="A4257">
        <v>5</v>
      </c>
      <c r="B4257" t="s">
        <v>34</v>
      </c>
      <c r="C4257">
        <v>129.48800659179688</v>
      </c>
      <c r="D4257">
        <v>88.5</v>
      </c>
      <c r="E4257">
        <v>6</v>
      </c>
      <c r="F4257">
        <v>4.1999998092651367</v>
      </c>
      <c r="G4257">
        <v>3.5499999523162842</v>
      </c>
      <c r="H4257">
        <v>164</v>
      </c>
      <c r="I4257">
        <v>12.48799991607666</v>
      </c>
    </row>
    <row r="4258" spans="1:9" x14ac:dyDescent="0.2">
      <c r="A4258">
        <v>6</v>
      </c>
      <c r="B4258" t="s">
        <v>35</v>
      </c>
      <c r="C4258">
        <v>90.674003601074219</v>
      </c>
      <c r="D4258">
        <v>1240.300048828125</v>
      </c>
      <c r="E4258">
        <v>29.299999237060547</v>
      </c>
      <c r="F4258">
        <v>14.800000190734863</v>
      </c>
      <c r="G4258">
        <v>0.64999997615814209</v>
      </c>
      <c r="H4258">
        <v>124</v>
      </c>
      <c r="I4258">
        <v>47.668998718261719</v>
      </c>
    </row>
    <row r="4259" spans="1:9" x14ac:dyDescent="0.2">
      <c r="A4259">
        <v>7</v>
      </c>
      <c r="B4259" t="s">
        <v>36</v>
      </c>
      <c r="C4259">
        <v>77.48699951171875</v>
      </c>
      <c r="D4259">
        <v>5555</v>
      </c>
      <c r="E4259">
        <v>81.199996948242188</v>
      </c>
      <c r="F4259">
        <v>35.599998474121094</v>
      </c>
      <c r="G4259">
        <v>0.30000001192092896</v>
      </c>
      <c r="H4259">
        <v>173</v>
      </c>
      <c r="I4259">
        <v>70.361000061035156</v>
      </c>
    </row>
    <row r="4260" spans="1:9" x14ac:dyDescent="0.2">
      <c r="A4260">
        <v>8</v>
      </c>
      <c r="B4260" t="s">
        <v>37</v>
      </c>
      <c r="C4260">
        <v>107.50800323486328</v>
      </c>
      <c r="D4260">
        <v>721.20001220703125</v>
      </c>
      <c r="E4260">
        <v>15.100000381469727</v>
      </c>
      <c r="F4260">
        <v>9.8999996185302734</v>
      </c>
      <c r="G4260">
        <v>0.85000002384185791</v>
      </c>
      <c r="H4260">
        <v>106</v>
      </c>
      <c r="I4260">
        <v>35.131000518798828</v>
      </c>
    </row>
    <row r="4261" spans="1:9" x14ac:dyDescent="0.2">
      <c r="A4261">
        <v>9</v>
      </c>
      <c r="B4261" t="s">
        <v>38</v>
      </c>
      <c r="C4261">
        <v>134.88400268554688</v>
      </c>
      <c r="D4261">
        <v>1468.199951171875</v>
      </c>
      <c r="E4261">
        <v>21.799999237060547</v>
      </c>
      <c r="F4261">
        <v>16.700000762939453</v>
      </c>
      <c r="G4261">
        <v>0.5899999737739563</v>
      </c>
      <c r="H4261">
        <v>198</v>
      </c>
      <c r="I4261">
        <v>87.751998901367188</v>
      </c>
    </row>
    <row r="4262" spans="1:9" x14ac:dyDescent="0.2">
      <c r="A4262">
        <v>10</v>
      </c>
      <c r="B4262" t="s">
        <v>39</v>
      </c>
      <c r="C4262">
        <v>146.4429931640625</v>
      </c>
      <c r="D4262">
        <v>27.299999237060547</v>
      </c>
      <c r="E4262">
        <v>13.600000381469727</v>
      </c>
      <c r="F4262">
        <v>11.300000190734863</v>
      </c>
      <c r="G4262">
        <v>5.0799999237060547</v>
      </c>
      <c r="H4262">
        <v>139</v>
      </c>
      <c r="I4262">
        <v>0.96100002527236938</v>
      </c>
    </row>
    <row r="4263" spans="1:9" x14ac:dyDescent="0.2">
      <c r="A4263">
        <v>11</v>
      </c>
      <c r="B4263" t="s">
        <v>40</v>
      </c>
      <c r="C4263">
        <v>191.36199951171875</v>
      </c>
      <c r="D4263">
        <v>50.599998474121094</v>
      </c>
      <c r="E4263">
        <v>5.6999998092651367</v>
      </c>
      <c r="F4263">
        <v>5.5</v>
      </c>
      <c r="G4263">
        <v>2.8399999141693115</v>
      </c>
      <c r="H4263">
        <v>167</v>
      </c>
      <c r="I4263">
        <v>1.3799999952316284</v>
      </c>
    </row>
    <row r="4265" spans="1:9" x14ac:dyDescent="0.2">
      <c r="A4265" t="s">
        <v>41</v>
      </c>
      <c r="B4265" t="s">
        <v>42</v>
      </c>
    </row>
    <row r="4266" spans="1:9" x14ac:dyDescent="0.2">
      <c r="A4266" t="s">
        <v>22</v>
      </c>
      <c r="B4266" t="s">
        <v>43</v>
      </c>
      <c r="C4266" t="s">
        <v>44</v>
      </c>
      <c r="D4266" t="s">
        <v>45</v>
      </c>
      <c r="E4266" t="s">
        <v>29</v>
      </c>
      <c r="F4266" t="s">
        <v>41</v>
      </c>
      <c r="G4266" t="s">
        <v>46</v>
      </c>
      <c r="H4266" t="s">
        <v>47</v>
      </c>
      <c r="I4266" t="s">
        <v>30</v>
      </c>
    </row>
    <row r="4267" spans="1:9" x14ac:dyDescent="0.2">
      <c r="A4267" t="s">
        <v>30</v>
      </c>
      <c r="B4267">
        <v>0.14699999988079071</v>
      </c>
      <c r="C4267">
        <v>7.2899997234344482E-2</v>
      </c>
      <c r="D4267">
        <v>0.20200000703334808</v>
      </c>
      <c r="E4267">
        <v>5.3569998741149902</v>
      </c>
      <c r="F4267">
        <v>0.72990000247955322</v>
      </c>
      <c r="G4267">
        <v>0.99599999189376831</v>
      </c>
      <c r="H4267">
        <v>0.73290002346038818</v>
      </c>
      <c r="I4267">
        <v>1</v>
      </c>
    </row>
    <row r="4268" spans="1:9" x14ac:dyDescent="0.2">
      <c r="A4268" t="s">
        <v>48</v>
      </c>
      <c r="B4268" t="s">
        <v>49</v>
      </c>
      <c r="C4268">
        <v>-6.1999998986721039E-2</v>
      </c>
    </row>
    <row r="4269" spans="1:9" x14ac:dyDescent="0.2">
      <c r="A4269" t="s">
        <v>31</v>
      </c>
      <c r="B4269">
        <v>0.1809999942779541</v>
      </c>
      <c r="C4269">
        <v>4.8000000417232513E-2</v>
      </c>
      <c r="D4269">
        <v>0.18500000238418579</v>
      </c>
      <c r="E4269">
        <v>2.437999963760376</v>
      </c>
      <c r="F4269">
        <v>0.97970002889633179</v>
      </c>
      <c r="G4269">
        <v>0.98629999160766602</v>
      </c>
      <c r="H4269">
        <v>0.99750000238418579</v>
      </c>
      <c r="I4269">
        <v>0.99589997529983521</v>
      </c>
    </row>
    <row r="4270" spans="1:9" x14ac:dyDescent="0.2">
      <c r="A4270" t="s">
        <v>48</v>
      </c>
      <c r="B4270" t="s">
        <v>49</v>
      </c>
      <c r="C4270">
        <v>-4.1000001132488251E-2</v>
      </c>
    </row>
    <row r="4271" spans="1:9" x14ac:dyDescent="0.2">
      <c r="A4271" t="s">
        <v>50</v>
      </c>
      <c r="B4271">
        <v>1.6299999952316284</v>
      </c>
      <c r="C4271">
        <v>0.32699999213218689</v>
      </c>
      <c r="D4271">
        <v>1.687999963760376</v>
      </c>
      <c r="E4271">
        <v>11.071999549865723</v>
      </c>
      <c r="F4271">
        <v>0.96530002355575562</v>
      </c>
      <c r="G4271">
        <v>0.98379999399185181</v>
      </c>
      <c r="H4271">
        <v>0.99510002136230469</v>
      </c>
      <c r="I4271">
        <v>0.98610001802444458</v>
      </c>
    </row>
    <row r="4272" spans="1:9" x14ac:dyDescent="0.2">
      <c r="A4272" t="s">
        <v>51</v>
      </c>
      <c r="B4272">
        <v>10.770999908447266</v>
      </c>
      <c r="C4272">
        <v>1.8150999546051025</v>
      </c>
      <c r="D4272">
        <v>10.980999946594238</v>
      </c>
      <c r="E4272">
        <v>44.287998199462891</v>
      </c>
      <c r="F4272">
        <v>0.98089998960494995</v>
      </c>
      <c r="G4272">
        <v>0.97979998588562012</v>
      </c>
      <c r="H4272">
        <v>1.0060000419616699</v>
      </c>
      <c r="I4272">
        <v>0.99510002136230469</v>
      </c>
    </row>
    <row r="4273" spans="1:9" x14ac:dyDescent="0.2">
      <c r="A4273" t="s">
        <v>52</v>
      </c>
      <c r="B4273">
        <v>1.7979999780654907</v>
      </c>
      <c r="C4273">
        <v>0.54839998483657837</v>
      </c>
      <c r="D4273">
        <v>1.4479999542236328</v>
      </c>
      <c r="E4273">
        <v>12.48799991607666</v>
      </c>
      <c r="F4273">
        <v>1.2423000335693359</v>
      </c>
      <c r="G4273">
        <v>0.97790002822875977</v>
      </c>
      <c r="H4273">
        <v>1.2691999673843384</v>
      </c>
      <c r="I4273">
        <v>1.0009000301361084</v>
      </c>
    </row>
    <row r="4274" spans="1:9" x14ac:dyDescent="0.2">
      <c r="A4274" t="s">
        <v>53</v>
      </c>
      <c r="B4274">
        <v>10.229999542236328</v>
      </c>
      <c r="C4274">
        <v>1.8964999914169312</v>
      </c>
      <c r="D4274">
        <v>10.286999702453613</v>
      </c>
      <c r="E4274">
        <v>47.668998718261719</v>
      </c>
      <c r="F4274">
        <v>0.99449998140335083</v>
      </c>
      <c r="G4274">
        <v>0.98739999532699585</v>
      </c>
      <c r="H4274">
        <v>1.0077999830245972</v>
      </c>
      <c r="I4274">
        <v>0.99940001964569092</v>
      </c>
    </row>
    <row r="4275" spans="1:9" x14ac:dyDescent="0.2">
      <c r="A4275" t="s">
        <v>54</v>
      </c>
      <c r="B4275">
        <v>40.897998809814453</v>
      </c>
      <c r="C4275">
        <v>6.4323000907897949</v>
      </c>
      <c r="D4275">
        <v>38.938999176025391</v>
      </c>
      <c r="E4275">
        <v>70.361000061035156</v>
      </c>
      <c r="F4275">
        <v>1.0503000020980835</v>
      </c>
      <c r="G4275">
        <v>0.98059999942779541</v>
      </c>
      <c r="H4275">
        <v>1.0707000494003296</v>
      </c>
      <c r="I4275">
        <v>1.0003999471664429</v>
      </c>
    </row>
    <row r="4276" spans="1:9" x14ac:dyDescent="0.2">
      <c r="A4276" t="s">
        <v>55</v>
      </c>
      <c r="B4276">
        <v>7.9710001945495605</v>
      </c>
      <c r="C4276">
        <v>1.8687000274658203</v>
      </c>
      <c r="D4276">
        <v>7.1490001678466797</v>
      </c>
      <c r="E4276">
        <v>35.131000518798828</v>
      </c>
      <c r="F4276">
        <v>1.1148999929428101</v>
      </c>
      <c r="G4276">
        <v>0.98739999532699585</v>
      </c>
      <c r="H4276">
        <v>1.1270999908447266</v>
      </c>
      <c r="I4276">
        <v>1.0018999576568604</v>
      </c>
    </row>
    <row r="4277" spans="1:9" x14ac:dyDescent="0.2">
      <c r="A4277" t="s">
        <v>56</v>
      </c>
      <c r="B4277">
        <v>21.010000228881836</v>
      </c>
      <c r="C4277">
        <v>2.7634999752044678</v>
      </c>
      <c r="D4277">
        <v>20.952999114990234</v>
      </c>
      <c r="E4277">
        <v>87.751998901367188</v>
      </c>
      <c r="F4277">
        <v>1.0026999711990356</v>
      </c>
      <c r="G4277">
        <v>0.99839997291564941</v>
      </c>
      <c r="H4277">
        <v>1.0044000148773193</v>
      </c>
      <c r="I4277">
        <v>1</v>
      </c>
    </row>
    <row r="4278" spans="1:9" x14ac:dyDescent="0.2">
      <c r="A4278" t="s">
        <v>57</v>
      </c>
      <c r="B4278">
        <v>0.41899999976158142</v>
      </c>
      <c r="C4278">
        <v>5.5900000035762787E-2</v>
      </c>
      <c r="D4278">
        <v>0.40700000524520874</v>
      </c>
      <c r="E4278">
        <v>0.96100002527236938</v>
      </c>
      <c r="F4278">
        <v>1.0315999984741211</v>
      </c>
      <c r="G4278">
        <v>1.024899959564209</v>
      </c>
      <c r="H4278">
        <v>1.006600022315979</v>
      </c>
      <c r="I4278">
        <v>1</v>
      </c>
    </row>
    <row r="4279" spans="1:9" x14ac:dyDescent="0.2">
      <c r="A4279" t="s">
        <v>58</v>
      </c>
      <c r="B4279">
        <v>1.4780000448226929</v>
      </c>
      <c r="C4279">
        <v>0.17489999532699585</v>
      </c>
      <c r="D4279">
        <v>1.3789999485015869</v>
      </c>
      <c r="E4279">
        <v>1.3799999952316284</v>
      </c>
      <c r="F4279">
        <v>1.0716999769210815</v>
      </c>
      <c r="G4279">
        <v>1.0449999570846558</v>
      </c>
      <c r="H4279">
        <v>1.0390000343322754</v>
      </c>
      <c r="I4279">
        <v>0.98710000514984131</v>
      </c>
    </row>
    <row r="4280" spans="1:9" x14ac:dyDescent="0.2">
      <c r="A4280" t="s">
        <v>59</v>
      </c>
    </row>
    <row r="4281" spans="1:9" x14ac:dyDescent="0.2">
      <c r="A4281" t="s">
        <v>60</v>
      </c>
      <c r="B4281">
        <v>96.430000305175781</v>
      </c>
      <c r="C4281">
        <v>16.003200531005859</v>
      </c>
      <c r="D4281">
        <v>93.616996765136719</v>
      </c>
      <c r="E4281">
        <v>318.89700317382812</v>
      </c>
      <c r="F4281" t="s">
        <v>61</v>
      </c>
    </row>
    <row r="4283" spans="1:9" x14ac:dyDescent="0.2">
      <c r="A4283" t="s">
        <v>62</v>
      </c>
    </row>
    <row r="4285" spans="1:9" x14ac:dyDescent="0.2">
      <c r="A4285" t="s">
        <v>362</v>
      </c>
    </row>
    <row r="4286" spans="1:9" x14ac:dyDescent="0.2">
      <c r="A4286" t="s">
        <v>1</v>
      </c>
      <c r="B4286" t="s">
        <v>2</v>
      </c>
      <c r="C4286" t="s">
        <v>3</v>
      </c>
      <c r="D4286" t="s">
        <v>4</v>
      </c>
    </row>
    <row r="4287" spans="1:9" x14ac:dyDescent="0.2">
      <c r="A4287" t="s">
        <v>5</v>
      </c>
      <c r="B4287">
        <v>103</v>
      </c>
      <c r="C4287" t="s">
        <v>6</v>
      </c>
      <c r="D4287" t="s">
        <v>7</v>
      </c>
    </row>
    <row r="4288" spans="1:9" x14ac:dyDescent="0.2">
      <c r="A4288" t="s">
        <v>8</v>
      </c>
      <c r="B4288" t="s">
        <v>9</v>
      </c>
      <c r="C4288">
        <v>29.342800140380859</v>
      </c>
      <c r="D4288" t="s">
        <v>10</v>
      </c>
      <c r="E4288">
        <v>-35.598300933837891</v>
      </c>
      <c r="F4288" t="s">
        <v>11</v>
      </c>
      <c r="G4288">
        <v>10.192500114440918</v>
      </c>
    </row>
    <row r="4289" spans="1:9" x14ac:dyDescent="0.2">
      <c r="A4289" t="s">
        <v>12</v>
      </c>
      <c r="B4289">
        <v>15</v>
      </c>
      <c r="C4289" t="s">
        <v>13</v>
      </c>
      <c r="D4289">
        <v>1</v>
      </c>
      <c r="E4289" t="s">
        <v>14</v>
      </c>
      <c r="F4289" t="s">
        <v>15</v>
      </c>
    </row>
    <row r="4290" spans="1:9" x14ac:dyDescent="0.2">
      <c r="A4290" t="s">
        <v>16</v>
      </c>
      <c r="B4290" t="s">
        <v>363</v>
      </c>
    </row>
    <row r="4291" spans="1:9" x14ac:dyDescent="0.2">
      <c r="A4291" t="s">
        <v>18</v>
      </c>
    </row>
    <row r="4292" spans="1:9" x14ac:dyDescent="0.2">
      <c r="A4292" t="s">
        <v>19</v>
      </c>
    </row>
    <row r="4293" spans="1:9" x14ac:dyDescent="0.2">
      <c r="A4293" t="s">
        <v>20</v>
      </c>
      <c r="B4293">
        <v>1.4979999463093918E-8</v>
      </c>
    </row>
    <row r="4294" spans="1:9" x14ac:dyDescent="0.2">
      <c r="A4294" t="s">
        <v>21</v>
      </c>
      <c r="B4294" t="s">
        <v>22</v>
      </c>
      <c r="C4294" t="s">
        <v>23</v>
      </c>
      <c r="D4294" t="s">
        <v>24</v>
      </c>
      <c r="E4294" t="s">
        <v>25</v>
      </c>
      <c r="F4294" t="s">
        <v>26</v>
      </c>
      <c r="G4294" t="s">
        <v>27</v>
      </c>
      <c r="H4294" t="s">
        <v>28</v>
      </c>
      <c r="I4294" t="s">
        <v>29</v>
      </c>
    </row>
    <row r="4295" spans="1:9" x14ac:dyDescent="0.2">
      <c r="A4295">
        <v>1</v>
      </c>
      <c r="B4295" t="s">
        <v>30</v>
      </c>
      <c r="C4295">
        <v>83.535003662109375</v>
      </c>
      <c r="D4295">
        <v>12.399999618530273</v>
      </c>
      <c r="E4295">
        <v>134.60000610351562</v>
      </c>
      <c r="F4295">
        <v>67</v>
      </c>
      <c r="G4295">
        <v>36.639999389648438</v>
      </c>
      <c r="H4295">
        <v>429</v>
      </c>
      <c r="I4295">
        <v>3.187000036239624</v>
      </c>
    </row>
    <row r="4296" spans="1:9" x14ac:dyDescent="0.2">
      <c r="A4296">
        <v>2</v>
      </c>
      <c r="B4296" t="s">
        <v>31</v>
      </c>
      <c r="C4296">
        <v>151.11799621582031</v>
      </c>
      <c r="D4296">
        <v>5.1999998092651367</v>
      </c>
      <c r="E4296">
        <v>12.100000381469727</v>
      </c>
      <c r="F4296">
        <v>9.8999996185302734</v>
      </c>
      <c r="G4296">
        <v>22.620000839233398</v>
      </c>
      <c r="H4296">
        <v>48</v>
      </c>
      <c r="I4296">
        <v>0.31299999356269836</v>
      </c>
    </row>
    <row r="4297" spans="1:9" x14ac:dyDescent="0.2">
      <c r="A4297">
        <v>3</v>
      </c>
      <c r="B4297" t="s">
        <v>32</v>
      </c>
      <c r="C4297">
        <v>119.47699737548828</v>
      </c>
      <c r="D4297">
        <v>305</v>
      </c>
      <c r="E4297">
        <v>25.100000381469727</v>
      </c>
      <c r="F4297">
        <v>18.5</v>
      </c>
      <c r="G4297">
        <v>1.3799999952316284</v>
      </c>
      <c r="H4297">
        <v>55</v>
      </c>
      <c r="I4297">
        <v>7.1739997863769531</v>
      </c>
    </row>
    <row r="4298" spans="1:9" x14ac:dyDescent="0.2">
      <c r="A4298">
        <v>4</v>
      </c>
      <c r="B4298" t="s">
        <v>33</v>
      </c>
      <c r="C4298">
        <v>107.21700286865234</v>
      </c>
      <c r="D4298">
        <v>3138</v>
      </c>
      <c r="E4298">
        <v>33.099998474121094</v>
      </c>
      <c r="F4298">
        <v>35.099998474121094</v>
      </c>
      <c r="G4298">
        <v>0.40000000596046448</v>
      </c>
      <c r="H4298">
        <v>65</v>
      </c>
      <c r="I4298">
        <v>44.865001678466797</v>
      </c>
    </row>
    <row r="4299" spans="1:9" x14ac:dyDescent="0.2">
      <c r="A4299">
        <v>5</v>
      </c>
      <c r="B4299" t="s">
        <v>34</v>
      </c>
      <c r="C4299">
        <v>129.45700073242188</v>
      </c>
      <c r="D4299">
        <v>139.30000305175781</v>
      </c>
      <c r="E4299">
        <v>4.8000001907348633</v>
      </c>
      <c r="F4299">
        <v>5.5999999046325684</v>
      </c>
      <c r="G4299">
        <v>2.7799999713897705</v>
      </c>
      <c r="H4299">
        <v>167</v>
      </c>
      <c r="I4299">
        <v>19.645999908447266</v>
      </c>
    </row>
    <row r="4300" spans="1:9" x14ac:dyDescent="0.2">
      <c r="A4300">
        <v>6</v>
      </c>
      <c r="B4300" t="s">
        <v>35</v>
      </c>
      <c r="C4300">
        <v>90.663002014160156</v>
      </c>
      <c r="D4300">
        <v>1570.300048828125</v>
      </c>
      <c r="E4300">
        <v>28.5</v>
      </c>
      <c r="F4300">
        <v>12.399999618530273</v>
      </c>
      <c r="G4300">
        <v>0.56999999284744263</v>
      </c>
      <c r="H4300">
        <v>119</v>
      </c>
      <c r="I4300">
        <v>60.313999176025391</v>
      </c>
    </row>
    <row r="4301" spans="1:9" x14ac:dyDescent="0.2">
      <c r="A4301">
        <v>7</v>
      </c>
      <c r="B4301" t="s">
        <v>36</v>
      </c>
      <c r="C4301">
        <v>77.498001098632812</v>
      </c>
      <c r="D4301">
        <v>5336.5</v>
      </c>
      <c r="E4301">
        <v>79</v>
      </c>
      <c r="F4301">
        <v>29.899999618530273</v>
      </c>
      <c r="G4301">
        <v>0.31000000238418579</v>
      </c>
      <c r="H4301">
        <v>167</v>
      </c>
      <c r="I4301">
        <v>67.547996520996094</v>
      </c>
    </row>
    <row r="4302" spans="1:9" x14ac:dyDescent="0.2">
      <c r="A4302">
        <v>8</v>
      </c>
      <c r="B4302" t="s">
        <v>37</v>
      </c>
      <c r="C4302">
        <v>107.49199676513672</v>
      </c>
      <c r="D4302">
        <v>1259.5</v>
      </c>
      <c r="E4302">
        <v>11.899999618530273</v>
      </c>
      <c r="F4302">
        <v>11.699999809265137</v>
      </c>
      <c r="G4302">
        <v>0.63999998569488525</v>
      </c>
      <c r="H4302">
        <v>107</v>
      </c>
      <c r="I4302">
        <v>61.317001342773438</v>
      </c>
    </row>
    <row r="4303" spans="1:9" x14ac:dyDescent="0.2">
      <c r="A4303">
        <v>9</v>
      </c>
      <c r="B4303" t="s">
        <v>38</v>
      </c>
      <c r="C4303">
        <v>134.92999267578125</v>
      </c>
      <c r="D4303">
        <v>770.70001220703125</v>
      </c>
      <c r="E4303">
        <v>15.800000190734863</v>
      </c>
      <c r="F4303">
        <v>13.5</v>
      </c>
      <c r="G4303">
        <v>0.81999999284744263</v>
      </c>
      <c r="H4303">
        <v>173</v>
      </c>
      <c r="I4303">
        <v>46.034999847412109</v>
      </c>
    </row>
    <row r="4304" spans="1:9" x14ac:dyDescent="0.2">
      <c r="A4304">
        <v>10</v>
      </c>
      <c r="B4304" t="s">
        <v>39</v>
      </c>
      <c r="C4304">
        <v>146.4429931640625</v>
      </c>
      <c r="D4304">
        <v>9.8000001907348633</v>
      </c>
      <c r="E4304">
        <v>13.699999809265137</v>
      </c>
      <c r="F4304">
        <v>12.300000190734863</v>
      </c>
      <c r="G4304">
        <v>11.840000152587891</v>
      </c>
      <c r="H4304">
        <v>141</v>
      </c>
      <c r="I4304">
        <v>0.34599998593330383</v>
      </c>
    </row>
    <row r="4305" spans="1:9" x14ac:dyDescent="0.2">
      <c r="A4305">
        <v>11</v>
      </c>
      <c r="B4305" t="s">
        <v>40</v>
      </c>
      <c r="C4305">
        <v>191.343994140625</v>
      </c>
      <c r="D4305">
        <v>166.19999694824219</v>
      </c>
      <c r="E4305">
        <v>4.8000001907348633</v>
      </c>
      <c r="F4305">
        <v>4.9000000953674316</v>
      </c>
      <c r="G4305">
        <v>1.4600000381469727</v>
      </c>
      <c r="H4305">
        <v>155</v>
      </c>
      <c r="I4305">
        <v>4.5300002098083496</v>
      </c>
    </row>
    <row r="4307" spans="1:9" x14ac:dyDescent="0.2">
      <c r="A4307" t="s">
        <v>41</v>
      </c>
      <c r="B4307" t="s">
        <v>42</v>
      </c>
    </row>
    <row r="4308" spans="1:9" x14ac:dyDescent="0.2">
      <c r="A4308" t="s">
        <v>22</v>
      </c>
      <c r="B4308" t="s">
        <v>43</v>
      </c>
      <c r="C4308" t="s">
        <v>44</v>
      </c>
      <c r="D4308" t="s">
        <v>45</v>
      </c>
      <c r="E4308" t="s">
        <v>29</v>
      </c>
      <c r="F4308" t="s">
        <v>41</v>
      </c>
      <c r="G4308" t="s">
        <v>46</v>
      </c>
      <c r="H4308" t="s">
        <v>47</v>
      </c>
      <c r="I4308" t="s">
        <v>30</v>
      </c>
    </row>
    <row r="4309" spans="1:9" x14ac:dyDescent="0.2">
      <c r="A4309" t="s">
        <v>30</v>
      </c>
      <c r="B4309">
        <v>9.3999996781349182E-2</v>
      </c>
      <c r="C4309">
        <v>4.4199999421834946E-2</v>
      </c>
      <c r="D4309">
        <v>0.11999999731779099</v>
      </c>
      <c r="E4309">
        <v>3.187000036239624</v>
      </c>
      <c r="F4309">
        <v>0.78009998798370361</v>
      </c>
      <c r="G4309">
        <v>1.0031000375747681</v>
      </c>
      <c r="H4309">
        <v>0.77770000696182251</v>
      </c>
      <c r="I4309">
        <v>1</v>
      </c>
    </row>
    <row r="4310" spans="1:9" x14ac:dyDescent="0.2">
      <c r="A4310" t="s">
        <v>48</v>
      </c>
      <c r="B4310" t="s">
        <v>49</v>
      </c>
      <c r="C4310">
        <v>-3.9999999105930328E-2</v>
      </c>
    </row>
    <row r="4311" spans="1:9" x14ac:dyDescent="0.2">
      <c r="A4311" t="s">
        <v>31</v>
      </c>
      <c r="B4311">
        <v>2.3000000044703484E-2</v>
      </c>
      <c r="C4311">
        <v>5.9000002220273018E-3</v>
      </c>
      <c r="D4311">
        <v>2.4000000208616257E-2</v>
      </c>
      <c r="E4311">
        <v>0.31299999356269836</v>
      </c>
      <c r="F4311">
        <v>0.98640000820159912</v>
      </c>
      <c r="G4311">
        <v>0.993399977684021</v>
      </c>
      <c r="H4311">
        <v>0.99690002202987671</v>
      </c>
      <c r="I4311">
        <v>0.99599999189376831</v>
      </c>
    </row>
    <row r="4312" spans="1:9" x14ac:dyDescent="0.2">
      <c r="A4312" t="s">
        <v>48</v>
      </c>
      <c r="B4312" t="s">
        <v>49</v>
      </c>
      <c r="C4312">
        <v>-4.999999888241291E-3</v>
      </c>
    </row>
    <row r="4313" spans="1:9" x14ac:dyDescent="0.2">
      <c r="A4313" t="s">
        <v>50</v>
      </c>
      <c r="B4313">
        <v>1.062000036239624</v>
      </c>
      <c r="C4313">
        <v>0.20239999890327454</v>
      </c>
      <c r="D4313">
        <v>1.093999981880188</v>
      </c>
      <c r="E4313">
        <v>7.1739997863769531</v>
      </c>
      <c r="F4313">
        <v>0.97079998254776001</v>
      </c>
      <c r="G4313">
        <v>0.991100013256073</v>
      </c>
      <c r="H4313">
        <v>0.99409997463226318</v>
      </c>
      <c r="I4313">
        <v>0.98540002107620239</v>
      </c>
    </row>
    <row r="4314" spans="1:9" x14ac:dyDescent="0.2">
      <c r="A4314" t="s">
        <v>51</v>
      </c>
      <c r="B4314">
        <v>10.965000152587891</v>
      </c>
      <c r="C4314">
        <v>1.7552000284194946</v>
      </c>
      <c r="D4314">
        <v>11.12399959564209</v>
      </c>
      <c r="E4314">
        <v>44.865001678466797</v>
      </c>
      <c r="F4314">
        <v>0.98570001125335693</v>
      </c>
      <c r="G4314">
        <v>0.98720002174377441</v>
      </c>
      <c r="H4314">
        <v>1.0037000179290771</v>
      </c>
      <c r="I4314">
        <v>0.99479997158050537</v>
      </c>
    </row>
    <row r="4315" spans="1:9" x14ac:dyDescent="0.2">
      <c r="A4315" t="s">
        <v>52</v>
      </c>
      <c r="B4315">
        <v>2.625999927520752</v>
      </c>
      <c r="C4315">
        <v>0.76059997081756592</v>
      </c>
      <c r="D4315">
        <v>2.2780001163482666</v>
      </c>
      <c r="E4315">
        <v>19.645999908447266</v>
      </c>
      <c r="F4315">
        <v>1.1528999805450439</v>
      </c>
      <c r="G4315">
        <v>0.98479998111724854</v>
      </c>
      <c r="H4315">
        <v>1.1710000038146973</v>
      </c>
      <c r="I4315">
        <v>0.99980002641677856</v>
      </c>
    </row>
    <row r="4316" spans="1:9" x14ac:dyDescent="0.2">
      <c r="A4316" t="s">
        <v>53</v>
      </c>
      <c r="B4316">
        <v>12.942000389099121</v>
      </c>
      <c r="C4316">
        <v>2.2788999080657959</v>
      </c>
      <c r="D4316">
        <v>13.015999794006348</v>
      </c>
      <c r="E4316">
        <v>60.313999176025391</v>
      </c>
      <c r="F4316">
        <v>0.99430000782012939</v>
      </c>
      <c r="G4316">
        <v>0.99430000782012939</v>
      </c>
      <c r="H4316">
        <v>1.0003999471664429</v>
      </c>
      <c r="I4316">
        <v>0.99959999322891235</v>
      </c>
    </row>
    <row r="4317" spans="1:9" x14ac:dyDescent="0.2">
      <c r="A4317" t="s">
        <v>54</v>
      </c>
      <c r="B4317">
        <v>39.751998901367188</v>
      </c>
      <c r="C4317">
        <v>5.9386000633239746</v>
      </c>
      <c r="D4317">
        <v>37.381999969482422</v>
      </c>
      <c r="E4317">
        <v>67.547996520996094</v>
      </c>
      <c r="F4317">
        <v>1.0634000301361084</v>
      </c>
      <c r="G4317">
        <v>0.98750001192092896</v>
      </c>
      <c r="H4317">
        <v>1.0764000415802002</v>
      </c>
      <c r="I4317">
        <v>1.0003999471664429</v>
      </c>
    </row>
    <row r="4318" spans="1:9" x14ac:dyDescent="0.2">
      <c r="A4318" t="s">
        <v>55</v>
      </c>
      <c r="B4318">
        <v>13.258000373840332</v>
      </c>
      <c r="C4318">
        <v>2.9525001049041748</v>
      </c>
      <c r="D4318">
        <v>12.477999687194824</v>
      </c>
      <c r="E4318">
        <v>61.317001342773438</v>
      </c>
      <c r="F4318">
        <v>1.0625</v>
      </c>
      <c r="G4318">
        <v>0.99430000782012939</v>
      </c>
      <c r="H4318">
        <v>1.0671000480651855</v>
      </c>
      <c r="I4318">
        <v>1.0013999938964844</v>
      </c>
    </row>
    <row r="4319" spans="1:9" x14ac:dyDescent="0.2">
      <c r="A4319" t="s">
        <v>56</v>
      </c>
      <c r="B4319">
        <v>11.131999969482422</v>
      </c>
      <c r="C4319">
        <v>1.3909000158309937</v>
      </c>
      <c r="D4319">
        <v>10.991999626159668</v>
      </c>
      <c r="E4319">
        <v>46.034999847412109</v>
      </c>
      <c r="F4319">
        <v>1.0127999782562256</v>
      </c>
      <c r="G4319">
        <v>1.007099986076355</v>
      </c>
      <c r="H4319">
        <v>1.0056999921798706</v>
      </c>
      <c r="I4319">
        <v>1</v>
      </c>
    </row>
    <row r="4320" spans="1:9" x14ac:dyDescent="0.2">
      <c r="A4320" t="s">
        <v>57</v>
      </c>
      <c r="B4320">
        <v>0.15299999713897705</v>
      </c>
      <c r="C4320">
        <v>1.9300000742077827E-2</v>
      </c>
      <c r="D4320">
        <v>0.14599999785423279</v>
      </c>
      <c r="E4320">
        <v>0.34599998593330383</v>
      </c>
      <c r="F4320">
        <v>1.0420999526977539</v>
      </c>
      <c r="G4320">
        <v>1.0334999561309814</v>
      </c>
      <c r="H4320">
        <v>1.0082999467849731</v>
      </c>
      <c r="I4320">
        <v>1</v>
      </c>
    </row>
    <row r="4321" spans="1:9" x14ac:dyDescent="0.2">
      <c r="A4321" t="s">
        <v>58</v>
      </c>
      <c r="B4321">
        <v>4.9180002212524414</v>
      </c>
      <c r="C4321">
        <v>0.55250000953674316</v>
      </c>
      <c r="D4321">
        <v>4.5289998054504395</v>
      </c>
      <c r="E4321">
        <v>4.5300002098083496</v>
      </c>
      <c r="F4321">
        <v>1.0858000516891479</v>
      </c>
      <c r="G4321">
        <v>1.0532000064849854</v>
      </c>
      <c r="H4321">
        <v>1.0378999710083008</v>
      </c>
      <c r="I4321">
        <v>0.99330002069473267</v>
      </c>
    </row>
    <row r="4322" spans="1:9" x14ac:dyDescent="0.2">
      <c r="A4322" t="s">
        <v>59</v>
      </c>
    </row>
    <row r="4323" spans="1:9" x14ac:dyDescent="0.2">
      <c r="A4323" t="s">
        <v>60</v>
      </c>
      <c r="B4323">
        <v>96.879997253417969</v>
      </c>
      <c r="C4323">
        <v>15.901000022888184</v>
      </c>
      <c r="D4323">
        <v>93.181999206542969</v>
      </c>
      <c r="E4323">
        <v>315.27499389648438</v>
      </c>
      <c r="F4323" t="s">
        <v>61</v>
      </c>
    </row>
    <row r="4325" spans="1:9" x14ac:dyDescent="0.2">
      <c r="A4325" t="s">
        <v>62</v>
      </c>
    </row>
    <row r="4327" spans="1:9" x14ac:dyDescent="0.2">
      <c r="A4327" t="s">
        <v>364</v>
      </c>
    </row>
    <row r="4328" spans="1:9" x14ac:dyDescent="0.2">
      <c r="A4328" t="s">
        <v>1</v>
      </c>
      <c r="B4328" t="s">
        <v>2</v>
      </c>
      <c r="C4328" t="s">
        <v>3</v>
      </c>
      <c r="D4328" t="s">
        <v>4</v>
      </c>
    </row>
    <row r="4329" spans="1:9" x14ac:dyDescent="0.2">
      <c r="A4329" t="s">
        <v>5</v>
      </c>
      <c r="B4329">
        <v>104</v>
      </c>
      <c r="C4329" t="s">
        <v>6</v>
      </c>
      <c r="D4329" t="s">
        <v>7</v>
      </c>
    </row>
    <row r="4330" spans="1:9" x14ac:dyDescent="0.2">
      <c r="A4330" t="s">
        <v>8</v>
      </c>
      <c r="B4330" t="s">
        <v>9</v>
      </c>
      <c r="C4330">
        <v>29.258600234985352</v>
      </c>
      <c r="D4330" t="s">
        <v>10</v>
      </c>
      <c r="E4330">
        <v>-35.648899078369141</v>
      </c>
      <c r="F4330" t="s">
        <v>11</v>
      </c>
      <c r="G4330">
        <v>10.193499565124512</v>
      </c>
    </row>
    <row r="4331" spans="1:9" x14ac:dyDescent="0.2">
      <c r="A4331" t="s">
        <v>12</v>
      </c>
      <c r="B4331">
        <v>15</v>
      </c>
      <c r="C4331" t="s">
        <v>13</v>
      </c>
      <c r="D4331">
        <v>1</v>
      </c>
      <c r="E4331" t="s">
        <v>14</v>
      </c>
      <c r="F4331" t="s">
        <v>15</v>
      </c>
    </row>
    <row r="4332" spans="1:9" x14ac:dyDescent="0.2">
      <c r="A4332" t="s">
        <v>16</v>
      </c>
      <c r="B4332" t="s">
        <v>365</v>
      </c>
    </row>
    <row r="4333" spans="1:9" x14ac:dyDescent="0.2">
      <c r="A4333" t="s">
        <v>18</v>
      </c>
    </row>
    <row r="4334" spans="1:9" x14ac:dyDescent="0.2">
      <c r="A4334" t="s">
        <v>19</v>
      </c>
    </row>
    <row r="4335" spans="1:9" x14ac:dyDescent="0.2">
      <c r="A4335" t="s">
        <v>20</v>
      </c>
      <c r="B4335">
        <v>1.4979999463093918E-8</v>
      </c>
    </row>
    <row r="4336" spans="1:9" x14ac:dyDescent="0.2">
      <c r="A4336" t="s">
        <v>21</v>
      </c>
      <c r="B4336" t="s">
        <v>22</v>
      </c>
      <c r="C4336" t="s">
        <v>23</v>
      </c>
      <c r="D4336" t="s">
        <v>24</v>
      </c>
      <c r="E4336" t="s">
        <v>25</v>
      </c>
      <c r="F4336" t="s">
        <v>26</v>
      </c>
      <c r="G4336" t="s">
        <v>27</v>
      </c>
      <c r="H4336" t="s">
        <v>28</v>
      </c>
      <c r="I4336" t="s">
        <v>29</v>
      </c>
    </row>
    <row r="4337" spans="1:9" x14ac:dyDescent="0.2">
      <c r="A4337">
        <v>1</v>
      </c>
      <c r="B4337" t="s">
        <v>30</v>
      </c>
      <c r="C4337">
        <v>84.9219970703125</v>
      </c>
      <c r="D4337">
        <v>-72.400001525878906</v>
      </c>
      <c r="E4337">
        <v>175</v>
      </c>
      <c r="F4337">
        <v>170.60000610351562</v>
      </c>
      <c r="G4337">
        <v>100</v>
      </c>
      <c r="H4337">
        <v>570</v>
      </c>
      <c r="I4337">
        <v>-18.652000427246094</v>
      </c>
    </row>
    <row r="4338" spans="1:9" x14ac:dyDescent="0.2">
      <c r="A4338">
        <v>2</v>
      </c>
      <c r="B4338" t="s">
        <v>31</v>
      </c>
      <c r="C4338">
        <v>151.11799621582031</v>
      </c>
      <c r="D4338">
        <v>6.5999999046325684</v>
      </c>
      <c r="E4338">
        <v>8.6000003814697266</v>
      </c>
      <c r="F4338">
        <v>7.9000000953674316</v>
      </c>
      <c r="G4338">
        <v>16.280000686645508</v>
      </c>
      <c r="H4338">
        <v>42</v>
      </c>
      <c r="I4338">
        <v>0.40099999308586121</v>
      </c>
    </row>
    <row r="4339" spans="1:9" x14ac:dyDescent="0.2">
      <c r="A4339">
        <v>3</v>
      </c>
      <c r="B4339" t="s">
        <v>32</v>
      </c>
      <c r="C4339">
        <v>119.47699737548828</v>
      </c>
      <c r="D4339">
        <v>293.5</v>
      </c>
      <c r="E4339">
        <v>24</v>
      </c>
      <c r="F4339">
        <v>18.700000762939453</v>
      </c>
      <c r="G4339">
        <v>1.4099999666213989</v>
      </c>
      <c r="H4339">
        <v>54</v>
      </c>
      <c r="I4339">
        <v>6.9019999504089355</v>
      </c>
    </row>
    <row r="4340" spans="1:9" x14ac:dyDescent="0.2">
      <c r="A4340">
        <v>4</v>
      </c>
      <c r="B4340" t="s">
        <v>33</v>
      </c>
      <c r="C4340">
        <v>107.22200012207031</v>
      </c>
      <c r="D4340">
        <v>3139.89990234375</v>
      </c>
      <c r="E4340">
        <v>38.400001525878906</v>
      </c>
      <c r="F4340">
        <v>34.200000762939453</v>
      </c>
      <c r="G4340">
        <v>0.40000000596046448</v>
      </c>
      <c r="H4340">
        <v>68</v>
      </c>
      <c r="I4340">
        <v>44.891998291015625</v>
      </c>
    </row>
    <row r="4341" spans="1:9" x14ac:dyDescent="0.2">
      <c r="A4341">
        <v>5</v>
      </c>
      <c r="B4341" t="s">
        <v>34</v>
      </c>
      <c r="C4341">
        <v>129.44599914550781</v>
      </c>
      <c r="D4341">
        <v>139.5</v>
      </c>
      <c r="E4341">
        <v>5.1999998092651367</v>
      </c>
      <c r="F4341">
        <v>4.1999998092651367</v>
      </c>
      <c r="G4341">
        <v>2.7699999809265137</v>
      </c>
      <c r="H4341">
        <v>158</v>
      </c>
      <c r="I4341">
        <v>19.670000076293945</v>
      </c>
    </row>
    <row r="4342" spans="1:9" x14ac:dyDescent="0.2">
      <c r="A4342">
        <v>6</v>
      </c>
      <c r="B4342" t="s">
        <v>35</v>
      </c>
      <c r="C4342">
        <v>90.674003601074219</v>
      </c>
      <c r="D4342">
        <v>1598.300048828125</v>
      </c>
      <c r="E4342">
        <v>24.600000381469727</v>
      </c>
      <c r="F4342">
        <v>14.800000190734863</v>
      </c>
      <c r="G4342">
        <v>0.56999999284744263</v>
      </c>
      <c r="H4342">
        <v>117</v>
      </c>
      <c r="I4342">
        <v>61.389999389648438</v>
      </c>
    </row>
    <row r="4343" spans="1:9" x14ac:dyDescent="0.2">
      <c r="A4343">
        <v>7</v>
      </c>
      <c r="B4343" t="s">
        <v>36</v>
      </c>
      <c r="C4343">
        <v>77.498001098632812</v>
      </c>
      <c r="D4343">
        <v>5321.89990234375</v>
      </c>
      <c r="E4343">
        <v>75.699996948242188</v>
      </c>
      <c r="F4343">
        <v>30.200000762939453</v>
      </c>
      <c r="G4343">
        <v>0.31000000238418579</v>
      </c>
      <c r="H4343">
        <v>165</v>
      </c>
      <c r="I4343">
        <v>67.363998413085938</v>
      </c>
    </row>
    <row r="4344" spans="1:9" x14ac:dyDescent="0.2">
      <c r="A4344">
        <v>8</v>
      </c>
      <c r="B4344" t="s">
        <v>37</v>
      </c>
      <c r="C4344">
        <v>107.49800109863281</v>
      </c>
      <c r="D4344">
        <v>1201.5</v>
      </c>
      <c r="E4344">
        <v>13.5</v>
      </c>
      <c r="F4344">
        <v>10.199999809265137</v>
      </c>
      <c r="G4344">
        <v>0.64999997615814209</v>
      </c>
      <c r="H4344">
        <v>105</v>
      </c>
      <c r="I4344">
        <v>58.493000030517578</v>
      </c>
    </row>
    <row r="4345" spans="1:9" x14ac:dyDescent="0.2">
      <c r="A4345">
        <v>9</v>
      </c>
      <c r="B4345" t="s">
        <v>38</v>
      </c>
      <c r="C4345">
        <v>134.91700744628906</v>
      </c>
      <c r="D4345">
        <v>776.29998779296875</v>
      </c>
      <c r="E4345">
        <v>17.299999237060547</v>
      </c>
      <c r="F4345">
        <v>14.600000381469727</v>
      </c>
      <c r="G4345">
        <v>0.81999999284744263</v>
      </c>
      <c r="H4345">
        <v>180</v>
      </c>
      <c r="I4345">
        <v>46.369998931884766</v>
      </c>
    </row>
    <row r="4346" spans="1:9" x14ac:dyDescent="0.2">
      <c r="A4346">
        <v>10</v>
      </c>
      <c r="B4346" t="s">
        <v>39</v>
      </c>
      <c r="C4346">
        <v>146.4429931640625</v>
      </c>
      <c r="D4346">
        <v>10</v>
      </c>
      <c r="E4346">
        <v>11.699999809265137</v>
      </c>
      <c r="F4346">
        <v>13.800000190734863</v>
      </c>
      <c r="G4346">
        <v>11.170000076293945</v>
      </c>
      <c r="H4346">
        <v>134</v>
      </c>
      <c r="I4346">
        <v>0.3529999852180481</v>
      </c>
    </row>
    <row r="4347" spans="1:9" x14ac:dyDescent="0.2">
      <c r="A4347">
        <v>11</v>
      </c>
      <c r="B4347" t="s">
        <v>40</v>
      </c>
      <c r="C4347">
        <v>191.31700134277344</v>
      </c>
      <c r="D4347">
        <v>175.80000305175781</v>
      </c>
      <c r="E4347">
        <v>6.3000001907348633</v>
      </c>
      <c r="F4347">
        <v>4.5</v>
      </c>
      <c r="G4347">
        <v>1.4199999570846558</v>
      </c>
      <c r="H4347">
        <v>166</v>
      </c>
      <c r="I4347">
        <v>4.7919998168945312</v>
      </c>
    </row>
    <row r="4349" spans="1:9" x14ac:dyDescent="0.2">
      <c r="A4349" t="s">
        <v>41</v>
      </c>
      <c r="B4349" t="s">
        <v>42</v>
      </c>
    </row>
    <row r="4350" spans="1:9" x14ac:dyDescent="0.2">
      <c r="A4350" t="s">
        <v>22</v>
      </c>
      <c r="B4350" t="s">
        <v>43</v>
      </c>
      <c r="C4350" t="s">
        <v>44</v>
      </c>
      <c r="D4350" t="s">
        <v>45</v>
      </c>
      <c r="E4350" t="s">
        <v>29</v>
      </c>
      <c r="F4350" t="s">
        <v>41</v>
      </c>
      <c r="G4350" t="s">
        <v>46</v>
      </c>
      <c r="H4350" t="s">
        <v>47</v>
      </c>
      <c r="I4350" t="s">
        <v>30</v>
      </c>
    </row>
    <row r="4351" spans="1:9" x14ac:dyDescent="0.2">
      <c r="A4351" t="s">
        <v>30</v>
      </c>
      <c r="B4351">
        <v>-0.55299997329711914</v>
      </c>
      <c r="C4351">
        <v>-0.26499998569488525</v>
      </c>
      <c r="D4351">
        <v>-0.70300000905990601</v>
      </c>
      <c r="E4351">
        <v>-18.652000427246094</v>
      </c>
      <c r="F4351">
        <v>0.78759998083114624</v>
      </c>
      <c r="G4351">
        <v>1.003000020980835</v>
      </c>
      <c r="H4351">
        <v>0.78519999980926514</v>
      </c>
      <c r="I4351">
        <v>1</v>
      </c>
    </row>
    <row r="4352" spans="1:9" x14ac:dyDescent="0.2">
      <c r="A4352" t="s">
        <v>48</v>
      </c>
      <c r="B4352" t="s">
        <v>49</v>
      </c>
      <c r="C4352">
        <v>0.23299999535083771</v>
      </c>
    </row>
    <row r="4353" spans="1:9" x14ac:dyDescent="0.2">
      <c r="A4353" t="s">
        <v>31</v>
      </c>
      <c r="B4353">
        <v>2.9999999329447746E-2</v>
      </c>
      <c r="C4353">
        <v>7.6999999582767487E-3</v>
      </c>
      <c r="D4353">
        <v>2.9999999329447746E-2</v>
      </c>
      <c r="E4353">
        <v>0.40099999308586121</v>
      </c>
      <c r="F4353">
        <v>0.98619997501373291</v>
      </c>
      <c r="G4353">
        <v>0.99330002069473267</v>
      </c>
      <c r="H4353">
        <v>0.99690002202987671</v>
      </c>
      <c r="I4353">
        <v>0.99589997529983521</v>
      </c>
    </row>
    <row r="4354" spans="1:9" x14ac:dyDescent="0.2">
      <c r="A4354" t="s">
        <v>48</v>
      </c>
      <c r="B4354" t="s">
        <v>49</v>
      </c>
      <c r="C4354">
        <v>-7.0000002160668373E-3</v>
      </c>
    </row>
    <row r="4355" spans="1:9" x14ac:dyDescent="0.2">
      <c r="A4355" t="s">
        <v>50</v>
      </c>
      <c r="B4355">
        <v>1.0219999551773071</v>
      </c>
      <c r="C4355">
        <v>0.19519999623298645</v>
      </c>
      <c r="D4355">
        <v>1.0529999732971191</v>
      </c>
      <c r="E4355">
        <v>6.9019999504089355</v>
      </c>
      <c r="F4355">
        <v>0.97049999237060547</v>
      </c>
      <c r="G4355">
        <v>0.99099999666213989</v>
      </c>
      <c r="H4355">
        <v>0.99409997463226318</v>
      </c>
      <c r="I4355">
        <v>0.98519998788833618</v>
      </c>
    </row>
    <row r="4356" spans="1:9" x14ac:dyDescent="0.2">
      <c r="A4356" t="s">
        <v>51</v>
      </c>
      <c r="B4356">
        <v>10.967000007629395</v>
      </c>
      <c r="C4356">
        <v>1.7595000267028809</v>
      </c>
      <c r="D4356">
        <v>11.130000114440918</v>
      </c>
      <c r="E4356">
        <v>44.891998291015625</v>
      </c>
      <c r="F4356">
        <v>0.98530000448226929</v>
      </c>
      <c r="G4356">
        <v>0.98710000514984131</v>
      </c>
      <c r="H4356">
        <v>1.003600001335144</v>
      </c>
      <c r="I4356">
        <v>0.99459999799728394</v>
      </c>
    </row>
    <row r="4357" spans="1:9" x14ac:dyDescent="0.2">
      <c r="A4357" t="s">
        <v>52</v>
      </c>
      <c r="B4357">
        <v>2.6310000419616699</v>
      </c>
      <c r="C4357">
        <v>0.76380002498626709</v>
      </c>
      <c r="D4357">
        <v>2.2799999713897705</v>
      </c>
      <c r="E4357">
        <v>19.670000076293945</v>
      </c>
      <c r="F4357">
        <v>1.1536999940872192</v>
      </c>
      <c r="G4357">
        <v>0.98479998111724854</v>
      </c>
      <c r="H4357">
        <v>1.1717000007629395</v>
      </c>
      <c r="I4357">
        <v>0.99980002641677856</v>
      </c>
    </row>
    <row r="4358" spans="1:9" x14ac:dyDescent="0.2">
      <c r="A4358" t="s">
        <v>53</v>
      </c>
      <c r="B4358">
        <v>13.135000228881836</v>
      </c>
      <c r="C4358">
        <v>2.3183000087738037</v>
      </c>
      <c r="D4358">
        <v>13.248000144958496</v>
      </c>
      <c r="E4358">
        <v>61.389999389648438</v>
      </c>
      <c r="F4358">
        <v>0.99150002002716064</v>
      </c>
      <c r="G4358">
        <v>0.99430000782012939</v>
      </c>
      <c r="H4358">
        <v>0.9976000189781189</v>
      </c>
      <c r="I4358">
        <v>0.99959999322891235</v>
      </c>
    </row>
    <row r="4359" spans="1:9" x14ac:dyDescent="0.2">
      <c r="A4359" t="s">
        <v>54</v>
      </c>
      <c r="B4359">
        <v>39.615001678466797</v>
      </c>
      <c r="C4359">
        <v>5.9317002296447754</v>
      </c>
      <c r="D4359">
        <v>37.279998779296875</v>
      </c>
      <c r="E4359">
        <v>67.363998413085938</v>
      </c>
      <c r="F4359">
        <v>1.0626000165939331</v>
      </c>
      <c r="G4359">
        <v>0.98750001192092896</v>
      </c>
      <c r="H4359">
        <v>1.075700044631958</v>
      </c>
      <c r="I4359">
        <v>1.0003999471664429</v>
      </c>
    </row>
    <row r="4360" spans="1:9" x14ac:dyDescent="0.2">
      <c r="A4360" t="s">
        <v>55</v>
      </c>
      <c r="B4360">
        <v>12.654999732971191</v>
      </c>
      <c r="C4360">
        <v>2.8245999813079834</v>
      </c>
      <c r="D4360">
        <v>11.902999877929688</v>
      </c>
      <c r="E4360">
        <v>58.493000030517578</v>
      </c>
      <c r="F4360">
        <v>1.0630999803543091</v>
      </c>
      <c r="G4360">
        <v>0.99430000782012939</v>
      </c>
      <c r="H4360">
        <v>1.0678000450134277</v>
      </c>
      <c r="I4360">
        <v>1.0013999938964844</v>
      </c>
    </row>
    <row r="4361" spans="1:9" x14ac:dyDescent="0.2">
      <c r="A4361" t="s">
        <v>56</v>
      </c>
      <c r="B4361">
        <v>11.21399974822998</v>
      </c>
      <c r="C4361">
        <v>1.4042999744415283</v>
      </c>
      <c r="D4361">
        <v>11.071999549865723</v>
      </c>
      <c r="E4361">
        <v>46.369998931884766</v>
      </c>
      <c r="F4361">
        <v>1.0127999782562256</v>
      </c>
      <c r="G4361">
        <v>1.0068999528884888</v>
      </c>
      <c r="H4361">
        <v>1.0059000253677368</v>
      </c>
      <c r="I4361">
        <v>1</v>
      </c>
    </row>
    <row r="4362" spans="1:9" x14ac:dyDescent="0.2">
      <c r="A4362" t="s">
        <v>57</v>
      </c>
      <c r="B4362">
        <v>0.15600000321865082</v>
      </c>
      <c r="C4362">
        <v>1.9700000062584877E-2</v>
      </c>
      <c r="D4362">
        <v>0.14900000393390656</v>
      </c>
      <c r="E4362">
        <v>0.3529999852180481</v>
      </c>
      <c r="F4362">
        <v>1.042199969291687</v>
      </c>
      <c r="G4362">
        <v>1.0334000587463379</v>
      </c>
      <c r="H4362">
        <v>1.0084999799728394</v>
      </c>
      <c r="I4362">
        <v>1</v>
      </c>
    </row>
    <row r="4363" spans="1:9" x14ac:dyDescent="0.2">
      <c r="A4363" t="s">
        <v>58</v>
      </c>
      <c r="B4363">
        <v>5.2020001411437988</v>
      </c>
      <c r="C4363">
        <v>0.58579999208450317</v>
      </c>
      <c r="D4363">
        <v>4.7919998168945312</v>
      </c>
      <c r="E4363">
        <v>4.7919998168945312</v>
      </c>
      <c r="F4363">
        <v>1.0856000185012817</v>
      </c>
      <c r="G4363">
        <v>1.0530999898910522</v>
      </c>
      <c r="H4363">
        <v>1.0379999876022339</v>
      </c>
      <c r="I4363">
        <v>0.99320000410079956</v>
      </c>
    </row>
    <row r="4364" spans="1:9" x14ac:dyDescent="0.2">
      <c r="A4364" t="s">
        <v>59</v>
      </c>
    </row>
    <row r="4365" spans="1:9" x14ac:dyDescent="0.2">
      <c r="A4365" t="s">
        <v>60</v>
      </c>
      <c r="B4365">
        <v>96.300003051757812</v>
      </c>
      <c r="C4365">
        <v>15.545499801635742</v>
      </c>
      <c r="D4365">
        <v>92.235000610351562</v>
      </c>
      <c r="E4365">
        <v>291.97500610351562</v>
      </c>
      <c r="F4365" t="s">
        <v>61</v>
      </c>
    </row>
    <row r="4367" spans="1:9" x14ac:dyDescent="0.2">
      <c r="A4367" t="s">
        <v>62</v>
      </c>
    </row>
    <row r="4369" spans="1:9" x14ac:dyDescent="0.2">
      <c r="A4369" t="s">
        <v>366</v>
      </c>
    </row>
    <row r="4370" spans="1:9" x14ac:dyDescent="0.2">
      <c r="A4370" t="s">
        <v>1</v>
      </c>
      <c r="B4370" t="s">
        <v>2</v>
      </c>
      <c r="C4370" t="s">
        <v>3</v>
      </c>
      <c r="D4370" t="s">
        <v>4</v>
      </c>
    </row>
    <row r="4371" spans="1:9" x14ac:dyDescent="0.2">
      <c r="A4371" t="s">
        <v>5</v>
      </c>
      <c r="B4371">
        <v>105</v>
      </c>
      <c r="C4371" t="s">
        <v>6</v>
      </c>
      <c r="D4371" t="s">
        <v>7</v>
      </c>
    </row>
    <row r="4372" spans="1:9" x14ac:dyDescent="0.2">
      <c r="A4372" t="s">
        <v>8</v>
      </c>
      <c r="B4372" t="s">
        <v>9</v>
      </c>
      <c r="C4372">
        <v>29.078100204467773</v>
      </c>
      <c r="D4372" t="s">
        <v>10</v>
      </c>
      <c r="E4372">
        <v>-35.67559814453125</v>
      </c>
      <c r="F4372" t="s">
        <v>11</v>
      </c>
      <c r="G4372">
        <v>10.192000389099121</v>
      </c>
    </row>
    <row r="4373" spans="1:9" x14ac:dyDescent="0.2">
      <c r="A4373" t="s">
        <v>12</v>
      </c>
      <c r="B4373">
        <v>15</v>
      </c>
      <c r="C4373" t="s">
        <v>13</v>
      </c>
      <c r="D4373">
        <v>1</v>
      </c>
      <c r="E4373" t="s">
        <v>14</v>
      </c>
      <c r="F4373" t="s">
        <v>15</v>
      </c>
    </row>
    <row r="4374" spans="1:9" x14ac:dyDescent="0.2">
      <c r="A4374" t="s">
        <v>16</v>
      </c>
      <c r="B4374" t="s">
        <v>367</v>
      </c>
    </row>
    <row r="4375" spans="1:9" x14ac:dyDescent="0.2">
      <c r="A4375" t="s">
        <v>18</v>
      </c>
    </row>
    <row r="4376" spans="1:9" x14ac:dyDescent="0.2">
      <c r="A4376" t="s">
        <v>19</v>
      </c>
    </row>
    <row r="4377" spans="1:9" x14ac:dyDescent="0.2">
      <c r="A4377" t="s">
        <v>20</v>
      </c>
      <c r="B4377">
        <v>1.4979999463093918E-8</v>
      </c>
    </row>
    <row r="4378" spans="1:9" x14ac:dyDescent="0.2">
      <c r="A4378" t="s">
        <v>21</v>
      </c>
      <c r="B4378" t="s">
        <v>22</v>
      </c>
      <c r="C4378" t="s">
        <v>23</v>
      </c>
      <c r="D4378" t="s">
        <v>24</v>
      </c>
      <c r="E4378" t="s">
        <v>25</v>
      </c>
      <c r="F4378" t="s">
        <v>26</v>
      </c>
      <c r="G4378" t="s">
        <v>27</v>
      </c>
      <c r="H4378" t="s">
        <v>28</v>
      </c>
      <c r="I4378" t="s">
        <v>29</v>
      </c>
    </row>
    <row r="4379" spans="1:9" x14ac:dyDescent="0.2">
      <c r="A4379">
        <v>1</v>
      </c>
      <c r="B4379" t="s">
        <v>30</v>
      </c>
      <c r="C4379">
        <v>84.9219970703125</v>
      </c>
      <c r="D4379">
        <v>-54.900001525878906</v>
      </c>
      <c r="E4379">
        <v>164.19999694824219</v>
      </c>
      <c r="F4379">
        <v>175.60000610351562</v>
      </c>
      <c r="G4379">
        <v>100</v>
      </c>
      <c r="H4379">
        <v>566</v>
      </c>
      <c r="I4379">
        <v>-14.14799976348877</v>
      </c>
    </row>
    <row r="4380" spans="1:9" x14ac:dyDescent="0.2">
      <c r="A4380">
        <v>2</v>
      </c>
      <c r="B4380" t="s">
        <v>31</v>
      </c>
      <c r="C4380">
        <v>151.11799621582031</v>
      </c>
      <c r="D4380">
        <v>3</v>
      </c>
      <c r="E4380">
        <v>8.8000001907348633</v>
      </c>
      <c r="F4380">
        <v>9.1000003814697266</v>
      </c>
      <c r="G4380">
        <v>34.610000610351562</v>
      </c>
      <c r="H4380">
        <v>43</v>
      </c>
      <c r="I4380">
        <v>0.17900000512599945</v>
      </c>
    </row>
    <row r="4381" spans="1:9" x14ac:dyDescent="0.2">
      <c r="A4381">
        <v>3</v>
      </c>
      <c r="B4381" t="s">
        <v>32</v>
      </c>
      <c r="C4381">
        <v>119.47699737548828</v>
      </c>
      <c r="D4381">
        <v>256.39999389648438</v>
      </c>
      <c r="E4381">
        <v>26.700000762939453</v>
      </c>
      <c r="F4381">
        <v>17.100000381469727</v>
      </c>
      <c r="G4381">
        <v>1.5299999713897705</v>
      </c>
      <c r="H4381">
        <v>55</v>
      </c>
      <c r="I4381">
        <v>6.0300002098083496</v>
      </c>
    </row>
    <row r="4382" spans="1:9" x14ac:dyDescent="0.2">
      <c r="A4382">
        <v>4</v>
      </c>
      <c r="B4382" t="s">
        <v>33</v>
      </c>
      <c r="C4382">
        <v>107.22699737548828</v>
      </c>
      <c r="D4382">
        <v>3432.89990234375</v>
      </c>
      <c r="E4382">
        <v>35.700000762939453</v>
      </c>
      <c r="F4382">
        <v>35.299999237060547</v>
      </c>
      <c r="G4382">
        <v>0.38999998569488525</v>
      </c>
      <c r="H4382">
        <v>67</v>
      </c>
      <c r="I4382">
        <v>49.081001281738281</v>
      </c>
    </row>
    <row r="4383" spans="1:9" x14ac:dyDescent="0.2">
      <c r="A4383">
        <v>5</v>
      </c>
      <c r="B4383" t="s">
        <v>34</v>
      </c>
      <c r="C4383">
        <v>129.45700073242188</v>
      </c>
      <c r="D4383">
        <v>132.80000305175781</v>
      </c>
      <c r="E4383">
        <v>6.1999998092651367</v>
      </c>
      <c r="F4383">
        <v>5.1999998092651367</v>
      </c>
      <c r="G4383">
        <v>2.8599998950958252</v>
      </c>
      <c r="H4383">
        <v>174</v>
      </c>
      <c r="I4383">
        <v>18.725000381469727</v>
      </c>
    </row>
    <row r="4384" spans="1:9" x14ac:dyDescent="0.2">
      <c r="A4384">
        <v>6</v>
      </c>
      <c r="B4384" t="s">
        <v>35</v>
      </c>
      <c r="C4384">
        <v>90.674003601074219</v>
      </c>
      <c r="D4384">
        <v>1665</v>
      </c>
      <c r="E4384">
        <v>27</v>
      </c>
      <c r="F4384">
        <v>15.399999618530273</v>
      </c>
      <c r="G4384">
        <v>0.56000000238418579</v>
      </c>
      <c r="H4384">
        <v>121</v>
      </c>
      <c r="I4384">
        <v>63.950000762939453</v>
      </c>
    </row>
    <row r="4385" spans="1:9" x14ac:dyDescent="0.2">
      <c r="A4385">
        <v>7</v>
      </c>
      <c r="B4385" t="s">
        <v>36</v>
      </c>
      <c r="C4385">
        <v>77.48699951171875</v>
      </c>
      <c r="D4385">
        <v>5189.39990234375</v>
      </c>
      <c r="E4385">
        <v>84.199996948242188</v>
      </c>
      <c r="F4385">
        <v>28.799999237060547</v>
      </c>
      <c r="G4385">
        <v>0.31000000238418579</v>
      </c>
      <c r="H4385">
        <v>171</v>
      </c>
      <c r="I4385">
        <v>65.685997009277344</v>
      </c>
    </row>
    <row r="4386" spans="1:9" x14ac:dyDescent="0.2">
      <c r="A4386">
        <v>8</v>
      </c>
      <c r="B4386" t="s">
        <v>37</v>
      </c>
      <c r="C4386">
        <v>107.50800323486328</v>
      </c>
      <c r="D4386">
        <v>1284.199951171875</v>
      </c>
      <c r="E4386">
        <v>14.600000381469727</v>
      </c>
      <c r="F4386">
        <v>10.800000190734863</v>
      </c>
      <c r="G4386">
        <v>0.62999999523162842</v>
      </c>
      <c r="H4386">
        <v>108</v>
      </c>
      <c r="I4386">
        <v>62.516998291015625</v>
      </c>
    </row>
    <row r="4387" spans="1:9" x14ac:dyDescent="0.2">
      <c r="A4387">
        <v>9</v>
      </c>
      <c r="B4387" t="s">
        <v>38</v>
      </c>
      <c r="C4387">
        <v>134.9429931640625</v>
      </c>
      <c r="D4387">
        <v>670.79998779296875</v>
      </c>
      <c r="E4387">
        <v>16.399999618530273</v>
      </c>
      <c r="F4387">
        <v>16.299999237060547</v>
      </c>
      <c r="G4387">
        <v>0.87999999523162842</v>
      </c>
      <c r="H4387">
        <v>182</v>
      </c>
      <c r="I4387">
        <v>40.069000244140625</v>
      </c>
    </row>
    <row r="4388" spans="1:9" x14ac:dyDescent="0.2">
      <c r="A4388">
        <v>10</v>
      </c>
      <c r="B4388" t="s">
        <v>39</v>
      </c>
      <c r="C4388">
        <v>146.4429931640625</v>
      </c>
      <c r="D4388">
        <v>7.8000001907348633</v>
      </c>
      <c r="E4388">
        <v>12.699999809265137</v>
      </c>
      <c r="F4388">
        <v>11</v>
      </c>
      <c r="G4388">
        <v>14.050000190734863</v>
      </c>
      <c r="H4388">
        <v>135</v>
      </c>
      <c r="I4388">
        <v>0.27599999308586121</v>
      </c>
    </row>
    <row r="4389" spans="1:9" x14ac:dyDescent="0.2">
      <c r="A4389">
        <v>11</v>
      </c>
      <c r="B4389" t="s">
        <v>40</v>
      </c>
      <c r="C4389">
        <v>191.38800048828125</v>
      </c>
      <c r="D4389">
        <v>212.5</v>
      </c>
      <c r="E4389">
        <v>4.0999999046325684</v>
      </c>
      <c r="F4389">
        <v>4.5999999046325684</v>
      </c>
      <c r="G4389">
        <v>1.2799999713897705</v>
      </c>
      <c r="H4389">
        <v>146</v>
      </c>
      <c r="I4389">
        <v>5.7919998168945312</v>
      </c>
    </row>
    <row r="4391" spans="1:9" x14ac:dyDescent="0.2">
      <c r="A4391" t="s">
        <v>41</v>
      </c>
      <c r="B4391" t="s">
        <v>42</v>
      </c>
    </row>
    <row r="4392" spans="1:9" x14ac:dyDescent="0.2">
      <c r="A4392" t="s">
        <v>22</v>
      </c>
      <c r="B4392" t="s">
        <v>43</v>
      </c>
      <c r="C4392" t="s">
        <v>44</v>
      </c>
      <c r="D4392" t="s">
        <v>45</v>
      </c>
      <c r="E4392" t="s">
        <v>29</v>
      </c>
      <c r="F4392" t="s">
        <v>41</v>
      </c>
      <c r="G4392" t="s">
        <v>46</v>
      </c>
      <c r="H4392" t="s">
        <v>47</v>
      </c>
      <c r="I4392" t="s">
        <v>30</v>
      </c>
    </row>
    <row r="4393" spans="1:9" x14ac:dyDescent="0.2">
      <c r="A4393" t="s">
        <v>30</v>
      </c>
      <c r="B4393">
        <v>-0.42699998617172241</v>
      </c>
      <c r="C4393">
        <v>-0.20200000703334808</v>
      </c>
      <c r="D4393">
        <v>-0.53299999237060547</v>
      </c>
      <c r="E4393">
        <v>-14.14799976348877</v>
      </c>
      <c r="F4393">
        <v>0.80099999904632568</v>
      </c>
      <c r="G4393">
        <v>1.0034999847412109</v>
      </c>
      <c r="H4393">
        <v>0.79820001125335693</v>
      </c>
      <c r="I4393">
        <v>1</v>
      </c>
    </row>
    <row r="4394" spans="1:9" x14ac:dyDescent="0.2">
      <c r="A4394" t="s">
        <v>48</v>
      </c>
      <c r="B4394" t="s">
        <v>49</v>
      </c>
      <c r="C4394">
        <v>0.18000000715255737</v>
      </c>
    </row>
    <row r="4395" spans="1:9" x14ac:dyDescent="0.2">
      <c r="A4395" t="s">
        <v>31</v>
      </c>
      <c r="B4395">
        <v>1.3000000268220901E-2</v>
      </c>
      <c r="C4395">
        <v>3.4000000450760126E-3</v>
      </c>
      <c r="D4395">
        <v>1.4000000432133675E-2</v>
      </c>
      <c r="E4395">
        <v>0.17900000512599945</v>
      </c>
      <c r="F4395">
        <v>0.9846000075340271</v>
      </c>
      <c r="G4395">
        <v>0.99379998445510864</v>
      </c>
      <c r="H4395">
        <v>0.99500000476837158</v>
      </c>
      <c r="I4395">
        <v>0.99559998512268066</v>
      </c>
    </row>
    <row r="4396" spans="1:9" x14ac:dyDescent="0.2">
      <c r="A4396" t="s">
        <v>48</v>
      </c>
      <c r="B4396" t="s">
        <v>49</v>
      </c>
      <c r="C4396">
        <v>-3.0000000260770321E-3</v>
      </c>
    </row>
    <row r="4397" spans="1:9" x14ac:dyDescent="0.2">
      <c r="A4397" t="s">
        <v>50</v>
      </c>
      <c r="B4397">
        <v>0.89099997282028198</v>
      </c>
      <c r="C4397">
        <v>0.16850000619888306</v>
      </c>
      <c r="D4397">
        <v>0.92000001668930054</v>
      </c>
      <c r="E4397">
        <v>6.0300002098083496</v>
      </c>
      <c r="F4397">
        <v>0.96859997510910034</v>
      </c>
      <c r="G4397">
        <v>0.99150002002716064</v>
      </c>
      <c r="H4397">
        <v>0.99299997091293335</v>
      </c>
      <c r="I4397">
        <v>0.98390001058578491</v>
      </c>
    </row>
    <row r="4398" spans="1:9" x14ac:dyDescent="0.2">
      <c r="A4398" t="s">
        <v>51</v>
      </c>
      <c r="B4398">
        <v>11.977999687194824</v>
      </c>
      <c r="C4398">
        <v>1.9033999443054199</v>
      </c>
      <c r="D4398">
        <v>12.168999671936035</v>
      </c>
      <c r="E4398">
        <v>49.081001281738281</v>
      </c>
      <c r="F4398">
        <v>0.98430001735687256</v>
      </c>
      <c r="G4398">
        <v>0.98760002851486206</v>
      </c>
      <c r="H4398">
        <v>1.0024000406265259</v>
      </c>
      <c r="I4398">
        <v>0.99419999122619629</v>
      </c>
    </row>
    <row r="4399" spans="1:9" x14ac:dyDescent="0.2">
      <c r="A4399" t="s">
        <v>52</v>
      </c>
      <c r="B4399">
        <v>2.4849998950958252</v>
      </c>
      <c r="C4399">
        <v>0.71480000019073486</v>
      </c>
      <c r="D4399">
        <v>2.1710000038146973</v>
      </c>
      <c r="E4399">
        <v>18.725000381469727</v>
      </c>
      <c r="F4399">
        <v>1.1449999809265137</v>
      </c>
      <c r="G4399">
        <v>0.98519998788833618</v>
      </c>
      <c r="H4399">
        <v>1.1625000238418579</v>
      </c>
      <c r="I4399">
        <v>0.99970000982284546</v>
      </c>
    </row>
    <row r="4400" spans="1:9" x14ac:dyDescent="0.2">
      <c r="A4400" t="s">
        <v>53</v>
      </c>
      <c r="B4400">
        <v>13.678000450134277</v>
      </c>
      <c r="C4400">
        <v>2.3910999298095703</v>
      </c>
      <c r="D4400">
        <v>13.800000190734863</v>
      </c>
      <c r="E4400">
        <v>63.950000762939453</v>
      </c>
      <c r="F4400">
        <v>0.991100013256073</v>
      </c>
      <c r="G4400">
        <v>0.99470001459121704</v>
      </c>
      <c r="H4400">
        <v>0.99650001525878906</v>
      </c>
      <c r="I4400">
        <v>0.99980002641677856</v>
      </c>
    </row>
    <row r="4401" spans="1:9" x14ac:dyDescent="0.2">
      <c r="A4401" t="s">
        <v>54</v>
      </c>
      <c r="B4401">
        <v>38.686000823974609</v>
      </c>
      <c r="C4401">
        <v>5.7375001907348633</v>
      </c>
      <c r="D4401">
        <v>36.351001739501953</v>
      </c>
      <c r="E4401">
        <v>65.685997009277344</v>
      </c>
      <c r="F4401">
        <v>1.0642000436782837</v>
      </c>
      <c r="G4401">
        <v>0.9879000186920166</v>
      </c>
      <c r="H4401">
        <v>1.0767999887466431</v>
      </c>
      <c r="I4401">
        <v>1.0003999471664429</v>
      </c>
    </row>
    <row r="4402" spans="1:9" x14ac:dyDescent="0.2">
      <c r="A4402" t="s">
        <v>55</v>
      </c>
      <c r="B4402">
        <v>13.428000450134277</v>
      </c>
      <c r="C4402">
        <v>2.9686999320983887</v>
      </c>
      <c r="D4402">
        <v>12.722000122070312</v>
      </c>
      <c r="E4402">
        <v>62.516998291015625</v>
      </c>
      <c r="F4402">
        <v>1.0555000305175781</v>
      </c>
      <c r="G4402">
        <v>0.99470001459121704</v>
      </c>
      <c r="H4402">
        <v>1.0595999956130981</v>
      </c>
      <c r="I4402">
        <v>1.0013999938964844</v>
      </c>
    </row>
    <row r="4403" spans="1:9" x14ac:dyDescent="0.2">
      <c r="A4403" t="s">
        <v>56</v>
      </c>
      <c r="B4403">
        <v>9.7030000686645508</v>
      </c>
      <c r="C4403">
        <v>1.2036000490188599</v>
      </c>
      <c r="D4403">
        <v>9.5670003890991211</v>
      </c>
      <c r="E4403">
        <v>40.069000244140625</v>
      </c>
      <c r="F4403">
        <v>1.01419997215271</v>
      </c>
      <c r="G4403">
        <v>1.0075000524520874</v>
      </c>
      <c r="H4403">
        <v>1.006600022315979</v>
      </c>
      <c r="I4403">
        <v>1</v>
      </c>
    </row>
    <row r="4404" spans="1:9" x14ac:dyDescent="0.2">
      <c r="A4404" t="s">
        <v>57</v>
      </c>
      <c r="B4404">
        <v>0.12200000137090683</v>
      </c>
      <c r="C4404">
        <v>1.5300000086426735E-2</v>
      </c>
      <c r="D4404">
        <v>0.11699999868869781</v>
      </c>
      <c r="E4404">
        <v>0.27599999308586121</v>
      </c>
      <c r="F4404">
        <v>1.0437999963760376</v>
      </c>
      <c r="G4404">
        <v>1.034000039100647</v>
      </c>
      <c r="H4404">
        <v>1.0095000267028809</v>
      </c>
      <c r="I4404">
        <v>1</v>
      </c>
    </row>
    <row r="4405" spans="1:9" x14ac:dyDescent="0.2">
      <c r="A4405" t="s">
        <v>58</v>
      </c>
      <c r="B4405">
        <v>6.3020000457763672</v>
      </c>
      <c r="C4405">
        <v>0.7028999924659729</v>
      </c>
      <c r="D4405">
        <v>5.7909998893737793</v>
      </c>
      <c r="E4405">
        <v>5.7919998168945312</v>
      </c>
      <c r="F4405">
        <v>1.0881999731063843</v>
      </c>
      <c r="G4405">
        <v>1.0535999536514282</v>
      </c>
      <c r="H4405">
        <v>1.0386999845504761</v>
      </c>
      <c r="I4405">
        <v>0.99430000782012939</v>
      </c>
    </row>
    <row r="4406" spans="1:9" x14ac:dyDescent="0.2">
      <c r="A4406" t="s">
        <v>59</v>
      </c>
    </row>
    <row r="4407" spans="1:9" x14ac:dyDescent="0.2">
      <c r="A4407" t="s">
        <v>60</v>
      </c>
      <c r="B4407">
        <v>97.036003112792969</v>
      </c>
      <c r="C4407">
        <v>15.607099533081055</v>
      </c>
      <c r="D4407">
        <v>93.088996887207031</v>
      </c>
      <c r="E4407">
        <v>298.156005859375</v>
      </c>
      <c r="F4407" t="s">
        <v>61</v>
      </c>
    </row>
    <row r="4409" spans="1:9" x14ac:dyDescent="0.2">
      <c r="A4409" t="s">
        <v>62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ED23B-0098-EE47-AE3F-F0B5D0685155}">
  <dimension ref="A1:BD39"/>
  <sheetViews>
    <sheetView workbookViewId="0"/>
  </sheetViews>
  <sheetFormatPr baseColWidth="10" defaultColWidth="8.83203125" defaultRowHeight="15" x14ac:dyDescent="0.2"/>
  <cols>
    <col min="1" max="1" width="17.6640625" bestFit="1" customWidth="1"/>
    <col min="2" max="4" width="8.83203125" customWidth="1"/>
    <col min="14" max="21" width="8.83203125" customWidth="1"/>
  </cols>
  <sheetData>
    <row r="1" spans="1:51" x14ac:dyDescent="0.2">
      <c r="A1" t="s">
        <v>1748</v>
      </c>
    </row>
    <row r="2" spans="1:51" x14ac:dyDescent="0.2">
      <c r="A2" t="s">
        <v>1174</v>
      </c>
      <c r="B2" t="s">
        <v>444</v>
      </c>
      <c r="C2" t="s">
        <v>445</v>
      </c>
      <c r="D2" t="s">
        <v>446</v>
      </c>
      <c r="E2" t="s">
        <v>460</v>
      </c>
      <c r="F2" t="s">
        <v>455</v>
      </c>
      <c r="G2" t="s">
        <v>456</v>
      </c>
      <c r="H2" t="s">
        <v>457</v>
      </c>
      <c r="I2" t="s">
        <v>458</v>
      </c>
      <c r="J2" t="s">
        <v>459</v>
      </c>
      <c r="K2" t="s">
        <v>461</v>
      </c>
      <c r="L2" t="s">
        <v>462</v>
      </c>
      <c r="M2" t="s">
        <v>463</v>
      </c>
      <c r="O2" t="s">
        <v>481</v>
      </c>
      <c r="P2" t="s">
        <v>480</v>
      </c>
      <c r="Q2" t="s">
        <v>485</v>
      </c>
      <c r="R2" t="s">
        <v>482</v>
      </c>
      <c r="S2" t="s">
        <v>483</v>
      </c>
      <c r="T2" t="s">
        <v>478</v>
      </c>
      <c r="U2" t="s">
        <v>479</v>
      </c>
      <c r="V2" t="s">
        <v>484</v>
      </c>
      <c r="W2" t="s">
        <v>486</v>
      </c>
      <c r="Y2" t="s">
        <v>1570</v>
      </c>
      <c r="Z2" t="s">
        <v>1571</v>
      </c>
      <c r="AB2" t="s">
        <v>1572</v>
      </c>
      <c r="AC2" t="s">
        <v>1573</v>
      </c>
      <c r="AD2" t="s">
        <v>1574</v>
      </c>
      <c r="AE2" t="s">
        <v>1575</v>
      </c>
      <c r="AG2" t="s">
        <v>1576</v>
      </c>
      <c r="AH2" t="s">
        <v>1577</v>
      </c>
      <c r="AI2" t="s">
        <v>1578</v>
      </c>
      <c r="AJ2" t="s">
        <v>1579</v>
      </c>
      <c r="AK2" t="s">
        <v>1580</v>
      </c>
      <c r="AL2" t="s">
        <v>1581</v>
      </c>
      <c r="AM2" t="s">
        <v>1582</v>
      </c>
      <c r="AO2" t="s">
        <v>1583</v>
      </c>
      <c r="AP2" t="s">
        <v>1584</v>
      </c>
      <c r="AQ2" t="s">
        <v>1585</v>
      </c>
      <c r="AR2" t="s">
        <v>1586</v>
      </c>
      <c r="AS2" t="s">
        <v>1587</v>
      </c>
      <c r="AT2" t="s">
        <v>1588</v>
      </c>
      <c r="AU2" t="s">
        <v>1589</v>
      </c>
      <c r="AV2" t="s">
        <v>1590</v>
      </c>
      <c r="AW2" t="s">
        <v>1545</v>
      </c>
      <c r="AX2" t="s">
        <v>1546</v>
      </c>
      <c r="AY2" t="s">
        <v>1547</v>
      </c>
    </row>
    <row r="3" spans="1:51" x14ac:dyDescent="0.2">
      <c r="A3" t="s">
        <v>1548</v>
      </c>
      <c r="B3">
        <v>15</v>
      </c>
      <c r="C3">
        <v>1.9990000765801597E-8</v>
      </c>
      <c r="D3">
        <v>3</v>
      </c>
      <c r="E3">
        <v>10.505000114440918</v>
      </c>
      <c r="F3">
        <v>21.215999603271484</v>
      </c>
      <c r="G3">
        <v>0.75199997425079346</v>
      </c>
      <c r="H3">
        <v>1.6909999847412109</v>
      </c>
      <c r="I3">
        <v>52.002998352050781</v>
      </c>
      <c r="J3">
        <v>12.173000335693359</v>
      </c>
      <c r="K3">
        <v>1.0390000343322754</v>
      </c>
      <c r="L3">
        <v>0.164000004529953</v>
      </c>
      <c r="M3">
        <v>99.542999267578125</v>
      </c>
      <c r="O3">
        <v>1.9682999849319458</v>
      </c>
      <c r="P3">
        <v>7.5499996542930603E-2</v>
      </c>
      <c r="Q3">
        <v>4.6999999321997166E-3</v>
      </c>
      <c r="R3">
        <v>0.68690001964569092</v>
      </c>
      <c r="S3">
        <v>0.33250001072883606</v>
      </c>
      <c r="T3">
        <v>0.86049997806549072</v>
      </c>
      <c r="U3">
        <v>5.5199999362230301E-2</v>
      </c>
      <c r="V3">
        <v>3.3300001174211502E-2</v>
      </c>
      <c r="W3">
        <v>6</v>
      </c>
      <c r="Y3">
        <f t="shared" ref="Y3:Y32" si="0">SUM(O3:U3)</f>
        <v>3.9835999892093241</v>
      </c>
      <c r="Z3">
        <f t="shared" ref="Z3:Z32" si="1">S3/(S3+R3)</f>
        <v>0.32617225899696684</v>
      </c>
      <c r="AC3">
        <f t="shared" ref="AC3:AC32" si="2">O3</f>
        <v>1.9682999849319458</v>
      </c>
      <c r="AD3">
        <f t="shared" ref="AD3:AD32" si="3">IF(AC3&lt;2,IF(2-AC3&lt;P3,2-AC3,P3),0)</f>
        <v>3.1700015068054199E-2</v>
      </c>
      <c r="AE3">
        <f t="shared" ref="AE3:AE32" si="4">SUM(AC3:AD3)</f>
        <v>2</v>
      </c>
      <c r="AH3" s="8">
        <f t="shared" ref="AH3:AH32" si="5">IF(V3&lt;0,0,V3)</f>
        <v>3.3300001174211502E-2</v>
      </c>
      <c r="AI3" s="8">
        <f t="shared" ref="AI3:AI24" si="6">T3</f>
        <v>0.86049997806549072</v>
      </c>
      <c r="AJ3" s="8">
        <f t="shared" ref="AJ3:AJ24" si="7">U3</f>
        <v>5.5199999362230301E-2</v>
      </c>
      <c r="AK3" s="8">
        <f t="shared" ref="AK3:AK32" si="8">(1-$Z3)*(1-SUM($AH3:$AJ3))</f>
        <v>3.436522920976616E-2</v>
      </c>
      <c r="AL3" s="8">
        <f t="shared" ref="AL3:AL32" si="9">IF(SUM($AH3:$AJ3)&lt;1,$Z3*(1-SUM($AH3:$AJ3)),0)</f>
        <v>1.6634792188301314E-2</v>
      </c>
      <c r="AM3" s="8">
        <f t="shared" ref="AM3:AM32" si="10">SUM(AH3:AL3)</f>
        <v>1</v>
      </c>
      <c r="AN3" s="8"/>
      <c r="AO3" s="8"/>
      <c r="AP3" s="8">
        <f t="shared" ref="AP3:AP32" si="11">Q3</f>
        <v>4.6999999321997166E-3</v>
      </c>
      <c r="AQ3" s="8">
        <f t="shared" ref="AQ3:AQ32" si="12">IF(O3+P3-(AC3+AD3)=0,0,O3+P3-(AC3+AD3))</f>
        <v>4.3799981474876404E-2</v>
      </c>
      <c r="AR3" s="8">
        <f t="shared" ref="AR3:AR32" si="13">S3-AL3</f>
        <v>0.31586521854053473</v>
      </c>
      <c r="AS3" s="8">
        <f t="shared" ref="AS3:AS32" si="14">R3-AK3</f>
        <v>0.65253479043592477</v>
      </c>
      <c r="AT3" s="8">
        <f t="shared" ref="AT3:AT32" si="15">SUM(AP3:AS3)</f>
        <v>1.0168999903835356</v>
      </c>
      <c r="AU3" s="8">
        <f t="shared" ref="AU3:AU32" si="16">AT3+AM3+AE3</f>
        <v>4.0168999903835356</v>
      </c>
      <c r="AV3" s="8">
        <f t="shared" ref="AV3:AV32" si="17">Y3-AU3</f>
        <v>-3.3300001174211502E-2</v>
      </c>
      <c r="AW3" s="8">
        <f t="shared" ref="AW3:AW32" si="18">R3/SUM($R3:$T3)</f>
        <v>0.36539178496823116</v>
      </c>
      <c r="AX3" s="8">
        <f t="shared" ref="AX3:AX32" si="19">S3/SUM($R3:$T3)</f>
        <v>0.17687111507848327</v>
      </c>
      <c r="AY3" s="8">
        <f t="shared" ref="AY3:AY32" si="20">T3/SUM($R3:$T3)</f>
        <v>0.45773709995328554</v>
      </c>
    </row>
    <row r="4" spans="1:51" x14ac:dyDescent="0.2">
      <c r="A4" t="s">
        <v>1549</v>
      </c>
      <c r="B4">
        <v>15</v>
      </c>
      <c r="C4">
        <v>1.9979999876795773E-8</v>
      </c>
      <c r="D4">
        <v>3</v>
      </c>
      <c r="E4">
        <v>10.359999656677246</v>
      </c>
      <c r="F4">
        <v>21.299999237060547</v>
      </c>
      <c r="G4">
        <v>0.69999998807907104</v>
      </c>
      <c r="H4">
        <v>1.6349999904632568</v>
      </c>
      <c r="I4">
        <v>52.185001373291016</v>
      </c>
      <c r="J4">
        <v>12.206999778747559</v>
      </c>
      <c r="K4">
        <v>1.0379999876022339</v>
      </c>
      <c r="L4">
        <v>0.15899999439716339</v>
      </c>
      <c r="M4">
        <v>99.583999633789062</v>
      </c>
      <c r="O4">
        <v>1.9723999500274658</v>
      </c>
      <c r="P4">
        <v>7.2800002992153168E-2</v>
      </c>
      <c r="Q4">
        <v>4.4999998062849045E-3</v>
      </c>
      <c r="R4">
        <v>0.68779999017715454</v>
      </c>
      <c r="S4">
        <v>0.32749998569488525</v>
      </c>
      <c r="T4">
        <v>0.86260002851486206</v>
      </c>
      <c r="U4">
        <v>5.130000039935112E-2</v>
      </c>
      <c r="V4">
        <v>3.319999948143959E-2</v>
      </c>
      <c r="W4">
        <v>6</v>
      </c>
      <c r="Y4">
        <f t="shared" si="0"/>
        <v>3.9788999576121569</v>
      </c>
      <c r="Z4">
        <f t="shared" si="1"/>
        <v>0.32256475276047941</v>
      </c>
      <c r="AC4">
        <f t="shared" si="2"/>
        <v>1.9723999500274658</v>
      </c>
      <c r="AD4">
        <f t="shared" si="3"/>
        <v>2.760004997253418E-2</v>
      </c>
      <c r="AE4">
        <f t="shared" si="4"/>
        <v>2</v>
      </c>
      <c r="AH4" s="8">
        <f t="shared" si="5"/>
        <v>3.319999948143959E-2</v>
      </c>
      <c r="AI4" s="8">
        <f t="shared" si="6"/>
        <v>0.86260002851486206</v>
      </c>
      <c r="AJ4" s="8">
        <f t="shared" si="7"/>
        <v>5.130000039935112E-2</v>
      </c>
      <c r="AK4" s="8">
        <f t="shared" si="8"/>
        <v>3.5836305342754587E-2</v>
      </c>
      <c r="AL4" s="8">
        <f t="shared" si="9"/>
        <v>1.7063666261592645E-2</v>
      </c>
      <c r="AM4" s="8">
        <f t="shared" si="10"/>
        <v>1</v>
      </c>
      <c r="AN4" s="8"/>
      <c r="AO4" s="8"/>
      <c r="AP4" s="8">
        <f t="shared" si="11"/>
        <v>4.4999998062849045E-3</v>
      </c>
      <c r="AQ4" s="8">
        <f t="shared" si="12"/>
        <v>4.5199953019618988E-2</v>
      </c>
      <c r="AR4" s="8">
        <f t="shared" si="13"/>
        <v>0.31043631943329258</v>
      </c>
      <c r="AS4" s="8">
        <f t="shared" si="14"/>
        <v>0.65196368483439993</v>
      </c>
      <c r="AT4" s="8">
        <f t="shared" si="15"/>
        <v>1.0120999570935965</v>
      </c>
      <c r="AU4" s="8">
        <f t="shared" si="16"/>
        <v>4.0120999570935965</v>
      </c>
      <c r="AV4" s="8">
        <f t="shared" si="17"/>
        <v>-3.319999948143959E-2</v>
      </c>
      <c r="AW4" s="8">
        <f t="shared" si="18"/>
        <v>0.36626017816199324</v>
      </c>
      <c r="AX4" s="8">
        <f t="shared" si="19"/>
        <v>0.17439692471900689</v>
      </c>
      <c r="AY4" s="8">
        <f t="shared" si="20"/>
        <v>0.45934289711899989</v>
      </c>
    </row>
    <row r="5" spans="1:51" x14ac:dyDescent="0.2">
      <c r="A5" t="s">
        <v>1550</v>
      </c>
      <c r="B5">
        <v>15</v>
      </c>
      <c r="C5">
        <v>1.9990000765801597E-8</v>
      </c>
      <c r="D5">
        <v>3</v>
      </c>
      <c r="E5">
        <v>10.28600025177002</v>
      </c>
      <c r="F5">
        <v>21.392999649047852</v>
      </c>
      <c r="G5">
        <v>0.71299999952316284</v>
      </c>
      <c r="H5">
        <v>1.6360000371932983</v>
      </c>
      <c r="I5">
        <v>52.118999481201172</v>
      </c>
      <c r="J5">
        <v>12.237000465393066</v>
      </c>
      <c r="K5">
        <v>0.98299998044967651</v>
      </c>
      <c r="L5">
        <v>0.17599999904632568</v>
      </c>
      <c r="M5">
        <v>99.543006896972656</v>
      </c>
      <c r="O5">
        <v>1.9707000255584717</v>
      </c>
      <c r="P5">
        <v>7.2899997234344482E-2</v>
      </c>
      <c r="Q5">
        <v>4.999999888241291E-3</v>
      </c>
      <c r="R5">
        <v>0.68980002403259277</v>
      </c>
      <c r="S5">
        <v>0.32530000805854797</v>
      </c>
      <c r="T5">
        <v>0.86669999361038208</v>
      </c>
      <c r="U5">
        <v>5.2299998700618744E-2</v>
      </c>
      <c r="V5">
        <v>3.1500000506639481E-2</v>
      </c>
      <c r="W5">
        <v>6</v>
      </c>
      <c r="Y5">
        <f t="shared" si="0"/>
        <v>3.982700047083199</v>
      </c>
      <c r="Z5">
        <f t="shared" si="1"/>
        <v>0.32046103612903926</v>
      </c>
      <c r="AC5">
        <f t="shared" si="2"/>
        <v>1.9707000255584717</v>
      </c>
      <c r="AD5">
        <f t="shared" si="3"/>
        <v>2.929997444152832E-2</v>
      </c>
      <c r="AE5">
        <f t="shared" si="4"/>
        <v>2</v>
      </c>
      <c r="AH5" s="8">
        <f t="shared" si="5"/>
        <v>3.1500000506639481E-2</v>
      </c>
      <c r="AI5" s="8">
        <f t="shared" si="6"/>
        <v>0.86669999361038208</v>
      </c>
      <c r="AJ5" s="8">
        <f t="shared" si="7"/>
        <v>5.2299998700618744E-2</v>
      </c>
      <c r="AK5" s="8">
        <f t="shared" si="8"/>
        <v>3.3637183592305823E-2</v>
      </c>
      <c r="AL5" s="8">
        <f t="shared" si="9"/>
        <v>1.5862823590053872E-2</v>
      </c>
      <c r="AM5" s="8">
        <f t="shared" si="10"/>
        <v>1</v>
      </c>
      <c r="AN5" s="8"/>
      <c r="AO5" s="8"/>
      <c r="AP5" s="8">
        <f t="shared" si="11"/>
        <v>4.999999888241291E-3</v>
      </c>
      <c r="AQ5" s="8">
        <f t="shared" si="12"/>
        <v>4.3600022792816162E-2</v>
      </c>
      <c r="AR5" s="8">
        <f t="shared" si="13"/>
        <v>0.30943718446849411</v>
      </c>
      <c r="AS5" s="8">
        <f t="shared" si="14"/>
        <v>0.65616284044028694</v>
      </c>
      <c r="AT5" s="8">
        <f t="shared" si="15"/>
        <v>1.0142000475898385</v>
      </c>
      <c r="AU5" s="8">
        <f t="shared" si="16"/>
        <v>4.0142000475898385</v>
      </c>
      <c r="AV5" s="8">
        <f t="shared" si="17"/>
        <v>-3.1500000506639481E-2</v>
      </c>
      <c r="AW5" s="8">
        <f t="shared" si="18"/>
        <v>0.36656393591845116</v>
      </c>
      <c r="AX5" s="8">
        <f t="shared" si="19"/>
        <v>0.17286640642768525</v>
      </c>
      <c r="AY5" s="8">
        <f t="shared" si="20"/>
        <v>0.4605696576538636</v>
      </c>
    </row>
    <row r="6" spans="1:51" x14ac:dyDescent="0.2">
      <c r="A6" t="s">
        <v>1551</v>
      </c>
      <c r="B6">
        <v>15</v>
      </c>
      <c r="C6">
        <v>1.9990000765801597E-8</v>
      </c>
      <c r="D6">
        <v>3</v>
      </c>
      <c r="E6">
        <v>10.413999557495117</v>
      </c>
      <c r="F6">
        <v>21.270999908447266</v>
      </c>
      <c r="G6">
        <v>0.68800002336502075</v>
      </c>
      <c r="H6">
        <v>1.593999981880188</v>
      </c>
      <c r="I6">
        <v>52.180000305175781</v>
      </c>
      <c r="J6">
        <v>12.182999610900879</v>
      </c>
      <c r="K6">
        <v>1.0140000581741333</v>
      </c>
      <c r="L6">
        <v>0.1379999965429306</v>
      </c>
      <c r="M6">
        <v>99.482002258300781</v>
      </c>
      <c r="O6">
        <v>1.9743000268936157</v>
      </c>
      <c r="P6">
        <v>7.1099996566772461E-2</v>
      </c>
      <c r="Q6">
        <v>3.8999998942017555E-3</v>
      </c>
      <c r="R6">
        <v>0.68720000982284546</v>
      </c>
      <c r="S6">
        <v>0.3294999897480011</v>
      </c>
      <c r="T6">
        <v>0.86239999532699585</v>
      </c>
      <c r="U6">
        <v>5.0500001758337021E-2</v>
      </c>
      <c r="V6">
        <v>3.2499998807907104E-2</v>
      </c>
      <c r="W6">
        <v>6</v>
      </c>
      <c r="Y6">
        <f t="shared" si="0"/>
        <v>3.9789000200107694</v>
      </c>
      <c r="Z6">
        <f t="shared" si="1"/>
        <v>0.32408772488156234</v>
      </c>
      <c r="AC6">
        <f t="shared" si="2"/>
        <v>1.9743000268936157</v>
      </c>
      <c r="AD6">
        <f t="shared" si="3"/>
        <v>2.5699973106384277E-2</v>
      </c>
      <c r="AE6">
        <f t="shared" si="4"/>
        <v>2</v>
      </c>
      <c r="AH6" s="8">
        <f t="shared" si="5"/>
        <v>3.2499998807907104E-2</v>
      </c>
      <c r="AI6" s="8">
        <f t="shared" si="6"/>
        <v>0.86239999532699585</v>
      </c>
      <c r="AJ6" s="8">
        <f t="shared" si="7"/>
        <v>5.0500001758337021E-2</v>
      </c>
      <c r="AK6" s="8">
        <f t="shared" si="8"/>
        <v>3.6904812997276208E-2</v>
      </c>
      <c r="AL6" s="8">
        <f t="shared" si="9"/>
        <v>1.7695191109483817E-2</v>
      </c>
      <c r="AM6" s="8">
        <f t="shared" si="10"/>
        <v>1</v>
      </c>
      <c r="AN6" s="8"/>
      <c r="AO6" s="8"/>
      <c r="AP6" s="8">
        <f t="shared" si="11"/>
        <v>3.8999998942017555E-3</v>
      </c>
      <c r="AQ6" s="8">
        <f t="shared" si="12"/>
        <v>4.5400023460388184E-2</v>
      </c>
      <c r="AR6" s="8">
        <f t="shared" si="13"/>
        <v>0.31180479863851729</v>
      </c>
      <c r="AS6" s="8">
        <f t="shared" si="14"/>
        <v>0.65029519682556924</v>
      </c>
      <c r="AT6" s="8">
        <f t="shared" si="15"/>
        <v>1.0114000188186765</v>
      </c>
      <c r="AU6" s="8">
        <f t="shared" si="16"/>
        <v>4.0114000188186765</v>
      </c>
      <c r="AV6" s="8">
        <f t="shared" si="17"/>
        <v>-3.2499998807907104E-2</v>
      </c>
      <c r="AW6" s="8">
        <f t="shared" si="18"/>
        <v>0.36570699360797199</v>
      </c>
      <c r="AX6" s="8">
        <f t="shared" si="19"/>
        <v>0.17534989656892336</v>
      </c>
      <c r="AY6" s="8">
        <f t="shared" si="20"/>
        <v>0.45894310982310466</v>
      </c>
    </row>
    <row r="7" spans="1:51" x14ac:dyDescent="0.2">
      <c r="A7" t="s">
        <v>1552</v>
      </c>
      <c r="B7">
        <v>15</v>
      </c>
      <c r="C7">
        <v>1.9979999876795773E-8</v>
      </c>
      <c r="D7">
        <v>3</v>
      </c>
      <c r="E7">
        <v>10.133999824523926</v>
      </c>
      <c r="F7">
        <v>21.583999633789062</v>
      </c>
      <c r="G7">
        <v>0.66699999570846558</v>
      </c>
      <c r="H7">
        <v>1.5279999971389771</v>
      </c>
      <c r="I7">
        <v>52.205001831054688</v>
      </c>
      <c r="J7">
        <v>12.11299991607666</v>
      </c>
      <c r="K7">
        <v>1.0219999551773071</v>
      </c>
      <c r="L7">
        <v>0.15600000321865082</v>
      </c>
      <c r="M7">
        <v>99.40899658203125</v>
      </c>
      <c r="O7">
        <v>1.9759999513626099</v>
      </c>
      <c r="P7">
        <v>6.8199999630451202E-2</v>
      </c>
      <c r="Q7">
        <v>4.3999999761581421E-3</v>
      </c>
      <c r="R7">
        <v>0.68349999189376831</v>
      </c>
      <c r="S7">
        <v>0.32080000638961792</v>
      </c>
      <c r="T7">
        <v>0.87540000677108765</v>
      </c>
      <c r="U7">
        <v>4.8900000751018524E-2</v>
      </c>
      <c r="V7">
        <v>3.2800000160932541E-2</v>
      </c>
      <c r="W7">
        <v>6</v>
      </c>
      <c r="Y7">
        <f t="shared" si="0"/>
        <v>3.9771999567747116</v>
      </c>
      <c r="Z7">
        <f t="shared" si="1"/>
        <v>0.31942647310360428</v>
      </c>
      <c r="AC7">
        <f t="shared" si="2"/>
        <v>1.9759999513626099</v>
      </c>
      <c r="AD7">
        <f t="shared" si="3"/>
        <v>2.4000048637390137E-2</v>
      </c>
      <c r="AE7">
        <f t="shared" si="4"/>
        <v>2</v>
      </c>
      <c r="AH7" s="8">
        <f t="shared" si="5"/>
        <v>3.2800000160932541E-2</v>
      </c>
      <c r="AI7" s="8">
        <f t="shared" si="6"/>
        <v>0.87540000677108765</v>
      </c>
      <c r="AJ7" s="8">
        <f t="shared" si="7"/>
        <v>4.8900000751018524E-2</v>
      </c>
      <c r="AK7" s="8">
        <f t="shared" si="8"/>
        <v>2.9196599074982624E-2</v>
      </c>
      <c r="AL7" s="8">
        <f t="shared" si="9"/>
        <v>1.3703393241978666E-2</v>
      </c>
      <c r="AM7" s="8">
        <f t="shared" si="10"/>
        <v>1</v>
      </c>
      <c r="AN7" s="8"/>
      <c r="AO7" s="8"/>
      <c r="AP7" s="8">
        <f t="shared" si="11"/>
        <v>4.3999999761581421E-3</v>
      </c>
      <c r="AQ7" s="8">
        <f t="shared" si="12"/>
        <v>4.4199950993061066E-2</v>
      </c>
      <c r="AR7" s="8">
        <f t="shared" si="13"/>
        <v>0.30709661314763925</v>
      </c>
      <c r="AS7" s="8">
        <f t="shared" si="14"/>
        <v>0.65430339281878569</v>
      </c>
      <c r="AT7" s="8">
        <f t="shared" si="15"/>
        <v>1.0099999569356441</v>
      </c>
      <c r="AU7" s="8">
        <f t="shared" si="16"/>
        <v>4.0099999569356441</v>
      </c>
      <c r="AV7" s="8">
        <f t="shared" si="17"/>
        <v>-3.2800000160932541E-2</v>
      </c>
      <c r="AW7" s="8">
        <f t="shared" si="18"/>
        <v>0.36362184926097313</v>
      </c>
      <c r="AX7" s="8">
        <f t="shared" si="19"/>
        <v>0.17066553467414664</v>
      </c>
      <c r="AY7" s="8">
        <f t="shared" si="20"/>
        <v>0.46571261606488024</v>
      </c>
    </row>
    <row r="8" spans="1:51" x14ac:dyDescent="0.2">
      <c r="A8" t="s">
        <v>1553</v>
      </c>
      <c r="B8">
        <v>15</v>
      </c>
      <c r="C8">
        <v>1.9979999876795773E-8</v>
      </c>
      <c r="D8">
        <v>3</v>
      </c>
      <c r="E8">
        <v>10.390000343322754</v>
      </c>
      <c r="F8">
        <v>21.259000778198242</v>
      </c>
      <c r="G8">
        <v>0.67000001668930054</v>
      </c>
      <c r="H8">
        <v>1.4819999933242798</v>
      </c>
      <c r="I8">
        <v>52.069999694824219</v>
      </c>
      <c r="J8">
        <v>12.036999702453613</v>
      </c>
      <c r="K8">
        <v>0.99800002574920654</v>
      </c>
      <c r="L8">
        <v>0.13300000131130219</v>
      </c>
      <c r="M8">
        <v>99.039009094238281</v>
      </c>
      <c r="O8">
        <v>1.9789999723434448</v>
      </c>
      <c r="P8">
        <v>6.6399998962879181E-2</v>
      </c>
      <c r="Q8">
        <v>3.8000000640749931E-3</v>
      </c>
      <c r="R8">
        <v>0.6819000244140625</v>
      </c>
      <c r="S8">
        <v>0.33030000329017639</v>
      </c>
      <c r="T8">
        <v>0.86580002307891846</v>
      </c>
      <c r="U8">
        <v>4.9400001764297485E-2</v>
      </c>
      <c r="V8">
        <v>3.2099999487400055E-2</v>
      </c>
      <c r="W8">
        <v>6</v>
      </c>
      <c r="Y8">
        <f t="shared" si="0"/>
        <v>3.9766000239178538</v>
      </c>
      <c r="Z8">
        <f t="shared" si="1"/>
        <v>0.32631890362552807</v>
      </c>
      <c r="AC8">
        <f t="shared" si="2"/>
        <v>1.9789999723434448</v>
      </c>
      <c r="AD8">
        <f t="shared" si="3"/>
        <v>2.1000027656555176E-2</v>
      </c>
      <c r="AE8">
        <f t="shared" si="4"/>
        <v>2</v>
      </c>
      <c r="AH8" s="8">
        <f t="shared" si="5"/>
        <v>3.2099999487400055E-2</v>
      </c>
      <c r="AI8" s="8">
        <f t="shared" si="6"/>
        <v>0.86580002307891846</v>
      </c>
      <c r="AJ8" s="8">
        <f t="shared" si="7"/>
        <v>4.9400001764297485E-2</v>
      </c>
      <c r="AK8" s="8">
        <f t="shared" si="8"/>
        <v>3.5502977387858611E-2</v>
      </c>
      <c r="AL8" s="8">
        <f t="shared" si="9"/>
        <v>1.7196998281525391E-2</v>
      </c>
      <c r="AM8" s="8">
        <f t="shared" si="10"/>
        <v>1</v>
      </c>
      <c r="AN8" s="8"/>
      <c r="AO8" s="8"/>
      <c r="AP8" s="8">
        <f t="shared" si="11"/>
        <v>3.8000000640749931E-3</v>
      </c>
      <c r="AQ8" s="8">
        <f t="shared" si="12"/>
        <v>4.5399971306324005E-2</v>
      </c>
      <c r="AR8" s="8">
        <f t="shared" si="13"/>
        <v>0.31310300500865101</v>
      </c>
      <c r="AS8" s="8">
        <f t="shared" si="14"/>
        <v>0.64639704702620393</v>
      </c>
      <c r="AT8" s="8">
        <f t="shared" si="15"/>
        <v>1.0087000234052539</v>
      </c>
      <c r="AU8" s="8">
        <f t="shared" si="16"/>
        <v>4.0087000234052539</v>
      </c>
      <c r="AV8" s="8">
        <f t="shared" si="17"/>
        <v>-3.2099999487400055E-2</v>
      </c>
      <c r="AW8" s="8">
        <f t="shared" si="18"/>
        <v>0.36309904471498755</v>
      </c>
      <c r="AX8" s="8">
        <f t="shared" si="19"/>
        <v>0.17587859124521099</v>
      </c>
      <c r="AY8" s="8">
        <f t="shared" si="20"/>
        <v>0.46102236403980151</v>
      </c>
    </row>
    <row r="9" spans="1:51" x14ac:dyDescent="0.2">
      <c r="A9" t="s">
        <v>1554</v>
      </c>
      <c r="B9">
        <v>15</v>
      </c>
      <c r="C9">
        <v>1.9990000765801597E-8</v>
      </c>
      <c r="D9">
        <v>3</v>
      </c>
      <c r="E9">
        <v>10.220999717712402</v>
      </c>
      <c r="F9">
        <v>21.327999114990234</v>
      </c>
      <c r="G9">
        <v>0.72299998998641968</v>
      </c>
      <c r="H9">
        <v>1.3910000324249268</v>
      </c>
      <c r="I9">
        <v>52.048999786376953</v>
      </c>
      <c r="J9">
        <v>12.08899974822998</v>
      </c>
      <c r="K9">
        <v>0.97299998998641968</v>
      </c>
      <c r="L9">
        <v>0.14599999785423279</v>
      </c>
      <c r="M9">
        <v>98.919998168945312</v>
      </c>
      <c r="O9">
        <v>1.9800000190734863</v>
      </c>
      <c r="P9">
        <v>6.2399998307228088E-2</v>
      </c>
      <c r="Q9">
        <v>4.19999985024333E-3</v>
      </c>
      <c r="R9">
        <v>0.68559998273849487</v>
      </c>
      <c r="S9">
        <v>0.32519999146461487</v>
      </c>
      <c r="T9">
        <v>0.86930000782012939</v>
      </c>
      <c r="U9">
        <v>5.3300000727176666E-2</v>
      </c>
      <c r="V9">
        <v>3.1399998813867569E-2</v>
      </c>
      <c r="W9">
        <v>6</v>
      </c>
      <c r="Y9">
        <f t="shared" si="0"/>
        <v>3.9799999999813735</v>
      </c>
      <c r="Z9">
        <f t="shared" si="1"/>
        <v>0.32172536581334471</v>
      </c>
      <c r="AC9">
        <f t="shared" si="2"/>
        <v>1.9800000190734863</v>
      </c>
      <c r="AD9">
        <f t="shared" si="3"/>
        <v>1.9999980926513672E-2</v>
      </c>
      <c r="AE9">
        <f t="shared" si="4"/>
        <v>2</v>
      </c>
      <c r="AH9" s="8">
        <f t="shared" si="5"/>
        <v>3.1399998813867569E-2</v>
      </c>
      <c r="AI9" s="8">
        <f t="shared" si="6"/>
        <v>0.86930000782012939</v>
      </c>
      <c r="AJ9" s="8">
        <f t="shared" si="7"/>
        <v>5.3300000727176666E-2</v>
      </c>
      <c r="AK9" s="8">
        <f t="shared" si="8"/>
        <v>3.1200628179688789E-2</v>
      </c>
      <c r="AL9" s="8">
        <f t="shared" si="9"/>
        <v>1.4799364459137578E-2</v>
      </c>
      <c r="AM9" s="8">
        <f t="shared" si="10"/>
        <v>1</v>
      </c>
      <c r="AN9" s="8"/>
      <c r="AO9" s="8"/>
      <c r="AP9" s="8">
        <f t="shared" si="11"/>
        <v>4.19999985024333E-3</v>
      </c>
      <c r="AQ9" s="8">
        <f t="shared" si="12"/>
        <v>4.2400017380714417E-2</v>
      </c>
      <c r="AR9" s="8">
        <f t="shared" si="13"/>
        <v>0.31040062700547727</v>
      </c>
      <c r="AS9" s="8">
        <f t="shared" si="14"/>
        <v>0.65439935455880605</v>
      </c>
      <c r="AT9" s="8">
        <f t="shared" si="15"/>
        <v>1.0113999987952411</v>
      </c>
      <c r="AU9" s="8">
        <f t="shared" si="16"/>
        <v>4.0113999987952411</v>
      </c>
      <c r="AV9" s="8">
        <f t="shared" si="17"/>
        <v>-3.1399998813867569E-2</v>
      </c>
      <c r="AW9" s="8">
        <f t="shared" si="18"/>
        <v>0.3646614484835522</v>
      </c>
      <c r="AX9" s="8">
        <f t="shared" si="19"/>
        <v>0.17296952001172627</v>
      </c>
      <c r="AY9" s="8">
        <f t="shared" si="20"/>
        <v>0.46236903150472153</v>
      </c>
    </row>
    <row r="10" spans="1:51" x14ac:dyDescent="0.2">
      <c r="A10" t="s">
        <v>1555</v>
      </c>
      <c r="B10">
        <v>15</v>
      </c>
      <c r="C10">
        <v>1.9979999876795773E-8</v>
      </c>
      <c r="D10">
        <v>3</v>
      </c>
      <c r="E10">
        <v>10.309000015258789</v>
      </c>
      <c r="F10">
        <v>21.146999359130859</v>
      </c>
      <c r="G10">
        <v>0.62699997425079346</v>
      </c>
      <c r="H10">
        <v>1.440000057220459</v>
      </c>
      <c r="I10">
        <v>52.119998931884766</v>
      </c>
      <c r="J10">
        <v>12.086999893188477</v>
      </c>
      <c r="K10">
        <v>1.0579999685287476</v>
      </c>
      <c r="L10">
        <v>0.15000000596046448</v>
      </c>
      <c r="M10">
        <v>98.938003540039062</v>
      </c>
      <c r="O10">
        <v>1.9816000461578369</v>
      </c>
      <c r="P10">
        <v>6.4499996602535248E-2</v>
      </c>
      <c r="Q10">
        <v>4.3000001460313797E-3</v>
      </c>
      <c r="R10">
        <v>0.68500000238418579</v>
      </c>
      <c r="S10">
        <v>0.32780000567436218</v>
      </c>
      <c r="T10">
        <v>0.86150002479553223</v>
      </c>
      <c r="U10">
        <v>4.6300001442432404E-2</v>
      </c>
      <c r="V10">
        <v>3.4099999815225601E-2</v>
      </c>
      <c r="W10">
        <v>6</v>
      </c>
      <c r="Y10">
        <f t="shared" si="0"/>
        <v>3.9710000772029161</v>
      </c>
      <c r="Z10">
        <f t="shared" si="1"/>
        <v>0.32365719102108531</v>
      </c>
      <c r="AC10">
        <f t="shared" si="2"/>
        <v>1.9816000461578369</v>
      </c>
      <c r="AD10">
        <f t="shared" si="3"/>
        <v>1.8399953842163086E-2</v>
      </c>
      <c r="AE10">
        <f t="shared" si="4"/>
        <v>2</v>
      </c>
      <c r="AH10" s="8">
        <f t="shared" si="5"/>
        <v>3.4099999815225601E-2</v>
      </c>
      <c r="AI10" s="8">
        <f t="shared" si="6"/>
        <v>0.86150002479553223</v>
      </c>
      <c r="AJ10" s="8">
        <f t="shared" si="7"/>
        <v>4.6300001442432404E-2</v>
      </c>
      <c r="AK10" s="8">
        <f t="shared" si="8"/>
        <v>3.9295499580787083E-2</v>
      </c>
      <c r="AL10" s="8">
        <f t="shared" si="9"/>
        <v>1.8804474366022689E-2</v>
      </c>
      <c r="AM10" s="8">
        <f t="shared" si="10"/>
        <v>1</v>
      </c>
      <c r="AN10" s="8"/>
      <c r="AO10" s="8"/>
      <c r="AP10" s="8">
        <f t="shared" si="11"/>
        <v>4.3000001460313797E-3</v>
      </c>
      <c r="AQ10" s="8">
        <f t="shared" si="12"/>
        <v>4.6100042760372162E-2</v>
      </c>
      <c r="AR10" s="8">
        <f t="shared" si="13"/>
        <v>0.30899553130833951</v>
      </c>
      <c r="AS10" s="8">
        <f t="shared" si="14"/>
        <v>0.64570450280339875</v>
      </c>
      <c r="AT10" s="8">
        <f t="shared" si="15"/>
        <v>1.0051000770181417</v>
      </c>
      <c r="AU10" s="8">
        <f t="shared" si="16"/>
        <v>4.0051000770181417</v>
      </c>
      <c r="AV10" s="8">
        <f t="shared" si="17"/>
        <v>-3.4099999815225601E-2</v>
      </c>
      <c r="AW10" s="8">
        <f t="shared" si="18"/>
        <v>0.36546977024863292</v>
      </c>
      <c r="AX10" s="8">
        <f t="shared" si="19"/>
        <v>0.1748919596267661</v>
      </c>
      <c r="AY10" s="8">
        <f t="shared" si="20"/>
        <v>0.45963827012460101</v>
      </c>
    </row>
    <row r="11" spans="1:51" x14ac:dyDescent="0.2">
      <c r="A11" t="s">
        <v>1556</v>
      </c>
      <c r="B11">
        <v>15</v>
      </c>
      <c r="C11">
        <v>1.9990000765801597E-8</v>
      </c>
      <c r="D11">
        <v>3</v>
      </c>
      <c r="E11">
        <v>10.267000198364258</v>
      </c>
      <c r="F11">
        <v>21.231000900268555</v>
      </c>
      <c r="G11">
        <v>0.68999999761581421</v>
      </c>
      <c r="H11">
        <v>1.3389999866485596</v>
      </c>
      <c r="I11">
        <v>51.770000457763672</v>
      </c>
      <c r="J11">
        <v>12.194999694824219</v>
      </c>
      <c r="K11">
        <v>0.99599999189376831</v>
      </c>
      <c r="L11">
        <v>0.13600000739097595</v>
      </c>
      <c r="M11">
        <v>98.624000549316406</v>
      </c>
      <c r="O11">
        <v>1.9766999483108521</v>
      </c>
      <c r="P11">
        <v>6.0300000011920929E-2</v>
      </c>
      <c r="Q11">
        <v>3.8999998942017555E-3</v>
      </c>
      <c r="R11">
        <v>0.694100022315979</v>
      </c>
      <c r="S11">
        <v>0.3278999924659729</v>
      </c>
      <c r="T11">
        <v>0.86860001087188721</v>
      </c>
      <c r="U11">
        <v>5.1100000739097595E-2</v>
      </c>
      <c r="V11">
        <v>3.2200001180171967E-2</v>
      </c>
      <c r="W11">
        <v>6</v>
      </c>
      <c r="Y11">
        <f t="shared" si="0"/>
        <v>3.9825999746099114</v>
      </c>
      <c r="Z11">
        <f t="shared" si="1"/>
        <v>0.32084147526742629</v>
      </c>
      <c r="AC11">
        <f t="shared" si="2"/>
        <v>1.9766999483108521</v>
      </c>
      <c r="AD11">
        <f t="shared" si="3"/>
        <v>2.3300051689147949E-2</v>
      </c>
      <c r="AE11">
        <f t="shared" si="4"/>
        <v>2</v>
      </c>
      <c r="AH11" s="8">
        <f t="shared" si="5"/>
        <v>3.2200001180171967E-2</v>
      </c>
      <c r="AI11" s="8">
        <f t="shared" si="6"/>
        <v>0.86860001087188721</v>
      </c>
      <c r="AJ11" s="8">
        <f t="shared" si="7"/>
        <v>5.1100000739097595E-2</v>
      </c>
      <c r="AK11" s="8">
        <f t="shared" si="8"/>
        <v>3.2667516352413641E-2</v>
      </c>
      <c r="AL11" s="8">
        <f t="shared" si="9"/>
        <v>1.5432470856429596E-2</v>
      </c>
      <c r="AM11" s="8">
        <f t="shared" si="10"/>
        <v>1</v>
      </c>
      <c r="AN11" s="8"/>
      <c r="AO11" s="8"/>
      <c r="AP11" s="8">
        <f t="shared" si="11"/>
        <v>3.8999998942017555E-3</v>
      </c>
      <c r="AQ11" s="8">
        <f t="shared" si="12"/>
        <v>3.699994832277298E-2</v>
      </c>
      <c r="AR11" s="8">
        <f t="shared" si="13"/>
        <v>0.31246752160954333</v>
      </c>
      <c r="AS11" s="8">
        <f t="shared" si="14"/>
        <v>0.6614325059635654</v>
      </c>
      <c r="AT11" s="8">
        <f t="shared" si="15"/>
        <v>1.0147999757900834</v>
      </c>
      <c r="AU11" s="8">
        <f t="shared" si="16"/>
        <v>4.0147999757900834</v>
      </c>
      <c r="AV11" s="8">
        <f t="shared" si="17"/>
        <v>-3.2200001180171967E-2</v>
      </c>
      <c r="AW11" s="8">
        <f t="shared" si="18"/>
        <v>0.36713213418895074</v>
      </c>
      <c r="AX11" s="8">
        <f t="shared" si="19"/>
        <v>0.17343699778728872</v>
      </c>
      <c r="AY11" s="8">
        <f t="shared" si="20"/>
        <v>0.45943086802376054</v>
      </c>
    </row>
    <row r="12" spans="1:51" x14ac:dyDescent="0.2">
      <c r="A12" t="s">
        <v>1557</v>
      </c>
      <c r="B12">
        <v>15</v>
      </c>
      <c r="C12">
        <v>1.9979999876795773E-8</v>
      </c>
      <c r="D12">
        <v>3</v>
      </c>
      <c r="E12">
        <v>10.324000358581543</v>
      </c>
      <c r="F12">
        <v>21.173000335693359</v>
      </c>
      <c r="G12">
        <v>0.6470000147819519</v>
      </c>
      <c r="H12">
        <v>1.3370000123977661</v>
      </c>
      <c r="I12">
        <v>52.188999176025391</v>
      </c>
      <c r="J12">
        <v>12.196000099182129</v>
      </c>
      <c r="K12">
        <v>1.0260000228881836</v>
      </c>
      <c r="L12">
        <v>0.16200000047683716</v>
      </c>
      <c r="M12">
        <v>99.054000854492188</v>
      </c>
      <c r="O12">
        <v>1.9821000099182129</v>
      </c>
      <c r="P12">
        <v>5.9799998998641968E-2</v>
      </c>
      <c r="Q12">
        <v>4.6000001020729542E-3</v>
      </c>
      <c r="R12">
        <v>0.69050002098083496</v>
      </c>
      <c r="S12">
        <v>0.3278999924659729</v>
      </c>
      <c r="T12">
        <v>0.86159998178482056</v>
      </c>
      <c r="U12">
        <v>4.7699999064207077E-2</v>
      </c>
      <c r="V12">
        <v>3.2999999821186066E-2</v>
      </c>
      <c r="W12">
        <v>6</v>
      </c>
      <c r="Y12">
        <f t="shared" si="0"/>
        <v>3.9742000033147633</v>
      </c>
      <c r="Z12">
        <f t="shared" si="1"/>
        <v>0.32197563642618654</v>
      </c>
      <c r="AC12">
        <f t="shared" si="2"/>
        <v>1.9821000099182129</v>
      </c>
      <c r="AD12">
        <f t="shared" si="3"/>
        <v>1.7899990081787109E-2</v>
      </c>
      <c r="AE12">
        <f t="shared" si="4"/>
        <v>2</v>
      </c>
      <c r="AH12" s="8">
        <f t="shared" si="5"/>
        <v>3.2999999821186066E-2</v>
      </c>
      <c r="AI12" s="8">
        <f t="shared" si="6"/>
        <v>0.86159998178482056</v>
      </c>
      <c r="AJ12" s="8">
        <f t="shared" si="7"/>
        <v>4.7699999064207077E-2</v>
      </c>
      <c r="AK12" s="8">
        <f t="shared" si="8"/>
        <v>3.9122018884275092E-2</v>
      </c>
      <c r="AL12" s="8">
        <f t="shared" si="9"/>
        <v>1.8578000445511209E-2</v>
      </c>
      <c r="AM12" s="8">
        <f t="shared" si="10"/>
        <v>1</v>
      </c>
      <c r="AN12" s="8"/>
      <c r="AO12" s="8"/>
      <c r="AP12" s="8">
        <f t="shared" si="11"/>
        <v>4.6000001020729542E-3</v>
      </c>
      <c r="AQ12" s="8">
        <f t="shared" si="12"/>
        <v>4.1900008916854858E-2</v>
      </c>
      <c r="AR12" s="8">
        <f t="shared" si="13"/>
        <v>0.30932199202046168</v>
      </c>
      <c r="AS12" s="8">
        <f t="shared" si="14"/>
        <v>0.65137800209655983</v>
      </c>
      <c r="AT12" s="8">
        <f t="shared" si="15"/>
        <v>1.0072000031359494</v>
      </c>
      <c r="AU12" s="8">
        <f t="shared" si="16"/>
        <v>4.0072000031359494</v>
      </c>
      <c r="AV12" s="8">
        <f t="shared" si="17"/>
        <v>-3.2999999821186066E-2</v>
      </c>
      <c r="AW12" s="8">
        <f t="shared" si="18"/>
        <v>0.36728724613414737</v>
      </c>
      <c r="AX12" s="8">
        <f t="shared" si="19"/>
        <v>0.17441489005194039</v>
      </c>
      <c r="AY12" s="8">
        <f t="shared" si="20"/>
        <v>0.45829786381391224</v>
      </c>
    </row>
    <row r="13" spans="1:51" x14ac:dyDescent="0.2">
      <c r="A13" t="s">
        <v>1558</v>
      </c>
      <c r="B13">
        <v>15</v>
      </c>
      <c r="C13">
        <v>1.9979999876795773E-8</v>
      </c>
      <c r="D13">
        <v>3</v>
      </c>
      <c r="E13">
        <v>10.104000091552734</v>
      </c>
      <c r="F13">
        <v>21.25</v>
      </c>
      <c r="G13">
        <v>0.72600001096725464</v>
      </c>
      <c r="H13">
        <v>1.3849999904632568</v>
      </c>
      <c r="I13">
        <v>52.333999633789062</v>
      </c>
      <c r="J13">
        <v>12.163999557495117</v>
      </c>
      <c r="K13">
        <v>1.0980000495910645</v>
      </c>
      <c r="L13">
        <v>0.13899999856948853</v>
      </c>
      <c r="M13">
        <v>99.199996948242188</v>
      </c>
      <c r="O13">
        <v>1.9835000038146973</v>
      </c>
      <c r="P13">
        <v>6.1900001019239426E-2</v>
      </c>
      <c r="Q13">
        <v>4.0000001899898052E-3</v>
      </c>
      <c r="R13">
        <v>0.68720000982284546</v>
      </c>
      <c r="S13">
        <v>0.32030001282691956</v>
      </c>
      <c r="T13">
        <v>0.86299997568130493</v>
      </c>
      <c r="U13">
        <v>5.3399998694658279E-2</v>
      </c>
      <c r="V13">
        <v>3.5300001502037048E-2</v>
      </c>
      <c r="W13">
        <v>6</v>
      </c>
      <c r="Y13">
        <f t="shared" si="0"/>
        <v>3.9733000020496547</v>
      </c>
      <c r="Z13">
        <f t="shared" si="1"/>
        <v>0.31791563833866504</v>
      </c>
      <c r="AC13">
        <f t="shared" si="2"/>
        <v>1.9835000038146973</v>
      </c>
      <c r="AD13">
        <f t="shared" si="3"/>
        <v>1.6499996185302734E-2</v>
      </c>
      <c r="AE13">
        <f t="shared" si="4"/>
        <v>2</v>
      </c>
      <c r="AH13" s="8">
        <f t="shared" si="5"/>
        <v>3.5300001502037048E-2</v>
      </c>
      <c r="AI13" s="8">
        <f t="shared" si="6"/>
        <v>0.86299997568130493</v>
      </c>
      <c r="AJ13" s="8">
        <f t="shared" si="7"/>
        <v>5.3399998694658279E-2</v>
      </c>
      <c r="AK13" s="8">
        <f t="shared" si="8"/>
        <v>3.2944691121481275E-2</v>
      </c>
      <c r="AL13" s="8">
        <f t="shared" si="9"/>
        <v>1.5355333000518468E-2</v>
      </c>
      <c r="AM13" s="8">
        <f t="shared" si="10"/>
        <v>1</v>
      </c>
      <c r="AN13" s="8"/>
      <c r="AO13" s="8"/>
      <c r="AP13" s="8">
        <f t="shared" si="11"/>
        <v>4.0000001899898052E-3</v>
      </c>
      <c r="AQ13" s="8">
        <f t="shared" si="12"/>
        <v>4.5400004833936691E-2</v>
      </c>
      <c r="AR13" s="8">
        <f t="shared" si="13"/>
        <v>0.30494467982640111</v>
      </c>
      <c r="AS13" s="8">
        <f t="shared" si="14"/>
        <v>0.65425531870136422</v>
      </c>
      <c r="AT13" s="8">
        <f t="shared" si="15"/>
        <v>1.0086000035516918</v>
      </c>
      <c r="AU13" s="8">
        <f t="shared" si="16"/>
        <v>4.0086000035516918</v>
      </c>
      <c r="AV13" s="8">
        <f t="shared" si="17"/>
        <v>-3.5300001502037048E-2</v>
      </c>
      <c r="AW13" s="8">
        <f t="shared" si="18"/>
        <v>0.36738840440309595</v>
      </c>
      <c r="AX13" s="8">
        <f t="shared" si="19"/>
        <v>0.17123764400572211</v>
      </c>
      <c r="AY13" s="8">
        <f t="shared" si="20"/>
        <v>0.46137395159118194</v>
      </c>
    </row>
    <row r="14" spans="1:51" x14ac:dyDescent="0.2">
      <c r="A14" t="s">
        <v>1559</v>
      </c>
      <c r="B14">
        <v>15</v>
      </c>
      <c r="C14">
        <v>1.9979999876795773E-8</v>
      </c>
      <c r="D14">
        <v>3</v>
      </c>
      <c r="E14">
        <v>10.501999855041504</v>
      </c>
      <c r="F14">
        <v>20.972000122070312</v>
      </c>
      <c r="G14">
        <v>0.61400002241134644</v>
      </c>
      <c r="H14">
        <v>1.437999963760376</v>
      </c>
      <c r="I14">
        <v>51.868000030517578</v>
      </c>
      <c r="J14">
        <v>12.015000343322754</v>
      </c>
      <c r="K14">
        <v>1.0499999523162842</v>
      </c>
      <c r="L14">
        <v>0.14100000262260437</v>
      </c>
      <c r="M14">
        <v>98.599998474121094</v>
      </c>
      <c r="O14">
        <v>1.9803999662399292</v>
      </c>
      <c r="P14">
        <v>6.4699999988079071E-2</v>
      </c>
      <c r="Q14">
        <v>4.0000001899898052E-3</v>
      </c>
      <c r="R14">
        <v>0.68389999866485596</v>
      </c>
      <c r="S14">
        <v>0.33539998531341553</v>
      </c>
      <c r="T14">
        <v>0.85799998044967651</v>
      </c>
      <c r="U14">
        <v>4.5400001108646393E-2</v>
      </c>
      <c r="V14">
        <v>3.4000001847743988E-2</v>
      </c>
      <c r="W14">
        <v>6</v>
      </c>
      <c r="Y14">
        <f t="shared" si="0"/>
        <v>3.9717999319545925</v>
      </c>
      <c r="Z14">
        <f t="shared" si="1"/>
        <v>0.32904933835510125</v>
      </c>
      <c r="AC14">
        <f t="shared" si="2"/>
        <v>1.9803999662399292</v>
      </c>
      <c r="AD14">
        <f t="shared" si="3"/>
        <v>1.9600033760070801E-2</v>
      </c>
      <c r="AE14">
        <f t="shared" si="4"/>
        <v>2</v>
      </c>
      <c r="AH14" s="8">
        <f t="shared" si="5"/>
        <v>3.4000001847743988E-2</v>
      </c>
      <c r="AI14" s="8">
        <f t="shared" si="6"/>
        <v>0.85799998044967651</v>
      </c>
      <c r="AJ14" s="8">
        <f t="shared" si="7"/>
        <v>4.5400001108646393E-2</v>
      </c>
      <c r="AK14" s="8">
        <f t="shared" si="8"/>
        <v>4.200152255268106E-2</v>
      </c>
      <c r="AL14" s="8">
        <f t="shared" si="9"/>
        <v>2.0598494041252049E-2</v>
      </c>
      <c r="AM14" s="8">
        <f t="shared" si="10"/>
        <v>1</v>
      </c>
      <c r="AN14" s="8"/>
      <c r="AO14" s="8"/>
      <c r="AP14" s="8">
        <f t="shared" si="11"/>
        <v>4.0000001899898052E-3</v>
      </c>
      <c r="AQ14" s="8">
        <f t="shared" si="12"/>
        <v>4.509996622800827E-2</v>
      </c>
      <c r="AR14" s="8">
        <f t="shared" si="13"/>
        <v>0.3148014912721635</v>
      </c>
      <c r="AS14" s="8">
        <f t="shared" si="14"/>
        <v>0.64189847611217488</v>
      </c>
      <c r="AT14" s="8">
        <f t="shared" si="15"/>
        <v>1.0057999338023365</v>
      </c>
      <c r="AU14" s="8">
        <f t="shared" si="16"/>
        <v>4.0057999338023365</v>
      </c>
      <c r="AV14" s="8">
        <f t="shared" si="17"/>
        <v>-3.4000001847743988E-2</v>
      </c>
      <c r="AW14" s="8">
        <f t="shared" si="18"/>
        <v>0.36429979844657079</v>
      </c>
      <c r="AX14" s="8">
        <f t="shared" si="19"/>
        <v>0.17866083826173129</v>
      </c>
      <c r="AY14" s="8">
        <f t="shared" si="20"/>
        <v>0.45703936329169792</v>
      </c>
    </row>
    <row r="15" spans="1:51" x14ac:dyDescent="0.2">
      <c r="A15" t="s">
        <v>1560</v>
      </c>
      <c r="B15">
        <v>15</v>
      </c>
      <c r="C15">
        <v>1.9979999876795773E-8</v>
      </c>
      <c r="D15">
        <v>3</v>
      </c>
      <c r="E15">
        <v>10.47599983215332</v>
      </c>
      <c r="F15">
        <v>21.084999084472656</v>
      </c>
      <c r="G15">
        <v>0.70999997854232788</v>
      </c>
      <c r="H15">
        <v>1.3229999542236328</v>
      </c>
      <c r="I15">
        <v>51.945999145507812</v>
      </c>
      <c r="J15">
        <v>12.164999961853027</v>
      </c>
      <c r="K15">
        <v>1.1399999856948853</v>
      </c>
      <c r="L15">
        <v>0.10300000011920929</v>
      </c>
      <c r="M15">
        <v>98.947998046875</v>
      </c>
      <c r="O15">
        <v>1.9785000085830688</v>
      </c>
      <c r="P15">
        <v>5.9399999678134918E-2</v>
      </c>
      <c r="Q15">
        <v>3.0000000260770321E-3</v>
      </c>
      <c r="R15">
        <v>0.6906999945640564</v>
      </c>
      <c r="S15">
        <v>0.33370000123977661</v>
      </c>
      <c r="T15">
        <v>0.86049997806549072</v>
      </c>
      <c r="U15">
        <v>5.2400000393390656E-2</v>
      </c>
      <c r="V15">
        <v>3.6800000816583633E-2</v>
      </c>
      <c r="W15">
        <v>6</v>
      </c>
      <c r="Y15">
        <f t="shared" si="0"/>
        <v>3.9781999825499952</v>
      </c>
      <c r="Z15">
        <f t="shared" si="1"/>
        <v>0.32575166205260153</v>
      </c>
      <c r="AC15">
        <f t="shared" si="2"/>
        <v>1.9785000085830688</v>
      </c>
      <c r="AD15">
        <f t="shared" si="3"/>
        <v>2.1499991416931152E-2</v>
      </c>
      <c r="AE15">
        <f t="shared" si="4"/>
        <v>2</v>
      </c>
      <c r="AH15" s="8">
        <f t="shared" si="5"/>
        <v>3.6800000816583633E-2</v>
      </c>
      <c r="AI15" s="8">
        <f t="shared" si="6"/>
        <v>0.86049997806549072</v>
      </c>
      <c r="AJ15" s="8">
        <f t="shared" si="7"/>
        <v>5.2400000393390656E-2</v>
      </c>
      <c r="AK15" s="8">
        <f t="shared" si="8"/>
        <v>3.3914705372237411E-2</v>
      </c>
      <c r="AL15" s="8">
        <f t="shared" si="9"/>
        <v>1.6385315352297574E-2</v>
      </c>
      <c r="AM15" s="8">
        <f t="shared" si="10"/>
        <v>1</v>
      </c>
      <c r="AN15" s="8"/>
      <c r="AO15" s="8"/>
      <c r="AP15" s="8">
        <f t="shared" si="11"/>
        <v>3.0000000260770321E-3</v>
      </c>
      <c r="AQ15" s="8">
        <f t="shared" si="12"/>
        <v>3.7900008261203766E-2</v>
      </c>
      <c r="AR15" s="8">
        <f t="shared" si="13"/>
        <v>0.31731468588747902</v>
      </c>
      <c r="AS15" s="8">
        <f t="shared" si="14"/>
        <v>0.656785289191819</v>
      </c>
      <c r="AT15" s="8">
        <f t="shared" si="15"/>
        <v>1.0149999833665788</v>
      </c>
      <c r="AU15" s="8">
        <f t="shared" si="16"/>
        <v>4.0149999833665788</v>
      </c>
      <c r="AV15" s="8">
        <f t="shared" si="17"/>
        <v>-3.6800000816583633E-2</v>
      </c>
      <c r="AW15" s="8">
        <f t="shared" si="18"/>
        <v>0.36643854004952159</v>
      </c>
      <c r="AX15" s="8">
        <f t="shared" si="19"/>
        <v>0.17703857279745039</v>
      </c>
      <c r="AY15" s="8">
        <f t="shared" si="20"/>
        <v>0.45652288715302802</v>
      </c>
    </row>
    <row r="16" spans="1:51" x14ac:dyDescent="0.2">
      <c r="A16" t="s">
        <v>1561</v>
      </c>
      <c r="B16">
        <v>15</v>
      </c>
      <c r="C16">
        <v>1.9970000764146789E-8</v>
      </c>
      <c r="D16">
        <v>3</v>
      </c>
      <c r="E16">
        <v>10.449000358581543</v>
      </c>
      <c r="F16">
        <v>21.045999526977539</v>
      </c>
      <c r="G16">
        <v>0.66500002145767212</v>
      </c>
      <c r="H16">
        <v>1.2309999465942383</v>
      </c>
      <c r="I16">
        <v>52.11199951171875</v>
      </c>
      <c r="J16">
        <v>12.142999649047852</v>
      </c>
      <c r="K16">
        <v>0.97699999809265137</v>
      </c>
      <c r="L16">
        <v>0.15099999308586121</v>
      </c>
      <c r="M16">
        <v>98.77398681640625</v>
      </c>
      <c r="O16">
        <v>1.9852999448776245</v>
      </c>
      <c r="P16">
        <v>5.5300001055002213E-2</v>
      </c>
      <c r="Q16">
        <v>4.3000001460313797E-3</v>
      </c>
      <c r="R16">
        <v>0.68959999084472656</v>
      </c>
      <c r="S16">
        <v>0.33289998769760132</v>
      </c>
      <c r="T16">
        <v>0.85909998416900635</v>
      </c>
      <c r="U16">
        <v>4.9100000411272049E-2</v>
      </c>
      <c r="V16">
        <v>3.1500000506639481E-2</v>
      </c>
      <c r="W16">
        <v>6</v>
      </c>
      <c r="Y16">
        <f t="shared" si="0"/>
        <v>3.9755999092012644</v>
      </c>
      <c r="Z16">
        <f t="shared" si="1"/>
        <v>0.32557456692779818</v>
      </c>
      <c r="AC16">
        <f t="shared" si="2"/>
        <v>1.9852999448776245</v>
      </c>
      <c r="AD16">
        <f t="shared" si="3"/>
        <v>1.4700055122375488E-2</v>
      </c>
      <c r="AE16">
        <f t="shared" si="4"/>
        <v>2</v>
      </c>
      <c r="AH16" s="8">
        <f t="shared" si="5"/>
        <v>3.1500000506639481E-2</v>
      </c>
      <c r="AI16" s="8">
        <f t="shared" si="6"/>
        <v>0.85909998416900635</v>
      </c>
      <c r="AJ16" s="8">
        <f t="shared" si="7"/>
        <v>4.9100000411272049E-2</v>
      </c>
      <c r="AK16" s="8">
        <f t="shared" si="8"/>
        <v>4.0667863672015636E-2</v>
      </c>
      <c r="AL16" s="8">
        <f t="shared" si="9"/>
        <v>1.9632151241066483E-2</v>
      </c>
      <c r="AM16" s="8">
        <f t="shared" si="10"/>
        <v>1</v>
      </c>
      <c r="AN16" s="8"/>
      <c r="AO16" s="8"/>
      <c r="AP16" s="8">
        <f t="shared" si="11"/>
        <v>4.3000001460313797E-3</v>
      </c>
      <c r="AQ16" s="8">
        <f t="shared" si="12"/>
        <v>4.0599945932626724E-2</v>
      </c>
      <c r="AR16" s="8">
        <f t="shared" si="13"/>
        <v>0.31326783645653483</v>
      </c>
      <c r="AS16" s="8">
        <f t="shared" si="14"/>
        <v>0.64893212717271087</v>
      </c>
      <c r="AT16" s="8">
        <f t="shared" si="15"/>
        <v>1.0070999097079039</v>
      </c>
      <c r="AU16" s="8">
        <f t="shared" si="16"/>
        <v>4.0070999097079039</v>
      </c>
      <c r="AV16" s="8">
        <f t="shared" si="17"/>
        <v>-3.1500000506639481E-2</v>
      </c>
      <c r="AW16" s="8">
        <f t="shared" si="18"/>
        <v>0.36649660103682813</v>
      </c>
      <c r="AX16" s="8">
        <f t="shared" si="19"/>
        <v>0.17692389152575316</v>
      </c>
      <c r="AY16" s="8">
        <f t="shared" si="20"/>
        <v>0.45657950743741871</v>
      </c>
    </row>
    <row r="17" spans="1:51" x14ac:dyDescent="0.2">
      <c r="A17" t="s">
        <v>1562</v>
      </c>
      <c r="B17">
        <v>15</v>
      </c>
      <c r="C17">
        <v>1.9979999876795773E-8</v>
      </c>
      <c r="D17">
        <v>3</v>
      </c>
      <c r="E17">
        <v>10.237000465393066</v>
      </c>
      <c r="F17">
        <v>21.131999969482422</v>
      </c>
      <c r="G17">
        <v>0.70499998331069946</v>
      </c>
      <c r="H17">
        <v>1.3589999675750732</v>
      </c>
      <c r="I17">
        <v>51.912998199462891</v>
      </c>
      <c r="J17">
        <v>12.043999671936035</v>
      </c>
      <c r="K17">
        <v>1.0349999666213989</v>
      </c>
      <c r="L17">
        <v>0.16099999845027924</v>
      </c>
      <c r="M17">
        <v>98.586013793945312</v>
      </c>
      <c r="O17">
        <v>1.9815000295639038</v>
      </c>
      <c r="P17">
        <v>6.120000034570694E-2</v>
      </c>
      <c r="Q17">
        <v>4.6000001020729542E-3</v>
      </c>
      <c r="R17">
        <v>0.68529999256134033</v>
      </c>
      <c r="S17">
        <v>0.32679998874664307</v>
      </c>
      <c r="T17">
        <v>0.86430001258850098</v>
      </c>
      <c r="U17">
        <v>5.2200000733137131E-2</v>
      </c>
      <c r="V17">
        <v>3.3500000834465027E-2</v>
      </c>
      <c r="W17">
        <v>6</v>
      </c>
      <c r="Y17">
        <f t="shared" si="0"/>
        <v>3.9759000246413052</v>
      </c>
      <c r="Z17">
        <f t="shared" si="1"/>
        <v>0.32289298960790852</v>
      </c>
      <c r="AC17">
        <f t="shared" si="2"/>
        <v>1.9815000295639038</v>
      </c>
      <c r="AD17">
        <f t="shared" si="3"/>
        <v>1.8499970436096191E-2</v>
      </c>
      <c r="AE17">
        <f t="shared" si="4"/>
        <v>2</v>
      </c>
      <c r="AH17" s="8">
        <f t="shared" si="5"/>
        <v>3.3500000834465027E-2</v>
      </c>
      <c r="AI17" s="8">
        <f t="shared" si="6"/>
        <v>0.86430001258850098</v>
      </c>
      <c r="AJ17" s="8">
        <f t="shared" si="7"/>
        <v>5.2200000733137131E-2</v>
      </c>
      <c r="AK17" s="8">
        <f t="shared" si="8"/>
        <v>3.3855340934407903E-2</v>
      </c>
      <c r="AL17" s="8">
        <f t="shared" si="9"/>
        <v>1.6144644909488963E-2</v>
      </c>
      <c r="AM17" s="8">
        <f t="shared" si="10"/>
        <v>1</v>
      </c>
      <c r="AN17" s="8"/>
      <c r="AO17" s="8"/>
      <c r="AP17" s="8">
        <f t="shared" si="11"/>
        <v>4.6000001020729542E-3</v>
      </c>
      <c r="AQ17" s="8">
        <f t="shared" si="12"/>
        <v>4.2700029909610748E-2</v>
      </c>
      <c r="AR17" s="8">
        <f t="shared" si="13"/>
        <v>0.3106553438371541</v>
      </c>
      <c r="AS17" s="8">
        <f t="shared" si="14"/>
        <v>0.65144465162693244</v>
      </c>
      <c r="AT17" s="8">
        <f t="shared" si="15"/>
        <v>1.0094000254757702</v>
      </c>
      <c r="AU17" s="8">
        <f t="shared" si="16"/>
        <v>4.0094000254757702</v>
      </c>
      <c r="AV17" s="8">
        <f t="shared" si="17"/>
        <v>-3.3500000834465027E-2</v>
      </c>
      <c r="AW17" s="8">
        <f t="shared" si="18"/>
        <v>0.36522063248266368</v>
      </c>
      <c r="AX17" s="8">
        <f t="shared" si="19"/>
        <v>0.17416328597828362</v>
      </c>
      <c r="AY17" s="8">
        <f t="shared" si="20"/>
        <v>0.46061608153905265</v>
      </c>
    </row>
    <row r="18" spans="1:51" x14ac:dyDescent="0.2">
      <c r="A18" t="s">
        <v>1563</v>
      </c>
      <c r="B18">
        <v>15</v>
      </c>
      <c r="C18">
        <v>1.9970000764146789E-8</v>
      </c>
      <c r="D18">
        <v>3</v>
      </c>
      <c r="E18">
        <v>10.475000381469727</v>
      </c>
      <c r="F18">
        <v>20.836999893188477</v>
      </c>
      <c r="G18">
        <v>0.72600001096725464</v>
      </c>
      <c r="H18">
        <v>1.6480000019073486</v>
      </c>
      <c r="I18">
        <v>51.932998657226562</v>
      </c>
      <c r="J18">
        <v>12.123000144958496</v>
      </c>
      <c r="K18">
        <v>1.0329999923706055</v>
      </c>
      <c r="L18">
        <v>0.17399999499320984</v>
      </c>
      <c r="M18">
        <v>98.949012756347656</v>
      </c>
      <c r="O18">
        <v>1.9749000072479248</v>
      </c>
      <c r="P18">
        <v>7.3899999260902405E-2</v>
      </c>
      <c r="Q18">
        <v>4.999999888241291E-3</v>
      </c>
      <c r="R18">
        <v>0.68720000982284546</v>
      </c>
      <c r="S18">
        <v>0.33309999108314514</v>
      </c>
      <c r="T18">
        <v>0.84899997711181641</v>
      </c>
      <c r="U18">
        <v>5.3599998354911804E-2</v>
      </c>
      <c r="V18">
        <v>3.3300001174211502E-2</v>
      </c>
      <c r="W18">
        <v>6</v>
      </c>
      <c r="Y18">
        <f t="shared" si="0"/>
        <v>3.9766999827697873</v>
      </c>
      <c r="Z18">
        <f t="shared" si="1"/>
        <v>0.32647259706690585</v>
      </c>
      <c r="AC18">
        <f t="shared" si="2"/>
        <v>1.9749000072479248</v>
      </c>
      <c r="AD18">
        <f t="shared" si="3"/>
        <v>2.5099992752075195E-2</v>
      </c>
      <c r="AE18">
        <f t="shared" si="4"/>
        <v>2</v>
      </c>
      <c r="AH18" s="8">
        <f t="shared" si="5"/>
        <v>3.3300001174211502E-2</v>
      </c>
      <c r="AI18" s="8">
        <f t="shared" si="6"/>
        <v>0.84899997711181641</v>
      </c>
      <c r="AJ18" s="8">
        <f t="shared" si="7"/>
        <v>5.3599998354911804E-2</v>
      </c>
      <c r="AK18" s="8">
        <f t="shared" si="8"/>
        <v>4.3173122260978553E-2</v>
      </c>
      <c r="AL18" s="8">
        <f t="shared" si="9"/>
        <v>2.0926901098081742E-2</v>
      </c>
      <c r="AM18" s="8">
        <f t="shared" si="10"/>
        <v>1</v>
      </c>
      <c r="AN18" s="8"/>
      <c r="AO18" s="8"/>
      <c r="AP18" s="8">
        <f t="shared" si="11"/>
        <v>4.999999888241291E-3</v>
      </c>
      <c r="AQ18" s="8">
        <f t="shared" si="12"/>
        <v>4.8800006508827209E-2</v>
      </c>
      <c r="AR18" s="8">
        <f t="shared" si="13"/>
        <v>0.31217308998506338</v>
      </c>
      <c r="AS18" s="8">
        <f t="shared" si="14"/>
        <v>0.64402688756186688</v>
      </c>
      <c r="AT18" s="8">
        <f t="shared" si="15"/>
        <v>1.0099999839439988</v>
      </c>
      <c r="AU18" s="8">
        <f t="shared" si="16"/>
        <v>4.0099999839439988</v>
      </c>
      <c r="AV18" s="8">
        <f t="shared" si="17"/>
        <v>-3.3300001174211502E-2</v>
      </c>
      <c r="AW18" s="8">
        <f t="shared" si="18"/>
        <v>0.36762425394748449</v>
      </c>
      <c r="AX18" s="8">
        <f t="shared" si="19"/>
        <v>0.17819504359934896</v>
      </c>
      <c r="AY18" s="8">
        <f t="shared" si="20"/>
        <v>0.45418070245316655</v>
      </c>
    </row>
    <row r="19" spans="1:51" x14ac:dyDescent="0.2">
      <c r="A19" t="s">
        <v>1564</v>
      </c>
      <c r="B19">
        <v>15</v>
      </c>
      <c r="C19">
        <v>1.9970000764146789E-8</v>
      </c>
      <c r="D19">
        <v>3</v>
      </c>
      <c r="E19">
        <v>10.361000061035156</v>
      </c>
      <c r="F19">
        <v>20.875999450683594</v>
      </c>
      <c r="G19">
        <v>0.72100001573562622</v>
      </c>
      <c r="H19">
        <v>1.4459999799728394</v>
      </c>
      <c r="I19">
        <v>52.071998596191406</v>
      </c>
      <c r="J19">
        <v>12.027999877929688</v>
      </c>
      <c r="K19">
        <v>1.0410000085830688</v>
      </c>
      <c r="L19">
        <v>0.13899999856948853</v>
      </c>
      <c r="M19">
        <v>98.683998107910156</v>
      </c>
      <c r="O19">
        <v>1.9843000173568726</v>
      </c>
      <c r="P19">
        <v>6.4999997615814209E-2</v>
      </c>
      <c r="Q19">
        <v>4.0000001899898052E-3</v>
      </c>
      <c r="R19">
        <v>0.68320000171661377</v>
      </c>
      <c r="S19">
        <v>0.33019998669624329</v>
      </c>
      <c r="T19">
        <v>0.85240000486373901</v>
      </c>
      <c r="U19">
        <v>5.3300000727176666E-2</v>
      </c>
      <c r="V19">
        <v>3.359999880194664E-2</v>
      </c>
      <c r="W19">
        <v>6</v>
      </c>
      <c r="Y19">
        <f t="shared" si="0"/>
        <v>3.9724000091664493</v>
      </c>
      <c r="Z19">
        <f t="shared" si="1"/>
        <v>0.32583381731964306</v>
      </c>
      <c r="AC19">
        <f t="shared" si="2"/>
        <v>1.9843000173568726</v>
      </c>
      <c r="AD19">
        <f t="shared" si="3"/>
        <v>1.5699982643127441E-2</v>
      </c>
      <c r="AE19">
        <f t="shared" si="4"/>
        <v>2</v>
      </c>
      <c r="AH19" s="8">
        <f t="shared" si="5"/>
        <v>3.359999880194664E-2</v>
      </c>
      <c r="AI19" s="8">
        <f t="shared" si="6"/>
        <v>0.85240000486373901</v>
      </c>
      <c r="AJ19" s="8">
        <f t="shared" si="7"/>
        <v>5.3300000727176666E-2</v>
      </c>
      <c r="AK19" s="8">
        <f t="shared" si="8"/>
        <v>4.0921884327178443E-2</v>
      </c>
      <c r="AL19" s="8">
        <f t="shared" si="9"/>
        <v>1.9778111279959234E-2</v>
      </c>
      <c r="AM19" s="8">
        <f t="shared" si="10"/>
        <v>1</v>
      </c>
      <c r="AN19" s="8"/>
      <c r="AO19" s="8"/>
      <c r="AP19" s="8">
        <f t="shared" si="11"/>
        <v>4.0000001899898052E-3</v>
      </c>
      <c r="AQ19" s="8">
        <f t="shared" si="12"/>
        <v>4.9300014972686768E-2</v>
      </c>
      <c r="AR19" s="8">
        <f t="shared" si="13"/>
        <v>0.31042187541628408</v>
      </c>
      <c r="AS19" s="8">
        <f t="shared" si="14"/>
        <v>0.6422781173894353</v>
      </c>
      <c r="AT19" s="8">
        <f t="shared" si="15"/>
        <v>1.0060000079683959</v>
      </c>
      <c r="AU19" s="8">
        <f t="shared" si="16"/>
        <v>4.0060000079683959</v>
      </c>
      <c r="AV19" s="8">
        <f t="shared" si="17"/>
        <v>-3.359999880194664E-2</v>
      </c>
      <c r="AW19" s="8">
        <f t="shared" si="18"/>
        <v>0.36617000974301783</v>
      </c>
      <c r="AX19" s="8">
        <f t="shared" si="19"/>
        <v>0.17697501762574649</v>
      </c>
      <c r="AY19" s="8">
        <f t="shared" si="20"/>
        <v>0.4568549726312357</v>
      </c>
    </row>
    <row r="20" spans="1:51" x14ac:dyDescent="0.2">
      <c r="A20" t="s">
        <v>1565</v>
      </c>
      <c r="B20">
        <v>15</v>
      </c>
      <c r="C20">
        <v>1.9970000764146789E-8</v>
      </c>
      <c r="D20">
        <v>3</v>
      </c>
      <c r="E20">
        <v>10.227999687194824</v>
      </c>
      <c r="F20">
        <v>21.159000396728516</v>
      </c>
      <c r="G20">
        <v>0.66699999570846558</v>
      </c>
      <c r="H20">
        <v>1.3350000381469727</v>
      </c>
      <c r="I20">
        <v>51.676998138427734</v>
      </c>
      <c r="J20">
        <v>12.065999984741211</v>
      </c>
      <c r="K20">
        <v>1.0360000133514404</v>
      </c>
      <c r="L20">
        <v>0.125</v>
      </c>
      <c r="M20">
        <v>98.292999267578125</v>
      </c>
      <c r="O20">
        <v>1.9795000553131104</v>
      </c>
      <c r="P20">
        <v>6.0300000011920929E-2</v>
      </c>
      <c r="Q20">
        <v>3.599999938160181E-3</v>
      </c>
      <c r="R20">
        <v>0.68900001049041748</v>
      </c>
      <c r="S20">
        <v>0.32760000228881836</v>
      </c>
      <c r="T20">
        <v>0.868399977684021</v>
      </c>
      <c r="U20">
        <v>4.960000142455101E-2</v>
      </c>
      <c r="V20">
        <v>3.359999880194664E-2</v>
      </c>
      <c r="W20">
        <v>6</v>
      </c>
      <c r="Y20">
        <f t="shared" si="0"/>
        <v>3.9780000471509993</v>
      </c>
      <c r="Z20">
        <f t="shared" si="1"/>
        <v>0.3222506375867612</v>
      </c>
      <c r="AC20">
        <f t="shared" si="2"/>
        <v>1.9795000553131104</v>
      </c>
      <c r="AD20">
        <f t="shared" si="3"/>
        <v>2.0499944686889648E-2</v>
      </c>
      <c r="AE20">
        <f t="shared" si="4"/>
        <v>2</v>
      </c>
      <c r="AH20" s="8">
        <f t="shared" si="5"/>
        <v>3.359999880194664E-2</v>
      </c>
      <c r="AI20" s="8">
        <f t="shared" si="6"/>
        <v>0.868399977684021</v>
      </c>
      <c r="AJ20" s="8">
        <f t="shared" si="7"/>
        <v>4.960000142455101E-2</v>
      </c>
      <c r="AK20" s="8">
        <f t="shared" si="8"/>
        <v>3.2803084111932661E-2</v>
      </c>
      <c r="AL20" s="8">
        <f t="shared" si="9"/>
        <v>1.5596937977548693E-2</v>
      </c>
      <c r="AM20" s="8">
        <f t="shared" si="10"/>
        <v>1</v>
      </c>
      <c r="AN20" s="8"/>
      <c r="AO20" s="8"/>
      <c r="AP20" s="8">
        <f t="shared" si="11"/>
        <v>3.599999938160181E-3</v>
      </c>
      <c r="AQ20" s="8">
        <f t="shared" si="12"/>
        <v>3.9800055325031281E-2</v>
      </c>
      <c r="AR20" s="8">
        <f t="shared" si="13"/>
        <v>0.31200306431126967</v>
      </c>
      <c r="AS20" s="8">
        <f t="shared" si="14"/>
        <v>0.65619692637848481</v>
      </c>
      <c r="AT20" s="8">
        <f t="shared" si="15"/>
        <v>1.0116000459529459</v>
      </c>
      <c r="AU20" s="8">
        <f t="shared" si="16"/>
        <v>4.0116000459529459</v>
      </c>
      <c r="AV20" s="8">
        <f t="shared" si="17"/>
        <v>-3.359999880194664E-2</v>
      </c>
      <c r="AW20" s="8">
        <f t="shared" si="18"/>
        <v>0.36551724879377273</v>
      </c>
      <c r="AX20" s="8">
        <f t="shared" si="19"/>
        <v>0.17379310554177113</v>
      </c>
      <c r="AY20" s="8">
        <f t="shared" si="20"/>
        <v>0.46068964566445614</v>
      </c>
    </row>
    <row r="21" spans="1:51" x14ac:dyDescent="0.2">
      <c r="A21" t="s">
        <v>1566</v>
      </c>
      <c r="B21">
        <v>15</v>
      </c>
      <c r="C21">
        <v>1.9970000764146789E-8</v>
      </c>
      <c r="D21">
        <v>3</v>
      </c>
      <c r="E21">
        <v>10.185000419616699</v>
      </c>
      <c r="F21">
        <v>20.996000289916992</v>
      </c>
      <c r="G21">
        <v>0.63599997758865356</v>
      </c>
      <c r="H21">
        <v>1.3450000286102295</v>
      </c>
      <c r="I21">
        <v>51.749000549316406</v>
      </c>
      <c r="J21">
        <v>12.078000068664551</v>
      </c>
      <c r="K21">
        <v>0.99800002574920654</v>
      </c>
      <c r="L21">
        <v>0.13199999928474426</v>
      </c>
      <c r="M21">
        <v>98.119003295898438</v>
      </c>
      <c r="O21">
        <v>1.9832999706268311</v>
      </c>
      <c r="P21">
        <v>6.080000102519989E-2</v>
      </c>
      <c r="Q21">
        <v>3.8000000640749931E-3</v>
      </c>
      <c r="R21">
        <v>0.68999999761581421</v>
      </c>
      <c r="S21">
        <v>0.32649999856948853</v>
      </c>
      <c r="T21">
        <v>0.86220002174377441</v>
      </c>
      <c r="U21">
        <v>4.7299999743700027E-2</v>
      </c>
      <c r="V21">
        <v>3.2400000840425491E-2</v>
      </c>
      <c r="W21">
        <v>6</v>
      </c>
      <c r="Y21">
        <f t="shared" si="0"/>
        <v>3.9738999893888831</v>
      </c>
      <c r="Z21">
        <f t="shared" si="1"/>
        <v>0.32120019655166754</v>
      </c>
      <c r="AC21">
        <f t="shared" si="2"/>
        <v>1.9832999706268311</v>
      </c>
      <c r="AD21">
        <f t="shared" si="3"/>
        <v>1.6700029373168945E-2</v>
      </c>
      <c r="AE21">
        <f t="shared" si="4"/>
        <v>2</v>
      </c>
      <c r="AH21" s="8">
        <f t="shared" si="5"/>
        <v>3.2400000840425491E-2</v>
      </c>
      <c r="AI21" s="8">
        <f t="shared" si="6"/>
        <v>0.86220002174377441</v>
      </c>
      <c r="AJ21" s="8">
        <f t="shared" si="7"/>
        <v>4.7299999743700027E-2</v>
      </c>
      <c r="AK21" s="8">
        <f t="shared" si="8"/>
        <v>3.9438253424174029E-2</v>
      </c>
      <c r="AL21" s="8">
        <f t="shared" si="9"/>
        <v>1.8661724247926038E-2</v>
      </c>
      <c r="AM21" s="8">
        <f t="shared" si="10"/>
        <v>1</v>
      </c>
      <c r="AN21" s="8"/>
      <c r="AO21" s="8"/>
      <c r="AP21" s="8">
        <f t="shared" si="11"/>
        <v>3.8000000640749931E-3</v>
      </c>
      <c r="AQ21" s="8">
        <f t="shared" si="12"/>
        <v>4.4099971652030945E-2</v>
      </c>
      <c r="AR21" s="8">
        <f t="shared" si="13"/>
        <v>0.30783827432156247</v>
      </c>
      <c r="AS21" s="8">
        <f t="shared" si="14"/>
        <v>0.65056174419164015</v>
      </c>
      <c r="AT21" s="8">
        <f t="shared" si="15"/>
        <v>1.0062999902293086</v>
      </c>
      <c r="AU21" s="8">
        <f t="shared" si="16"/>
        <v>4.0062999902293086</v>
      </c>
      <c r="AV21" s="8">
        <f t="shared" si="17"/>
        <v>-3.2400000840425491E-2</v>
      </c>
      <c r="AW21" s="8">
        <f t="shared" si="18"/>
        <v>0.36727523874536017</v>
      </c>
      <c r="AX21" s="8">
        <f t="shared" si="19"/>
        <v>0.17379038454973508</v>
      </c>
      <c r="AY21" s="8">
        <f t="shared" si="20"/>
        <v>0.45893437670490478</v>
      </c>
    </row>
    <row r="22" spans="1:51" x14ac:dyDescent="0.2">
      <c r="A22" t="s">
        <v>1567</v>
      </c>
      <c r="B22">
        <v>15</v>
      </c>
      <c r="C22">
        <v>1.9970000764146789E-8</v>
      </c>
      <c r="D22">
        <v>3</v>
      </c>
      <c r="E22">
        <v>9.6540002822875977</v>
      </c>
      <c r="F22">
        <v>21.968000411987305</v>
      </c>
      <c r="G22">
        <v>0.66500002145767212</v>
      </c>
      <c r="H22">
        <v>1.3700000047683716</v>
      </c>
      <c r="I22">
        <v>52.330001831054688</v>
      </c>
      <c r="J22">
        <v>12.338000297546387</v>
      </c>
      <c r="K22">
        <v>0.89099997282028198</v>
      </c>
      <c r="L22">
        <v>0.12600000202655792</v>
      </c>
      <c r="M22">
        <v>99.342002868652344</v>
      </c>
      <c r="O22">
        <v>1.9788000583648682</v>
      </c>
      <c r="P22">
        <v>6.1000000685453415E-2</v>
      </c>
      <c r="Q22">
        <v>3.599999938160181E-3</v>
      </c>
      <c r="R22">
        <v>0.69539999961853027</v>
      </c>
      <c r="S22">
        <v>0.30529999732971191</v>
      </c>
      <c r="T22">
        <v>0.89010000228881836</v>
      </c>
      <c r="U22">
        <v>4.8799999058246613E-2</v>
      </c>
      <c r="V22">
        <v>2.8500000014901161E-2</v>
      </c>
      <c r="W22">
        <v>6</v>
      </c>
      <c r="Y22">
        <f t="shared" si="0"/>
        <v>3.9830000572837889</v>
      </c>
      <c r="Z22">
        <f t="shared" si="1"/>
        <v>0.30508643775433381</v>
      </c>
      <c r="AC22">
        <f t="shared" si="2"/>
        <v>1.9788000583648682</v>
      </c>
      <c r="AD22">
        <f t="shared" si="3"/>
        <v>2.1199941635131836E-2</v>
      </c>
      <c r="AE22">
        <f t="shared" si="4"/>
        <v>2</v>
      </c>
      <c r="AH22" s="8">
        <f t="shared" si="5"/>
        <v>2.8500000014901161E-2</v>
      </c>
      <c r="AI22" s="8">
        <f t="shared" si="6"/>
        <v>0.89010000228881836</v>
      </c>
      <c r="AJ22" s="8">
        <f t="shared" si="7"/>
        <v>4.8799999058246613E-2</v>
      </c>
      <c r="AK22" s="8">
        <f t="shared" si="8"/>
        <v>2.265418118275998E-2</v>
      </c>
      <c r="AL22" s="8">
        <f t="shared" si="9"/>
        <v>9.9458174552738855E-3</v>
      </c>
      <c r="AM22" s="8">
        <f t="shared" si="10"/>
        <v>1</v>
      </c>
      <c r="AN22" s="8"/>
      <c r="AO22" s="8"/>
      <c r="AP22" s="8">
        <f t="shared" si="11"/>
        <v>3.599999938160181E-3</v>
      </c>
      <c r="AQ22" s="8">
        <f t="shared" si="12"/>
        <v>3.9800059050321579E-2</v>
      </c>
      <c r="AR22" s="8">
        <f t="shared" si="13"/>
        <v>0.29535417987443802</v>
      </c>
      <c r="AS22" s="8">
        <f t="shared" si="14"/>
        <v>0.6727458184357703</v>
      </c>
      <c r="AT22" s="8">
        <f t="shared" si="15"/>
        <v>1.0115000572986901</v>
      </c>
      <c r="AU22" s="8">
        <f t="shared" si="16"/>
        <v>4.0115000572986901</v>
      </c>
      <c r="AV22" s="8">
        <f t="shared" si="17"/>
        <v>-2.8500000014901161E-2</v>
      </c>
      <c r="AW22" s="8">
        <f t="shared" si="18"/>
        <v>0.36778083345627499</v>
      </c>
      <c r="AX22" s="8">
        <f t="shared" si="19"/>
        <v>0.1614660447709439</v>
      </c>
      <c r="AY22" s="8">
        <f t="shared" si="20"/>
        <v>0.47075312177278111</v>
      </c>
    </row>
    <row r="23" spans="1:51" x14ac:dyDescent="0.2">
      <c r="A23" t="s">
        <v>1568</v>
      </c>
      <c r="B23">
        <v>15</v>
      </c>
      <c r="C23">
        <v>1.9970000764146789E-8</v>
      </c>
      <c r="D23">
        <v>3</v>
      </c>
      <c r="E23">
        <v>10.119000434875488</v>
      </c>
      <c r="F23">
        <v>21.364999771118164</v>
      </c>
      <c r="G23">
        <v>0.64300000667572021</v>
      </c>
      <c r="H23">
        <v>1.3070000410079956</v>
      </c>
      <c r="I23">
        <v>51.978000640869141</v>
      </c>
      <c r="J23">
        <v>12.057999610900879</v>
      </c>
      <c r="K23">
        <v>1.0199999809265137</v>
      </c>
      <c r="L23">
        <v>0.13199999928474426</v>
      </c>
      <c r="M23">
        <v>98.622001647949219</v>
      </c>
      <c r="O23">
        <v>1.9829000234603882</v>
      </c>
      <c r="P23">
        <v>5.8800000697374344E-2</v>
      </c>
      <c r="Q23">
        <v>3.8000000640749931E-3</v>
      </c>
      <c r="R23">
        <v>0.68569999933242798</v>
      </c>
      <c r="S23">
        <v>0.32280001044273376</v>
      </c>
      <c r="T23">
        <v>0.87330001592636108</v>
      </c>
      <c r="U23">
        <v>4.7600001096725464E-2</v>
      </c>
      <c r="V23">
        <v>3.2999999821186066E-2</v>
      </c>
      <c r="W23">
        <v>6</v>
      </c>
      <c r="Y23">
        <f t="shared" si="0"/>
        <v>3.9749000510200858</v>
      </c>
      <c r="Z23">
        <f t="shared" si="1"/>
        <v>0.32007933298354635</v>
      </c>
      <c r="AC23">
        <f t="shared" si="2"/>
        <v>1.9829000234603882</v>
      </c>
      <c r="AD23">
        <f t="shared" si="3"/>
        <v>1.7099976539611816E-2</v>
      </c>
      <c r="AE23">
        <f t="shared" si="4"/>
        <v>2</v>
      </c>
      <c r="AH23" s="8">
        <f t="shared" si="5"/>
        <v>3.2999999821186066E-2</v>
      </c>
      <c r="AI23" s="8">
        <f t="shared" si="6"/>
        <v>0.87330001592636108</v>
      </c>
      <c r="AJ23" s="8">
        <f t="shared" si="7"/>
        <v>4.7600001096725464E-2</v>
      </c>
      <c r="AK23" s="8">
        <f t="shared" si="8"/>
        <v>3.1344331296689447E-2</v>
      </c>
      <c r="AL23" s="8">
        <f t="shared" si="9"/>
        <v>1.4755651859037945E-2</v>
      </c>
      <c r="AM23" s="8">
        <f t="shared" si="10"/>
        <v>1</v>
      </c>
      <c r="AN23" s="8"/>
      <c r="AO23" s="8"/>
      <c r="AP23" s="8">
        <f t="shared" si="11"/>
        <v>3.8000000640749931E-3</v>
      </c>
      <c r="AQ23" s="8">
        <f t="shared" si="12"/>
        <v>4.1700024157762527E-2</v>
      </c>
      <c r="AR23" s="8">
        <f t="shared" si="13"/>
        <v>0.30804435858369583</v>
      </c>
      <c r="AS23" s="8">
        <f t="shared" si="14"/>
        <v>0.65435566803573852</v>
      </c>
      <c r="AT23" s="8">
        <f t="shared" si="15"/>
        <v>1.0079000508412719</v>
      </c>
      <c r="AU23" s="8">
        <f t="shared" si="16"/>
        <v>4.0079000508412719</v>
      </c>
      <c r="AV23" s="8">
        <f t="shared" si="17"/>
        <v>-3.2999999821186066E-2</v>
      </c>
      <c r="AW23" s="8">
        <f t="shared" si="18"/>
        <v>0.36438515781016823</v>
      </c>
      <c r="AX23" s="8">
        <f t="shared" si="19"/>
        <v>0.1715378924614458</v>
      </c>
      <c r="AY23" s="8">
        <f t="shared" si="20"/>
        <v>0.46407694972838598</v>
      </c>
    </row>
    <row r="24" spans="1:51" x14ac:dyDescent="0.2">
      <c r="A24" t="s">
        <v>1569</v>
      </c>
      <c r="B24">
        <v>15</v>
      </c>
      <c r="C24">
        <v>1.9970000764146789E-8</v>
      </c>
      <c r="D24">
        <v>3</v>
      </c>
      <c r="E24">
        <v>10.003999710083008</v>
      </c>
      <c r="F24">
        <v>21.330999374389648</v>
      </c>
      <c r="G24">
        <v>0.62699997425079346</v>
      </c>
      <c r="H24">
        <v>1.3860000371932983</v>
      </c>
      <c r="I24">
        <v>52.203998565673828</v>
      </c>
      <c r="J24">
        <v>12.178999900817871</v>
      </c>
      <c r="K24">
        <v>0.99400001764297485</v>
      </c>
      <c r="L24">
        <v>0.11599999666213989</v>
      </c>
      <c r="M24">
        <v>98.84100341796875</v>
      </c>
      <c r="O24">
        <v>1.9842000007629395</v>
      </c>
      <c r="P24">
        <v>6.210000067949295E-2</v>
      </c>
      <c r="Q24">
        <v>3.2999999821186066E-3</v>
      </c>
      <c r="R24">
        <v>0.68999999761581421</v>
      </c>
      <c r="S24">
        <v>0.31799998879432678</v>
      </c>
      <c r="T24">
        <v>0.86870002746582031</v>
      </c>
      <c r="U24">
        <v>4.6199999749660492E-2</v>
      </c>
      <c r="V24">
        <v>3.2000001519918442E-2</v>
      </c>
      <c r="W24">
        <v>6</v>
      </c>
      <c r="Y24">
        <f t="shared" si="0"/>
        <v>3.9725000150501728</v>
      </c>
      <c r="Z24">
        <f t="shared" si="1"/>
        <v>0.31547618361270202</v>
      </c>
      <c r="AC24">
        <f t="shared" si="2"/>
        <v>1.9842000007629395</v>
      </c>
      <c r="AD24">
        <f t="shared" si="3"/>
        <v>1.5799999237060547E-2</v>
      </c>
      <c r="AE24">
        <f t="shared" si="4"/>
        <v>2</v>
      </c>
      <c r="AH24" s="8">
        <f t="shared" si="5"/>
        <v>3.2000001519918442E-2</v>
      </c>
      <c r="AI24" s="8">
        <f t="shared" si="6"/>
        <v>0.86870002746582031</v>
      </c>
      <c r="AJ24" s="8">
        <f t="shared" si="7"/>
        <v>4.6199999749660492E-2</v>
      </c>
      <c r="AK24" s="8">
        <f t="shared" si="8"/>
        <v>3.6348194980100362E-2</v>
      </c>
      <c r="AL24" s="8">
        <f t="shared" si="9"/>
        <v>1.6751776284500388E-2</v>
      </c>
      <c r="AM24" s="8">
        <f t="shared" si="10"/>
        <v>1</v>
      </c>
      <c r="AN24" s="8"/>
      <c r="AO24" s="8"/>
      <c r="AP24" s="8">
        <f t="shared" si="11"/>
        <v>3.2999999821186066E-3</v>
      </c>
      <c r="AQ24" s="8">
        <f t="shared" si="12"/>
        <v>4.6300001442432404E-2</v>
      </c>
      <c r="AR24" s="8">
        <f t="shared" si="13"/>
        <v>0.30124821250982642</v>
      </c>
      <c r="AS24" s="8">
        <f t="shared" si="14"/>
        <v>0.65365180263571387</v>
      </c>
      <c r="AT24" s="8">
        <f>SUM(AP24:AS24)</f>
        <v>1.0045000165700912</v>
      </c>
      <c r="AU24" s="8">
        <f>AT24+AM24+AE24</f>
        <v>4.0045000165700912</v>
      </c>
      <c r="AV24" s="8">
        <f t="shared" si="17"/>
        <v>-3.2000001519918442E-2</v>
      </c>
      <c r="AW24" s="8">
        <f t="shared" si="18"/>
        <v>0.36766664491612194</v>
      </c>
      <c r="AX24" s="8">
        <f t="shared" si="19"/>
        <v>0.16944636140197988</v>
      </c>
      <c r="AY24" s="8">
        <f t="shared" si="20"/>
        <v>0.46288699368189817</v>
      </c>
    </row>
    <row r="25" spans="1:51" x14ac:dyDescent="0.2"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</row>
    <row r="26" spans="1:51" x14ac:dyDescent="0.2">
      <c r="A26" t="s">
        <v>1725</v>
      </c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</row>
    <row r="27" spans="1:51" x14ac:dyDescent="0.2">
      <c r="A27" t="s">
        <v>1591</v>
      </c>
      <c r="B27">
        <v>15</v>
      </c>
      <c r="C27">
        <v>1.9990000765801597E-8</v>
      </c>
      <c r="D27">
        <v>3</v>
      </c>
      <c r="E27">
        <v>1.1920000314712524</v>
      </c>
      <c r="F27">
        <v>24.579000473022461</v>
      </c>
      <c r="G27">
        <v>0.35199999809265137</v>
      </c>
      <c r="H27">
        <v>0.27399998903274536</v>
      </c>
      <c r="I27">
        <v>55.062000274658203</v>
      </c>
      <c r="J27">
        <v>17.694000244140625</v>
      </c>
      <c r="K27">
        <v>-1.0999999940395355E-2</v>
      </c>
      <c r="L27">
        <v>8.2999996840953827E-2</v>
      </c>
      <c r="M27">
        <v>99.224998474121094</v>
      </c>
      <c r="O27">
        <v>2.005000114440918</v>
      </c>
      <c r="P27">
        <v>1.1699999682605267E-2</v>
      </c>
      <c r="Q27">
        <v>2.3000000510364771E-3</v>
      </c>
      <c r="R27">
        <v>0.96050000190734863</v>
      </c>
      <c r="S27">
        <v>3.6299999803304672E-2</v>
      </c>
      <c r="T27">
        <v>0.95899999141693115</v>
      </c>
      <c r="U27">
        <v>2.4900000542402267E-2</v>
      </c>
      <c r="V27">
        <v>-3.0000001424923539E-4</v>
      </c>
      <c r="W27">
        <v>6</v>
      </c>
      <c r="Y27">
        <f>SUM(O27:U27)</f>
        <v>3.9997001078445464</v>
      </c>
      <c r="Z27">
        <f>S27/(S27+R27)</f>
        <v>3.6416532645474127E-2</v>
      </c>
      <c r="AC27">
        <f>O27</f>
        <v>2.005000114440918</v>
      </c>
      <c r="AD27">
        <f>IF(AC27&lt;2,IF(2-AC27&lt;P27,2-AC27,P27),0)</f>
        <v>0</v>
      </c>
      <c r="AE27">
        <f>SUM(AC27:AD27)</f>
        <v>2.005000114440918</v>
      </c>
      <c r="AH27" s="8">
        <v>0</v>
      </c>
      <c r="AI27" s="8">
        <f t="shared" ref="AI27:AJ32" si="21">T27</f>
        <v>0.95899999141693115</v>
      </c>
      <c r="AJ27" s="8">
        <f t="shared" si="21"/>
        <v>2.4900000542402267E-2</v>
      </c>
      <c r="AK27" s="8">
        <f>(1-$Z27)*(1-SUM($AH27:$AJ27))</f>
        <v>1.5513701572261248E-2</v>
      </c>
      <c r="AL27" s="8">
        <f>IF(SUM($AH27:$AJ27)&lt;1,$Z27*(1-SUM($AH27:$AJ27)),0)</f>
        <v>5.8630646840533045E-4</v>
      </c>
      <c r="AM27" s="8">
        <f>SUM(AH27:AL27)</f>
        <v>1</v>
      </c>
      <c r="AN27" s="8"/>
      <c r="AO27" s="8"/>
      <c r="AP27" s="8">
        <f>Q27</f>
        <v>2.3000000510364771E-3</v>
      </c>
      <c r="AQ27" s="8">
        <f>IF(O27+P27-(AC27+AD27)=0,0,O27+P27-(AC27+AD27))</f>
        <v>1.1699999682605267E-2</v>
      </c>
      <c r="AR27" s="8">
        <f>S27-AL27</f>
        <v>3.5713693334899342E-2</v>
      </c>
      <c r="AS27" s="8">
        <f>R27-AK27</f>
        <v>0.94498630033508735</v>
      </c>
      <c r="AT27" s="8">
        <f>SUM(AP27:AS27)</f>
        <v>0.99469999340362847</v>
      </c>
      <c r="AU27" s="8">
        <f>AT27+AM27+AE27</f>
        <v>3.9997001078445464</v>
      </c>
      <c r="AV27" s="8">
        <f>Y27-AU27</f>
        <v>0</v>
      </c>
      <c r="AW27" s="8">
        <f t="shared" ref="AW27:AY29" si="22">R27/SUM($R27:$T27)</f>
        <v>0.49110338750506966</v>
      </c>
      <c r="AX27" s="8">
        <f t="shared" si="22"/>
        <v>1.8560179942150496E-2</v>
      </c>
      <c r="AY27" s="8">
        <f t="shared" si="22"/>
        <v>0.49033643255277987</v>
      </c>
    </row>
    <row r="28" spans="1:51" x14ac:dyDescent="0.2">
      <c r="A28" t="s">
        <v>1591</v>
      </c>
      <c r="B28">
        <v>15</v>
      </c>
      <c r="C28">
        <v>1.9990000765801597E-8</v>
      </c>
      <c r="D28">
        <v>3</v>
      </c>
      <c r="E28">
        <v>1.2369999885559082</v>
      </c>
      <c r="F28">
        <v>24.534000396728516</v>
      </c>
      <c r="G28">
        <v>0.39300000667572021</v>
      </c>
      <c r="H28">
        <v>0.289000004529953</v>
      </c>
      <c r="I28">
        <v>54.932998657226562</v>
      </c>
      <c r="J28">
        <v>17.513999938964844</v>
      </c>
      <c r="K28">
        <v>-1.3000000268220901E-2</v>
      </c>
      <c r="L28">
        <v>0.1120000034570694</v>
      </c>
      <c r="M28">
        <v>98.999000549316406</v>
      </c>
      <c r="O28">
        <v>2.0055000782012939</v>
      </c>
      <c r="P28">
        <v>1.2400000356137753E-2</v>
      </c>
      <c r="Q28">
        <v>3.1000000890344381E-3</v>
      </c>
      <c r="R28">
        <v>0.95310002565383911</v>
      </c>
      <c r="S28">
        <v>3.7799999117851257E-2</v>
      </c>
      <c r="T28">
        <v>0.95969998836517334</v>
      </c>
      <c r="U28">
        <v>2.7899999171495438E-2</v>
      </c>
      <c r="V28">
        <v>-3.9999998989515007E-4</v>
      </c>
      <c r="W28">
        <v>6</v>
      </c>
      <c r="Y28">
        <f>SUM(O28:U28)</f>
        <v>3.9995000909548253</v>
      </c>
      <c r="Z28">
        <f>S28/(S28+R28)</f>
        <v>3.814713712068038E-2</v>
      </c>
      <c r="AC28">
        <f>O28</f>
        <v>2.0055000782012939</v>
      </c>
      <c r="AD28">
        <f>IF(AC28&lt;2,IF(2-AC28&lt;P28,2-AC28,P28),0)</f>
        <v>0</v>
      </c>
      <c r="AE28">
        <f>SUM(AC28:AD28)</f>
        <v>2.0055000782012939</v>
      </c>
      <c r="AH28" s="8">
        <f>IF(V28&lt;0,0,V28)</f>
        <v>0</v>
      </c>
      <c r="AI28" s="8">
        <f t="shared" si="21"/>
        <v>0.95969998836517334</v>
      </c>
      <c r="AJ28" s="8">
        <f t="shared" si="21"/>
        <v>2.7899999171495438E-2</v>
      </c>
      <c r="AK28" s="8">
        <f>(1-$Z28)*(1-SUM($AH28:$AJ28))</f>
        <v>1.192698748759438E-2</v>
      </c>
      <c r="AL28" s="8">
        <f>IF(SUM($AH28:$AJ28)&lt;1,$Z28*(1-SUM($AH28:$AJ28)),0)</f>
        <v>4.7302497573684186E-4</v>
      </c>
      <c r="AM28" s="8">
        <f>SUM(AH28:AL28)</f>
        <v>1</v>
      </c>
      <c r="AN28" s="8"/>
      <c r="AO28" s="8"/>
      <c r="AP28" s="8">
        <f>Q28</f>
        <v>3.1000000890344381E-3</v>
      </c>
      <c r="AQ28" s="8">
        <f>IF(O28+P28-(AC28+AD28)=0,0,O28+P28-(AC28+AD28))</f>
        <v>1.2400000356137753E-2</v>
      </c>
      <c r="AR28" s="8">
        <f>S28-AL28</f>
        <v>3.7326974142114416E-2</v>
      </c>
      <c r="AS28" s="8">
        <f>R28-AK28</f>
        <v>0.94117303816624476</v>
      </c>
      <c r="AT28" s="8">
        <f>SUM(AP28:AS28)</f>
        <v>0.99400001275353134</v>
      </c>
      <c r="AU28" s="8">
        <f>AT28+AM28+AE28</f>
        <v>3.9995000909548253</v>
      </c>
      <c r="AV28" s="8">
        <f>Y28-AU28</f>
        <v>0</v>
      </c>
      <c r="AW28" s="8">
        <f t="shared" si="22"/>
        <v>0.48861889635748962</v>
      </c>
      <c r="AX28" s="8">
        <f t="shared" si="22"/>
        <v>1.9378652139483515E-2</v>
      </c>
      <c r="AY28" s="8">
        <f t="shared" si="22"/>
        <v>0.49200245150302685</v>
      </c>
    </row>
    <row r="29" spans="1:51" x14ac:dyDescent="0.2">
      <c r="A29" t="s">
        <v>1591</v>
      </c>
      <c r="B29">
        <v>15</v>
      </c>
      <c r="C29">
        <v>1.9990000765801597E-8</v>
      </c>
      <c r="D29">
        <v>3</v>
      </c>
      <c r="E29">
        <v>1.281000018119812</v>
      </c>
      <c r="F29">
        <v>24.600000381469727</v>
      </c>
      <c r="G29">
        <v>0.34900000691413879</v>
      </c>
      <c r="H29">
        <v>0.29499998688697815</v>
      </c>
      <c r="I29">
        <v>55.159999847412109</v>
      </c>
      <c r="J29">
        <v>17.518999099731445</v>
      </c>
      <c r="K29">
        <v>-1.7999999225139618E-2</v>
      </c>
      <c r="L29">
        <v>8.5000000894069672E-2</v>
      </c>
      <c r="M29">
        <v>99.271003723144531</v>
      </c>
      <c r="O29">
        <v>2.0078001022338867</v>
      </c>
      <c r="P29">
        <v>1.269999984651804E-2</v>
      </c>
      <c r="Q29">
        <v>2.3000000510364771E-3</v>
      </c>
      <c r="R29">
        <v>0.9506000280380249</v>
      </c>
      <c r="S29">
        <v>3.9000000804662704E-2</v>
      </c>
      <c r="T29">
        <v>0.9593999981880188</v>
      </c>
      <c r="U29">
        <v>2.4599999189376831E-2</v>
      </c>
      <c r="V29">
        <v>-6.0000002849847078E-4</v>
      </c>
      <c r="W29">
        <v>6</v>
      </c>
      <c r="Y29">
        <f>SUM(O29:U29)</f>
        <v>3.9964001283515245</v>
      </c>
      <c r="Z29">
        <f>S29/(S29+R29)</f>
        <v>3.9409862235222679E-2</v>
      </c>
      <c r="AC29">
        <f>O29</f>
        <v>2.0078001022338867</v>
      </c>
      <c r="AD29">
        <f>IF(AC29&lt;2,IF(2-AC29&lt;P29,2-AC29,P29),0)</f>
        <v>0</v>
      </c>
      <c r="AE29">
        <f>SUM(AC29:AD29)</f>
        <v>2.0078001022338867</v>
      </c>
      <c r="AH29" s="8">
        <f>IF(V29&lt;0,0,V29)</f>
        <v>0</v>
      </c>
      <c r="AI29" s="8">
        <f t="shared" si="21"/>
        <v>0.9593999981880188</v>
      </c>
      <c r="AJ29" s="8">
        <f t="shared" si="21"/>
        <v>2.4599999189376831E-2</v>
      </c>
      <c r="AK29" s="8">
        <f>(1-$Z29)*(1-SUM($AH29:$AJ29))</f>
        <v>1.5369444723484331E-2</v>
      </c>
      <c r="AL29" s="8">
        <f>IF(SUM($AH29:$AJ29)&lt;1,$Z29*(1-SUM($AH29:$AJ29)),0)</f>
        <v>6.3055789912003983E-4</v>
      </c>
      <c r="AM29" s="8">
        <f>SUM(AH29:AL29)</f>
        <v>1</v>
      </c>
      <c r="AN29" s="8"/>
      <c r="AO29" s="8"/>
      <c r="AP29" s="8">
        <f>Q29</f>
        <v>2.3000000510364771E-3</v>
      </c>
      <c r="AQ29" s="8">
        <f>IF(O29+P29-(AC29+AD29)=0,0,O29+P29-(AC29+AD29))</f>
        <v>1.269999984651804E-2</v>
      </c>
      <c r="AR29" s="8">
        <f>S29-AL29</f>
        <v>3.8369442905542665E-2</v>
      </c>
      <c r="AS29" s="8">
        <f>R29-AK29</f>
        <v>0.93523058331454056</v>
      </c>
      <c r="AT29" s="8">
        <f>SUM(AP29:AS29)</f>
        <v>0.98860002611763775</v>
      </c>
      <c r="AU29" s="8">
        <f>AT29+AM29+AE29</f>
        <v>3.9964001283515245</v>
      </c>
      <c r="AV29" s="8">
        <f>Y29-AU29</f>
        <v>0</v>
      </c>
      <c r="AW29" s="8">
        <f t="shared" si="22"/>
        <v>0.48773730880150895</v>
      </c>
      <c r="AX29" s="8">
        <f t="shared" si="22"/>
        <v>2.0010261807989323E-2</v>
      </c>
      <c r="AY29" s="8">
        <f t="shared" si="22"/>
        <v>0.49225242939050173</v>
      </c>
    </row>
    <row r="30" spans="1:51" x14ac:dyDescent="0.2">
      <c r="A30" t="s">
        <v>1592</v>
      </c>
      <c r="B30">
        <v>15</v>
      </c>
      <c r="C30">
        <v>1.9959999875140966E-8</v>
      </c>
      <c r="D30">
        <v>3</v>
      </c>
      <c r="E30">
        <v>1.2350000143051147</v>
      </c>
      <c r="F30">
        <v>24.670999526977539</v>
      </c>
      <c r="G30">
        <v>0.34700000286102295</v>
      </c>
      <c r="H30">
        <v>0.2800000011920929</v>
      </c>
      <c r="I30">
        <v>55.305999755859375</v>
      </c>
      <c r="J30">
        <v>17.504999160766602</v>
      </c>
      <c r="K30">
        <v>4.0000001899898052E-3</v>
      </c>
      <c r="L30">
        <v>8.6999997496604919E-2</v>
      </c>
      <c r="M30">
        <v>99.43499755859375</v>
      </c>
      <c r="O30">
        <v>2.0093998908996582</v>
      </c>
      <c r="P30">
        <v>1.2000000104308128E-2</v>
      </c>
      <c r="Q30">
        <v>2.4000001139938831E-3</v>
      </c>
      <c r="R30">
        <v>0.94809997081756592</v>
      </c>
      <c r="S30">
        <v>3.7500001490116119E-2</v>
      </c>
      <c r="T30">
        <v>0.96050000190734863</v>
      </c>
      <c r="U30">
        <v>2.4499999359250069E-2</v>
      </c>
      <c r="V30">
        <v>9.9999997473787516E-5</v>
      </c>
      <c r="W30">
        <v>6</v>
      </c>
      <c r="Y30">
        <f t="shared" si="0"/>
        <v>3.994399864692241</v>
      </c>
      <c r="Z30">
        <f t="shared" si="1"/>
        <v>3.8047892191305242E-2</v>
      </c>
      <c r="AC30">
        <f t="shared" si="2"/>
        <v>2.0093998908996582</v>
      </c>
      <c r="AD30">
        <f t="shared" si="3"/>
        <v>0</v>
      </c>
      <c r="AE30">
        <f t="shared" si="4"/>
        <v>2.0093998908996582</v>
      </c>
      <c r="AH30" s="8">
        <f t="shared" si="5"/>
        <v>9.9999997473787516E-5</v>
      </c>
      <c r="AI30" s="8">
        <f t="shared" si="21"/>
        <v>0.96050000190734863</v>
      </c>
      <c r="AJ30" s="8">
        <f t="shared" si="21"/>
        <v>2.4499999359250069E-2</v>
      </c>
      <c r="AK30" s="8">
        <f t="shared" si="8"/>
        <v>1.4333085190372357E-2</v>
      </c>
      <c r="AL30" s="8">
        <f t="shared" si="9"/>
        <v>5.6691354555515438E-4</v>
      </c>
      <c r="AM30" s="8">
        <f t="shared" si="10"/>
        <v>1</v>
      </c>
      <c r="AN30" s="8"/>
      <c r="AO30" s="8"/>
      <c r="AP30" s="8">
        <f t="shared" si="11"/>
        <v>2.4000001139938831E-3</v>
      </c>
      <c r="AQ30" s="8">
        <f t="shared" si="12"/>
        <v>1.2000000104308128E-2</v>
      </c>
      <c r="AR30" s="8">
        <f t="shared" si="13"/>
        <v>3.6933087944560967E-2</v>
      </c>
      <c r="AS30" s="8">
        <f t="shared" si="14"/>
        <v>0.93376688562719357</v>
      </c>
      <c r="AT30" s="8">
        <f t="shared" si="15"/>
        <v>0.98509997379005654</v>
      </c>
      <c r="AU30" s="8">
        <f t="shared" si="16"/>
        <v>3.9944998646897147</v>
      </c>
      <c r="AV30" s="8">
        <f t="shared" si="17"/>
        <v>-9.9999997473787516E-5</v>
      </c>
      <c r="AW30" s="8">
        <f t="shared" si="18"/>
        <v>0.48717947863905958</v>
      </c>
      <c r="AX30" s="8">
        <f t="shared" si="19"/>
        <v>1.9269308867465525E-2</v>
      </c>
      <c r="AY30" s="8">
        <f t="shared" si="20"/>
        <v>0.49355121249347489</v>
      </c>
    </row>
    <row r="31" spans="1:51" x14ac:dyDescent="0.2">
      <c r="A31" t="s">
        <v>1592</v>
      </c>
      <c r="B31">
        <v>15</v>
      </c>
      <c r="C31">
        <v>1.9970000764146789E-8</v>
      </c>
      <c r="D31">
        <v>3</v>
      </c>
      <c r="E31">
        <v>1.2869999408721924</v>
      </c>
      <c r="F31">
        <v>24.62299919128418</v>
      </c>
      <c r="G31">
        <v>0.40000000596046448</v>
      </c>
      <c r="H31">
        <v>0.27799999713897705</v>
      </c>
      <c r="I31">
        <v>55.097999572753906</v>
      </c>
      <c r="J31">
        <v>17.511999130249023</v>
      </c>
      <c r="K31">
        <v>-2.3000000044703484E-2</v>
      </c>
      <c r="L31">
        <v>8.3999998867511749E-2</v>
      </c>
      <c r="M31">
        <v>99.259002685546875</v>
      </c>
      <c r="O31">
        <v>2.0065999031066895</v>
      </c>
      <c r="P31">
        <v>1.1900000274181366E-2</v>
      </c>
      <c r="Q31">
        <v>2.3000000510364771E-3</v>
      </c>
      <c r="R31">
        <v>0.95069998502731323</v>
      </c>
      <c r="S31">
        <v>3.9200000464916229E-2</v>
      </c>
      <c r="T31">
        <v>0.96090000867843628</v>
      </c>
      <c r="U31">
        <v>2.8300000354647636E-2</v>
      </c>
      <c r="V31">
        <v>-6.99999975040555E-4</v>
      </c>
      <c r="W31">
        <v>6</v>
      </c>
      <c r="Y31">
        <f t="shared" si="0"/>
        <v>3.9998998979572207</v>
      </c>
      <c r="Z31">
        <f t="shared" si="1"/>
        <v>3.9599960641906629E-2</v>
      </c>
      <c r="AC31">
        <f t="shared" si="2"/>
        <v>2.0065999031066895</v>
      </c>
      <c r="AD31">
        <f t="shared" si="3"/>
        <v>0</v>
      </c>
      <c r="AE31">
        <f t="shared" si="4"/>
        <v>2.0065999031066895</v>
      </c>
      <c r="AH31" s="8">
        <f t="shared" si="5"/>
        <v>0</v>
      </c>
      <c r="AI31" s="8">
        <f t="shared" si="21"/>
        <v>0.96090000867843628</v>
      </c>
      <c r="AJ31" s="8">
        <f t="shared" si="21"/>
        <v>2.8300000354647636E-2</v>
      </c>
      <c r="AK31" s="8">
        <f t="shared" si="8"/>
        <v>1.0372311749693261E-2</v>
      </c>
      <c r="AL31" s="8">
        <f t="shared" si="9"/>
        <v>4.2767921722282407E-4</v>
      </c>
      <c r="AM31" s="8">
        <f t="shared" si="10"/>
        <v>1</v>
      </c>
      <c r="AN31" s="8"/>
      <c r="AO31" s="8"/>
      <c r="AP31" s="8">
        <f t="shared" si="11"/>
        <v>2.3000000510364771E-3</v>
      </c>
      <c r="AQ31" s="8">
        <f t="shared" si="12"/>
        <v>1.1900000274181366E-2</v>
      </c>
      <c r="AR31" s="8">
        <f t="shared" si="13"/>
        <v>3.8772321247693406E-2</v>
      </c>
      <c r="AS31" s="8">
        <f t="shared" si="14"/>
        <v>0.94032767327762001</v>
      </c>
      <c r="AT31" s="8">
        <f t="shared" si="15"/>
        <v>0.99329999485053122</v>
      </c>
      <c r="AU31" s="8">
        <f t="shared" si="16"/>
        <v>3.9998998979572207</v>
      </c>
      <c r="AV31" s="8">
        <f t="shared" si="17"/>
        <v>0</v>
      </c>
      <c r="AW31" s="8">
        <f t="shared" si="18"/>
        <v>0.48733852156457474</v>
      </c>
      <c r="AX31" s="8">
        <f t="shared" si="19"/>
        <v>2.0094320577226134E-2</v>
      </c>
      <c r="AY31" s="8">
        <f t="shared" si="20"/>
        <v>0.49256715785819916</v>
      </c>
    </row>
    <row r="32" spans="1:51" x14ac:dyDescent="0.2">
      <c r="A32" t="s">
        <v>1592</v>
      </c>
      <c r="B32">
        <v>15</v>
      </c>
      <c r="C32">
        <v>1.9959999875140966E-8</v>
      </c>
      <c r="D32">
        <v>3</v>
      </c>
      <c r="E32">
        <v>1.2480000257492065</v>
      </c>
      <c r="F32">
        <v>24.427000045776367</v>
      </c>
      <c r="G32">
        <v>0.45399999618530273</v>
      </c>
      <c r="H32">
        <v>0.29499998688697815</v>
      </c>
      <c r="I32">
        <v>55.358001708984375</v>
      </c>
      <c r="J32">
        <v>17.597000122070312</v>
      </c>
      <c r="K32">
        <v>-1.3000000268220901E-2</v>
      </c>
      <c r="L32">
        <v>8.3999998867511749E-2</v>
      </c>
      <c r="M32">
        <v>99.449996948242188</v>
      </c>
      <c r="O32">
        <v>2.0100998878479004</v>
      </c>
      <c r="P32">
        <v>1.2600000016391277E-2</v>
      </c>
      <c r="Q32">
        <v>2.3000000510364771E-3</v>
      </c>
      <c r="R32">
        <v>0.95249998569488525</v>
      </c>
      <c r="S32">
        <v>3.7900000810623169E-2</v>
      </c>
      <c r="T32">
        <v>0.95039999485015869</v>
      </c>
      <c r="U32">
        <v>3.189999982714653E-2</v>
      </c>
      <c r="V32">
        <v>-3.9999998989515007E-4</v>
      </c>
      <c r="W32">
        <v>6</v>
      </c>
      <c r="Y32">
        <f t="shared" si="0"/>
        <v>3.9976998690981418</v>
      </c>
      <c r="Z32">
        <f t="shared" si="1"/>
        <v>3.8267368060401701E-2</v>
      </c>
      <c r="AC32">
        <f t="shared" si="2"/>
        <v>2.0100998878479004</v>
      </c>
      <c r="AD32">
        <f t="shared" si="3"/>
        <v>0</v>
      </c>
      <c r="AE32">
        <f t="shared" si="4"/>
        <v>2.0100998878479004</v>
      </c>
      <c r="AH32" s="8">
        <f t="shared" si="5"/>
        <v>0</v>
      </c>
      <c r="AI32" s="8">
        <f t="shared" si="21"/>
        <v>0.95039999485015869</v>
      </c>
      <c r="AJ32" s="8">
        <f t="shared" si="21"/>
        <v>3.189999982714653E-2</v>
      </c>
      <c r="AK32" s="8">
        <f t="shared" si="8"/>
        <v>1.7022672704340148E-2</v>
      </c>
      <c r="AL32" s="8">
        <f t="shared" si="9"/>
        <v>6.773326183546303E-4</v>
      </c>
      <c r="AM32" s="8">
        <f t="shared" si="10"/>
        <v>1</v>
      </c>
      <c r="AN32" s="8"/>
      <c r="AO32" s="8"/>
      <c r="AP32" s="8">
        <f t="shared" si="11"/>
        <v>2.3000000510364771E-3</v>
      </c>
      <c r="AQ32" s="8">
        <f t="shared" si="12"/>
        <v>1.2600000016391277E-2</v>
      </c>
      <c r="AR32" s="8">
        <f t="shared" si="13"/>
        <v>3.7222668192268542E-2</v>
      </c>
      <c r="AS32" s="8">
        <f t="shared" si="14"/>
        <v>0.93547731299054515</v>
      </c>
      <c r="AT32" s="8">
        <f t="shared" si="15"/>
        <v>0.9875999812502414</v>
      </c>
      <c r="AU32" s="8">
        <f t="shared" si="16"/>
        <v>3.9976998690981418</v>
      </c>
      <c r="AV32" s="8">
        <f t="shared" si="17"/>
        <v>0</v>
      </c>
      <c r="AW32" s="8">
        <f t="shared" si="18"/>
        <v>0.49077699651952544</v>
      </c>
      <c r="AX32" s="8">
        <f t="shared" si="19"/>
        <v>1.9528030283754258E-2</v>
      </c>
      <c r="AY32" s="8">
        <f t="shared" si="20"/>
        <v>0.48969497319672034</v>
      </c>
    </row>
    <row r="33" spans="42:56" x14ac:dyDescent="0.2">
      <c r="AP33" s="8"/>
      <c r="AQ33" s="8"/>
      <c r="AR33" s="8"/>
      <c r="AS33" s="8"/>
      <c r="AT33" s="8"/>
      <c r="AU33" s="8"/>
      <c r="AV33" s="8"/>
      <c r="AW33" s="8"/>
      <c r="AX33" s="8"/>
      <c r="AY33" s="8"/>
    </row>
    <row r="39" spans="42:56" x14ac:dyDescent="0.2">
      <c r="AZ39" s="8"/>
      <c r="BA39" s="8"/>
      <c r="BB39" s="8"/>
      <c r="BC39" s="8"/>
      <c r="BD39" s="8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50393-CC7C-E24F-8944-B06175D1445D}">
  <dimension ref="A1:Z119"/>
  <sheetViews>
    <sheetView topLeftCell="D1" workbookViewId="0">
      <pane xSplit="1" ySplit="2" topLeftCell="E3" activePane="bottomRight" state="frozen"/>
      <selection activeCell="D1" sqref="D1"/>
      <selection pane="topRight" activeCell="E1" sqref="E1"/>
      <selection pane="bottomLeft" activeCell="D3" sqref="D3"/>
      <selection pane="bottomRight" activeCell="I16" sqref="I16"/>
    </sheetView>
  </sheetViews>
  <sheetFormatPr baseColWidth="10" defaultColWidth="8.83203125" defaultRowHeight="15" x14ac:dyDescent="0.2"/>
  <cols>
    <col min="1" max="3" width="0" hidden="1" customWidth="1"/>
    <col min="4" max="4" width="14.33203125" bestFit="1" customWidth="1"/>
    <col min="5" max="6" width="8.83203125" customWidth="1"/>
    <col min="14" max="18" width="8.83203125" customWidth="1"/>
    <col min="26" max="26" width="9" customWidth="1"/>
  </cols>
  <sheetData>
    <row r="1" spans="1:26" x14ac:dyDescent="0.2">
      <c r="D1" t="s">
        <v>1749</v>
      </c>
    </row>
    <row r="2" spans="1:26" x14ac:dyDescent="0.2">
      <c r="A2" t="s">
        <v>436</v>
      </c>
      <c r="B2" t="s">
        <v>3</v>
      </c>
      <c r="C2" t="s">
        <v>437</v>
      </c>
      <c r="D2" t="s">
        <v>1743</v>
      </c>
      <c r="E2" t="s">
        <v>444</v>
      </c>
      <c r="F2" t="s">
        <v>445</v>
      </c>
      <c r="G2" t="s">
        <v>1594</v>
      </c>
      <c r="H2" t="s">
        <v>1595</v>
      </c>
      <c r="I2" t="s">
        <v>1596</v>
      </c>
      <c r="J2" t="s">
        <v>458</v>
      </c>
      <c r="K2" t="s">
        <v>1597</v>
      </c>
      <c r="L2" t="s">
        <v>463</v>
      </c>
      <c r="N2" t="s">
        <v>1598</v>
      </c>
      <c r="O2" t="s">
        <v>1599</v>
      </c>
      <c r="P2" t="s">
        <v>1600</v>
      </c>
      <c r="Q2" t="s">
        <v>470</v>
      </c>
      <c r="R2" t="s">
        <v>1601</v>
      </c>
      <c r="S2" t="s">
        <v>1602</v>
      </c>
      <c r="T2" t="s">
        <v>1603</v>
      </c>
      <c r="U2" t="s">
        <v>1604</v>
      </c>
      <c r="V2" t="s">
        <v>481</v>
      </c>
      <c r="W2" t="s">
        <v>1605</v>
      </c>
      <c r="X2" t="s">
        <v>486</v>
      </c>
      <c r="Z2" t="s">
        <v>1593</v>
      </c>
    </row>
    <row r="3" spans="1:26" x14ac:dyDescent="0.2">
      <c r="A3">
        <v>15</v>
      </c>
      <c r="B3" t="s">
        <v>1606</v>
      </c>
      <c r="C3" t="s">
        <v>1607</v>
      </c>
      <c r="D3" t="s">
        <v>1608</v>
      </c>
      <c r="E3">
        <v>17</v>
      </c>
      <c r="F3">
        <v>5.0000000584304871E-8</v>
      </c>
      <c r="G3">
        <v>-1.3000000268220901E-2</v>
      </c>
      <c r="H3">
        <v>66.582000732421903</v>
      </c>
      <c r="I3">
        <v>1.0720000267028809</v>
      </c>
      <c r="J3">
        <v>32.498001098632812</v>
      </c>
      <c r="K3">
        <v>3.7000000476837158E-2</v>
      </c>
      <c r="L3">
        <v>100.17600250244141</v>
      </c>
      <c r="N3">
        <v>-1.2977160513401031E-2</v>
      </c>
      <c r="O3">
        <v>66.465019226074219</v>
      </c>
      <c r="P3">
        <v>1.0701165199279785</v>
      </c>
      <c r="Q3">
        <v>32.440902709960938</v>
      </c>
      <c r="R3">
        <v>3.6934994161128998E-2</v>
      </c>
      <c r="S3">
        <v>-3.0000001424923539E-4</v>
      </c>
      <c r="T3">
        <v>0.99489998817443848</v>
      </c>
      <c r="U3">
        <v>9.3999998643994331E-3</v>
      </c>
      <c r="V3">
        <v>0.99570000171661377</v>
      </c>
      <c r="W3">
        <v>6.0000002849847078E-4</v>
      </c>
      <c r="X3">
        <v>4</v>
      </c>
      <c r="Z3" t="s">
        <v>1727</v>
      </c>
    </row>
    <row r="4" spans="1:26" x14ac:dyDescent="0.2">
      <c r="A4">
        <v>17</v>
      </c>
      <c r="B4" t="s">
        <v>1606</v>
      </c>
      <c r="C4" t="s">
        <v>1607</v>
      </c>
      <c r="D4" t="s">
        <v>1609</v>
      </c>
      <c r="E4">
        <v>17</v>
      </c>
      <c r="F4">
        <v>5.0029999698608663E-8</v>
      </c>
      <c r="G4">
        <v>4.0000001899898052E-3</v>
      </c>
      <c r="H4">
        <v>65.745002746582031</v>
      </c>
      <c r="I4">
        <v>1.2330000400543213</v>
      </c>
      <c r="J4">
        <v>32.248001098632812</v>
      </c>
      <c r="K4">
        <v>6.3000001013278961E-2</v>
      </c>
      <c r="L4">
        <v>99.293006896972656</v>
      </c>
      <c r="N4">
        <v>4.0284814313054085E-3</v>
      </c>
      <c r="O4">
        <v>66.213127136230469</v>
      </c>
      <c r="P4">
        <v>1.2417793273925781</v>
      </c>
      <c r="Q4">
        <v>32.477615356445312</v>
      </c>
      <c r="R4">
        <v>6.3448578119277954E-2</v>
      </c>
      <c r="S4">
        <v>9.9999997473787516E-5</v>
      </c>
      <c r="T4">
        <v>0.99119997024536133</v>
      </c>
      <c r="U4">
        <v>1.0900000110268593E-2</v>
      </c>
      <c r="V4">
        <v>0.99699997901916504</v>
      </c>
      <c r="W4">
        <v>1.0000000474974513E-3</v>
      </c>
      <c r="X4">
        <v>4</v>
      </c>
      <c r="Z4" t="s">
        <v>1727</v>
      </c>
    </row>
    <row r="5" spans="1:26" x14ac:dyDescent="0.2">
      <c r="A5">
        <v>21</v>
      </c>
      <c r="B5" t="s">
        <v>1606</v>
      </c>
      <c r="C5" t="s">
        <v>1610</v>
      </c>
      <c r="D5" t="s">
        <v>1611</v>
      </c>
      <c r="E5">
        <v>17</v>
      </c>
      <c r="F5">
        <v>5.024000060416256E-8</v>
      </c>
      <c r="G5">
        <v>0</v>
      </c>
      <c r="H5">
        <v>66.509002685546875</v>
      </c>
      <c r="I5">
        <v>1.093999981880188</v>
      </c>
      <c r="J5">
        <v>32.532001495361328</v>
      </c>
      <c r="K5">
        <v>0.13099999725818634</v>
      </c>
      <c r="L5">
        <v>100.26600646972656</v>
      </c>
      <c r="N5">
        <v>0</v>
      </c>
      <c r="O5">
        <v>66.332557678222656</v>
      </c>
      <c r="P5">
        <v>1.0910975933074951</v>
      </c>
      <c r="Q5">
        <v>32.445693969726562</v>
      </c>
      <c r="R5">
        <v>0.13065245747566223</v>
      </c>
      <c r="S5">
        <v>0</v>
      </c>
      <c r="T5">
        <v>0.99290001392364502</v>
      </c>
      <c r="U5">
        <v>9.6000004559755325E-3</v>
      </c>
      <c r="V5">
        <v>0.99589997529983521</v>
      </c>
      <c r="W5">
        <v>2.099999925121665E-3</v>
      </c>
      <c r="X5">
        <v>4</v>
      </c>
      <c r="Z5" t="s">
        <v>1727</v>
      </c>
    </row>
    <row r="6" spans="1:26" x14ac:dyDescent="0.2">
      <c r="A6">
        <v>19</v>
      </c>
      <c r="B6" t="s">
        <v>1606</v>
      </c>
      <c r="C6" t="s">
        <v>1607</v>
      </c>
      <c r="D6" t="s">
        <v>1612</v>
      </c>
      <c r="E6">
        <v>17</v>
      </c>
      <c r="F6">
        <v>5.0040000587614486E-8</v>
      </c>
      <c r="G6">
        <v>-6.0000000521540642E-3</v>
      </c>
      <c r="H6">
        <v>66.152999877929688</v>
      </c>
      <c r="I6">
        <v>1.2380000352859497</v>
      </c>
      <c r="J6">
        <v>32.588001251220703</v>
      </c>
      <c r="K6">
        <v>4.1999999433755875E-2</v>
      </c>
      <c r="L6">
        <v>100.01500701904297</v>
      </c>
      <c r="N6">
        <v>-5.9990999288856983E-3</v>
      </c>
      <c r="O6">
        <v>66.143074035644531</v>
      </c>
      <c r="P6">
        <v>1.2378143072128296</v>
      </c>
      <c r="Q6">
        <v>32.583110809326172</v>
      </c>
      <c r="R6">
        <v>4.1993699967861176E-2</v>
      </c>
      <c r="S6">
        <v>-9.9999997473787516E-5</v>
      </c>
      <c r="T6">
        <v>0.98940002918243408</v>
      </c>
      <c r="U6">
        <v>1.080000028014183E-2</v>
      </c>
      <c r="V6">
        <v>0.99940001964569092</v>
      </c>
      <c r="W6">
        <v>6.99999975040555E-4</v>
      </c>
      <c r="X6">
        <v>4</v>
      </c>
      <c r="Z6" t="s">
        <v>1727</v>
      </c>
    </row>
    <row r="7" spans="1:26" x14ac:dyDescent="0.2">
      <c r="A7">
        <v>21</v>
      </c>
      <c r="B7" t="s">
        <v>1606</v>
      </c>
      <c r="C7" t="s">
        <v>1607</v>
      </c>
      <c r="D7" t="s">
        <v>1613</v>
      </c>
      <c r="E7">
        <v>17</v>
      </c>
      <c r="F7">
        <v>5.0069999701918277E-8</v>
      </c>
      <c r="G7">
        <v>1.4999999664723873E-2</v>
      </c>
      <c r="H7">
        <v>66.169998168945312</v>
      </c>
      <c r="I7">
        <v>1.0549999475479126</v>
      </c>
      <c r="J7">
        <v>32.555000305175781</v>
      </c>
      <c r="K7">
        <v>7.5999997556209564E-2</v>
      </c>
      <c r="L7">
        <v>99.870986938476562</v>
      </c>
      <c r="N7">
        <v>1.5019376762211323E-2</v>
      </c>
      <c r="O7">
        <v>66.255477905273438</v>
      </c>
      <c r="P7">
        <v>1.0563627481460571</v>
      </c>
      <c r="Q7">
        <v>32.597057342529297</v>
      </c>
      <c r="R7">
        <v>7.6098173856735229E-2</v>
      </c>
      <c r="S7">
        <v>3.9999998989515007E-4</v>
      </c>
      <c r="T7">
        <v>0.99029999971389771</v>
      </c>
      <c r="U7">
        <v>9.2000002041459084E-3</v>
      </c>
      <c r="V7">
        <v>0.99910002946853638</v>
      </c>
      <c r="W7">
        <v>1.2000000569969416E-3</v>
      </c>
      <c r="X7">
        <v>4</v>
      </c>
      <c r="Z7" t="s">
        <v>1727</v>
      </c>
    </row>
    <row r="8" spans="1:26" x14ac:dyDescent="0.2">
      <c r="A8">
        <v>23</v>
      </c>
      <c r="B8" t="s">
        <v>1606</v>
      </c>
      <c r="C8" t="s">
        <v>1607</v>
      </c>
      <c r="D8" t="s">
        <v>1614</v>
      </c>
      <c r="E8">
        <v>17</v>
      </c>
      <c r="F8">
        <v>5.0099998816222069E-8</v>
      </c>
      <c r="G8">
        <v>1.7000000923871994E-2</v>
      </c>
      <c r="H8">
        <v>66.222999572753906</v>
      </c>
      <c r="I8">
        <v>1.1740000247955322</v>
      </c>
      <c r="J8">
        <v>32.290000915527344</v>
      </c>
      <c r="K8">
        <v>0.14300000667572021</v>
      </c>
      <c r="L8">
        <v>99.847000122070312</v>
      </c>
      <c r="N8">
        <v>1.7026050016283989E-2</v>
      </c>
      <c r="O8">
        <v>66.324478149414062</v>
      </c>
      <c r="P8">
        <v>1.1757990121841431</v>
      </c>
      <c r="Q8">
        <v>32.339481353759766</v>
      </c>
      <c r="R8">
        <v>0.14321912825107574</v>
      </c>
      <c r="S8">
        <v>5.0000002374872565E-4</v>
      </c>
      <c r="T8">
        <v>0.99370002746582031</v>
      </c>
      <c r="U8">
        <v>1.0300000198185444E-2</v>
      </c>
      <c r="V8">
        <v>0.99360001087188721</v>
      </c>
      <c r="W8">
        <v>2.3000000510364771E-3</v>
      </c>
      <c r="X8">
        <v>4</v>
      </c>
      <c r="Z8" t="s">
        <v>1727</v>
      </c>
    </row>
    <row r="9" spans="1:26" x14ac:dyDescent="0.2">
      <c r="A9">
        <v>24</v>
      </c>
      <c r="B9" t="s">
        <v>1606</v>
      </c>
      <c r="C9" t="s">
        <v>1610</v>
      </c>
      <c r="D9" t="s">
        <v>1615</v>
      </c>
      <c r="E9">
        <v>17</v>
      </c>
      <c r="F9">
        <v>5.0229999715156737E-8</v>
      </c>
      <c r="G9">
        <v>9.9999997764825821E-3</v>
      </c>
      <c r="H9">
        <v>66.543998718261719</v>
      </c>
      <c r="I9">
        <v>1.0970000028610229</v>
      </c>
      <c r="J9">
        <v>32.675998687744141</v>
      </c>
      <c r="K9">
        <v>7.2999998927116394E-2</v>
      </c>
      <c r="L9">
        <v>100.39998626708984</v>
      </c>
      <c r="N9">
        <v>9.9601605907082558E-3</v>
      </c>
      <c r="O9">
        <v>66.278892517089844</v>
      </c>
      <c r="P9">
        <v>1.0926295518875122</v>
      </c>
      <c r="Q9">
        <v>32.545818328857422</v>
      </c>
      <c r="R9">
        <v>7.2709172964096069E-2</v>
      </c>
      <c r="S9">
        <v>3.0000001424923539E-4</v>
      </c>
      <c r="T9">
        <v>0.99119997024536133</v>
      </c>
      <c r="U9">
        <v>9.6000004559755325E-3</v>
      </c>
      <c r="V9">
        <v>0.99809998273849487</v>
      </c>
      <c r="W9">
        <v>1.2000000569969416E-3</v>
      </c>
      <c r="X9">
        <v>4</v>
      </c>
      <c r="Z9" t="s">
        <v>1727</v>
      </c>
    </row>
    <row r="10" spans="1:26" x14ac:dyDescent="0.2">
      <c r="A10">
        <v>28</v>
      </c>
      <c r="B10" t="s">
        <v>1606</v>
      </c>
      <c r="C10" t="s">
        <v>1610</v>
      </c>
      <c r="D10" t="s">
        <v>1616</v>
      </c>
      <c r="E10">
        <v>17</v>
      </c>
      <c r="F10">
        <v>5.024000060416256E-8</v>
      </c>
      <c r="G10">
        <v>5.9000000357627869E-2</v>
      </c>
      <c r="H10">
        <v>66.005996704101562</v>
      </c>
      <c r="I10">
        <v>1.3700000047683716</v>
      </c>
      <c r="J10">
        <v>32.319000244140625</v>
      </c>
      <c r="K10">
        <v>0.16300000250339508</v>
      </c>
      <c r="L10">
        <v>99.916999816894531</v>
      </c>
      <c r="N10">
        <v>5.9049010276794434E-2</v>
      </c>
      <c r="O10">
        <v>66.060829162597656</v>
      </c>
      <c r="P10">
        <v>1.3711380958557129</v>
      </c>
      <c r="Q10">
        <v>32.345848083496094</v>
      </c>
      <c r="R10">
        <v>0.16313540935516357</v>
      </c>
      <c r="S10">
        <v>1.500000013038516E-3</v>
      </c>
      <c r="T10">
        <v>0.99000000953674316</v>
      </c>
      <c r="U10">
        <v>1.2000000104308128E-2</v>
      </c>
      <c r="V10">
        <v>0.99400001764297485</v>
      </c>
      <c r="W10">
        <v>2.7000000700354576E-3</v>
      </c>
      <c r="X10">
        <v>4</v>
      </c>
      <c r="Z10" t="s">
        <v>1727</v>
      </c>
    </row>
    <row r="11" spans="1:26" x14ac:dyDescent="0.2">
      <c r="A11">
        <v>26</v>
      </c>
      <c r="B11" t="s">
        <v>1606</v>
      </c>
      <c r="C11" t="s">
        <v>1610</v>
      </c>
      <c r="D11" t="s">
        <v>1617</v>
      </c>
      <c r="E11">
        <v>17</v>
      </c>
      <c r="F11">
        <v>5.0229999715156737E-8</v>
      </c>
      <c r="G11">
        <v>1.7000000923871994E-2</v>
      </c>
      <c r="H11">
        <v>66.668998718261719</v>
      </c>
      <c r="I11">
        <v>1.0740000009536743</v>
      </c>
      <c r="J11">
        <v>32.304000854492188</v>
      </c>
      <c r="K11">
        <v>0.26499998569488525</v>
      </c>
      <c r="L11">
        <v>100.32898712158203</v>
      </c>
      <c r="N11">
        <v>1.694425567984581E-2</v>
      </c>
      <c r="O11">
        <v>66.450386047363281</v>
      </c>
      <c r="P11">
        <v>1.0704783201217651</v>
      </c>
      <c r="Q11">
        <v>32.198074340820312</v>
      </c>
      <c r="R11">
        <v>0.26413100957870483</v>
      </c>
      <c r="S11">
        <v>3.9999998989515007E-4</v>
      </c>
      <c r="T11">
        <v>0.99659997224807739</v>
      </c>
      <c r="U11">
        <v>9.3999998643994331E-3</v>
      </c>
      <c r="V11">
        <v>0.9901999831199646</v>
      </c>
      <c r="W11">
        <v>4.3000001460313797E-3</v>
      </c>
      <c r="X11">
        <v>4</v>
      </c>
      <c r="Z11" t="s">
        <v>1727</v>
      </c>
    </row>
    <row r="12" spans="1:26" x14ac:dyDescent="0.2">
      <c r="A12">
        <v>23</v>
      </c>
      <c r="B12" t="s">
        <v>1606</v>
      </c>
      <c r="C12" t="s">
        <v>1610</v>
      </c>
      <c r="D12" t="s">
        <v>1618</v>
      </c>
      <c r="E12">
        <v>17</v>
      </c>
      <c r="F12">
        <v>5.0229999715156737E-8</v>
      </c>
      <c r="G12">
        <v>-6.0000000521540642E-3</v>
      </c>
      <c r="H12">
        <v>66.133003234863281</v>
      </c>
      <c r="I12">
        <v>1.3700000047683716</v>
      </c>
      <c r="J12">
        <v>32.431999206542969</v>
      </c>
      <c r="K12">
        <v>3.7000000476837158E-2</v>
      </c>
      <c r="L12">
        <v>99.966011047363281</v>
      </c>
      <c r="N12">
        <v>-6.0020401142537594E-3</v>
      </c>
      <c r="O12">
        <v>66.155487060546875</v>
      </c>
      <c r="P12">
        <v>1.370465874671936</v>
      </c>
      <c r="Q12">
        <v>32.443027496337891</v>
      </c>
      <c r="R12">
        <v>3.7012580782175064E-2</v>
      </c>
      <c r="S12">
        <v>-1.9999999494757503E-4</v>
      </c>
      <c r="T12">
        <v>0.991100013256073</v>
      </c>
      <c r="U12">
        <v>1.2000000104308128E-2</v>
      </c>
      <c r="V12">
        <v>0.9966999888420105</v>
      </c>
      <c r="W12">
        <v>6.0000002849847078E-4</v>
      </c>
      <c r="X12">
        <v>4</v>
      </c>
      <c r="Z12" t="s">
        <v>1728</v>
      </c>
    </row>
    <row r="13" spans="1:26" x14ac:dyDescent="0.2">
      <c r="A13">
        <v>29</v>
      </c>
      <c r="B13" t="s">
        <v>1606</v>
      </c>
      <c r="C13" t="s">
        <v>1610</v>
      </c>
      <c r="D13" t="s">
        <v>1619</v>
      </c>
      <c r="E13">
        <v>17</v>
      </c>
      <c r="F13">
        <v>5.024000060416256E-8</v>
      </c>
      <c r="G13">
        <v>6.0000000521540642E-3</v>
      </c>
      <c r="H13">
        <v>66.117996215820312</v>
      </c>
      <c r="I13">
        <v>1.3459999561309814</v>
      </c>
      <c r="J13">
        <v>32.546001434326172</v>
      </c>
      <c r="K13">
        <v>7.8000001609325409E-2</v>
      </c>
      <c r="L13">
        <v>100.09398651123047</v>
      </c>
      <c r="N13">
        <v>5.9943660162389278E-3</v>
      </c>
      <c r="O13">
        <v>66.055908203125</v>
      </c>
      <c r="P13">
        <v>1.3447360992431641</v>
      </c>
      <c r="Q13">
        <v>32.51544189453125</v>
      </c>
      <c r="R13">
        <v>7.7926762402057648E-2</v>
      </c>
      <c r="S13">
        <v>1.9999999494757503E-4</v>
      </c>
      <c r="T13">
        <v>0.98890000581741333</v>
      </c>
      <c r="U13">
        <v>1.1800000444054604E-2</v>
      </c>
      <c r="V13">
        <v>0.99819999933242798</v>
      </c>
      <c r="W13">
        <v>1.3000000035390258E-3</v>
      </c>
      <c r="X13">
        <v>4</v>
      </c>
      <c r="Z13" t="s">
        <v>1729</v>
      </c>
    </row>
    <row r="14" spans="1:26" x14ac:dyDescent="0.2">
      <c r="A14">
        <v>16</v>
      </c>
      <c r="B14" t="s">
        <v>1606</v>
      </c>
      <c r="C14" t="s">
        <v>1607</v>
      </c>
      <c r="D14" t="s">
        <v>1620</v>
      </c>
      <c r="E14">
        <v>17</v>
      </c>
      <c r="F14">
        <v>5.0019998809602839E-8</v>
      </c>
      <c r="G14">
        <v>1.4000000432133675E-2</v>
      </c>
      <c r="H14">
        <v>66.689002990722656</v>
      </c>
      <c r="I14">
        <v>1.4049999713897705</v>
      </c>
      <c r="J14">
        <v>32.294998168945312</v>
      </c>
      <c r="K14">
        <v>3.9999999105930328E-2</v>
      </c>
      <c r="L14">
        <v>100.44300079345703</v>
      </c>
      <c r="N14">
        <v>1.3938253745436668E-2</v>
      </c>
      <c r="O14">
        <v>66.394874572753906</v>
      </c>
      <c r="P14">
        <v>1.3988032341003418</v>
      </c>
      <c r="Q14">
        <v>32.152565002441406</v>
      </c>
      <c r="R14">
        <v>3.9823580533266068E-2</v>
      </c>
      <c r="S14">
        <v>3.9999998989515007E-4</v>
      </c>
      <c r="T14">
        <v>0.99690002202987671</v>
      </c>
      <c r="U14">
        <v>1.2299999594688416E-2</v>
      </c>
      <c r="V14">
        <v>0.98989999294281006</v>
      </c>
      <c r="W14">
        <v>6.0000002849847078E-4</v>
      </c>
      <c r="X14">
        <v>4</v>
      </c>
      <c r="Z14" t="s">
        <v>1730</v>
      </c>
    </row>
    <row r="15" spans="1:26" x14ac:dyDescent="0.2">
      <c r="A15">
        <v>18</v>
      </c>
      <c r="B15" t="s">
        <v>1606</v>
      </c>
      <c r="C15" t="s">
        <v>1607</v>
      </c>
      <c r="D15" t="s">
        <v>1621</v>
      </c>
      <c r="E15">
        <v>17</v>
      </c>
      <c r="F15">
        <v>5.0029999698608663E-8</v>
      </c>
      <c r="G15">
        <v>-1.3000000268220901E-2</v>
      </c>
      <c r="H15">
        <v>66.5</v>
      </c>
      <c r="I15">
        <v>1.3159999847412109</v>
      </c>
      <c r="J15">
        <v>32.33599853515625</v>
      </c>
      <c r="K15">
        <v>5.7999998331069946E-2</v>
      </c>
      <c r="L15">
        <v>100.19699859619141</v>
      </c>
      <c r="N15">
        <v>-1.2974441051483154E-2</v>
      </c>
      <c r="O15">
        <v>66.369255065917969</v>
      </c>
      <c r="P15">
        <v>1.3134125471115112</v>
      </c>
      <c r="Q15">
        <v>32.272422790527344</v>
      </c>
      <c r="R15">
        <v>5.7885963469743729E-2</v>
      </c>
      <c r="S15">
        <v>-3.0000001424923539E-4</v>
      </c>
      <c r="T15">
        <v>0.99550002813339233</v>
      </c>
      <c r="U15">
        <v>1.1500000022351742E-2</v>
      </c>
      <c r="V15">
        <v>0.99260002374649048</v>
      </c>
      <c r="W15">
        <v>1.0000000474974513E-3</v>
      </c>
      <c r="X15">
        <v>4</v>
      </c>
      <c r="Z15" t="s">
        <v>1730</v>
      </c>
    </row>
    <row r="16" spans="1:26" x14ac:dyDescent="0.2">
      <c r="A16">
        <v>22</v>
      </c>
      <c r="B16" t="s">
        <v>1606</v>
      </c>
      <c r="C16" t="s">
        <v>1610</v>
      </c>
      <c r="D16" t="s">
        <v>1622</v>
      </c>
      <c r="E16">
        <v>17</v>
      </c>
      <c r="F16">
        <v>5.0210001489858769E-8</v>
      </c>
      <c r="G16">
        <v>2.0999999716877937E-2</v>
      </c>
      <c r="H16">
        <v>66.247001647949219</v>
      </c>
      <c r="I16">
        <v>1.3240000009536743</v>
      </c>
      <c r="J16">
        <v>32.511001586914062</v>
      </c>
      <c r="K16">
        <v>0.10400000214576721</v>
      </c>
      <c r="L16">
        <v>100.20700073242188</v>
      </c>
      <c r="N16">
        <v>2.0956618711352348E-2</v>
      </c>
      <c r="O16">
        <v>66.110153198242188</v>
      </c>
      <c r="P16">
        <v>1.3212649822235107</v>
      </c>
      <c r="Q16">
        <v>32.443843841552734</v>
      </c>
      <c r="R16">
        <v>0.10378516465425491</v>
      </c>
      <c r="S16">
        <v>5.0000002374872565E-4</v>
      </c>
      <c r="T16">
        <v>0.99010002613067627</v>
      </c>
      <c r="U16">
        <v>1.1599999852478504E-2</v>
      </c>
      <c r="V16">
        <v>0.99639999866485596</v>
      </c>
      <c r="W16">
        <v>1.7000000225380063E-3</v>
      </c>
      <c r="X16">
        <v>4</v>
      </c>
      <c r="Z16" t="s">
        <v>1730</v>
      </c>
    </row>
    <row r="17" spans="1:26" x14ac:dyDescent="0.2">
      <c r="A17">
        <v>20</v>
      </c>
      <c r="B17" t="s">
        <v>1606</v>
      </c>
      <c r="C17" t="s">
        <v>1607</v>
      </c>
      <c r="D17" t="s">
        <v>1623</v>
      </c>
      <c r="E17">
        <v>17</v>
      </c>
      <c r="F17">
        <v>5.0050001476620309E-8</v>
      </c>
      <c r="G17">
        <v>-2.199999988079071E-2</v>
      </c>
      <c r="H17">
        <v>66.919998168945312</v>
      </c>
      <c r="I17">
        <v>1.2920000553131104</v>
      </c>
      <c r="J17">
        <v>32.324001312255859</v>
      </c>
      <c r="K17">
        <v>5.4000001400709152E-2</v>
      </c>
      <c r="L17">
        <v>100.5679931640625</v>
      </c>
      <c r="N17">
        <v>-2.1875746548175812E-2</v>
      </c>
      <c r="O17">
        <v>66.542037963867188</v>
      </c>
      <c r="P17">
        <v>1.2847030162811279</v>
      </c>
      <c r="Q17">
        <v>32.141441345214844</v>
      </c>
      <c r="R17">
        <v>5.3695019334554672E-2</v>
      </c>
      <c r="S17">
        <v>-6.0000002849847078E-4</v>
      </c>
      <c r="T17">
        <v>0.99910002946853638</v>
      </c>
      <c r="U17">
        <v>1.1300000362098217E-2</v>
      </c>
      <c r="V17">
        <v>0.98960000276565552</v>
      </c>
      <c r="W17">
        <v>8.9999998454004526E-4</v>
      </c>
      <c r="X17">
        <v>4</v>
      </c>
      <c r="Z17" t="s">
        <v>1730</v>
      </c>
    </row>
    <row r="18" spans="1:26" x14ac:dyDescent="0.2">
      <c r="A18">
        <v>22</v>
      </c>
      <c r="B18" t="s">
        <v>1606</v>
      </c>
      <c r="C18" t="s">
        <v>1607</v>
      </c>
      <c r="D18" t="s">
        <v>1624</v>
      </c>
      <c r="E18">
        <v>17</v>
      </c>
      <c r="F18">
        <v>5.0080000590924101E-8</v>
      </c>
      <c r="G18">
        <v>-2.9999999329447746E-2</v>
      </c>
      <c r="H18">
        <v>65.9530029296875</v>
      </c>
      <c r="I18">
        <v>1.4700000286102295</v>
      </c>
      <c r="J18">
        <v>32.240001678466797</v>
      </c>
      <c r="K18">
        <v>3.2999999821186066E-2</v>
      </c>
      <c r="L18">
        <v>99.666007995605469</v>
      </c>
      <c r="N18">
        <v>-3.0100531876087189E-2</v>
      </c>
      <c r="O18">
        <v>66.174018859863281</v>
      </c>
      <c r="P18">
        <v>1.4749261140823364</v>
      </c>
      <c r="Q18">
        <v>32.348041534423828</v>
      </c>
      <c r="R18">
        <v>3.3110585063695908E-2</v>
      </c>
      <c r="S18">
        <v>-7.9999997979030013E-4</v>
      </c>
      <c r="T18">
        <v>0.99260002374649048</v>
      </c>
      <c r="U18">
        <v>1.3000000268220901E-2</v>
      </c>
      <c r="V18">
        <v>0.99500000476837158</v>
      </c>
      <c r="W18">
        <v>5.0000002374872565E-4</v>
      </c>
      <c r="X18">
        <v>4</v>
      </c>
      <c r="Z18" t="s">
        <v>1730</v>
      </c>
    </row>
    <row r="19" spans="1:26" x14ac:dyDescent="0.2">
      <c r="A19">
        <v>24</v>
      </c>
      <c r="B19" t="s">
        <v>1606</v>
      </c>
      <c r="C19" t="s">
        <v>1607</v>
      </c>
      <c r="D19" t="s">
        <v>1625</v>
      </c>
      <c r="E19">
        <v>17</v>
      </c>
      <c r="F19">
        <v>5.0069999701918277E-8</v>
      </c>
      <c r="G19">
        <v>-1.4000000432133675E-2</v>
      </c>
      <c r="H19">
        <v>66.508003234863281</v>
      </c>
      <c r="I19">
        <v>1.3980000019073486</v>
      </c>
      <c r="J19">
        <v>32.353000640869141</v>
      </c>
      <c r="K19">
        <v>4.1000001132488251E-2</v>
      </c>
      <c r="L19">
        <v>100.2860107421875</v>
      </c>
      <c r="N19">
        <v>-1.396007277071476E-2</v>
      </c>
      <c r="O19">
        <v>66.318328857421875</v>
      </c>
      <c r="P19">
        <v>1.3940129280090332</v>
      </c>
      <c r="Q19">
        <v>32.260730743408203</v>
      </c>
      <c r="R19">
        <v>4.0883071720600128E-2</v>
      </c>
      <c r="S19">
        <v>-3.9999998989515007E-4</v>
      </c>
      <c r="T19">
        <v>0.99510002136230469</v>
      </c>
      <c r="U19">
        <v>1.2199999764561653E-2</v>
      </c>
      <c r="V19">
        <v>0.99260002374649048</v>
      </c>
      <c r="W19">
        <v>6.99999975040555E-4</v>
      </c>
      <c r="X19">
        <v>4</v>
      </c>
      <c r="Z19" t="s">
        <v>1730</v>
      </c>
    </row>
    <row r="20" spans="1:26" x14ac:dyDescent="0.2">
      <c r="A20">
        <v>25</v>
      </c>
      <c r="B20" t="s">
        <v>1606</v>
      </c>
      <c r="C20" t="s">
        <v>1610</v>
      </c>
      <c r="D20" t="s">
        <v>1626</v>
      </c>
      <c r="E20">
        <v>17</v>
      </c>
      <c r="F20">
        <v>5.024000060416256E-8</v>
      </c>
      <c r="G20">
        <v>-1.7000000923871994E-2</v>
      </c>
      <c r="H20">
        <v>66.674003601074219</v>
      </c>
      <c r="I20">
        <v>1.3380000591278076</v>
      </c>
      <c r="J20">
        <v>32.456001281738281</v>
      </c>
      <c r="K20">
        <v>7.0000000298023224E-2</v>
      </c>
      <c r="L20">
        <v>100.52100372314453</v>
      </c>
      <c r="N20">
        <v>-1.6911890357732773E-2</v>
      </c>
      <c r="O20">
        <v>66.32843017578125</v>
      </c>
      <c r="P20">
        <v>1.3310651779174805</v>
      </c>
      <c r="Q20">
        <v>32.28778076171875</v>
      </c>
      <c r="R20">
        <v>6.9637186825275421E-2</v>
      </c>
      <c r="S20">
        <v>-3.9999998989515007E-4</v>
      </c>
      <c r="T20">
        <v>0.99489998817443848</v>
      </c>
      <c r="U20">
        <v>1.1699999682605267E-2</v>
      </c>
      <c r="V20">
        <v>0.99309998750686646</v>
      </c>
      <c r="W20">
        <v>1.0999999940395355E-3</v>
      </c>
      <c r="X20">
        <v>4</v>
      </c>
      <c r="Z20" t="s">
        <v>1730</v>
      </c>
    </row>
    <row r="21" spans="1:26" x14ac:dyDescent="0.2">
      <c r="A21">
        <v>30</v>
      </c>
      <c r="B21" t="s">
        <v>1606</v>
      </c>
      <c r="C21" t="s">
        <v>1610</v>
      </c>
      <c r="D21" t="s">
        <v>1627</v>
      </c>
      <c r="E21">
        <v>17</v>
      </c>
      <c r="F21">
        <v>5.0210001489858769E-8</v>
      </c>
      <c r="G21">
        <v>-4.999999888241291E-3</v>
      </c>
      <c r="H21">
        <v>66.127998352050781</v>
      </c>
      <c r="I21">
        <v>1.3200000524520874</v>
      </c>
      <c r="J21">
        <v>32.477001190185547</v>
      </c>
      <c r="K21">
        <v>5.7999998331069946E-2</v>
      </c>
      <c r="L21">
        <v>99.977996826171875</v>
      </c>
      <c r="N21">
        <v>-5.0011002458631992E-3</v>
      </c>
      <c r="O21">
        <v>66.142555236816406</v>
      </c>
      <c r="P21">
        <v>1.3202905654907227</v>
      </c>
      <c r="Q21">
        <v>32.484149932861328</v>
      </c>
      <c r="R21">
        <v>5.8012764900922775E-2</v>
      </c>
      <c r="S21">
        <v>-9.9999997473787516E-5</v>
      </c>
      <c r="T21">
        <v>0.99040001630783081</v>
      </c>
      <c r="U21">
        <v>1.1599999852478504E-2</v>
      </c>
      <c r="V21">
        <v>0.99750000238418579</v>
      </c>
      <c r="W21">
        <v>8.9999998454004526E-4</v>
      </c>
      <c r="X21">
        <v>4</v>
      </c>
      <c r="Z21" t="s">
        <v>1730</v>
      </c>
    </row>
    <row r="22" spans="1:26" x14ac:dyDescent="0.2">
      <c r="A22">
        <v>27</v>
      </c>
      <c r="B22" t="s">
        <v>1606</v>
      </c>
      <c r="C22" t="s">
        <v>1610</v>
      </c>
      <c r="D22" t="s">
        <v>1628</v>
      </c>
      <c r="E22">
        <v>17</v>
      </c>
      <c r="F22">
        <v>5.0229999715156737E-8</v>
      </c>
      <c r="G22">
        <v>-8.999999612569809E-3</v>
      </c>
      <c r="H22">
        <v>66.049003601074219</v>
      </c>
      <c r="I22">
        <v>1.2790000438690186</v>
      </c>
      <c r="J22">
        <v>32.417999267578125</v>
      </c>
      <c r="K22">
        <v>5.7999998331069946E-2</v>
      </c>
      <c r="L22">
        <v>99.794998168945312</v>
      </c>
      <c r="N22">
        <v>-9.0184872969985008E-3</v>
      </c>
      <c r="O22">
        <v>66.184684753417969</v>
      </c>
      <c r="P22">
        <v>1.2816274166107178</v>
      </c>
      <c r="Q22">
        <v>32.484592437744141</v>
      </c>
      <c r="R22">
        <v>5.8119144290685654E-2</v>
      </c>
      <c r="S22">
        <v>-1.9999999494757503E-4</v>
      </c>
      <c r="T22">
        <v>0.99099999666213989</v>
      </c>
      <c r="U22">
        <v>1.119999960064888E-2</v>
      </c>
      <c r="V22">
        <v>0.99739998579025269</v>
      </c>
      <c r="W22">
        <v>8.9999998454004526E-4</v>
      </c>
      <c r="X22">
        <v>4</v>
      </c>
      <c r="Z22" t="s">
        <v>1730</v>
      </c>
    </row>
    <row r="23" spans="1:26" x14ac:dyDescent="0.2">
      <c r="A23">
        <v>2</v>
      </c>
      <c r="B23" t="s">
        <v>1606</v>
      </c>
      <c r="C23" t="s">
        <v>1610</v>
      </c>
      <c r="D23" t="s">
        <v>1629</v>
      </c>
      <c r="E23">
        <v>17</v>
      </c>
      <c r="F23">
        <v>5.0210001489858769E-8</v>
      </c>
      <c r="G23">
        <v>6.4000003039836884E-2</v>
      </c>
      <c r="H23">
        <v>63.955001831054688</v>
      </c>
      <c r="I23">
        <v>3.5529999732971191</v>
      </c>
      <c r="J23">
        <v>32.124000549316406</v>
      </c>
      <c r="K23">
        <v>0.25</v>
      </c>
      <c r="L23">
        <v>99.946006774902344</v>
      </c>
      <c r="N23">
        <v>6.4034581184387207E-2</v>
      </c>
      <c r="O23">
        <v>63.989551544189453</v>
      </c>
      <c r="P23">
        <v>3.5549192428588867</v>
      </c>
      <c r="Q23">
        <v>32.141353607177734</v>
      </c>
      <c r="R23">
        <v>0.25013506412506104</v>
      </c>
      <c r="S23">
        <v>1.7000000225380063E-3</v>
      </c>
      <c r="T23">
        <v>0.96719998121261597</v>
      </c>
      <c r="U23">
        <v>3.1500000506639481E-2</v>
      </c>
      <c r="V23">
        <v>0.99620002508163452</v>
      </c>
      <c r="W23">
        <v>4.1000000201165676E-3</v>
      </c>
      <c r="X23">
        <v>4</v>
      </c>
      <c r="Z23" t="s">
        <v>1731</v>
      </c>
    </row>
    <row r="24" spans="1:26" x14ac:dyDescent="0.2">
      <c r="A24">
        <v>2</v>
      </c>
      <c r="B24" t="s">
        <v>1606</v>
      </c>
      <c r="C24" t="s">
        <v>1607</v>
      </c>
      <c r="D24" t="s">
        <v>1630</v>
      </c>
      <c r="E24">
        <v>17</v>
      </c>
      <c r="F24">
        <v>5.0109999705227892E-8</v>
      </c>
      <c r="G24">
        <v>4.6999998390674591E-2</v>
      </c>
      <c r="H24">
        <v>62.751998901367188</v>
      </c>
      <c r="I24">
        <v>4.2690000534057617</v>
      </c>
      <c r="J24">
        <v>32.334999084472656</v>
      </c>
      <c r="K24">
        <v>0.16699999570846558</v>
      </c>
      <c r="L24">
        <v>99.569999694824219</v>
      </c>
      <c r="N24">
        <v>4.7202970832586288E-2</v>
      </c>
      <c r="O24">
        <v>63.023002624511719</v>
      </c>
      <c r="P24">
        <v>4.2874360084533691</v>
      </c>
      <c r="Q24">
        <v>32.474639892578125</v>
      </c>
      <c r="R24">
        <v>0.16772119700908661</v>
      </c>
      <c r="S24">
        <v>1.2000000569969416E-3</v>
      </c>
      <c r="T24">
        <v>0.95230001211166382</v>
      </c>
      <c r="U24">
        <v>3.7900000810623169E-2</v>
      </c>
      <c r="V24">
        <v>1.0061999559402466</v>
      </c>
      <c r="W24">
        <v>2.79999990016222E-3</v>
      </c>
      <c r="X24">
        <v>4</v>
      </c>
      <c r="Z24" t="s">
        <v>1731</v>
      </c>
    </row>
    <row r="25" spans="1:26" x14ac:dyDescent="0.2">
      <c r="A25">
        <v>3</v>
      </c>
      <c r="B25" t="s">
        <v>1606</v>
      </c>
      <c r="C25" t="s">
        <v>1607</v>
      </c>
      <c r="D25" t="s">
        <v>1631</v>
      </c>
      <c r="E25">
        <v>17</v>
      </c>
      <c r="F25">
        <v>5.0120000594233716E-8</v>
      </c>
      <c r="G25">
        <v>4.1999999433755875E-2</v>
      </c>
      <c r="H25">
        <v>62.351001739501953</v>
      </c>
      <c r="I25">
        <v>3.8910000324249268</v>
      </c>
      <c r="J25">
        <v>32.416000366210938</v>
      </c>
      <c r="K25">
        <v>0.22300000488758087</v>
      </c>
      <c r="L25">
        <v>98.922996520996094</v>
      </c>
      <c r="N25">
        <v>4.2457263916730881E-2</v>
      </c>
      <c r="O25">
        <v>63.029838562011719</v>
      </c>
      <c r="P25">
        <v>3.9333627223968506</v>
      </c>
      <c r="Q25">
        <v>32.768924713134766</v>
      </c>
      <c r="R25">
        <v>0.22542786598205566</v>
      </c>
      <c r="S25">
        <v>1.0999999940395355E-3</v>
      </c>
      <c r="T25">
        <v>0.94919997453689575</v>
      </c>
      <c r="U25">
        <v>3.4699998795986176E-2</v>
      </c>
      <c r="V25">
        <v>1.0119999647140503</v>
      </c>
      <c r="W25">
        <v>3.7000000011175871E-3</v>
      </c>
      <c r="X25">
        <v>4</v>
      </c>
      <c r="Z25" t="s">
        <v>1732</v>
      </c>
    </row>
    <row r="26" spans="1:26" x14ac:dyDescent="0.2">
      <c r="A26">
        <v>3</v>
      </c>
      <c r="B26" t="s">
        <v>1606</v>
      </c>
      <c r="C26" t="s">
        <v>1610</v>
      </c>
      <c r="D26" t="s">
        <v>1632</v>
      </c>
      <c r="E26">
        <v>17</v>
      </c>
      <c r="F26">
        <v>5.0200000600852945E-8</v>
      </c>
      <c r="G26">
        <v>5.4000001400709152E-2</v>
      </c>
      <c r="H26">
        <v>63.932998657226562</v>
      </c>
      <c r="I26">
        <v>3.6930000782012939</v>
      </c>
      <c r="J26">
        <v>32.369998931884766</v>
      </c>
      <c r="K26">
        <v>0.20399999618530273</v>
      </c>
      <c r="L26">
        <v>100.25401306152344</v>
      </c>
      <c r="N26">
        <v>5.3863182663917542E-2</v>
      </c>
      <c r="O26">
        <v>63.771011352539062</v>
      </c>
      <c r="P26">
        <v>3.683643102645874</v>
      </c>
      <c r="Q26">
        <v>32.287982940673828</v>
      </c>
      <c r="R26">
        <v>0.20348313450813293</v>
      </c>
      <c r="S26">
        <v>1.39999995008111E-3</v>
      </c>
      <c r="T26">
        <v>0.96319997310638428</v>
      </c>
      <c r="U26">
        <v>3.2600000500679016E-2</v>
      </c>
      <c r="V26">
        <v>1</v>
      </c>
      <c r="W26">
        <v>3.4000000450760126E-3</v>
      </c>
      <c r="X26">
        <v>4</v>
      </c>
      <c r="Z26" t="s">
        <v>1731</v>
      </c>
    </row>
    <row r="27" spans="1:26" x14ac:dyDescent="0.2">
      <c r="A27">
        <v>4</v>
      </c>
      <c r="B27" t="s">
        <v>1606</v>
      </c>
      <c r="C27" t="s">
        <v>1610</v>
      </c>
      <c r="D27" t="s">
        <v>1633</v>
      </c>
      <c r="E27">
        <v>17</v>
      </c>
      <c r="F27">
        <v>5.0229999715156737E-8</v>
      </c>
      <c r="G27">
        <v>4.1999999433755875E-2</v>
      </c>
      <c r="H27">
        <v>66.022003173828125</v>
      </c>
      <c r="I27">
        <v>1.4800000190734863</v>
      </c>
      <c r="J27">
        <v>32.325000762939453</v>
      </c>
      <c r="K27">
        <v>0.33199998736381531</v>
      </c>
      <c r="L27">
        <v>100.20099639892578</v>
      </c>
      <c r="N27">
        <v>4.191574826836586E-2</v>
      </c>
      <c r="O27">
        <v>65.889564514160156</v>
      </c>
      <c r="P27">
        <v>1.4770312309265137</v>
      </c>
      <c r="Q27">
        <v>32.260158538818359</v>
      </c>
      <c r="R27">
        <v>0.33133402466773987</v>
      </c>
      <c r="S27">
        <v>1.0999999940395355E-3</v>
      </c>
      <c r="T27">
        <v>0.98879998922348022</v>
      </c>
      <c r="U27">
        <v>1.3000000268220901E-2</v>
      </c>
      <c r="V27">
        <v>0.99279999732971191</v>
      </c>
      <c r="W27">
        <v>5.4000001400709152E-3</v>
      </c>
      <c r="X27">
        <v>4</v>
      </c>
      <c r="Z27" t="s">
        <v>1732</v>
      </c>
    </row>
    <row r="28" spans="1:26" x14ac:dyDescent="0.2">
      <c r="A28">
        <v>5</v>
      </c>
      <c r="B28" t="s">
        <v>1606</v>
      </c>
      <c r="C28" t="s">
        <v>1610</v>
      </c>
      <c r="D28" t="s">
        <v>1634</v>
      </c>
      <c r="E28">
        <v>17</v>
      </c>
      <c r="F28">
        <v>5.0250001493168384E-8</v>
      </c>
      <c r="G28">
        <v>5.0999999046325684E-2</v>
      </c>
      <c r="H28">
        <v>65.950996398925781</v>
      </c>
      <c r="I28">
        <v>1.4720000028610229</v>
      </c>
      <c r="J28">
        <v>32.284999847412109</v>
      </c>
      <c r="K28">
        <v>0.45500001311302185</v>
      </c>
      <c r="L28">
        <v>100.21399688720703</v>
      </c>
      <c r="N28">
        <v>5.089109018445015E-2</v>
      </c>
      <c r="O28">
        <v>65.810165405273438</v>
      </c>
      <c r="P28">
        <v>1.4688566923141479</v>
      </c>
      <c r="Q28">
        <v>32.216056823730469</v>
      </c>
      <c r="R28">
        <v>0.4540284276008606</v>
      </c>
      <c r="S28">
        <v>1.3000000035390258E-3</v>
      </c>
      <c r="T28">
        <v>0.98799997568130493</v>
      </c>
      <c r="U28">
        <v>1.2900000438094139E-2</v>
      </c>
      <c r="V28">
        <v>0.99180001020431519</v>
      </c>
      <c r="W28">
        <v>7.4000000022351742E-3</v>
      </c>
      <c r="X28">
        <v>4</v>
      </c>
      <c r="Z28" t="s">
        <v>1731</v>
      </c>
    </row>
    <row r="29" spans="1:26" x14ac:dyDescent="0.2">
      <c r="A29">
        <v>4</v>
      </c>
      <c r="B29" t="s">
        <v>1606</v>
      </c>
      <c r="C29" t="s">
        <v>1607</v>
      </c>
      <c r="D29" t="s">
        <v>1635</v>
      </c>
      <c r="E29">
        <v>17</v>
      </c>
      <c r="F29">
        <v>5.0130001483239539E-8</v>
      </c>
      <c r="G29">
        <v>6.1000000685453415E-2</v>
      </c>
      <c r="H29">
        <v>65.885002136230469</v>
      </c>
      <c r="I29">
        <v>1.465999960899353</v>
      </c>
      <c r="J29">
        <v>32.604000091552734</v>
      </c>
      <c r="K29">
        <v>0.47600001096725464</v>
      </c>
      <c r="L29">
        <v>100.49199676513672</v>
      </c>
      <c r="N29">
        <v>6.070135161280632E-2</v>
      </c>
      <c r="O29">
        <v>65.56243896484375</v>
      </c>
      <c r="P29">
        <v>1.4588226079940796</v>
      </c>
      <c r="Q29">
        <v>32.444374084472656</v>
      </c>
      <c r="R29">
        <v>0.47366958856582642</v>
      </c>
      <c r="S29">
        <v>1.5999999595806003E-3</v>
      </c>
      <c r="T29">
        <v>0.98250001668930054</v>
      </c>
      <c r="U29">
        <v>1.2799999676644802E-2</v>
      </c>
      <c r="V29">
        <v>0.99699997901916504</v>
      </c>
      <c r="W29">
        <v>7.799999788403511E-3</v>
      </c>
      <c r="X29">
        <v>4</v>
      </c>
      <c r="Z29" t="s">
        <v>1732</v>
      </c>
    </row>
    <row r="30" spans="1:26" x14ac:dyDescent="0.2">
      <c r="A30">
        <v>5</v>
      </c>
      <c r="B30" t="s">
        <v>1606</v>
      </c>
      <c r="C30" t="s">
        <v>1607</v>
      </c>
      <c r="D30" t="s">
        <v>1636</v>
      </c>
      <c r="E30">
        <v>17</v>
      </c>
      <c r="F30">
        <v>5.0109999705227892E-8</v>
      </c>
      <c r="G30">
        <v>6.1000000685453415E-2</v>
      </c>
      <c r="H30">
        <v>63.096000671386719</v>
      </c>
      <c r="I30">
        <v>3.559999942779541</v>
      </c>
      <c r="J30">
        <v>31.73900032043457</v>
      </c>
      <c r="K30">
        <v>0.25699999928474426</v>
      </c>
      <c r="L30">
        <v>98.7130126953125</v>
      </c>
      <c r="N30">
        <v>6.1795294284820557E-2</v>
      </c>
      <c r="O30">
        <v>63.918624877929688</v>
      </c>
      <c r="P30">
        <v>3.6064140796661377</v>
      </c>
      <c r="Q30">
        <v>32.152801513671875</v>
      </c>
      <c r="R30">
        <v>0.26035070419311523</v>
      </c>
      <c r="S30">
        <v>1.5999999595806003E-3</v>
      </c>
      <c r="T30">
        <v>0.96619999408721924</v>
      </c>
      <c r="U30">
        <v>3.189999982714653E-2</v>
      </c>
      <c r="V30">
        <v>0.99659997224807739</v>
      </c>
      <c r="W30">
        <v>4.3000001460313797E-3</v>
      </c>
      <c r="X30">
        <v>4</v>
      </c>
      <c r="Z30" t="s">
        <v>1733</v>
      </c>
    </row>
    <row r="31" spans="1:26" x14ac:dyDescent="0.2">
      <c r="A31">
        <v>6</v>
      </c>
      <c r="B31" t="s">
        <v>1606</v>
      </c>
      <c r="C31" t="s">
        <v>1607</v>
      </c>
      <c r="D31" t="s">
        <v>1637</v>
      </c>
      <c r="E31">
        <v>17</v>
      </c>
      <c r="F31">
        <v>5.0109999705227892E-8</v>
      </c>
      <c r="G31">
        <v>4.1999999433755875E-2</v>
      </c>
      <c r="H31">
        <v>65.98699951171875</v>
      </c>
      <c r="I31">
        <v>1.437999963760376</v>
      </c>
      <c r="J31">
        <v>32.516998291015625</v>
      </c>
      <c r="K31">
        <v>0.33700001239776611</v>
      </c>
      <c r="L31">
        <v>100.32099914550781</v>
      </c>
      <c r="N31">
        <v>4.1865609586238861E-2</v>
      </c>
      <c r="O31">
        <v>65.775856018066406</v>
      </c>
      <c r="P31">
        <v>1.4333987236022949</v>
      </c>
      <c r="Q31">
        <v>32.412952423095703</v>
      </c>
      <c r="R31">
        <v>0.33592170476913452</v>
      </c>
      <c r="S31">
        <v>1.0999999940395355E-3</v>
      </c>
      <c r="T31">
        <v>0.98580002784729004</v>
      </c>
      <c r="U31">
        <v>1.2600000016391277E-2</v>
      </c>
      <c r="V31">
        <v>0.99610000848770142</v>
      </c>
      <c r="W31">
        <v>5.4999999701976776E-3</v>
      </c>
      <c r="X31">
        <v>4</v>
      </c>
      <c r="Z31" t="s">
        <v>1732</v>
      </c>
    </row>
    <row r="32" spans="1:26" x14ac:dyDescent="0.2">
      <c r="A32">
        <v>7</v>
      </c>
      <c r="B32" t="s">
        <v>1606</v>
      </c>
      <c r="C32" t="s">
        <v>1607</v>
      </c>
      <c r="D32" t="s">
        <v>1638</v>
      </c>
      <c r="E32">
        <v>17</v>
      </c>
      <c r="F32">
        <v>5.0120000594233716E-8</v>
      </c>
      <c r="G32">
        <v>5.4999999701976776E-2</v>
      </c>
      <c r="H32">
        <v>64.467002868652344</v>
      </c>
      <c r="I32">
        <v>3.6170001029968262</v>
      </c>
      <c r="J32">
        <v>32.205001831054688</v>
      </c>
      <c r="K32">
        <v>0.19499999284744263</v>
      </c>
      <c r="L32">
        <v>100.53900146484375</v>
      </c>
      <c r="N32">
        <v>5.4705135524272919E-2</v>
      </c>
      <c r="O32">
        <v>64.121391296386719</v>
      </c>
      <c r="P32">
        <v>3.5976090431213379</v>
      </c>
      <c r="Q32">
        <v>32.0323486328125</v>
      </c>
      <c r="R32">
        <v>0.19395457208156586</v>
      </c>
      <c r="S32">
        <v>1.39999995008111E-3</v>
      </c>
      <c r="T32">
        <v>0.97009998559951782</v>
      </c>
      <c r="U32">
        <v>3.189999982714653E-2</v>
      </c>
      <c r="V32">
        <v>0.99379998445510864</v>
      </c>
      <c r="W32">
        <v>3.1999999191612005E-3</v>
      </c>
      <c r="X32">
        <v>4</v>
      </c>
      <c r="Z32" t="s">
        <v>1733</v>
      </c>
    </row>
    <row r="33" spans="1:26" x14ac:dyDescent="0.2">
      <c r="A33">
        <v>6</v>
      </c>
      <c r="B33" t="s">
        <v>1606</v>
      </c>
      <c r="C33" t="s">
        <v>1610</v>
      </c>
      <c r="D33" t="s">
        <v>1639</v>
      </c>
      <c r="E33">
        <v>17</v>
      </c>
      <c r="F33">
        <v>5.0229999715156737E-8</v>
      </c>
      <c r="G33">
        <v>-3.0000000260770321E-3</v>
      </c>
      <c r="H33">
        <v>64.847000122070312</v>
      </c>
      <c r="I33">
        <v>3.8889999389648438</v>
      </c>
      <c r="J33">
        <v>32.450000762939453</v>
      </c>
      <c r="K33">
        <v>0.15000000596046448</v>
      </c>
      <c r="L33">
        <v>101.33300018310547</v>
      </c>
      <c r="N33">
        <v>-2.9605359304696321E-3</v>
      </c>
      <c r="O33">
        <v>63.993961334228516</v>
      </c>
      <c r="P33">
        <v>3.837841272354126</v>
      </c>
      <c r="Q33">
        <v>32.02313232421875</v>
      </c>
      <c r="R33">
        <v>0.14802680909633636</v>
      </c>
      <c r="S33">
        <v>-9.9999997473787516E-5</v>
      </c>
      <c r="T33">
        <v>0.96939998865127563</v>
      </c>
      <c r="U33">
        <v>3.4000001847743988E-2</v>
      </c>
      <c r="V33">
        <v>0.99479997158050537</v>
      </c>
      <c r="W33">
        <v>2.4999999441206455E-3</v>
      </c>
      <c r="X33">
        <v>4</v>
      </c>
      <c r="Z33" t="s">
        <v>1731</v>
      </c>
    </row>
    <row r="34" spans="1:26" x14ac:dyDescent="0.2">
      <c r="A34">
        <v>7</v>
      </c>
      <c r="B34" t="s">
        <v>1606</v>
      </c>
      <c r="C34" t="s">
        <v>1610</v>
      </c>
      <c r="D34" t="s">
        <v>1640</v>
      </c>
      <c r="E34">
        <v>17</v>
      </c>
      <c r="F34">
        <v>5.0250001493168384E-8</v>
      </c>
      <c r="G34">
        <v>3.2000001519918442E-2</v>
      </c>
      <c r="H34">
        <v>62.853000640869141</v>
      </c>
      <c r="I34">
        <v>4.7319998741149902</v>
      </c>
      <c r="J34">
        <v>32.137001037597656</v>
      </c>
      <c r="K34">
        <v>0.17299999296665192</v>
      </c>
      <c r="L34">
        <v>99.927001953125</v>
      </c>
      <c r="N34">
        <v>3.202337771654129E-2</v>
      </c>
      <c r="O34">
        <v>62.898914337158203</v>
      </c>
      <c r="P34">
        <v>4.7354569435119629</v>
      </c>
      <c r="Q34">
        <v>32.160480499267578</v>
      </c>
      <c r="R34">
        <v>0.17312636971473694</v>
      </c>
      <c r="S34">
        <v>8.9999998454004526E-4</v>
      </c>
      <c r="T34">
        <v>0.95420002937316895</v>
      </c>
      <c r="U34">
        <v>4.2100001126527786E-2</v>
      </c>
      <c r="V34">
        <v>1.000499963760376</v>
      </c>
      <c r="W34">
        <v>2.899999963119626E-3</v>
      </c>
      <c r="X34">
        <v>4</v>
      </c>
      <c r="Z34" t="s">
        <v>1731</v>
      </c>
    </row>
    <row r="35" spans="1:26" x14ac:dyDescent="0.2">
      <c r="A35">
        <v>8</v>
      </c>
      <c r="B35" t="s">
        <v>1606</v>
      </c>
      <c r="C35" t="s">
        <v>1610</v>
      </c>
      <c r="D35" t="s">
        <v>1641</v>
      </c>
      <c r="E35">
        <v>17</v>
      </c>
      <c r="F35">
        <v>5.0250001493168384E-8</v>
      </c>
      <c r="G35">
        <v>0.11400000005960464</v>
      </c>
      <c r="H35">
        <v>64.738998413085938</v>
      </c>
      <c r="I35">
        <v>3.3580000400543213</v>
      </c>
      <c r="J35">
        <v>32.4010009765625</v>
      </c>
      <c r="K35">
        <v>0.375</v>
      </c>
      <c r="L35">
        <v>100.98699951171875</v>
      </c>
      <c r="N35">
        <v>0.11288581788539886</v>
      </c>
      <c r="O35">
        <v>64.106269836425781</v>
      </c>
      <c r="P35">
        <v>3.3251807689666748</v>
      </c>
      <c r="Q35">
        <v>32.084327697753906</v>
      </c>
      <c r="R35">
        <v>0.37133494019508362</v>
      </c>
      <c r="S35">
        <v>3.0000000260770321E-3</v>
      </c>
      <c r="T35">
        <v>0.96840000152587891</v>
      </c>
      <c r="U35">
        <v>2.9400000348687172E-2</v>
      </c>
      <c r="V35">
        <v>0.99390000104904175</v>
      </c>
      <c r="W35">
        <v>6.0999998822808266E-3</v>
      </c>
      <c r="X35">
        <v>4</v>
      </c>
      <c r="Z35" t="s">
        <v>1732</v>
      </c>
    </row>
    <row r="36" spans="1:26" x14ac:dyDescent="0.2">
      <c r="A36">
        <v>8</v>
      </c>
      <c r="B36" t="s">
        <v>1606</v>
      </c>
      <c r="C36" t="s">
        <v>1607</v>
      </c>
      <c r="D36" t="s">
        <v>1642</v>
      </c>
      <c r="E36">
        <v>17</v>
      </c>
      <c r="F36">
        <v>5.0130001483239539E-8</v>
      </c>
      <c r="G36">
        <v>2.6000000536441803E-2</v>
      </c>
      <c r="H36">
        <v>64.448997497558594</v>
      </c>
      <c r="I36">
        <v>3.8510000705718994</v>
      </c>
      <c r="J36">
        <v>32.104999542236328</v>
      </c>
      <c r="K36">
        <v>0.29899999499320984</v>
      </c>
      <c r="L36">
        <v>100.73000335693359</v>
      </c>
      <c r="N36">
        <v>2.5811575353145599E-2</v>
      </c>
      <c r="O36">
        <v>63.981925964355469</v>
      </c>
      <c r="P36">
        <v>3.8230915069580078</v>
      </c>
      <c r="Q36">
        <v>31.872329711914062</v>
      </c>
      <c r="R36">
        <v>0.2968330979347229</v>
      </c>
      <c r="S36">
        <v>6.99999975040555E-4</v>
      </c>
      <c r="T36">
        <v>0.97030001878738403</v>
      </c>
      <c r="U36">
        <v>3.3900000154972076E-2</v>
      </c>
      <c r="V36">
        <v>0.99119997024536133</v>
      </c>
      <c r="W36">
        <v>4.9000000581145287E-3</v>
      </c>
      <c r="X36">
        <v>4</v>
      </c>
      <c r="Z36" t="s">
        <v>1732</v>
      </c>
    </row>
    <row r="37" spans="1:26" x14ac:dyDescent="0.2">
      <c r="A37">
        <v>9</v>
      </c>
      <c r="B37" t="s">
        <v>1606</v>
      </c>
      <c r="C37" t="s">
        <v>1607</v>
      </c>
      <c r="D37" t="s">
        <v>1643</v>
      </c>
      <c r="E37">
        <v>17</v>
      </c>
      <c r="F37">
        <v>5.0120000594233716E-8</v>
      </c>
      <c r="G37">
        <v>9.9999997764825821E-3</v>
      </c>
      <c r="H37">
        <v>63.419998168945312</v>
      </c>
      <c r="I37">
        <v>3.8059999942779541</v>
      </c>
      <c r="J37">
        <v>32.316001892089844</v>
      </c>
      <c r="K37">
        <v>0.12399999797344208</v>
      </c>
      <c r="L37">
        <v>99.676002502441406</v>
      </c>
      <c r="N37">
        <v>1.0032504796981812E-2</v>
      </c>
      <c r="O37">
        <v>63.626144409179688</v>
      </c>
      <c r="P37">
        <v>3.8183715343475342</v>
      </c>
      <c r="Q37">
        <v>32.421047210693359</v>
      </c>
      <c r="R37">
        <v>0.12440306693315506</v>
      </c>
      <c r="S37">
        <v>3.0000001424923539E-4</v>
      </c>
      <c r="T37">
        <v>0.96060001850128174</v>
      </c>
      <c r="U37">
        <v>3.3700000494718552E-2</v>
      </c>
      <c r="V37">
        <v>1.0038000345230103</v>
      </c>
      <c r="W37">
        <v>2.0000000949949026E-3</v>
      </c>
      <c r="X37">
        <v>4</v>
      </c>
      <c r="Z37" t="s">
        <v>1733</v>
      </c>
    </row>
    <row r="38" spans="1:26" x14ac:dyDescent="0.2">
      <c r="A38">
        <v>9</v>
      </c>
      <c r="B38" t="s">
        <v>1606</v>
      </c>
      <c r="C38" t="s">
        <v>1610</v>
      </c>
      <c r="D38" t="s">
        <v>1644</v>
      </c>
      <c r="E38">
        <v>17</v>
      </c>
      <c r="F38">
        <v>5.0229999715156737E-8</v>
      </c>
      <c r="G38">
        <v>0.10400000214576721</v>
      </c>
      <c r="H38">
        <v>63.840000152587891</v>
      </c>
      <c r="I38">
        <v>3.4030001163482666</v>
      </c>
      <c r="J38">
        <v>32.501998901367188</v>
      </c>
      <c r="K38">
        <v>0.32400000095367432</v>
      </c>
      <c r="L38">
        <v>100.17299652099609</v>
      </c>
      <c r="N38">
        <v>0.10382039844989777</v>
      </c>
      <c r="O38">
        <v>63.729751586914062</v>
      </c>
      <c r="P38">
        <v>3.3971230983734131</v>
      </c>
      <c r="Q38">
        <v>32.445869445800781</v>
      </c>
      <c r="R38">
        <v>0.32344046235084534</v>
      </c>
      <c r="S38">
        <v>2.7000000700354576E-3</v>
      </c>
      <c r="T38">
        <v>0.96020001173019409</v>
      </c>
      <c r="U38">
        <v>2.9999999329447746E-2</v>
      </c>
      <c r="V38">
        <v>1.0024000406265259</v>
      </c>
      <c r="W38">
        <v>5.2999998442828655E-3</v>
      </c>
      <c r="X38">
        <v>4</v>
      </c>
      <c r="Z38" t="s">
        <v>1732</v>
      </c>
    </row>
    <row r="39" spans="1:26" x14ac:dyDescent="0.2">
      <c r="A39">
        <v>10</v>
      </c>
      <c r="B39" t="s">
        <v>1606</v>
      </c>
      <c r="C39" t="s">
        <v>1610</v>
      </c>
      <c r="D39" t="s">
        <v>1645</v>
      </c>
      <c r="E39">
        <v>17</v>
      </c>
      <c r="F39">
        <v>5.0229999715156737E-8</v>
      </c>
      <c r="G39">
        <v>6.4000003039836884E-2</v>
      </c>
      <c r="H39">
        <v>63.570999145507812</v>
      </c>
      <c r="I39">
        <v>3.9449999332427979</v>
      </c>
      <c r="J39">
        <v>32.631000518798828</v>
      </c>
      <c r="K39">
        <v>0.31400001049041748</v>
      </c>
      <c r="L39">
        <v>100.52500152587891</v>
      </c>
      <c r="N39">
        <v>6.3665755093097687E-2</v>
      </c>
      <c r="O39">
        <v>63.238994598388672</v>
      </c>
      <c r="P39">
        <v>3.9243965148925781</v>
      </c>
      <c r="Q39">
        <v>32.460582733154297</v>
      </c>
      <c r="R39">
        <v>0.31236010789871216</v>
      </c>
      <c r="S39">
        <v>1.7000000225380063E-3</v>
      </c>
      <c r="T39">
        <v>0.95459997653961182</v>
      </c>
      <c r="U39">
        <v>3.4699998795986176E-2</v>
      </c>
      <c r="V39">
        <v>1.0047999620437622</v>
      </c>
      <c r="W39">
        <v>5.1000001840293407E-3</v>
      </c>
      <c r="X39">
        <v>4</v>
      </c>
      <c r="Z39" t="s">
        <v>1732</v>
      </c>
    </row>
    <row r="40" spans="1:26" x14ac:dyDescent="0.2">
      <c r="A40">
        <v>10</v>
      </c>
      <c r="B40" t="s">
        <v>1606</v>
      </c>
      <c r="C40" t="s">
        <v>1607</v>
      </c>
      <c r="D40" t="s">
        <v>1646</v>
      </c>
      <c r="E40">
        <v>17</v>
      </c>
      <c r="F40">
        <v>5.0109999705227892E-8</v>
      </c>
      <c r="G40">
        <v>5.6000001728534698E-2</v>
      </c>
      <c r="H40">
        <v>64.072998046875</v>
      </c>
      <c r="I40">
        <v>3.5950000286102295</v>
      </c>
      <c r="J40">
        <v>32.078998565673828</v>
      </c>
      <c r="K40">
        <v>0.28099998831748962</v>
      </c>
      <c r="L40">
        <v>100.08399200439453</v>
      </c>
      <c r="N40">
        <v>5.5953003466129303E-2</v>
      </c>
      <c r="O40">
        <v>64.01922607421875</v>
      </c>
      <c r="P40">
        <v>3.5919830799102783</v>
      </c>
      <c r="Q40">
        <v>32.052078247070312</v>
      </c>
      <c r="R40">
        <v>0.28076416254043579</v>
      </c>
      <c r="S40">
        <v>1.500000013038516E-3</v>
      </c>
      <c r="T40">
        <v>0.96850001811981201</v>
      </c>
      <c r="U40">
        <v>3.1800001859664917E-2</v>
      </c>
      <c r="V40">
        <v>0.99430000782012939</v>
      </c>
      <c r="W40">
        <v>4.6000001020729542E-3</v>
      </c>
      <c r="X40">
        <v>4</v>
      </c>
      <c r="Z40" t="s">
        <v>1731</v>
      </c>
    </row>
    <row r="41" spans="1:26" x14ac:dyDescent="0.2">
      <c r="A41">
        <v>11</v>
      </c>
      <c r="B41" t="s">
        <v>1606</v>
      </c>
      <c r="C41" t="s">
        <v>1610</v>
      </c>
      <c r="D41" t="s">
        <v>1647</v>
      </c>
      <c r="E41">
        <v>17</v>
      </c>
      <c r="F41">
        <v>5.0250001493168384E-8</v>
      </c>
      <c r="G41">
        <v>4.0000001899898052E-3</v>
      </c>
      <c r="H41">
        <v>64.196998596191406</v>
      </c>
      <c r="I41">
        <v>3.6670000553131104</v>
      </c>
      <c r="J41">
        <v>32.418998718261719</v>
      </c>
      <c r="K41">
        <v>0.12700000405311584</v>
      </c>
      <c r="L41">
        <v>100.41398620605469</v>
      </c>
      <c r="N41">
        <v>3.9835087954998016E-3</v>
      </c>
      <c r="O41">
        <v>63.932331085205078</v>
      </c>
      <c r="P41">
        <v>3.6518816947937012</v>
      </c>
      <c r="Q41">
        <v>32.285343170166016</v>
      </c>
      <c r="R41">
        <v>0.12647640705108643</v>
      </c>
      <c r="S41">
        <v>9.9999997473787516E-5</v>
      </c>
      <c r="T41">
        <v>0.96579998731613159</v>
      </c>
      <c r="U41">
        <v>3.229999914765358E-2</v>
      </c>
      <c r="V41">
        <v>1.0002000331878662</v>
      </c>
      <c r="W41">
        <v>2.099999925121665E-3</v>
      </c>
      <c r="X41">
        <v>4</v>
      </c>
      <c r="Z41" t="s">
        <v>1732</v>
      </c>
    </row>
    <row r="42" spans="1:26" x14ac:dyDescent="0.2">
      <c r="A42">
        <v>12</v>
      </c>
      <c r="B42" t="s">
        <v>1606</v>
      </c>
      <c r="C42" t="s">
        <v>1610</v>
      </c>
      <c r="D42" t="s">
        <v>1648</v>
      </c>
      <c r="E42">
        <v>17</v>
      </c>
      <c r="F42">
        <v>5.0250001493168384E-8</v>
      </c>
      <c r="G42">
        <v>7.9999998211860657E-2</v>
      </c>
      <c r="H42">
        <v>65.6510009765625</v>
      </c>
      <c r="I42">
        <v>1.437000036239624</v>
      </c>
      <c r="J42">
        <v>32.497001647949219</v>
      </c>
      <c r="K42">
        <v>0.5690000057220459</v>
      </c>
      <c r="L42">
        <v>100.23400115966797</v>
      </c>
      <c r="N42">
        <v>7.9813234508037567E-2</v>
      </c>
      <c r="O42">
        <v>65.49774169921875</v>
      </c>
      <c r="P42">
        <v>1.4336452484130859</v>
      </c>
      <c r="Q42">
        <v>32.421134948730469</v>
      </c>
      <c r="R42">
        <v>0.56767165660858154</v>
      </c>
      <c r="S42">
        <v>2.099999925121665E-3</v>
      </c>
      <c r="T42">
        <v>0.98159998655319214</v>
      </c>
      <c r="U42">
        <v>1.2600000016391277E-2</v>
      </c>
      <c r="V42">
        <v>0.99629998207092285</v>
      </c>
      <c r="W42">
        <v>9.3000000342726707E-3</v>
      </c>
      <c r="X42">
        <v>4</v>
      </c>
      <c r="Z42" t="s">
        <v>1732</v>
      </c>
    </row>
    <row r="43" spans="1:26" x14ac:dyDescent="0.2">
      <c r="A43">
        <v>11</v>
      </c>
      <c r="B43" t="s">
        <v>1606</v>
      </c>
      <c r="C43" t="s">
        <v>1607</v>
      </c>
      <c r="D43" t="s">
        <v>1649</v>
      </c>
      <c r="E43">
        <v>17</v>
      </c>
      <c r="F43">
        <v>5.0109999705227892E-8</v>
      </c>
      <c r="G43">
        <v>7.0000000298023224E-2</v>
      </c>
      <c r="H43">
        <v>64.324996948242188</v>
      </c>
      <c r="I43">
        <v>3.3870000839233398</v>
      </c>
      <c r="J43">
        <v>32.271999359130859</v>
      </c>
      <c r="K43">
        <v>0.20499999821186066</v>
      </c>
      <c r="L43">
        <v>100.25900268554688</v>
      </c>
      <c r="N43">
        <v>6.9819167256355286E-2</v>
      </c>
      <c r="O43">
        <v>64.158821105957031</v>
      </c>
      <c r="P43">
        <v>3.3782503604888916</v>
      </c>
      <c r="Q43">
        <v>32.188629150390625</v>
      </c>
      <c r="R43">
        <v>0.20447041094303131</v>
      </c>
      <c r="S43">
        <v>1.7999999690800905E-3</v>
      </c>
      <c r="T43">
        <v>0.96869999170303345</v>
      </c>
      <c r="U43">
        <v>2.9899999499320984E-2</v>
      </c>
      <c r="V43">
        <v>0.99659997224807739</v>
      </c>
      <c r="W43">
        <v>3.4000000450760126E-3</v>
      </c>
      <c r="X43">
        <v>4</v>
      </c>
      <c r="Z43" t="s">
        <v>1732</v>
      </c>
    </row>
    <row r="44" spans="1:26" x14ac:dyDescent="0.2">
      <c r="A44">
        <v>34</v>
      </c>
      <c r="B44" t="s">
        <v>1606</v>
      </c>
      <c r="C44" t="s">
        <v>1607</v>
      </c>
      <c r="D44" t="s">
        <v>1650</v>
      </c>
      <c r="E44">
        <v>17</v>
      </c>
      <c r="F44">
        <v>5.0170001486549154E-8</v>
      </c>
      <c r="G44">
        <v>2.3000000044703484E-2</v>
      </c>
      <c r="H44">
        <v>66.986000061035156</v>
      </c>
      <c r="I44">
        <v>1.0829999446868896</v>
      </c>
      <c r="J44">
        <v>32.53900146484375</v>
      </c>
      <c r="K44">
        <v>5.9999998658895493E-2</v>
      </c>
      <c r="L44">
        <v>100.69100189208984</v>
      </c>
      <c r="N44">
        <v>2.2842159494757652E-2</v>
      </c>
      <c r="O44">
        <v>66.526298522949219</v>
      </c>
      <c r="P44">
        <v>1.0755677223205566</v>
      </c>
      <c r="Q44">
        <v>32.315696716308594</v>
      </c>
      <c r="R44">
        <v>5.9588242322206497E-2</v>
      </c>
      <c r="S44">
        <v>6.0000002849847078E-4</v>
      </c>
      <c r="T44">
        <v>0.99650001525878906</v>
      </c>
      <c r="U44">
        <v>9.3999998643994331E-3</v>
      </c>
      <c r="V44">
        <v>0.99260002374649048</v>
      </c>
      <c r="W44">
        <v>1.0000000474974513E-3</v>
      </c>
      <c r="X44">
        <v>4</v>
      </c>
      <c r="Z44" t="s">
        <v>1734</v>
      </c>
    </row>
    <row r="45" spans="1:26" x14ac:dyDescent="0.2">
      <c r="A45">
        <v>31</v>
      </c>
      <c r="B45" t="s">
        <v>1606</v>
      </c>
      <c r="C45" t="s">
        <v>1607</v>
      </c>
      <c r="D45" t="s">
        <v>1651</v>
      </c>
      <c r="E45">
        <v>17</v>
      </c>
      <c r="F45">
        <v>5.0179998822841299E-8</v>
      </c>
      <c r="G45">
        <v>2.6000000536441803E-2</v>
      </c>
      <c r="H45">
        <v>66.032997131347656</v>
      </c>
      <c r="I45">
        <v>1.1230000257492065</v>
      </c>
      <c r="J45">
        <v>32.320999145507812</v>
      </c>
      <c r="K45">
        <v>0.44499999284744263</v>
      </c>
      <c r="L45">
        <v>99.947998046875</v>
      </c>
      <c r="N45">
        <v>2.6013527065515518E-2</v>
      </c>
      <c r="O45">
        <v>66.067352294921875</v>
      </c>
      <c r="P45">
        <v>1.1235843896865845</v>
      </c>
      <c r="Q45">
        <v>32.337814331054688</v>
      </c>
      <c r="R45">
        <v>0.44523152709007263</v>
      </c>
      <c r="S45">
        <v>6.99999975040555E-4</v>
      </c>
      <c r="T45">
        <v>0.99010002613067627</v>
      </c>
      <c r="U45">
        <v>9.8999999463558197E-3</v>
      </c>
      <c r="V45">
        <v>0.99379998445510864</v>
      </c>
      <c r="W45">
        <v>7.3000001721084118E-3</v>
      </c>
      <c r="X45">
        <v>4</v>
      </c>
      <c r="Z45" t="s">
        <v>1734</v>
      </c>
    </row>
    <row r="46" spans="1:26" x14ac:dyDescent="0.2">
      <c r="A46">
        <v>35</v>
      </c>
      <c r="B46" t="s">
        <v>1606</v>
      </c>
      <c r="C46" t="s">
        <v>1607</v>
      </c>
      <c r="D46" t="s">
        <v>1652</v>
      </c>
      <c r="E46">
        <v>17</v>
      </c>
      <c r="F46">
        <v>5.0179998822841299E-8</v>
      </c>
      <c r="G46">
        <v>3.7999998778104782E-2</v>
      </c>
      <c r="H46">
        <v>65.882003784179688</v>
      </c>
      <c r="I46">
        <v>1.0789999961853027</v>
      </c>
      <c r="J46">
        <v>32.9010009765625</v>
      </c>
      <c r="K46">
        <v>0.24400000274181366</v>
      </c>
      <c r="L46">
        <v>100.14401245117188</v>
      </c>
      <c r="N46">
        <v>3.7945352494716644E-2</v>
      </c>
      <c r="O46">
        <v>65.787261962890625</v>
      </c>
      <c r="P46">
        <v>1.0774482488632202</v>
      </c>
      <c r="Q46">
        <v>32.853687286376953</v>
      </c>
      <c r="R46">
        <v>0.24364912509918213</v>
      </c>
      <c r="S46">
        <v>1.0000000474974513E-3</v>
      </c>
      <c r="T46">
        <v>0.9814000129699707</v>
      </c>
      <c r="U46">
        <v>9.3999998643994331E-3</v>
      </c>
      <c r="V46">
        <v>1.0049999952316284</v>
      </c>
      <c r="W46">
        <v>4.0000001899898052E-3</v>
      </c>
      <c r="X46">
        <v>4</v>
      </c>
      <c r="Z46" t="s">
        <v>1734</v>
      </c>
    </row>
    <row r="47" spans="1:26" x14ac:dyDescent="0.2">
      <c r="A47">
        <v>44</v>
      </c>
      <c r="B47" t="s">
        <v>1606</v>
      </c>
      <c r="C47" t="s">
        <v>1610</v>
      </c>
      <c r="D47" t="s">
        <v>1653</v>
      </c>
      <c r="E47">
        <v>17</v>
      </c>
      <c r="F47">
        <v>5.024000060416256E-8</v>
      </c>
      <c r="G47">
        <v>2.3000000044703484E-2</v>
      </c>
      <c r="H47">
        <v>66.259002685546875</v>
      </c>
      <c r="I47">
        <v>1.468000054359436</v>
      </c>
      <c r="J47">
        <v>32.659000396728516</v>
      </c>
      <c r="K47">
        <v>0.12600000202655792</v>
      </c>
      <c r="L47">
        <v>100.53501129150391</v>
      </c>
      <c r="N47">
        <v>2.2877603769302368E-2</v>
      </c>
      <c r="O47">
        <v>65.906394958496094</v>
      </c>
      <c r="P47">
        <v>1.4601879119873047</v>
      </c>
      <c r="Q47">
        <v>32.485202789306641</v>
      </c>
      <c r="R47">
        <v>0.12532947957515717</v>
      </c>
      <c r="S47">
        <v>6.0000002849847078E-4</v>
      </c>
      <c r="T47">
        <v>0.98720002174377441</v>
      </c>
      <c r="U47">
        <v>1.2799999676644802E-2</v>
      </c>
      <c r="V47">
        <v>0.99779999256134033</v>
      </c>
      <c r="W47">
        <v>2.099999925121665E-3</v>
      </c>
      <c r="X47">
        <v>4</v>
      </c>
      <c r="Z47" t="s">
        <v>1734</v>
      </c>
    </row>
    <row r="48" spans="1:26" x14ac:dyDescent="0.2">
      <c r="A48">
        <v>45</v>
      </c>
      <c r="B48" t="s">
        <v>1606</v>
      </c>
      <c r="C48" t="s">
        <v>1610</v>
      </c>
      <c r="D48" t="s">
        <v>1654</v>
      </c>
      <c r="E48">
        <v>17</v>
      </c>
      <c r="F48">
        <v>5.0250001493168384E-8</v>
      </c>
      <c r="G48">
        <v>4.3999999761581421E-2</v>
      </c>
      <c r="H48">
        <v>65.683998107910156</v>
      </c>
      <c r="I48">
        <v>1.4520000219345093</v>
      </c>
      <c r="J48">
        <v>32.900001525878906</v>
      </c>
      <c r="K48">
        <v>0.15299999713897705</v>
      </c>
      <c r="L48">
        <v>100.23300170898438</v>
      </c>
      <c r="N48">
        <v>4.3897718191146851E-2</v>
      </c>
      <c r="O48">
        <v>65.53131103515625</v>
      </c>
      <c r="P48">
        <v>1.4486247301101685</v>
      </c>
      <c r="Q48">
        <v>32.823520660400391</v>
      </c>
      <c r="R48">
        <v>0.15264433622360229</v>
      </c>
      <c r="S48">
        <v>1.0999999940395355E-3</v>
      </c>
      <c r="T48">
        <v>0.97879999876022339</v>
      </c>
      <c r="U48">
        <v>1.269999984651804E-2</v>
      </c>
      <c r="V48">
        <v>1.0053000450134277</v>
      </c>
      <c r="W48">
        <v>2.4999999441206455E-3</v>
      </c>
      <c r="X48">
        <v>4</v>
      </c>
      <c r="Z48" t="s">
        <v>1734</v>
      </c>
    </row>
    <row r="49" spans="1:26" x14ac:dyDescent="0.2">
      <c r="A49">
        <v>37</v>
      </c>
      <c r="B49" t="s">
        <v>1606</v>
      </c>
      <c r="C49" t="s">
        <v>1607</v>
      </c>
      <c r="D49" t="s">
        <v>1655</v>
      </c>
      <c r="E49">
        <v>17</v>
      </c>
      <c r="F49">
        <v>5.0160000597543331E-8</v>
      </c>
      <c r="G49">
        <v>3.7999998778104782E-2</v>
      </c>
      <c r="H49">
        <v>65.843002319335938</v>
      </c>
      <c r="I49">
        <v>1.1440000534057617</v>
      </c>
      <c r="J49">
        <v>32.448001861572266</v>
      </c>
      <c r="K49">
        <v>0.23199999332427979</v>
      </c>
      <c r="L49">
        <v>99.705009460449219</v>
      </c>
      <c r="N49">
        <v>3.8112428039312363E-2</v>
      </c>
      <c r="O49">
        <v>66.037811279296875</v>
      </c>
      <c r="P49">
        <v>1.1473847627639771</v>
      </c>
      <c r="Q49">
        <v>32.54400634765625</v>
      </c>
      <c r="R49">
        <v>0.23268640041351318</v>
      </c>
      <c r="S49">
        <v>1.0000000474974513E-3</v>
      </c>
      <c r="T49">
        <v>0.98769998550415039</v>
      </c>
      <c r="U49">
        <v>9.9999997764825821E-3</v>
      </c>
      <c r="V49">
        <v>0.99809998273849487</v>
      </c>
      <c r="W49">
        <v>3.8000000640749931E-3</v>
      </c>
      <c r="X49">
        <v>4</v>
      </c>
      <c r="Z49" t="s">
        <v>1734</v>
      </c>
    </row>
    <row r="50" spans="1:26" x14ac:dyDescent="0.2">
      <c r="A50">
        <v>39</v>
      </c>
      <c r="B50" t="s">
        <v>1606</v>
      </c>
      <c r="C50" t="s">
        <v>1607</v>
      </c>
      <c r="D50" t="s">
        <v>1656</v>
      </c>
      <c r="E50">
        <v>17</v>
      </c>
      <c r="F50">
        <v>5.0160000597543331E-8</v>
      </c>
      <c r="G50">
        <v>3.0999999493360519E-2</v>
      </c>
      <c r="H50">
        <v>66.68499755859375</v>
      </c>
      <c r="I50">
        <v>1.1640000343322754</v>
      </c>
      <c r="J50">
        <v>32.51300048828125</v>
      </c>
      <c r="K50">
        <v>0.12700000405311584</v>
      </c>
      <c r="L50">
        <v>100.51999664306641</v>
      </c>
      <c r="N50">
        <v>3.083963505923748E-2</v>
      </c>
      <c r="O50">
        <v>66.34002685546875</v>
      </c>
      <c r="P50">
        <v>1.1579785346984863</v>
      </c>
      <c r="Q50">
        <v>32.344810485839844</v>
      </c>
      <c r="R50">
        <v>0.1263430267572403</v>
      </c>
      <c r="S50">
        <v>7.9999997979030013E-4</v>
      </c>
      <c r="T50">
        <v>0.99379998445510864</v>
      </c>
      <c r="U50">
        <v>1.0200000368058681E-2</v>
      </c>
      <c r="V50">
        <v>0.9934999942779541</v>
      </c>
      <c r="W50">
        <v>2.099999925121665E-3</v>
      </c>
      <c r="X50">
        <v>4</v>
      </c>
      <c r="Z50" t="s">
        <v>1734</v>
      </c>
    </row>
    <row r="51" spans="1:26" x14ac:dyDescent="0.2">
      <c r="A51">
        <v>43</v>
      </c>
      <c r="B51" t="s">
        <v>1606</v>
      </c>
      <c r="C51" t="s">
        <v>1610</v>
      </c>
      <c r="D51" t="s">
        <v>1657</v>
      </c>
      <c r="E51">
        <v>17</v>
      </c>
      <c r="F51">
        <v>5.0229999715156737E-8</v>
      </c>
      <c r="G51">
        <v>4.1000001132488251E-2</v>
      </c>
      <c r="H51">
        <v>66.088996887207031</v>
      </c>
      <c r="I51">
        <v>1.3480000495910645</v>
      </c>
      <c r="J51">
        <v>32.618999481201172</v>
      </c>
      <c r="K51">
        <v>0.17200000584125519</v>
      </c>
      <c r="L51">
        <v>100.26899719238281</v>
      </c>
      <c r="N51">
        <v>4.0890008211135864E-2</v>
      </c>
      <c r="O51">
        <v>65.911697387695312</v>
      </c>
      <c r="P51">
        <v>1.344383716583252</v>
      </c>
      <c r="Q51">
        <v>32.531490325927734</v>
      </c>
      <c r="R51">
        <v>0.1715385764837265</v>
      </c>
      <c r="S51">
        <v>1.0999999940395355E-3</v>
      </c>
      <c r="T51">
        <v>0.98640000820159912</v>
      </c>
      <c r="U51">
        <v>1.1800000444054604E-2</v>
      </c>
      <c r="V51">
        <v>0.99839997291564941</v>
      </c>
      <c r="W51">
        <v>2.79999990016222E-3</v>
      </c>
      <c r="X51">
        <v>4</v>
      </c>
      <c r="Z51" t="s">
        <v>1734</v>
      </c>
    </row>
    <row r="52" spans="1:26" x14ac:dyDescent="0.2">
      <c r="A52">
        <v>40</v>
      </c>
      <c r="B52" t="s">
        <v>1606</v>
      </c>
      <c r="C52" t="s">
        <v>1607</v>
      </c>
      <c r="D52" t="s">
        <v>1658</v>
      </c>
      <c r="E52">
        <v>17</v>
      </c>
      <c r="F52">
        <v>5.0109999705227892E-8</v>
      </c>
      <c r="G52">
        <v>7.0000002160668373E-3</v>
      </c>
      <c r="H52">
        <v>65.830001831054688</v>
      </c>
      <c r="I52">
        <v>1.2460000514984131</v>
      </c>
      <c r="J52">
        <v>32.770999908447266</v>
      </c>
      <c r="K52">
        <v>0.10999999940395355</v>
      </c>
      <c r="L52">
        <v>99.963996887207031</v>
      </c>
      <c r="N52">
        <v>7.0025213062763214E-3</v>
      </c>
      <c r="O52">
        <v>65.853706359863281</v>
      </c>
      <c r="P52">
        <v>1.2464487552642822</v>
      </c>
      <c r="Q52">
        <v>32.782802581787109</v>
      </c>
      <c r="R52">
        <v>0.1100396141409874</v>
      </c>
      <c r="S52">
        <v>1.9999999494757503E-4</v>
      </c>
      <c r="T52">
        <v>0.98350000381469727</v>
      </c>
      <c r="U52">
        <v>1.0900000110268593E-2</v>
      </c>
      <c r="V52">
        <v>1.0039999485015869</v>
      </c>
      <c r="W52">
        <v>1.7999999690800905E-3</v>
      </c>
      <c r="X52">
        <v>4</v>
      </c>
      <c r="Z52" t="s">
        <v>1734</v>
      </c>
    </row>
    <row r="53" spans="1:26" x14ac:dyDescent="0.2">
      <c r="A53">
        <v>47</v>
      </c>
      <c r="B53" t="s">
        <v>1606</v>
      </c>
      <c r="C53" t="s">
        <v>1610</v>
      </c>
      <c r="D53" t="s">
        <v>1659</v>
      </c>
      <c r="E53">
        <v>17</v>
      </c>
      <c r="F53">
        <v>5.024000060416256E-8</v>
      </c>
      <c r="G53">
        <v>4.3999999761581421E-2</v>
      </c>
      <c r="H53">
        <v>66.736000061035156</v>
      </c>
      <c r="I53">
        <v>1.0970000028610229</v>
      </c>
      <c r="J53">
        <v>32.534000396728516</v>
      </c>
      <c r="K53">
        <v>0.12800000607967377</v>
      </c>
      <c r="L53">
        <v>100.53898620605469</v>
      </c>
      <c r="N53">
        <v>4.3764118105173111E-2</v>
      </c>
      <c r="O53">
        <v>66.378227233886719</v>
      </c>
      <c r="P53">
        <v>1.0911190509796143</v>
      </c>
      <c r="Q53">
        <v>32.359588623046875</v>
      </c>
      <c r="R53">
        <v>0.12731379270553589</v>
      </c>
      <c r="S53">
        <v>1.0999999940395355E-3</v>
      </c>
      <c r="T53">
        <v>0.99390000104904175</v>
      </c>
      <c r="U53">
        <v>9.6000004559755325E-3</v>
      </c>
      <c r="V53">
        <v>0.99360001087188721</v>
      </c>
      <c r="W53">
        <v>2.099999925121665E-3</v>
      </c>
      <c r="X53">
        <v>4</v>
      </c>
      <c r="Z53" t="s">
        <v>1734</v>
      </c>
    </row>
    <row r="54" spans="1:26" x14ac:dyDescent="0.2">
      <c r="A54">
        <v>42</v>
      </c>
      <c r="B54" t="s">
        <v>1606</v>
      </c>
      <c r="C54" t="s">
        <v>1607</v>
      </c>
      <c r="D54" t="s">
        <v>1660</v>
      </c>
      <c r="E54">
        <v>17</v>
      </c>
      <c r="F54">
        <v>5.0149999708537507E-8</v>
      </c>
      <c r="G54">
        <v>2.7000000700354576E-2</v>
      </c>
      <c r="H54">
        <v>66.126998901367188</v>
      </c>
      <c r="I54">
        <v>1.4079999923706055</v>
      </c>
      <c r="J54">
        <v>32.441001892089844</v>
      </c>
      <c r="K54">
        <v>0.14399999380111694</v>
      </c>
      <c r="L54">
        <v>100.14700317382812</v>
      </c>
      <c r="N54">
        <v>2.6960369199514389E-2</v>
      </c>
      <c r="O54">
        <v>66.029930114746094</v>
      </c>
      <c r="P54">
        <v>1.4059332609176636</v>
      </c>
      <c r="Q54">
        <v>32.393383026123047</v>
      </c>
      <c r="R54">
        <v>0.14378862082958221</v>
      </c>
      <c r="S54">
        <v>6.99999975040555E-4</v>
      </c>
      <c r="T54">
        <v>0.98960000276565552</v>
      </c>
      <c r="U54">
        <v>1.2299999594688416E-2</v>
      </c>
      <c r="V54">
        <v>0.99550002813339233</v>
      </c>
      <c r="W54">
        <v>2.3000000510364771E-3</v>
      </c>
      <c r="X54">
        <v>4</v>
      </c>
      <c r="Z54" t="s">
        <v>1734</v>
      </c>
    </row>
    <row r="55" spans="1:26" x14ac:dyDescent="0.2">
      <c r="A55">
        <v>48</v>
      </c>
      <c r="B55" t="s">
        <v>1606</v>
      </c>
      <c r="C55" t="s">
        <v>1610</v>
      </c>
      <c r="D55" t="s">
        <v>1661</v>
      </c>
      <c r="E55">
        <v>17</v>
      </c>
      <c r="F55">
        <v>5.0250001493168384E-8</v>
      </c>
      <c r="G55">
        <v>4.8999998718500137E-2</v>
      </c>
      <c r="H55">
        <v>65.375</v>
      </c>
      <c r="I55">
        <v>1.1970000267028809</v>
      </c>
      <c r="J55">
        <v>32.530998229980469</v>
      </c>
      <c r="K55">
        <v>8.2999996840953827E-2</v>
      </c>
      <c r="L55">
        <v>99.235000610351562</v>
      </c>
      <c r="N55">
        <v>4.9377739429473877E-2</v>
      </c>
      <c r="O55">
        <v>65.878974914550781</v>
      </c>
      <c r="P55">
        <v>1.2062276601791382</v>
      </c>
      <c r="Q55">
        <v>32.781780242919922</v>
      </c>
      <c r="R55">
        <v>8.3639837801456451E-2</v>
      </c>
      <c r="S55">
        <v>1.3000000035390258E-3</v>
      </c>
      <c r="T55">
        <v>0.98339998722076416</v>
      </c>
      <c r="U55">
        <v>1.0499999858438969E-2</v>
      </c>
      <c r="V55">
        <v>1.0034999847412109</v>
      </c>
      <c r="W55">
        <v>1.39999995008111E-3</v>
      </c>
      <c r="X55">
        <v>4</v>
      </c>
      <c r="Z55" t="s">
        <v>1734</v>
      </c>
    </row>
    <row r="56" spans="1:26" x14ac:dyDescent="0.2">
      <c r="A56">
        <v>49</v>
      </c>
      <c r="B56" t="s">
        <v>1606</v>
      </c>
      <c r="C56" t="s">
        <v>1610</v>
      </c>
      <c r="D56" t="s">
        <v>1662</v>
      </c>
      <c r="E56">
        <v>17</v>
      </c>
      <c r="F56">
        <v>5.024000060416256E-8</v>
      </c>
      <c r="G56">
        <v>5.9000000357627869E-2</v>
      </c>
      <c r="H56">
        <v>65.977996826171875</v>
      </c>
      <c r="I56">
        <v>1.2569999694824219</v>
      </c>
      <c r="J56">
        <v>32.438999176025391</v>
      </c>
      <c r="K56">
        <v>0.2070000022649765</v>
      </c>
      <c r="L56">
        <v>99.939987182617188</v>
      </c>
      <c r="N56">
        <v>5.903543159365654E-2</v>
      </c>
      <c r="O56">
        <v>66.017616271972656</v>
      </c>
      <c r="P56">
        <v>1.2577548027038574</v>
      </c>
      <c r="Q56">
        <v>32.458477020263672</v>
      </c>
      <c r="R56">
        <v>0.20712430775165558</v>
      </c>
      <c r="S56">
        <v>1.500000013038516E-3</v>
      </c>
      <c r="T56">
        <v>0.98820000886917114</v>
      </c>
      <c r="U56">
        <v>1.0999999940395355E-2</v>
      </c>
      <c r="V56">
        <v>0.99629998207092285</v>
      </c>
      <c r="W56">
        <v>3.4000000450760126E-3</v>
      </c>
      <c r="X56">
        <v>4</v>
      </c>
      <c r="Z56" t="s">
        <v>1734</v>
      </c>
    </row>
    <row r="57" spans="1:26" x14ac:dyDescent="0.2">
      <c r="A57">
        <v>50</v>
      </c>
      <c r="B57" t="s">
        <v>1606</v>
      </c>
      <c r="C57" t="s">
        <v>1610</v>
      </c>
      <c r="D57" t="s">
        <v>1663</v>
      </c>
      <c r="E57">
        <v>17</v>
      </c>
      <c r="F57">
        <v>5.024000060416256E-8</v>
      </c>
      <c r="G57">
        <v>0.11299999803304672</v>
      </c>
      <c r="H57">
        <v>65.224998474121094</v>
      </c>
      <c r="I57">
        <v>1.2539999485015869</v>
      </c>
      <c r="J57">
        <v>32.615001678466797</v>
      </c>
      <c r="K57">
        <v>0.2630000114440918</v>
      </c>
      <c r="L57">
        <v>99.470001220703125</v>
      </c>
      <c r="N57">
        <v>0.11360208690166473</v>
      </c>
      <c r="O57">
        <v>65.572532653808594</v>
      </c>
      <c r="P57">
        <v>1.2606815099716187</v>
      </c>
      <c r="Q57">
        <v>32.788784027099609</v>
      </c>
      <c r="R57">
        <v>0.26440134644508362</v>
      </c>
      <c r="S57">
        <v>2.899999963119626E-3</v>
      </c>
      <c r="T57">
        <v>0.97860002517700195</v>
      </c>
      <c r="U57">
        <v>1.0999999940395355E-2</v>
      </c>
      <c r="V57">
        <v>1.0034999847412109</v>
      </c>
      <c r="W57">
        <v>4.3000001460313797E-3</v>
      </c>
      <c r="X57">
        <v>4</v>
      </c>
      <c r="Z57" t="s">
        <v>1734</v>
      </c>
    </row>
    <row r="58" spans="1:26" x14ac:dyDescent="0.2">
      <c r="A58">
        <v>51</v>
      </c>
      <c r="B58" t="s">
        <v>1606</v>
      </c>
      <c r="C58" t="s">
        <v>1610</v>
      </c>
      <c r="D58" t="s">
        <v>1664</v>
      </c>
      <c r="E58">
        <v>17</v>
      </c>
      <c r="F58">
        <v>5.0250001493168384E-8</v>
      </c>
      <c r="G58">
        <v>5.000000074505806E-2</v>
      </c>
      <c r="H58">
        <v>65.653999328613281</v>
      </c>
      <c r="I58">
        <v>1.3300000429153442</v>
      </c>
      <c r="J58">
        <v>32.876998901367188</v>
      </c>
      <c r="K58">
        <v>0.15999999642372131</v>
      </c>
      <c r="L58">
        <v>100.07100677490234</v>
      </c>
      <c r="N58">
        <v>4.9964524805545807E-2</v>
      </c>
      <c r="O58">
        <v>65.607414245605469</v>
      </c>
      <c r="P58">
        <v>1.3290563821792603</v>
      </c>
      <c r="Q58">
        <v>32.853672027587891</v>
      </c>
      <c r="R58">
        <v>0.15988646447658539</v>
      </c>
      <c r="S58">
        <v>1.3000000035390258E-3</v>
      </c>
      <c r="T58">
        <v>0.97930002212524414</v>
      </c>
      <c r="U58">
        <v>1.1599999852478504E-2</v>
      </c>
      <c r="V58">
        <v>1.0054999589920044</v>
      </c>
      <c r="W58">
        <v>2.6000000070780516E-3</v>
      </c>
      <c r="X58">
        <v>4</v>
      </c>
      <c r="Z58" t="s">
        <v>1734</v>
      </c>
    </row>
    <row r="59" spans="1:26" x14ac:dyDescent="0.2">
      <c r="A59">
        <v>52</v>
      </c>
      <c r="B59" t="s">
        <v>1606</v>
      </c>
      <c r="C59" t="s">
        <v>1610</v>
      </c>
      <c r="D59" t="s">
        <v>1665</v>
      </c>
      <c r="E59">
        <v>17</v>
      </c>
      <c r="F59">
        <v>5.024000060416256E-8</v>
      </c>
      <c r="G59">
        <v>2.9999999329447746E-2</v>
      </c>
      <c r="H59">
        <v>65.438003540039062</v>
      </c>
      <c r="I59">
        <v>1.3489999771118164</v>
      </c>
      <c r="J59">
        <v>32.477001190185547</v>
      </c>
      <c r="K59">
        <v>0.35899999737739563</v>
      </c>
      <c r="L59">
        <v>99.653007507324219</v>
      </c>
      <c r="N59">
        <v>3.0104460194706917E-2</v>
      </c>
      <c r="O59">
        <v>65.665855407714844</v>
      </c>
      <c r="P59">
        <v>1.3536971807479858</v>
      </c>
      <c r="Q59">
        <v>32.590084075927734</v>
      </c>
      <c r="R59">
        <v>0.36025002598762512</v>
      </c>
      <c r="S59">
        <v>7.9999997979030013E-4</v>
      </c>
      <c r="T59">
        <v>0.98269999027252197</v>
      </c>
      <c r="U59">
        <v>1.1900000274181366E-2</v>
      </c>
      <c r="V59">
        <v>1.0001000165939331</v>
      </c>
      <c r="W59">
        <v>5.9000002220273018E-3</v>
      </c>
      <c r="X59">
        <v>4</v>
      </c>
      <c r="Z59" t="s">
        <v>1734</v>
      </c>
    </row>
    <row r="60" spans="1:26" x14ac:dyDescent="0.2">
      <c r="A60">
        <v>53</v>
      </c>
      <c r="B60" t="s">
        <v>1606</v>
      </c>
      <c r="C60" t="s">
        <v>1610</v>
      </c>
      <c r="D60" t="s">
        <v>1666</v>
      </c>
      <c r="E60">
        <v>17</v>
      </c>
      <c r="F60">
        <v>5.0229999715156737E-8</v>
      </c>
      <c r="G60">
        <v>8.5000000894069672E-2</v>
      </c>
      <c r="H60">
        <v>65.832000732421875</v>
      </c>
      <c r="I60">
        <v>1.5679999589920044</v>
      </c>
      <c r="J60">
        <v>32.513999938964844</v>
      </c>
      <c r="K60">
        <v>0.19599999487400055</v>
      </c>
      <c r="L60">
        <v>100.19499969482422</v>
      </c>
      <c r="N60">
        <v>8.4834575653076172E-2</v>
      </c>
      <c r="O60">
        <v>65.703880310058594</v>
      </c>
      <c r="P60">
        <v>1.5649483203887939</v>
      </c>
      <c r="Q60">
        <v>32.450721740722656</v>
      </c>
      <c r="R60">
        <v>0.19561854004859924</v>
      </c>
      <c r="S60">
        <v>2.199999988079071E-3</v>
      </c>
      <c r="T60">
        <v>0.98430001735687256</v>
      </c>
      <c r="U60">
        <v>1.3700000010430813E-2</v>
      </c>
      <c r="V60">
        <v>0.9968000054359436</v>
      </c>
      <c r="W60">
        <v>3.1999999191612005E-3</v>
      </c>
      <c r="X60">
        <v>4</v>
      </c>
      <c r="Z60" t="s">
        <v>1734</v>
      </c>
    </row>
    <row r="61" spans="1:26" x14ac:dyDescent="0.2">
      <c r="A61">
        <v>32</v>
      </c>
      <c r="B61" t="s">
        <v>1606</v>
      </c>
      <c r="C61" t="s">
        <v>1607</v>
      </c>
      <c r="D61" t="s">
        <v>1667</v>
      </c>
      <c r="E61">
        <v>17</v>
      </c>
      <c r="F61">
        <v>5.0179998822841299E-8</v>
      </c>
      <c r="G61">
        <v>8.999999612569809E-3</v>
      </c>
      <c r="H61">
        <v>65.33599853515625</v>
      </c>
      <c r="I61">
        <v>1.5429999828338623</v>
      </c>
      <c r="J61">
        <v>32.583999633789062</v>
      </c>
      <c r="K61">
        <v>0.1120000034570694</v>
      </c>
      <c r="L61">
        <v>99.583999633789062</v>
      </c>
      <c r="N61">
        <v>9.0375961735844612E-3</v>
      </c>
      <c r="O61">
        <v>65.608932495117188</v>
      </c>
      <c r="P61">
        <v>1.549445629119873</v>
      </c>
      <c r="Q61">
        <v>32.720115661621094</v>
      </c>
      <c r="R61">
        <v>0.11246786266565323</v>
      </c>
      <c r="S61">
        <v>1.9999999494757503E-4</v>
      </c>
      <c r="T61">
        <v>0.9812999963760376</v>
      </c>
      <c r="U61">
        <v>1.360000018030405E-2</v>
      </c>
      <c r="V61">
        <v>1.0034999847412109</v>
      </c>
      <c r="W61">
        <v>1.7999999690800905E-3</v>
      </c>
      <c r="X61">
        <v>4</v>
      </c>
      <c r="Z61" t="s">
        <v>1735</v>
      </c>
    </row>
    <row r="62" spans="1:26" x14ac:dyDescent="0.2">
      <c r="A62">
        <v>36</v>
      </c>
      <c r="B62" t="s">
        <v>1606</v>
      </c>
      <c r="C62" t="s">
        <v>1607</v>
      </c>
      <c r="D62" t="s">
        <v>1668</v>
      </c>
      <c r="E62">
        <v>17</v>
      </c>
      <c r="F62">
        <v>5.0149999708537507E-8</v>
      </c>
      <c r="G62">
        <v>5.9999998658895493E-2</v>
      </c>
      <c r="H62">
        <v>66.435997009277344</v>
      </c>
      <c r="I62">
        <v>1.0360000133514404</v>
      </c>
      <c r="J62">
        <v>32.685001373291016</v>
      </c>
      <c r="K62">
        <v>0.10999999940395355</v>
      </c>
      <c r="L62">
        <v>100.32700347900391</v>
      </c>
      <c r="N62">
        <v>5.9804435819387436E-2</v>
      </c>
      <c r="O62">
        <v>66.219451904296875</v>
      </c>
      <c r="P62">
        <v>1.032623291015625</v>
      </c>
      <c r="Q62">
        <v>32.578468322753906</v>
      </c>
      <c r="R62">
        <v>0.10964146256446838</v>
      </c>
      <c r="S62">
        <v>1.500000013038516E-3</v>
      </c>
      <c r="T62">
        <v>0.98949998617172241</v>
      </c>
      <c r="U62">
        <v>8.999999612569809E-3</v>
      </c>
      <c r="V62">
        <v>0.99819999933242798</v>
      </c>
      <c r="W62">
        <v>1.7999999690800905E-3</v>
      </c>
      <c r="X62">
        <v>4</v>
      </c>
      <c r="Z62" t="s">
        <v>1736</v>
      </c>
    </row>
    <row r="63" spans="1:26" x14ac:dyDescent="0.2">
      <c r="A63">
        <v>46</v>
      </c>
      <c r="B63" t="s">
        <v>1606</v>
      </c>
      <c r="C63" t="s">
        <v>1610</v>
      </c>
      <c r="D63" t="s">
        <v>1669</v>
      </c>
      <c r="E63">
        <v>17</v>
      </c>
      <c r="F63">
        <v>5.0250001493168384E-8</v>
      </c>
      <c r="G63">
        <v>7.1999996900558472E-2</v>
      </c>
      <c r="H63">
        <v>65.987998962402344</v>
      </c>
      <c r="I63">
        <v>1.2979999780654907</v>
      </c>
      <c r="J63">
        <v>32.519001007080078</v>
      </c>
      <c r="K63">
        <v>0.12200000137090683</v>
      </c>
      <c r="L63">
        <v>99.999000549316406</v>
      </c>
      <c r="N63">
        <v>7.2000719606876373E-2</v>
      </c>
      <c r="O63">
        <v>65.988662719726562</v>
      </c>
      <c r="P63">
        <v>1.2980129718780518</v>
      </c>
      <c r="Q63">
        <v>32.519325256347656</v>
      </c>
      <c r="R63">
        <v>0.12200122326612473</v>
      </c>
      <c r="S63">
        <v>1.9000000320374966E-3</v>
      </c>
      <c r="T63">
        <v>0.98720002174377441</v>
      </c>
      <c r="U63">
        <v>1.1400000192224979E-2</v>
      </c>
      <c r="V63">
        <v>0.9976000189781189</v>
      </c>
      <c r="W63">
        <v>2.0000000949949026E-3</v>
      </c>
      <c r="X63">
        <v>4</v>
      </c>
      <c r="Z63" t="s">
        <v>1736</v>
      </c>
    </row>
    <row r="64" spans="1:26" x14ac:dyDescent="0.2">
      <c r="A64">
        <v>12</v>
      </c>
      <c r="B64" t="s">
        <v>1606</v>
      </c>
      <c r="C64" t="s">
        <v>1607</v>
      </c>
      <c r="D64" t="s">
        <v>1670</v>
      </c>
      <c r="E64">
        <v>17</v>
      </c>
      <c r="F64">
        <v>5.0109999705227892E-8</v>
      </c>
      <c r="G64">
        <v>2.9999999329447746E-2</v>
      </c>
      <c r="H64">
        <v>66.556999206542969</v>
      </c>
      <c r="I64">
        <v>1.1430000066757202</v>
      </c>
      <c r="J64">
        <v>32.713001251220703</v>
      </c>
      <c r="K64">
        <v>4.8999998718500137E-2</v>
      </c>
      <c r="L64">
        <v>100.49199676513672</v>
      </c>
      <c r="N64">
        <v>2.9853122308850288E-2</v>
      </c>
      <c r="O64">
        <v>66.23114013671875</v>
      </c>
      <c r="P64">
        <v>1.1374040842056274</v>
      </c>
      <c r="Q64">
        <v>32.552841186523438</v>
      </c>
      <c r="R64">
        <v>4.8760101199150085E-2</v>
      </c>
      <c r="S64">
        <v>7.9999997979030013E-4</v>
      </c>
      <c r="T64">
        <v>0.99029999971389771</v>
      </c>
      <c r="U64">
        <v>9.9999997764825821E-3</v>
      </c>
      <c r="V64">
        <v>0.99809998273849487</v>
      </c>
      <c r="W64">
        <v>7.9999997979030013E-4</v>
      </c>
      <c r="X64">
        <v>4</v>
      </c>
      <c r="Z64" t="s">
        <v>1737</v>
      </c>
    </row>
    <row r="65" spans="1:26" x14ac:dyDescent="0.2">
      <c r="A65">
        <v>15</v>
      </c>
      <c r="B65" t="s">
        <v>1606</v>
      </c>
      <c r="C65" t="s">
        <v>1607</v>
      </c>
      <c r="D65" t="s">
        <v>1671</v>
      </c>
      <c r="E65">
        <v>17</v>
      </c>
      <c r="F65">
        <v>5.0160000597543331E-8</v>
      </c>
      <c r="G65">
        <v>8.2999996840953827E-2</v>
      </c>
      <c r="H65">
        <v>65.950996398925781</v>
      </c>
      <c r="I65">
        <v>1.1940000057220459</v>
      </c>
      <c r="J65">
        <v>32.506999969482422</v>
      </c>
      <c r="K65">
        <v>0.14800000190734863</v>
      </c>
      <c r="L65">
        <v>99.883003234863281</v>
      </c>
      <c r="N65">
        <v>8.3097219467163086E-2</v>
      </c>
      <c r="O65">
        <v>66.028251647949219</v>
      </c>
      <c r="P65">
        <v>1.1953985691070557</v>
      </c>
      <c r="Q65">
        <v>32.545078277587891</v>
      </c>
      <c r="R65">
        <v>0.14817336201667786</v>
      </c>
      <c r="S65">
        <v>2.199999988079071E-3</v>
      </c>
      <c r="T65">
        <v>0.98720002174377441</v>
      </c>
      <c r="U65">
        <v>1.0499999858438969E-2</v>
      </c>
      <c r="V65">
        <v>0.99779999256134033</v>
      </c>
      <c r="W65">
        <v>2.4000001139938831E-3</v>
      </c>
      <c r="X65">
        <v>4</v>
      </c>
      <c r="Z65" t="s">
        <v>1737</v>
      </c>
    </row>
    <row r="66" spans="1:26" x14ac:dyDescent="0.2">
      <c r="A66">
        <v>19</v>
      </c>
      <c r="B66" t="s">
        <v>1606</v>
      </c>
      <c r="C66" t="s">
        <v>1607</v>
      </c>
      <c r="D66" t="s">
        <v>1672</v>
      </c>
      <c r="E66">
        <v>17</v>
      </c>
      <c r="F66">
        <v>5.0179998822841299E-8</v>
      </c>
      <c r="G66">
        <v>4.1999999433755875E-2</v>
      </c>
      <c r="H66">
        <v>66.450996398925781</v>
      </c>
      <c r="I66">
        <v>1.1749999523162842</v>
      </c>
      <c r="J66">
        <v>32.667999267578125</v>
      </c>
      <c r="K66">
        <v>8.9000001549720764E-2</v>
      </c>
      <c r="L66">
        <v>100.42500305175781</v>
      </c>
      <c r="N66">
        <v>4.1822254657745361E-2</v>
      </c>
      <c r="O66">
        <v>66.169776916503906</v>
      </c>
      <c r="P66">
        <v>1.1700272560119629</v>
      </c>
      <c r="Q66">
        <v>32.529747009277344</v>
      </c>
      <c r="R66">
        <v>8.8623352348804474E-2</v>
      </c>
      <c r="S66">
        <v>1.0999999940395355E-3</v>
      </c>
      <c r="T66">
        <v>0.98970001935958862</v>
      </c>
      <c r="U66">
        <v>1.0200000368058681E-2</v>
      </c>
      <c r="V66">
        <v>0.99769997596740723</v>
      </c>
      <c r="W66">
        <v>1.39999995008111E-3</v>
      </c>
      <c r="X66">
        <v>4</v>
      </c>
      <c r="Z66" t="s">
        <v>1737</v>
      </c>
    </row>
    <row r="67" spans="1:26" x14ac:dyDescent="0.2">
      <c r="A67">
        <v>18</v>
      </c>
      <c r="B67" t="s">
        <v>1606</v>
      </c>
      <c r="C67" t="s">
        <v>1607</v>
      </c>
      <c r="D67" t="s">
        <v>1673</v>
      </c>
      <c r="E67">
        <v>17</v>
      </c>
      <c r="F67">
        <v>5.0170001486549154E-8</v>
      </c>
      <c r="G67">
        <v>5.0999999046325684E-2</v>
      </c>
      <c r="H67">
        <v>65.648002624511719</v>
      </c>
      <c r="I67">
        <v>1.2330000400543213</v>
      </c>
      <c r="J67">
        <v>32.611000061035156</v>
      </c>
      <c r="K67">
        <v>0.19699999690055847</v>
      </c>
      <c r="L67">
        <v>99.740013122558594</v>
      </c>
      <c r="N67">
        <v>5.1132939755916595E-2</v>
      </c>
      <c r="O67">
        <v>65.819129943847656</v>
      </c>
      <c r="P67">
        <v>1.2362140417098999</v>
      </c>
      <c r="Q67">
        <v>32.696006774902344</v>
      </c>
      <c r="R67">
        <v>0.19751349091529846</v>
      </c>
      <c r="S67">
        <v>1.3000000035390258E-3</v>
      </c>
      <c r="T67">
        <v>0.98339998722076416</v>
      </c>
      <c r="U67">
        <v>1.080000028014183E-2</v>
      </c>
      <c r="V67">
        <v>1.0017000436782837</v>
      </c>
      <c r="W67">
        <v>3.1999999191612005E-3</v>
      </c>
      <c r="X67">
        <v>4</v>
      </c>
      <c r="Z67" t="s">
        <v>1737</v>
      </c>
    </row>
    <row r="68" spans="1:26" x14ac:dyDescent="0.2">
      <c r="A68">
        <v>31</v>
      </c>
      <c r="B68" t="s">
        <v>1606</v>
      </c>
      <c r="C68" t="s">
        <v>1610</v>
      </c>
      <c r="D68" t="s">
        <v>1674</v>
      </c>
      <c r="E68">
        <v>17</v>
      </c>
      <c r="F68">
        <v>5.0229999715156737E-8</v>
      </c>
      <c r="G68">
        <v>2.4000000208616257E-2</v>
      </c>
      <c r="H68">
        <v>66.427001953125</v>
      </c>
      <c r="I68">
        <v>1.3860000371932983</v>
      </c>
      <c r="J68">
        <v>32.648998260498047</v>
      </c>
      <c r="K68">
        <v>0.10400000214576721</v>
      </c>
      <c r="L68">
        <v>100.58999633789062</v>
      </c>
      <c r="N68">
        <v>2.3859230801463127E-2</v>
      </c>
      <c r="O68">
        <v>66.037384033203125</v>
      </c>
      <c r="P68">
        <v>1.3778705596923828</v>
      </c>
      <c r="Q68">
        <v>32.457500457763672</v>
      </c>
      <c r="R68">
        <v>0.10339000821113586</v>
      </c>
      <c r="S68">
        <v>6.0000002849847078E-4</v>
      </c>
      <c r="T68">
        <v>0.98900002241134644</v>
      </c>
      <c r="U68">
        <v>1.2099999934434891E-2</v>
      </c>
      <c r="V68">
        <v>0.9968000054359436</v>
      </c>
      <c r="W68">
        <v>1.7000000225380063E-3</v>
      </c>
      <c r="X68">
        <v>4</v>
      </c>
      <c r="Z68" t="s">
        <v>1737</v>
      </c>
    </row>
    <row r="69" spans="1:26" x14ac:dyDescent="0.2">
      <c r="A69">
        <v>33</v>
      </c>
      <c r="B69" t="s">
        <v>1606</v>
      </c>
      <c r="C69" t="s">
        <v>1610</v>
      </c>
      <c r="D69" t="s">
        <v>1675</v>
      </c>
      <c r="E69">
        <v>17</v>
      </c>
      <c r="F69">
        <v>5.024000060416256E-8</v>
      </c>
      <c r="G69">
        <v>1.9999999552965164E-2</v>
      </c>
      <c r="H69">
        <v>66.482002258300781</v>
      </c>
      <c r="I69">
        <v>1.1759999990463257</v>
      </c>
      <c r="J69">
        <v>32.715999603271484</v>
      </c>
      <c r="K69">
        <v>7.5000002980232239E-2</v>
      </c>
      <c r="L69">
        <v>100.46898651123047</v>
      </c>
      <c r="N69">
        <v>1.990664005279541E-2</v>
      </c>
      <c r="O69">
        <v>66.171661376953125</v>
      </c>
      <c r="P69">
        <v>1.1705104112625122</v>
      </c>
      <c r="Q69">
        <v>32.563282012939453</v>
      </c>
      <c r="R69">
        <v>7.4649907648563385E-2</v>
      </c>
      <c r="S69">
        <v>5.0000002374872565E-4</v>
      </c>
      <c r="T69">
        <v>0.98960000276565552</v>
      </c>
      <c r="U69">
        <v>1.0200000368058681E-2</v>
      </c>
      <c r="V69">
        <v>0.99860000610351562</v>
      </c>
      <c r="W69">
        <v>1.2000000569969416E-3</v>
      </c>
      <c r="X69">
        <v>4</v>
      </c>
      <c r="Z69" t="s">
        <v>1737</v>
      </c>
    </row>
    <row r="70" spans="1:26" x14ac:dyDescent="0.2">
      <c r="A70">
        <v>23</v>
      </c>
      <c r="B70" t="s">
        <v>1606</v>
      </c>
      <c r="C70" t="s">
        <v>1607</v>
      </c>
      <c r="D70" t="s">
        <v>1676</v>
      </c>
      <c r="E70">
        <v>17</v>
      </c>
      <c r="F70">
        <v>5.0139998819531684E-8</v>
      </c>
      <c r="G70">
        <v>8.3999998867511749E-2</v>
      </c>
      <c r="H70">
        <v>66.28900146484375</v>
      </c>
      <c r="I70">
        <v>1.437999963760376</v>
      </c>
      <c r="J70">
        <v>32.5260009765625</v>
      </c>
      <c r="K70">
        <v>0.22499999403953552</v>
      </c>
      <c r="L70">
        <v>100.56199645996094</v>
      </c>
      <c r="N70">
        <v>8.353056013584137E-2</v>
      </c>
      <c r="O70">
        <v>65.918540954589844</v>
      </c>
      <c r="P70">
        <v>1.4299635887145996</v>
      </c>
      <c r="Q70">
        <v>32.344226837158203</v>
      </c>
      <c r="R70">
        <v>0.22374255955219269</v>
      </c>
      <c r="S70">
        <v>2.199999988079071E-3</v>
      </c>
      <c r="T70">
        <v>0.98799997568130493</v>
      </c>
      <c r="U70">
        <v>1.2500000186264515E-2</v>
      </c>
      <c r="V70">
        <v>0.99400001764297485</v>
      </c>
      <c r="W70">
        <v>3.7000000011175871E-3</v>
      </c>
      <c r="X70">
        <v>4</v>
      </c>
      <c r="Z70" t="s">
        <v>1737</v>
      </c>
    </row>
    <row r="71" spans="1:26" x14ac:dyDescent="0.2">
      <c r="A71">
        <v>25</v>
      </c>
      <c r="B71" t="s">
        <v>1606</v>
      </c>
      <c r="C71" t="s">
        <v>1607</v>
      </c>
      <c r="D71" t="s">
        <v>1677</v>
      </c>
      <c r="E71">
        <v>17</v>
      </c>
      <c r="F71">
        <v>5.0160000597543331E-8</v>
      </c>
      <c r="G71">
        <v>1.0999999940395355E-2</v>
      </c>
      <c r="H71">
        <v>66.313003540039062</v>
      </c>
      <c r="I71">
        <v>1.3059999942779541</v>
      </c>
      <c r="J71">
        <v>32.5</v>
      </c>
      <c r="K71">
        <v>8.2000002264976501E-2</v>
      </c>
      <c r="L71">
        <v>100.21201324462891</v>
      </c>
      <c r="N71">
        <v>1.0976728051900864E-2</v>
      </c>
      <c r="O71">
        <v>66.172706604003906</v>
      </c>
      <c r="P71">
        <v>1.3032369613647461</v>
      </c>
      <c r="Q71">
        <v>32.431240081787109</v>
      </c>
      <c r="R71">
        <v>8.1826522946357727E-2</v>
      </c>
      <c r="S71">
        <v>3.0000001424923539E-4</v>
      </c>
      <c r="T71">
        <v>0.991100013256073</v>
      </c>
      <c r="U71">
        <v>1.1400000192224979E-2</v>
      </c>
      <c r="V71">
        <v>0.99610000848770142</v>
      </c>
      <c r="W71">
        <v>1.3000000035390258E-3</v>
      </c>
      <c r="X71">
        <v>4</v>
      </c>
      <c r="Z71" t="s">
        <v>1737</v>
      </c>
    </row>
    <row r="72" spans="1:26" x14ac:dyDescent="0.2">
      <c r="A72">
        <v>28</v>
      </c>
      <c r="B72" t="s">
        <v>1606</v>
      </c>
      <c r="C72" t="s">
        <v>1607</v>
      </c>
      <c r="D72" t="s">
        <v>1678</v>
      </c>
      <c r="E72">
        <v>17</v>
      </c>
      <c r="F72">
        <v>5.0179998822841299E-8</v>
      </c>
      <c r="G72">
        <v>7.6999999582767487E-2</v>
      </c>
      <c r="H72">
        <v>66.436996459960938</v>
      </c>
      <c r="I72">
        <v>1.0410000085830688</v>
      </c>
      <c r="J72">
        <v>32.400001525878906</v>
      </c>
      <c r="K72">
        <v>0.25600001215934753</v>
      </c>
      <c r="L72">
        <v>100.21099853515625</v>
      </c>
      <c r="N72">
        <v>7.6837874948978424E-2</v>
      </c>
      <c r="O72">
        <v>66.297111511230469</v>
      </c>
      <c r="P72">
        <v>1.0388081073760986</v>
      </c>
      <c r="Q72">
        <v>32.331783294677734</v>
      </c>
      <c r="R72">
        <v>0.25546097755432129</v>
      </c>
      <c r="S72">
        <v>2.0000000949949026E-3</v>
      </c>
      <c r="T72">
        <v>0.99260002374649048</v>
      </c>
      <c r="U72">
        <v>9.100000374019146E-3</v>
      </c>
      <c r="V72">
        <v>0.99260002374649048</v>
      </c>
      <c r="W72">
        <v>4.19999985024333E-3</v>
      </c>
      <c r="X72">
        <v>4</v>
      </c>
      <c r="Z72" t="s">
        <v>1737</v>
      </c>
    </row>
    <row r="73" spans="1:26" x14ac:dyDescent="0.2">
      <c r="A73">
        <v>29</v>
      </c>
      <c r="B73" t="s">
        <v>1606</v>
      </c>
      <c r="C73" t="s">
        <v>1607</v>
      </c>
      <c r="D73" t="s">
        <v>1679</v>
      </c>
      <c r="E73">
        <v>17</v>
      </c>
      <c r="F73">
        <v>5.0179998822841299E-8</v>
      </c>
      <c r="G73">
        <v>1.4999999664723873E-2</v>
      </c>
      <c r="H73">
        <v>66.167999267578125</v>
      </c>
      <c r="I73">
        <v>1.3519999980926514</v>
      </c>
      <c r="J73">
        <v>32.637001037597656</v>
      </c>
      <c r="K73">
        <v>7.0000000298023224E-2</v>
      </c>
      <c r="L73">
        <v>100.24199676513672</v>
      </c>
      <c r="N73">
        <v>1.4963787980377674E-2</v>
      </c>
      <c r="O73">
        <v>66.008262634277344</v>
      </c>
      <c r="P73">
        <v>1.3487361669540405</v>
      </c>
      <c r="Q73">
        <v>32.558212280273438</v>
      </c>
      <c r="R73">
        <v>6.9831006228923798E-2</v>
      </c>
      <c r="S73">
        <v>3.9999998989515007E-4</v>
      </c>
      <c r="T73">
        <v>0.9878000020980835</v>
      </c>
      <c r="U73">
        <v>1.1800000444054604E-2</v>
      </c>
      <c r="V73">
        <v>0.99910002946853638</v>
      </c>
      <c r="W73">
        <v>1.0999999940395355E-3</v>
      </c>
      <c r="X73">
        <v>4</v>
      </c>
      <c r="Z73" t="s">
        <v>1737</v>
      </c>
    </row>
    <row r="74" spans="1:26" x14ac:dyDescent="0.2">
      <c r="A74">
        <v>36</v>
      </c>
      <c r="B74" t="s">
        <v>1606</v>
      </c>
      <c r="C74" t="s">
        <v>1610</v>
      </c>
      <c r="D74" t="s">
        <v>1680</v>
      </c>
      <c r="E74">
        <v>17</v>
      </c>
      <c r="F74">
        <v>5.024000060416256E-8</v>
      </c>
      <c r="G74">
        <v>3.4000001847743988E-2</v>
      </c>
      <c r="H74">
        <v>66.626998901367188</v>
      </c>
      <c r="I74">
        <v>1.1430000066757202</v>
      </c>
      <c r="J74">
        <v>32.8489990234375</v>
      </c>
      <c r="K74">
        <v>0.10300000011920929</v>
      </c>
      <c r="L74">
        <v>100.75598907470703</v>
      </c>
      <c r="N74">
        <v>3.3744893968105316E-2</v>
      </c>
      <c r="O74">
        <v>66.127082824707031</v>
      </c>
      <c r="P74">
        <v>1.1344239711761475</v>
      </c>
      <c r="Q74">
        <v>32.602527618408203</v>
      </c>
      <c r="R74">
        <v>0.10222716629505157</v>
      </c>
      <c r="S74">
        <v>8.9999998454004526E-4</v>
      </c>
      <c r="T74">
        <v>0.98839998245239258</v>
      </c>
      <c r="U74">
        <v>9.8999999463558197E-3</v>
      </c>
      <c r="V74">
        <v>0.99930000305175781</v>
      </c>
      <c r="W74">
        <v>1.7000000225380063E-3</v>
      </c>
      <c r="X74">
        <v>4</v>
      </c>
      <c r="Z74" t="s">
        <v>1737</v>
      </c>
    </row>
    <row r="75" spans="1:26" x14ac:dyDescent="0.2">
      <c r="A75">
        <v>37</v>
      </c>
      <c r="B75" t="s">
        <v>1606</v>
      </c>
      <c r="C75" t="s">
        <v>1610</v>
      </c>
      <c r="D75" t="s">
        <v>1681</v>
      </c>
      <c r="E75">
        <v>17</v>
      </c>
      <c r="F75">
        <v>5.0210001489858769E-8</v>
      </c>
      <c r="G75">
        <v>8.2000002264976501E-2</v>
      </c>
      <c r="H75">
        <v>66.305000305175781</v>
      </c>
      <c r="I75">
        <v>1.437000036239624</v>
      </c>
      <c r="J75">
        <v>32.653999328613281</v>
      </c>
      <c r="K75">
        <v>0.28999999165534973</v>
      </c>
      <c r="L75">
        <v>100.76799774169922</v>
      </c>
      <c r="N75">
        <v>8.1375040113925934E-2</v>
      </c>
      <c r="O75">
        <v>65.799659729003906</v>
      </c>
      <c r="P75">
        <v>1.4260480403900146</v>
      </c>
      <c r="Q75">
        <v>32.405128479003906</v>
      </c>
      <c r="R75">
        <v>0.28778979182243347</v>
      </c>
      <c r="S75">
        <v>2.099999925121665E-3</v>
      </c>
      <c r="T75">
        <v>0.98580002784729004</v>
      </c>
      <c r="U75">
        <v>1.2500000186264515E-2</v>
      </c>
      <c r="V75">
        <v>0.99550002813339233</v>
      </c>
      <c r="W75">
        <v>4.6999999321997166E-3</v>
      </c>
      <c r="X75">
        <v>4</v>
      </c>
      <c r="Z75" t="s">
        <v>1737</v>
      </c>
    </row>
    <row r="76" spans="1:26" x14ac:dyDescent="0.2">
      <c r="A76">
        <v>39</v>
      </c>
      <c r="B76" t="s">
        <v>1606</v>
      </c>
      <c r="C76" t="s">
        <v>1610</v>
      </c>
      <c r="D76" t="s">
        <v>1682</v>
      </c>
      <c r="E76">
        <v>17</v>
      </c>
      <c r="F76">
        <v>5.024000060416256E-8</v>
      </c>
      <c r="G76">
        <v>8.999999612569809E-3</v>
      </c>
      <c r="H76">
        <v>66.670997619628906</v>
      </c>
      <c r="I76">
        <v>1.4930000305175781</v>
      </c>
      <c r="J76">
        <v>32.851001739501953</v>
      </c>
      <c r="K76">
        <v>2.500000037252903E-2</v>
      </c>
      <c r="L76">
        <v>101.04900360107422</v>
      </c>
      <c r="N76">
        <v>8.9065693318843842E-3</v>
      </c>
      <c r="O76">
        <v>65.9788818359375</v>
      </c>
      <c r="P76">
        <v>1.4775010347366333</v>
      </c>
      <c r="Q76">
        <v>32.509971618652344</v>
      </c>
      <c r="R76">
        <v>2.4740470573306084E-2</v>
      </c>
      <c r="S76">
        <v>1.9999999494757503E-4</v>
      </c>
      <c r="T76">
        <v>0.98809999227523804</v>
      </c>
      <c r="U76">
        <v>1.3000000268220901E-2</v>
      </c>
      <c r="V76">
        <v>0.99839997291564941</v>
      </c>
      <c r="W76">
        <v>3.9999998989515007E-4</v>
      </c>
      <c r="X76">
        <v>4</v>
      </c>
      <c r="Z76" t="s">
        <v>1737</v>
      </c>
    </row>
    <row r="77" spans="1:26" x14ac:dyDescent="0.2">
      <c r="A77">
        <v>42</v>
      </c>
      <c r="B77" t="s">
        <v>1606</v>
      </c>
      <c r="C77" t="s">
        <v>1610</v>
      </c>
      <c r="D77" t="s">
        <v>1683</v>
      </c>
      <c r="E77">
        <v>17</v>
      </c>
      <c r="F77">
        <v>5.0229999715156737E-8</v>
      </c>
      <c r="G77">
        <v>6.8000003695487976E-2</v>
      </c>
      <c r="H77">
        <v>66.791000366210938</v>
      </c>
      <c r="I77">
        <v>1.0779999494552612</v>
      </c>
      <c r="J77">
        <v>32.881999969482422</v>
      </c>
      <c r="K77">
        <v>0.19799999892711639</v>
      </c>
      <c r="L77">
        <v>101.01699829101562</v>
      </c>
      <c r="N77">
        <v>6.731540709733963E-2</v>
      </c>
      <c r="O77">
        <v>66.118576049804688</v>
      </c>
      <c r="P77">
        <v>1.0671471357345581</v>
      </c>
      <c r="Q77">
        <v>32.550956726074219</v>
      </c>
      <c r="R77">
        <v>0.19600661098957062</v>
      </c>
      <c r="S77">
        <v>1.7999999690800905E-3</v>
      </c>
      <c r="T77">
        <v>0.98830002546310425</v>
      </c>
      <c r="U77">
        <v>9.3000000342726707E-3</v>
      </c>
      <c r="V77">
        <v>0.99769997596740723</v>
      </c>
      <c r="W77">
        <v>3.1999999191612005E-3</v>
      </c>
      <c r="X77">
        <v>4</v>
      </c>
      <c r="Z77" t="s">
        <v>1737</v>
      </c>
    </row>
    <row r="78" spans="1:26" x14ac:dyDescent="0.2">
      <c r="A78">
        <v>13</v>
      </c>
      <c r="B78" t="s">
        <v>1606</v>
      </c>
      <c r="C78" t="s">
        <v>1607</v>
      </c>
      <c r="D78" t="s">
        <v>1684</v>
      </c>
      <c r="E78">
        <v>17</v>
      </c>
      <c r="F78">
        <v>5.0130001483239539E-8</v>
      </c>
      <c r="G78">
        <v>2.6000000536441803E-2</v>
      </c>
      <c r="H78">
        <v>66.698997497558594</v>
      </c>
      <c r="I78">
        <v>1.4930000305175781</v>
      </c>
      <c r="J78">
        <v>32.467998504638672</v>
      </c>
      <c r="K78">
        <v>0.10100000351667404</v>
      </c>
      <c r="L78">
        <v>100.78700256347656</v>
      </c>
      <c r="N78">
        <v>2.5796977803111076E-2</v>
      </c>
      <c r="O78">
        <v>66.178169250488281</v>
      </c>
      <c r="P78">
        <v>1.4813418388366699</v>
      </c>
      <c r="Q78">
        <v>32.214469909667969</v>
      </c>
      <c r="R78">
        <v>0.10021133720874786</v>
      </c>
      <c r="S78">
        <v>6.99999975040555E-4</v>
      </c>
      <c r="T78">
        <v>0.99330002069473267</v>
      </c>
      <c r="U78">
        <v>1.3000000268220901E-2</v>
      </c>
      <c r="V78">
        <v>0.99159997701644897</v>
      </c>
      <c r="W78">
        <v>1.5999999595806003E-3</v>
      </c>
      <c r="X78">
        <v>4</v>
      </c>
      <c r="Z78" t="s">
        <v>1738</v>
      </c>
    </row>
    <row r="79" spans="1:26" x14ac:dyDescent="0.2">
      <c r="A79">
        <v>16</v>
      </c>
      <c r="B79" t="s">
        <v>1606</v>
      </c>
      <c r="C79" t="s">
        <v>1607</v>
      </c>
      <c r="D79" t="s">
        <v>1685</v>
      </c>
      <c r="E79">
        <v>17</v>
      </c>
      <c r="F79">
        <v>5.0149999708537507E-8</v>
      </c>
      <c r="G79">
        <v>7.0000002160668373E-3</v>
      </c>
      <c r="H79">
        <v>66.176002502441406</v>
      </c>
      <c r="I79">
        <v>1.7380000352859497</v>
      </c>
      <c r="J79">
        <v>32.569999694824219</v>
      </c>
      <c r="K79">
        <v>5.2000001072883606E-2</v>
      </c>
      <c r="L79">
        <v>100.54300689697266</v>
      </c>
      <c r="N79">
        <v>6.9621950387954712E-3</v>
      </c>
      <c r="O79">
        <v>65.818603515625</v>
      </c>
      <c r="P79">
        <v>1.7286134958267212</v>
      </c>
      <c r="Q79">
        <v>32.394096374511719</v>
      </c>
      <c r="R79">
        <v>5.1719158887863159E-2</v>
      </c>
      <c r="S79">
        <v>1.9999999494757503E-4</v>
      </c>
      <c r="T79">
        <v>0.98739999532699585</v>
      </c>
      <c r="U79">
        <v>1.5200000256299973E-2</v>
      </c>
      <c r="V79">
        <v>0.99659997224807739</v>
      </c>
      <c r="W79">
        <v>7.9999997979030013E-4</v>
      </c>
      <c r="X79">
        <v>4</v>
      </c>
      <c r="Z79" t="s">
        <v>1738</v>
      </c>
    </row>
    <row r="80" spans="1:26" x14ac:dyDescent="0.2">
      <c r="A80">
        <v>20</v>
      </c>
      <c r="B80" t="s">
        <v>1606</v>
      </c>
      <c r="C80" t="s">
        <v>1607</v>
      </c>
      <c r="D80" t="s">
        <v>1686</v>
      </c>
      <c r="E80">
        <v>17</v>
      </c>
      <c r="F80">
        <v>5.0179998822841299E-8</v>
      </c>
      <c r="G80">
        <v>4.6999998390674591E-2</v>
      </c>
      <c r="H80">
        <v>65.642997741699219</v>
      </c>
      <c r="I80">
        <v>1.4639999866485596</v>
      </c>
      <c r="J80">
        <v>32.469001770019531</v>
      </c>
      <c r="K80">
        <v>0.11599999666213989</v>
      </c>
      <c r="L80">
        <v>99.738990783691406</v>
      </c>
      <c r="N80">
        <v>4.712299257516861E-2</v>
      </c>
      <c r="O80">
        <v>65.814781188964844</v>
      </c>
      <c r="P80">
        <v>1.4678311347961426</v>
      </c>
      <c r="Q80">
        <v>32.553970336914062</v>
      </c>
      <c r="R80">
        <v>0.11630356311798096</v>
      </c>
      <c r="S80">
        <v>1.2000000569969416E-3</v>
      </c>
      <c r="T80">
        <v>0.98509997129440308</v>
      </c>
      <c r="U80">
        <v>1.2900000438094139E-2</v>
      </c>
      <c r="V80">
        <v>0.99910002946853638</v>
      </c>
      <c r="W80">
        <v>1.9000000320374966E-3</v>
      </c>
      <c r="X80">
        <v>4</v>
      </c>
      <c r="Z80" t="s">
        <v>1738</v>
      </c>
    </row>
    <row r="81" spans="1:26" x14ac:dyDescent="0.2">
      <c r="A81">
        <v>34</v>
      </c>
      <c r="B81" t="s">
        <v>1606</v>
      </c>
      <c r="C81" t="s">
        <v>1610</v>
      </c>
      <c r="D81" t="s">
        <v>1687</v>
      </c>
      <c r="E81">
        <v>17</v>
      </c>
      <c r="F81">
        <v>5.0250001493168384E-8</v>
      </c>
      <c r="G81">
        <v>3.2999999821186066E-2</v>
      </c>
      <c r="H81">
        <v>66.094001770019531</v>
      </c>
      <c r="I81">
        <v>1.3919999599456787</v>
      </c>
      <c r="J81">
        <v>32.771999359130859</v>
      </c>
      <c r="K81">
        <v>0.12800000607967377</v>
      </c>
      <c r="L81">
        <v>100.41899871826172</v>
      </c>
      <c r="N81">
        <v>3.2862309366464615E-2</v>
      </c>
      <c r="O81">
        <v>65.818229675292969</v>
      </c>
      <c r="P81">
        <v>1.3861918449401855</v>
      </c>
      <c r="Q81">
        <v>32.635257720947266</v>
      </c>
      <c r="R81">
        <v>0.12746593356132507</v>
      </c>
      <c r="S81">
        <v>8.9999998454004526E-4</v>
      </c>
      <c r="T81">
        <v>0.98439997434616089</v>
      </c>
      <c r="U81">
        <v>1.2099999934434891E-2</v>
      </c>
      <c r="V81">
        <v>1.0009000301361084</v>
      </c>
      <c r="W81">
        <v>2.099999925121665E-3</v>
      </c>
      <c r="X81">
        <v>4</v>
      </c>
      <c r="Z81" t="s">
        <v>1738</v>
      </c>
    </row>
    <row r="82" spans="1:26" x14ac:dyDescent="0.2">
      <c r="A82">
        <v>26</v>
      </c>
      <c r="B82" t="s">
        <v>1606</v>
      </c>
      <c r="C82" t="s">
        <v>1607</v>
      </c>
      <c r="D82" t="s">
        <v>1688</v>
      </c>
      <c r="E82">
        <v>17</v>
      </c>
      <c r="F82">
        <v>5.0160000597543331E-8</v>
      </c>
      <c r="G82">
        <v>4.8999998718500137E-2</v>
      </c>
      <c r="H82">
        <v>66.096000671386719</v>
      </c>
      <c r="I82">
        <v>1.3600000143051147</v>
      </c>
      <c r="J82">
        <v>32.478000640869141</v>
      </c>
      <c r="K82">
        <v>0.15899999439716339</v>
      </c>
      <c r="L82">
        <v>100.14199829101562</v>
      </c>
      <c r="N82">
        <v>4.8930518329143524E-2</v>
      </c>
      <c r="O82">
        <v>66.002281188964844</v>
      </c>
      <c r="P82">
        <v>1.3580715656280518</v>
      </c>
      <c r="Q82">
        <v>32.431949615478516</v>
      </c>
      <c r="R82">
        <v>0.15877453982830048</v>
      </c>
      <c r="S82">
        <v>1.3000000035390258E-3</v>
      </c>
      <c r="T82">
        <v>0.98849999904632568</v>
      </c>
      <c r="U82">
        <v>1.1900000274181366E-2</v>
      </c>
      <c r="V82">
        <v>0.99599999189376831</v>
      </c>
      <c r="W82">
        <v>2.6000000070780516E-3</v>
      </c>
      <c r="X82">
        <v>4</v>
      </c>
      <c r="Z82" t="s">
        <v>1738</v>
      </c>
    </row>
    <row r="83" spans="1:26" x14ac:dyDescent="0.2">
      <c r="A83">
        <v>40</v>
      </c>
      <c r="B83" t="s">
        <v>1606</v>
      </c>
      <c r="C83" t="s">
        <v>1610</v>
      </c>
      <c r="D83" t="s">
        <v>1689</v>
      </c>
      <c r="E83">
        <v>17</v>
      </c>
      <c r="F83">
        <v>5.0250001493168384E-8</v>
      </c>
      <c r="G83">
        <v>5.4000001400709152E-2</v>
      </c>
      <c r="H83">
        <v>65.239997863769531</v>
      </c>
      <c r="I83">
        <v>1.534000039100647</v>
      </c>
      <c r="J83">
        <v>32.430999755859375</v>
      </c>
      <c r="K83">
        <v>0.21600000560283661</v>
      </c>
      <c r="L83">
        <v>99.474998474121094</v>
      </c>
      <c r="N83">
        <v>5.4285001009702682E-2</v>
      </c>
      <c r="O83">
        <v>65.584312438964844</v>
      </c>
      <c r="P83">
        <v>1.5420960187911987</v>
      </c>
      <c r="Q83">
        <v>32.602161407470703</v>
      </c>
      <c r="R83">
        <v>0.21714000403881073</v>
      </c>
      <c r="S83">
        <v>1.39999995008111E-3</v>
      </c>
      <c r="T83">
        <v>0.98150002956390381</v>
      </c>
      <c r="U83">
        <v>1.3500000350177288E-2</v>
      </c>
      <c r="V83">
        <v>1.000499963760376</v>
      </c>
      <c r="W83">
        <v>3.5000001080334187E-3</v>
      </c>
      <c r="X83">
        <v>4</v>
      </c>
      <c r="Z83" t="s">
        <v>1738</v>
      </c>
    </row>
    <row r="84" spans="1:26" x14ac:dyDescent="0.2">
      <c r="A84">
        <v>14</v>
      </c>
      <c r="B84" t="s">
        <v>1606</v>
      </c>
      <c r="C84" t="s">
        <v>1607</v>
      </c>
      <c r="D84" t="s">
        <v>1690</v>
      </c>
      <c r="E84">
        <v>17</v>
      </c>
      <c r="F84">
        <v>5.0130001483239539E-8</v>
      </c>
      <c r="G84">
        <v>2.500000037252903E-2</v>
      </c>
      <c r="H84">
        <v>66.819000244140625</v>
      </c>
      <c r="I84">
        <v>1.2879999876022339</v>
      </c>
      <c r="J84">
        <v>32.712001800537109</v>
      </c>
      <c r="K84">
        <v>7.8000001609325409E-2</v>
      </c>
      <c r="L84">
        <v>100.92201232910156</v>
      </c>
      <c r="N84">
        <v>2.477160282433033E-2</v>
      </c>
      <c r="O84">
        <v>66.208549499511719</v>
      </c>
      <c r="P84">
        <v>1.2762329578399658</v>
      </c>
      <c r="Q84">
        <v>32.41314697265625</v>
      </c>
      <c r="R84">
        <v>7.7287405729293823E-2</v>
      </c>
      <c r="S84">
        <v>6.0000002849847078E-4</v>
      </c>
      <c r="T84">
        <v>0.99159997701644897</v>
      </c>
      <c r="U84">
        <v>1.119999960064888E-2</v>
      </c>
      <c r="V84">
        <v>0.99550002813339233</v>
      </c>
      <c r="W84">
        <v>1.3000000035390258E-3</v>
      </c>
      <c r="X84">
        <v>4</v>
      </c>
      <c r="Z84" t="s">
        <v>1739</v>
      </c>
    </row>
    <row r="85" spans="1:26" x14ac:dyDescent="0.2">
      <c r="A85">
        <v>17</v>
      </c>
      <c r="B85" t="s">
        <v>1606</v>
      </c>
      <c r="C85" t="s">
        <v>1607</v>
      </c>
      <c r="D85" t="s">
        <v>1691</v>
      </c>
      <c r="E85">
        <v>17</v>
      </c>
      <c r="F85">
        <v>5.0160000597543331E-8</v>
      </c>
      <c r="G85">
        <v>9.9999997764825821E-3</v>
      </c>
      <c r="H85">
        <v>65.044998168945312</v>
      </c>
      <c r="I85">
        <v>1.5140000581741333</v>
      </c>
      <c r="J85">
        <v>32.436000823974609</v>
      </c>
      <c r="K85">
        <v>0.10499999672174454</v>
      </c>
      <c r="L85">
        <v>99.110008239746094</v>
      </c>
      <c r="N85">
        <v>1.0089797899127007E-2</v>
      </c>
      <c r="O85">
        <v>65.62908935546875</v>
      </c>
      <c r="P85">
        <v>1.5275955200195312</v>
      </c>
      <c r="Q85">
        <v>32.727272033691406</v>
      </c>
      <c r="R85">
        <v>0.10594287514686584</v>
      </c>
      <c r="S85">
        <v>3.0000001424923539E-4</v>
      </c>
      <c r="T85">
        <v>0.9814000129699707</v>
      </c>
      <c r="U85">
        <v>1.3399999588727951E-2</v>
      </c>
      <c r="V85">
        <v>1.003600001335144</v>
      </c>
      <c r="W85">
        <v>1.7000000225380063E-3</v>
      </c>
      <c r="X85">
        <v>4</v>
      </c>
      <c r="Z85" t="s">
        <v>1739</v>
      </c>
    </row>
    <row r="86" spans="1:26" x14ac:dyDescent="0.2">
      <c r="A86">
        <v>21</v>
      </c>
      <c r="B86" t="s">
        <v>1606</v>
      </c>
      <c r="C86" t="s">
        <v>1607</v>
      </c>
      <c r="D86" t="s">
        <v>1692</v>
      </c>
      <c r="E86">
        <v>17</v>
      </c>
      <c r="F86">
        <v>5.0160000597543331E-8</v>
      </c>
      <c r="G86">
        <v>3.9000000804662704E-2</v>
      </c>
      <c r="H86">
        <v>66.180999755859375</v>
      </c>
      <c r="I86">
        <v>1.2350000143051147</v>
      </c>
      <c r="J86">
        <v>32.303001403808594</v>
      </c>
      <c r="K86">
        <v>9.2000000178813934E-2</v>
      </c>
      <c r="L86">
        <v>99.850013732910156</v>
      </c>
      <c r="N86">
        <v>3.9058584719896317E-2</v>
      </c>
      <c r="O86">
        <v>66.280410766601562</v>
      </c>
      <c r="P86">
        <v>1.236855149269104</v>
      </c>
      <c r="Q86">
        <v>32.351524353027344</v>
      </c>
      <c r="R86">
        <v>9.2138193547725677E-2</v>
      </c>
      <c r="S86">
        <v>1.0000000474974513E-3</v>
      </c>
      <c r="T86">
        <v>0.99290001392364502</v>
      </c>
      <c r="U86">
        <v>1.0900000110268593E-2</v>
      </c>
      <c r="V86">
        <v>0.99379998445510864</v>
      </c>
      <c r="W86">
        <v>1.500000013038516E-3</v>
      </c>
      <c r="X86">
        <v>4</v>
      </c>
      <c r="Z86" t="s">
        <v>1739</v>
      </c>
    </row>
    <row r="87" spans="1:26" x14ac:dyDescent="0.2">
      <c r="A87">
        <v>32</v>
      </c>
      <c r="B87" t="s">
        <v>1606</v>
      </c>
      <c r="C87" t="s">
        <v>1610</v>
      </c>
      <c r="D87" t="s">
        <v>1693</v>
      </c>
      <c r="E87">
        <v>17</v>
      </c>
      <c r="F87">
        <v>5.0229999715156737E-8</v>
      </c>
      <c r="G87">
        <v>4.1999999433755875E-2</v>
      </c>
      <c r="H87">
        <v>66.597999572753906</v>
      </c>
      <c r="I87">
        <v>1.2050000429153442</v>
      </c>
      <c r="J87">
        <v>32.486000061035156</v>
      </c>
      <c r="K87">
        <v>0.10000000149011612</v>
      </c>
      <c r="L87">
        <v>100.43099975585938</v>
      </c>
      <c r="N87">
        <v>4.1819754987955093E-2</v>
      </c>
      <c r="O87">
        <v>66.31219482421875</v>
      </c>
      <c r="P87">
        <v>1.1998287439346313</v>
      </c>
      <c r="Q87">
        <v>32.346584320068359</v>
      </c>
      <c r="R87">
        <v>9.9570848047733307E-2</v>
      </c>
      <c r="S87">
        <v>1.0999999940395355E-3</v>
      </c>
      <c r="T87">
        <v>0.99330002069473267</v>
      </c>
      <c r="U87">
        <v>1.0499999858438969E-2</v>
      </c>
      <c r="V87">
        <v>0.99360001087188721</v>
      </c>
      <c r="W87">
        <v>1.5999999595806003E-3</v>
      </c>
      <c r="X87">
        <v>4</v>
      </c>
      <c r="Z87" t="s">
        <v>1739</v>
      </c>
    </row>
    <row r="88" spans="1:26" x14ac:dyDescent="0.2">
      <c r="A88">
        <v>35</v>
      </c>
      <c r="B88" t="s">
        <v>1606</v>
      </c>
      <c r="C88" t="s">
        <v>1610</v>
      </c>
      <c r="D88" t="s">
        <v>1694</v>
      </c>
      <c r="E88">
        <v>17</v>
      </c>
      <c r="F88">
        <v>5.024000060416256E-8</v>
      </c>
      <c r="G88">
        <v>2.500000037252903E-2</v>
      </c>
      <c r="H88">
        <v>66.338996887207031</v>
      </c>
      <c r="I88">
        <v>1.2510000467300415</v>
      </c>
      <c r="J88">
        <v>32.521999359130859</v>
      </c>
      <c r="K88">
        <v>0.11800000071525574</v>
      </c>
      <c r="L88">
        <v>100.25498962402344</v>
      </c>
      <c r="N88">
        <v>2.4936415255069733E-2</v>
      </c>
      <c r="O88">
        <v>66.170272827148438</v>
      </c>
      <c r="P88">
        <v>1.2478182315826416</v>
      </c>
      <c r="Q88">
        <v>32.439281463623047</v>
      </c>
      <c r="R88">
        <v>0.11769988387823105</v>
      </c>
      <c r="S88">
        <v>6.0000002849847078E-4</v>
      </c>
      <c r="T88">
        <v>0.99080002307891846</v>
      </c>
      <c r="U88">
        <v>1.0900000110268593E-2</v>
      </c>
      <c r="V88">
        <v>0.99599999189376831</v>
      </c>
      <c r="W88">
        <v>1.9000000320374966E-3</v>
      </c>
      <c r="X88">
        <v>4</v>
      </c>
      <c r="Z88" t="s">
        <v>1739</v>
      </c>
    </row>
    <row r="89" spans="1:26" x14ac:dyDescent="0.2">
      <c r="A89">
        <v>24</v>
      </c>
      <c r="B89" t="s">
        <v>1606</v>
      </c>
      <c r="C89" t="s">
        <v>1607</v>
      </c>
      <c r="D89" t="s">
        <v>1695</v>
      </c>
      <c r="E89">
        <v>17</v>
      </c>
      <c r="F89">
        <v>5.0160000597543331E-8</v>
      </c>
      <c r="G89">
        <v>3.2000001519918442E-2</v>
      </c>
      <c r="H89">
        <v>65.708999633789062</v>
      </c>
      <c r="I89">
        <v>1.4559999704360962</v>
      </c>
      <c r="J89">
        <v>32.562000274658203</v>
      </c>
      <c r="K89">
        <v>0.14499999582767487</v>
      </c>
      <c r="L89">
        <v>99.903999328613281</v>
      </c>
      <c r="N89">
        <v>3.2030750066041946E-2</v>
      </c>
      <c r="O89">
        <v>65.772140502929688</v>
      </c>
      <c r="P89">
        <v>1.4573991298675537</v>
      </c>
      <c r="Q89">
        <v>32.593288421630859</v>
      </c>
      <c r="R89">
        <v>0.14513933658599854</v>
      </c>
      <c r="S89">
        <v>7.9999997979030013E-4</v>
      </c>
      <c r="T89">
        <v>0.98430001735687256</v>
      </c>
      <c r="U89">
        <v>1.2799999676644802E-2</v>
      </c>
      <c r="V89">
        <v>1.0002000331878662</v>
      </c>
      <c r="W89">
        <v>2.4000001139938831E-3</v>
      </c>
      <c r="X89">
        <v>4</v>
      </c>
      <c r="Z89" t="s">
        <v>1739</v>
      </c>
    </row>
    <row r="90" spans="1:26" x14ac:dyDescent="0.2">
      <c r="A90">
        <v>27</v>
      </c>
      <c r="B90" t="s">
        <v>1606</v>
      </c>
      <c r="C90" t="s">
        <v>1607</v>
      </c>
      <c r="D90" t="s">
        <v>1696</v>
      </c>
      <c r="E90">
        <v>17</v>
      </c>
      <c r="F90">
        <v>5.0179998822841299E-8</v>
      </c>
      <c r="G90">
        <v>3.5999998450279236E-2</v>
      </c>
      <c r="H90">
        <v>66.294998168945312</v>
      </c>
      <c r="I90">
        <v>1.2350000143051147</v>
      </c>
      <c r="J90">
        <v>32.689998626708984</v>
      </c>
      <c r="K90">
        <v>0.10199999809265137</v>
      </c>
      <c r="L90">
        <v>100.35798645019531</v>
      </c>
      <c r="N90">
        <v>3.5871583968400955E-2</v>
      </c>
      <c r="O90">
        <v>66.058517456054688</v>
      </c>
      <c r="P90">
        <v>1.2305946350097656</v>
      </c>
      <c r="Q90">
        <v>32.573390960693359</v>
      </c>
      <c r="R90">
        <v>0.10163614898920059</v>
      </c>
      <c r="S90">
        <v>8.9999998454004526E-4</v>
      </c>
      <c r="T90">
        <v>0.9879000186920166</v>
      </c>
      <c r="U90">
        <v>1.080000028014183E-2</v>
      </c>
      <c r="V90">
        <v>0.99889999628067017</v>
      </c>
      <c r="W90">
        <v>1.7000000225380063E-3</v>
      </c>
      <c r="X90">
        <v>4</v>
      </c>
      <c r="Z90" t="s">
        <v>1739</v>
      </c>
    </row>
    <row r="91" spans="1:26" x14ac:dyDescent="0.2">
      <c r="A91">
        <v>30</v>
      </c>
      <c r="B91" t="s">
        <v>1606</v>
      </c>
      <c r="C91" t="s">
        <v>1607</v>
      </c>
      <c r="D91" t="s">
        <v>1697</v>
      </c>
      <c r="E91">
        <v>17</v>
      </c>
      <c r="F91">
        <v>5.0189999711847122E-8</v>
      </c>
      <c r="G91">
        <v>-1.4999999664723873E-2</v>
      </c>
      <c r="H91">
        <v>65.696998596191406</v>
      </c>
      <c r="I91">
        <v>1.4600000381469727</v>
      </c>
      <c r="J91">
        <v>32.726001739501953</v>
      </c>
      <c r="K91">
        <v>6.8999998271465302E-2</v>
      </c>
      <c r="L91">
        <v>99.936996459960938</v>
      </c>
      <c r="N91">
        <v>-1.5009456314146519E-2</v>
      </c>
      <c r="O91">
        <v>65.738418579101562</v>
      </c>
      <c r="P91">
        <v>1.4609204530715942</v>
      </c>
      <c r="Q91">
        <v>32.746635437011719</v>
      </c>
      <c r="R91">
        <v>6.904350221157074E-2</v>
      </c>
      <c r="S91">
        <v>-3.9999998989515007E-4</v>
      </c>
      <c r="T91">
        <v>0.98290002346038818</v>
      </c>
      <c r="U91">
        <v>1.2799999676644802E-2</v>
      </c>
      <c r="V91">
        <v>1.0039999485015869</v>
      </c>
      <c r="W91">
        <v>1.0999999940395355E-3</v>
      </c>
      <c r="X91">
        <v>4</v>
      </c>
      <c r="Z91" t="s">
        <v>1739</v>
      </c>
    </row>
    <row r="92" spans="1:26" x14ac:dyDescent="0.2">
      <c r="A92">
        <v>38</v>
      </c>
      <c r="B92" t="s">
        <v>1606</v>
      </c>
      <c r="C92" t="s">
        <v>1610</v>
      </c>
      <c r="D92" t="s">
        <v>1698</v>
      </c>
      <c r="E92">
        <v>17</v>
      </c>
      <c r="F92">
        <v>5.0219998826150913E-8</v>
      </c>
      <c r="G92">
        <v>3.7999998778104782E-2</v>
      </c>
      <c r="H92">
        <v>66.441001892089844</v>
      </c>
      <c r="I92">
        <v>1.4299999475479126</v>
      </c>
      <c r="J92">
        <v>32.534000396728516</v>
      </c>
      <c r="K92">
        <v>0.16899999976158142</v>
      </c>
      <c r="L92">
        <v>100.61200714111328</v>
      </c>
      <c r="N92">
        <v>3.7768848240375519E-2</v>
      </c>
      <c r="O92">
        <v>66.036849975585938</v>
      </c>
      <c r="P92">
        <v>1.4213014841079712</v>
      </c>
      <c r="Q92">
        <v>32.336101531982422</v>
      </c>
      <c r="R92">
        <v>0.16797199845314026</v>
      </c>
      <c r="S92">
        <v>1.0000000474974513E-3</v>
      </c>
      <c r="T92">
        <v>0.99010002613067627</v>
      </c>
      <c r="U92">
        <v>1.2500000186264515E-2</v>
      </c>
      <c r="V92">
        <v>0.99419999122619629</v>
      </c>
      <c r="W92">
        <v>2.7000000700354576E-3</v>
      </c>
      <c r="X92">
        <v>4</v>
      </c>
      <c r="Z92" t="s">
        <v>1739</v>
      </c>
    </row>
    <row r="93" spans="1:26" x14ac:dyDescent="0.2">
      <c r="A93">
        <v>41</v>
      </c>
      <c r="B93" t="s">
        <v>1606</v>
      </c>
      <c r="C93" t="s">
        <v>1610</v>
      </c>
      <c r="D93" t="s">
        <v>1699</v>
      </c>
      <c r="E93">
        <v>17</v>
      </c>
      <c r="F93">
        <v>5.024000060416256E-8</v>
      </c>
      <c r="G93">
        <v>5.9999998658895493E-2</v>
      </c>
      <c r="H93">
        <v>65.629997253417969</v>
      </c>
      <c r="I93">
        <v>1.2719999551773071</v>
      </c>
      <c r="J93">
        <v>32.847000122070312</v>
      </c>
      <c r="K93">
        <v>0.10300000011920929</v>
      </c>
      <c r="L93">
        <v>99.9119873046875</v>
      </c>
      <c r="N93">
        <v>6.0052856802940369E-2</v>
      </c>
      <c r="O93">
        <v>65.687812805175781</v>
      </c>
      <c r="P93">
        <v>1.2731205224990845</v>
      </c>
      <c r="Q93">
        <v>32.875934600830078</v>
      </c>
      <c r="R93">
        <v>0.10309074074029922</v>
      </c>
      <c r="S93">
        <v>1.500000013038516E-3</v>
      </c>
      <c r="T93">
        <v>0.98000001907348633</v>
      </c>
      <c r="U93">
        <v>1.1099999770522118E-2</v>
      </c>
      <c r="V93">
        <v>1.0056999921798706</v>
      </c>
      <c r="W93">
        <v>1.7000000225380063E-3</v>
      </c>
      <c r="X93">
        <v>4</v>
      </c>
      <c r="Z93" t="s">
        <v>1739</v>
      </c>
    </row>
    <row r="94" spans="1:26" x14ac:dyDescent="0.2">
      <c r="A94">
        <v>9</v>
      </c>
      <c r="B94" t="s">
        <v>1606</v>
      </c>
      <c r="C94" t="s">
        <v>1607</v>
      </c>
      <c r="D94" t="s">
        <v>1700</v>
      </c>
      <c r="E94">
        <v>17</v>
      </c>
      <c r="F94">
        <v>4.9869999685370203E-8</v>
      </c>
      <c r="G94">
        <v>1.0999999940395355E-2</v>
      </c>
      <c r="H94">
        <v>65.682998657226562</v>
      </c>
      <c r="I94">
        <v>1.3450000286102295</v>
      </c>
      <c r="J94">
        <v>32.459999084472656</v>
      </c>
      <c r="K94">
        <v>0.16899999976158142</v>
      </c>
      <c r="L94">
        <v>99.667999267578125</v>
      </c>
      <c r="N94">
        <v>1.1036641895771027E-2</v>
      </c>
      <c r="O94">
        <v>65.90179443359375</v>
      </c>
      <c r="P94">
        <v>1.3494803905487061</v>
      </c>
      <c r="Q94">
        <v>32.568126678466797</v>
      </c>
      <c r="R94">
        <v>0.16956295073032379</v>
      </c>
      <c r="S94">
        <v>3.0000001424923539E-4</v>
      </c>
      <c r="T94">
        <v>0.98629999160766602</v>
      </c>
      <c r="U94">
        <v>1.1800000444054604E-2</v>
      </c>
      <c r="V94">
        <v>0.99949997663497925</v>
      </c>
      <c r="W94">
        <v>2.79999990016222E-3</v>
      </c>
      <c r="X94">
        <v>4</v>
      </c>
      <c r="Z94" t="s">
        <v>1740</v>
      </c>
    </row>
    <row r="95" spans="1:26" x14ac:dyDescent="0.2">
      <c r="A95">
        <v>7</v>
      </c>
      <c r="B95" t="s">
        <v>1606</v>
      </c>
      <c r="C95" t="s">
        <v>1607</v>
      </c>
      <c r="D95" t="s">
        <v>1701</v>
      </c>
      <c r="E95">
        <v>17</v>
      </c>
      <c r="F95">
        <v>4.9800000567756797E-8</v>
      </c>
      <c r="G95">
        <v>5.000000074505806E-2</v>
      </c>
      <c r="H95">
        <v>66.202003479003906</v>
      </c>
      <c r="I95">
        <v>0.99299997091293335</v>
      </c>
      <c r="J95">
        <v>32.609001159667969</v>
      </c>
      <c r="K95">
        <v>0.29899999499320984</v>
      </c>
      <c r="L95">
        <v>100.15300750732422</v>
      </c>
      <c r="N95">
        <v>4.9923617392778397E-2</v>
      </c>
      <c r="O95">
        <v>66.100868225097656</v>
      </c>
      <c r="P95">
        <v>0.99148291349411011</v>
      </c>
      <c r="Q95">
        <v>32.559185028076172</v>
      </c>
      <c r="R95">
        <v>0.29854321479797363</v>
      </c>
      <c r="S95">
        <v>1.3000000035390258E-3</v>
      </c>
      <c r="T95">
        <v>0.98809999227523804</v>
      </c>
      <c r="U95">
        <v>8.7000001221895218E-3</v>
      </c>
      <c r="V95">
        <v>0.99800002574920654</v>
      </c>
      <c r="W95">
        <v>4.9000000581145287E-3</v>
      </c>
      <c r="X95">
        <v>4</v>
      </c>
      <c r="Z95" t="s">
        <v>1740</v>
      </c>
    </row>
    <row r="96" spans="1:26" x14ac:dyDescent="0.2">
      <c r="A96">
        <v>5</v>
      </c>
      <c r="B96" t="s">
        <v>1606</v>
      </c>
      <c r="C96" t="s">
        <v>1607</v>
      </c>
      <c r="D96" t="s">
        <v>1702</v>
      </c>
      <c r="E96">
        <v>17</v>
      </c>
      <c r="F96">
        <v>4.9739998786435535E-8</v>
      </c>
      <c r="G96">
        <v>2.500000037252903E-2</v>
      </c>
      <c r="H96">
        <v>65.792999267578125</v>
      </c>
      <c r="I96">
        <v>1.1310000419616699</v>
      </c>
      <c r="J96">
        <v>32.269001007080078</v>
      </c>
      <c r="K96">
        <v>0.10499999672174454</v>
      </c>
      <c r="L96">
        <v>99.323013305664062</v>
      </c>
      <c r="N96">
        <v>2.5170400738716125E-2</v>
      </c>
      <c r="O96">
        <v>66.241439819335938</v>
      </c>
      <c r="P96">
        <v>1.1387089490890503</v>
      </c>
      <c r="Q96">
        <v>32.488948822021484</v>
      </c>
      <c r="R96">
        <v>0.10571568459272385</v>
      </c>
      <c r="S96">
        <v>6.99999975040555E-4</v>
      </c>
      <c r="T96">
        <v>0.991100013256073</v>
      </c>
      <c r="U96">
        <v>9.9999997764825821E-3</v>
      </c>
      <c r="V96">
        <v>0.9968000054359436</v>
      </c>
      <c r="W96">
        <v>1.7000000225380063E-3</v>
      </c>
      <c r="X96">
        <v>4</v>
      </c>
      <c r="Z96" t="s">
        <v>1740</v>
      </c>
    </row>
    <row r="97" spans="1:26" x14ac:dyDescent="0.2">
      <c r="A97">
        <v>16</v>
      </c>
      <c r="B97" t="s">
        <v>1606</v>
      </c>
      <c r="C97" t="s">
        <v>1610</v>
      </c>
      <c r="D97" t="s">
        <v>1703</v>
      </c>
      <c r="E97">
        <v>17</v>
      </c>
      <c r="F97">
        <v>5.0229999715156737E-8</v>
      </c>
      <c r="G97">
        <v>3.5999998450279236E-2</v>
      </c>
      <c r="H97">
        <v>66.51300048828125</v>
      </c>
      <c r="I97">
        <v>1.0399999618530273</v>
      </c>
      <c r="J97">
        <v>32.511001586914062</v>
      </c>
      <c r="K97">
        <v>0.13699999451637268</v>
      </c>
      <c r="L97">
        <v>100.23700714111328</v>
      </c>
      <c r="N97">
        <v>3.591487929224968E-2</v>
      </c>
      <c r="O97">
        <v>66.355735778808594</v>
      </c>
      <c r="P97">
        <v>1.0375409126281738</v>
      </c>
      <c r="Q97">
        <v>32.434127807617188</v>
      </c>
      <c r="R97">
        <v>0.13667605817317963</v>
      </c>
      <c r="S97">
        <v>8.9999998454004526E-4</v>
      </c>
      <c r="T97">
        <v>0.99290001392364502</v>
      </c>
      <c r="U97">
        <v>9.100000374019146E-3</v>
      </c>
      <c r="V97">
        <v>0.99519997835159302</v>
      </c>
      <c r="W97">
        <v>2.199999988079071E-3</v>
      </c>
      <c r="X97">
        <v>4</v>
      </c>
      <c r="Z97" t="s">
        <v>1740</v>
      </c>
    </row>
    <row r="98" spans="1:26" x14ac:dyDescent="0.2">
      <c r="A98">
        <v>11</v>
      </c>
      <c r="B98" t="s">
        <v>1606</v>
      </c>
      <c r="C98" t="s">
        <v>1607</v>
      </c>
      <c r="D98" t="s">
        <v>1704</v>
      </c>
      <c r="E98">
        <v>17</v>
      </c>
      <c r="F98">
        <v>4.9899998799673995E-8</v>
      </c>
      <c r="G98">
        <v>1.7999999225139618E-2</v>
      </c>
      <c r="H98">
        <v>65.471000671386719</v>
      </c>
      <c r="I98">
        <v>1.0429999828338623</v>
      </c>
      <c r="J98">
        <v>32.333000183105469</v>
      </c>
      <c r="K98">
        <v>0.18600000441074371</v>
      </c>
      <c r="L98">
        <v>99.050987243652344</v>
      </c>
      <c r="N98">
        <v>1.8172457814216614E-2</v>
      </c>
      <c r="O98">
        <v>66.098281860351562</v>
      </c>
      <c r="P98">
        <v>1.0529929399490356</v>
      </c>
      <c r="Q98">
        <v>32.642784118652344</v>
      </c>
      <c r="R98">
        <v>0.18778207898139954</v>
      </c>
      <c r="S98">
        <v>5.0000002374872565E-4</v>
      </c>
      <c r="T98">
        <v>0.98769998550415039</v>
      </c>
      <c r="U98">
        <v>9.2000002041459084E-3</v>
      </c>
      <c r="V98">
        <v>1.0002000331878662</v>
      </c>
      <c r="W98">
        <v>3.1000000890344381E-3</v>
      </c>
      <c r="X98">
        <v>4</v>
      </c>
      <c r="Z98" t="s">
        <v>1740</v>
      </c>
    </row>
    <row r="99" spans="1:26" x14ac:dyDescent="0.2">
      <c r="A99">
        <v>13</v>
      </c>
      <c r="B99" t="s">
        <v>1606</v>
      </c>
      <c r="C99" t="s">
        <v>1607</v>
      </c>
      <c r="D99" t="s">
        <v>1705</v>
      </c>
      <c r="E99">
        <v>17</v>
      </c>
      <c r="F99">
        <v>4.9960000580995256E-8</v>
      </c>
      <c r="G99">
        <v>7.0000002160668373E-3</v>
      </c>
      <c r="H99">
        <v>66.05999755859375</v>
      </c>
      <c r="I99">
        <v>1.0809999704360962</v>
      </c>
      <c r="J99">
        <v>32.096000671386719</v>
      </c>
      <c r="K99">
        <v>0.16699999570846558</v>
      </c>
      <c r="L99">
        <v>99.411003112792969</v>
      </c>
      <c r="N99">
        <v>7.0414748042821884E-3</v>
      </c>
      <c r="O99">
        <v>66.451393127441406</v>
      </c>
      <c r="P99">
        <v>1.087404727935791</v>
      </c>
      <c r="Q99">
        <v>32.286163330078125</v>
      </c>
      <c r="R99">
        <v>0.16798944771289825</v>
      </c>
      <c r="S99">
        <v>1.9999999494757503E-4</v>
      </c>
      <c r="T99">
        <v>0.99589997529983521</v>
      </c>
      <c r="U99">
        <v>9.4999996945261955E-3</v>
      </c>
      <c r="V99">
        <v>0.99220001697540283</v>
      </c>
      <c r="W99">
        <v>2.7000000700354576E-3</v>
      </c>
      <c r="X99">
        <v>4</v>
      </c>
      <c r="Z99" t="s">
        <v>1740</v>
      </c>
    </row>
    <row r="100" spans="1:26" x14ac:dyDescent="0.2">
      <c r="A100">
        <v>13</v>
      </c>
      <c r="B100" t="s">
        <v>1606</v>
      </c>
      <c r="C100" t="s">
        <v>1610</v>
      </c>
      <c r="D100" t="s">
        <v>1706</v>
      </c>
      <c r="E100">
        <v>17</v>
      </c>
      <c r="F100">
        <v>5.0229999715156737E-8</v>
      </c>
      <c r="G100">
        <v>2.199999988079071E-2</v>
      </c>
      <c r="H100">
        <v>66.089996337890625</v>
      </c>
      <c r="I100">
        <v>1.1349999904632568</v>
      </c>
      <c r="J100">
        <v>32.7239990234375</v>
      </c>
      <c r="K100">
        <v>0.17599999904632568</v>
      </c>
      <c r="L100">
        <v>100.14700317382812</v>
      </c>
      <c r="N100">
        <v>2.1967707201838493E-2</v>
      </c>
      <c r="O100">
        <v>65.992988586425781</v>
      </c>
      <c r="P100">
        <v>1.1333340406417847</v>
      </c>
      <c r="Q100">
        <v>32.67596435546875</v>
      </c>
      <c r="R100">
        <v>0.17574165761470795</v>
      </c>
      <c r="S100">
        <v>6.0000002849847078E-4</v>
      </c>
      <c r="T100">
        <v>0.98610001802444458</v>
      </c>
      <c r="U100">
        <v>9.8999999463558197E-3</v>
      </c>
      <c r="V100">
        <v>1.0011999607086182</v>
      </c>
      <c r="W100">
        <v>2.899999963119626E-3</v>
      </c>
      <c r="X100">
        <v>4</v>
      </c>
      <c r="Z100" t="s">
        <v>1741</v>
      </c>
    </row>
    <row r="101" spans="1:26" x14ac:dyDescent="0.2">
      <c r="A101">
        <v>14</v>
      </c>
      <c r="B101" t="s">
        <v>1606</v>
      </c>
      <c r="C101" t="s">
        <v>1610</v>
      </c>
      <c r="D101" t="s">
        <v>1707</v>
      </c>
      <c r="E101">
        <v>17</v>
      </c>
      <c r="F101">
        <v>5.0229999715156737E-8</v>
      </c>
      <c r="G101">
        <v>2.8000000864267349E-2</v>
      </c>
      <c r="H101">
        <v>66.36199951171875</v>
      </c>
      <c r="I101">
        <v>1.1349999904632568</v>
      </c>
      <c r="J101">
        <v>32.790000915527344</v>
      </c>
      <c r="K101">
        <v>0.18000000715255737</v>
      </c>
      <c r="L101">
        <v>100.49500274658203</v>
      </c>
      <c r="N101">
        <v>2.7862083166837692E-2</v>
      </c>
      <c r="O101">
        <v>66.035118103027344</v>
      </c>
      <c r="P101">
        <v>1.1294094324111938</v>
      </c>
      <c r="Q101">
        <v>32.628486633300781</v>
      </c>
      <c r="R101">
        <v>0.17911338806152344</v>
      </c>
      <c r="S101">
        <v>6.99999975040555E-4</v>
      </c>
      <c r="T101">
        <v>0.9869999885559082</v>
      </c>
      <c r="U101">
        <v>9.8999999463558197E-3</v>
      </c>
      <c r="V101">
        <v>1</v>
      </c>
      <c r="W101">
        <v>2.899999963119626E-3</v>
      </c>
      <c r="X101">
        <v>4</v>
      </c>
      <c r="Z101" t="s">
        <v>1741</v>
      </c>
    </row>
    <row r="102" spans="1:26" x14ac:dyDescent="0.2">
      <c r="A102">
        <v>15</v>
      </c>
      <c r="B102" t="s">
        <v>1606</v>
      </c>
      <c r="C102" t="s">
        <v>1610</v>
      </c>
      <c r="D102" t="s">
        <v>1708</v>
      </c>
      <c r="E102">
        <v>17</v>
      </c>
      <c r="F102">
        <v>5.0229999715156737E-8</v>
      </c>
      <c r="G102">
        <v>1.7000000923871994E-2</v>
      </c>
      <c r="H102">
        <v>66.601997375488281</v>
      </c>
      <c r="I102">
        <v>1.0460000038146973</v>
      </c>
      <c r="J102">
        <v>32.715000152587891</v>
      </c>
      <c r="K102">
        <v>0.15099999308586121</v>
      </c>
      <c r="L102">
        <v>100.53099060058594</v>
      </c>
      <c r="N102">
        <v>1.6910208389163017E-2</v>
      </c>
      <c r="O102">
        <v>66.250213623046875</v>
      </c>
      <c r="P102">
        <v>1.0404751300811768</v>
      </c>
      <c r="Q102">
        <v>32.542205810546875</v>
      </c>
      <c r="R102">
        <v>0.1502024382352829</v>
      </c>
      <c r="S102">
        <v>3.9999998989515007E-4</v>
      </c>
      <c r="T102">
        <v>0.99070000648498535</v>
      </c>
      <c r="U102">
        <v>9.100000374019146E-3</v>
      </c>
      <c r="V102">
        <v>0.99779999256134033</v>
      </c>
      <c r="W102">
        <v>2.4000001139938831E-3</v>
      </c>
      <c r="X102">
        <v>4</v>
      </c>
      <c r="Z102" t="s">
        <v>1741</v>
      </c>
    </row>
    <row r="103" spans="1:26" x14ac:dyDescent="0.2">
      <c r="A103">
        <v>18</v>
      </c>
      <c r="B103" t="s">
        <v>1606</v>
      </c>
      <c r="C103" t="s">
        <v>1610</v>
      </c>
      <c r="D103" t="s">
        <v>1709</v>
      </c>
      <c r="E103">
        <v>17</v>
      </c>
      <c r="F103">
        <v>5.0219998826150913E-8</v>
      </c>
      <c r="G103">
        <v>2.4000000208616257E-2</v>
      </c>
      <c r="H103">
        <v>66.457000732421875</v>
      </c>
      <c r="I103">
        <v>1.0759999752044678</v>
      </c>
      <c r="J103">
        <v>32.548999786376953</v>
      </c>
      <c r="K103">
        <v>0.1550000011920929</v>
      </c>
      <c r="L103">
        <v>100.26100158691406</v>
      </c>
      <c r="N103">
        <v>2.3937521502375603E-2</v>
      </c>
      <c r="O103">
        <v>66.284004211425781</v>
      </c>
      <c r="P103">
        <v>1.0731989145278931</v>
      </c>
      <c r="Q103">
        <v>32.464267730712891</v>
      </c>
      <c r="R103">
        <v>0.15459649264812469</v>
      </c>
      <c r="S103">
        <v>6.0000002849847078E-4</v>
      </c>
      <c r="T103">
        <v>0.99180001020431519</v>
      </c>
      <c r="U103">
        <v>9.3999998643994331E-3</v>
      </c>
      <c r="V103">
        <v>0.99610000848770142</v>
      </c>
      <c r="W103">
        <v>2.4999999441206455E-3</v>
      </c>
      <c r="X103">
        <v>4</v>
      </c>
      <c r="Z103" t="s">
        <v>1741</v>
      </c>
    </row>
    <row r="104" spans="1:26" x14ac:dyDescent="0.2">
      <c r="A104">
        <v>19</v>
      </c>
      <c r="B104" t="s">
        <v>1606</v>
      </c>
      <c r="C104" t="s">
        <v>1610</v>
      </c>
      <c r="D104" t="s">
        <v>1710</v>
      </c>
      <c r="E104">
        <v>17</v>
      </c>
      <c r="F104">
        <v>5.024000060416256E-8</v>
      </c>
      <c r="G104">
        <v>1.6000000759959221E-2</v>
      </c>
      <c r="H104">
        <v>66.396003723144531</v>
      </c>
      <c r="I104">
        <v>1.0210000276565552</v>
      </c>
      <c r="J104">
        <v>32.470001220703125</v>
      </c>
      <c r="K104">
        <v>7.2999998927116394E-2</v>
      </c>
      <c r="L104">
        <v>99.97601318359375</v>
      </c>
      <c r="N104">
        <v>1.6003839671611786E-2</v>
      </c>
      <c r="O104">
        <v>66.411933898925781</v>
      </c>
      <c r="P104">
        <v>1.021245002746582</v>
      </c>
      <c r="Q104">
        <v>32.477794647216797</v>
      </c>
      <c r="R104">
        <v>7.3017515242099762E-2</v>
      </c>
      <c r="S104">
        <v>3.9999998989515007E-4</v>
      </c>
      <c r="T104">
        <v>0.993399977684021</v>
      </c>
      <c r="U104">
        <v>8.8999997824430466E-3</v>
      </c>
      <c r="V104">
        <v>0.99620002508163452</v>
      </c>
      <c r="W104">
        <v>1.2000000569969416E-3</v>
      </c>
      <c r="X104">
        <v>4</v>
      </c>
      <c r="Z104" t="s">
        <v>1741</v>
      </c>
    </row>
    <row r="105" spans="1:26" x14ac:dyDescent="0.2">
      <c r="A105">
        <v>10</v>
      </c>
      <c r="B105" t="s">
        <v>1606</v>
      </c>
      <c r="C105" t="s">
        <v>1607</v>
      </c>
      <c r="D105" t="s">
        <v>1711</v>
      </c>
      <c r="E105">
        <v>17</v>
      </c>
      <c r="F105">
        <v>4.9880000574376027E-8</v>
      </c>
      <c r="G105">
        <v>2.7000000700354576E-2</v>
      </c>
      <c r="H105">
        <v>65.817001342773438</v>
      </c>
      <c r="I105">
        <v>1.3569999933242798</v>
      </c>
      <c r="J105">
        <v>32.301998138427734</v>
      </c>
      <c r="K105">
        <v>0.14200000464916229</v>
      </c>
      <c r="L105">
        <v>99.644996643066406</v>
      </c>
      <c r="N105">
        <v>2.709619328379631E-2</v>
      </c>
      <c r="O105">
        <v>66.051490783691406</v>
      </c>
      <c r="P105">
        <v>1.3618345260620117</v>
      </c>
      <c r="Q105">
        <v>32.417079925537109</v>
      </c>
      <c r="R105">
        <v>0.14250589907169342</v>
      </c>
      <c r="S105">
        <v>6.99999975040555E-4</v>
      </c>
      <c r="T105">
        <v>0.98949998617172241</v>
      </c>
      <c r="U105">
        <v>1.1900000274181366E-2</v>
      </c>
      <c r="V105">
        <v>0.99589997529983521</v>
      </c>
      <c r="W105">
        <v>2.3000000510364771E-3</v>
      </c>
      <c r="X105">
        <v>4</v>
      </c>
      <c r="Z105" t="s">
        <v>1742</v>
      </c>
    </row>
    <row r="106" spans="1:26" x14ac:dyDescent="0.2">
      <c r="A106">
        <v>8</v>
      </c>
      <c r="B106" t="s">
        <v>1606</v>
      </c>
      <c r="C106" t="s">
        <v>1607</v>
      </c>
      <c r="D106" t="s">
        <v>1712</v>
      </c>
      <c r="E106">
        <v>17</v>
      </c>
      <c r="F106">
        <v>4.9840000571066412E-8</v>
      </c>
      <c r="G106">
        <v>2.4000000208616257E-2</v>
      </c>
      <c r="H106">
        <v>66.837997436523438</v>
      </c>
      <c r="I106">
        <v>1.0399999618530273</v>
      </c>
      <c r="J106">
        <v>32.604999542236328</v>
      </c>
      <c r="K106">
        <v>7.1999996900558472E-2</v>
      </c>
      <c r="L106">
        <v>100.57900238037109</v>
      </c>
      <c r="N106">
        <v>2.386183850467205E-2</v>
      </c>
      <c r="O106">
        <v>66.453231811523438</v>
      </c>
      <c r="P106">
        <v>1.034013032913208</v>
      </c>
      <c r="Q106">
        <v>32.417304992675781</v>
      </c>
      <c r="R106">
        <v>7.1585513651371002E-2</v>
      </c>
      <c r="S106">
        <v>6.0000002849847078E-4</v>
      </c>
      <c r="T106">
        <v>0.99449998140335083</v>
      </c>
      <c r="U106">
        <v>9.100000374019146E-3</v>
      </c>
      <c r="V106">
        <v>0.99479997158050537</v>
      </c>
      <c r="W106">
        <v>1.2000000569969416E-3</v>
      </c>
      <c r="X106">
        <v>4</v>
      </c>
      <c r="Z106" t="s">
        <v>1742</v>
      </c>
    </row>
    <row r="107" spans="1:26" x14ac:dyDescent="0.2">
      <c r="A107">
        <v>6</v>
      </c>
      <c r="B107" t="s">
        <v>1606</v>
      </c>
      <c r="C107" t="s">
        <v>1607</v>
      </c>
      <c r="D107" t="s">
        <v>1713</v>
      </c>
      <c r="E107">
        <v>17</v>
      </c>
      <c r="F107">
        <v>4.9770001453453006E-8</v>
      </c>
      <c r="G107">
        <v>1.0000000474974513E-3</v>
      </c>
      <c r="H107">
        <v>65.55999755859375</v>
      </c>
      <c r="I107">
        <v>1.159000039100647</v>
      </c>
      <c r="J107">
        <v>32.555999755859375</v>
      </c>
      <c r="K107">
        <v>5.9000000357627869E-2</v>
      </c>
      <c r="L107">
        <v>99.334991455078125</v>
      </c>
      <c r="N107">
        <v>1.006694626994431E-3</v>
      </c>
      <c r="O107">
        <v>65.998893737792969</v>
      </c>
      <c r="P107">
        <v>1.1667590141296387</v>
      </c>
      <c r="Q107">
        <v>32.773952484130859</v>
      </c>
      <c r="R107">
        <v>5.939498171210289E-2</v>
      </c>
      <c r="S107">
        <v>0</v>
      </c>
      <c r="T107">
        <v>0.98549997806549072</v>
      </c>
      <c r="U107">
        <v>1.0200000368058681E-2</v>
      </c>
      <c r="V107">
        <v>1.0034999847412109</v>
      </c>
      <c r="W107">
        <v>1.0000000474974513E-3</v>
      </c>
      <c r="X107">
        <v>4</v>
      </c>
      <c r="Z107" t="s">
        <v>1742</v>
      </c>
    </row>
    <row r="108" spans="1:26" x14ac:dyDescent="0.2">
      <c r="A108">
        <v>17</v>
      </c>
      <c r="B108" t="s">
        <v>1606</v>
      </c>
      <c r="C108" t="s">
        <v>1610</v>
      </c>
      <c r="D108" t="s">
        <v>1714</v>
      </c>
      <c r="E108">
        <v>17</v>
      </c>
      <c r="F108">
        <v>5.024000060416256E-8</v>
      </c>
      <c r="G108">
        <v>-8.999999612569809E-3</v>
      </c>
      <c r="H108">
        <v>65.96099853515625</v>
      </c>
      <c r="I108">
        <v>1.1150000095367432</v>
      </c>
      <c r="J108">
        <v>32.455001831054688</v>
      </c>
      <c r="K108">
        <v>5.9000000357627869E-2</v>
      </c>
      <c r="L108">
        <v>99.58099365234375</v>
      </c>
      <c r="N108">
        <v>-9.0378690510988235E-3</v>
      </c>
      <c r="O108">
        <v>66.238540649414062</v>
      </c>
      <c r="P108">
        <v>1.1196916103363037</v>
      </c>
      <c r="Q108">
        <v>32.591564178466797</v>
      </c>
      <c r="R108">
        <v>5.9248257428407669E-2</v>
      </c>
      <c r="S108">
        <v>-1.9999999494757503E-4</v>
      </c>
      <c r="T108">
        <v>0.99040001630783081</v>
      </c>
      <c r="U108">
        <v>9.8000001162290573E-3</v>
      </c>
      <c r="V108">
        <v>0.99930000305175781</v>
      </c>
      <c r="W108">
        <v>1.0000000474974513E-3</v>
      </c>
      <c r="X108">
        <v>4</v>
      </c>
      <c r="Z108" t="s">
        <v>1742</v>
      </c>
    </row>
    <row r="109" spans="1:26" x14ac:dyDescent="0.2">
      <c r="A109">
        <v>12</v>
      </c>
      <c r="B109" t="s">
        <v>1606</v>
      </c>
      <c r="C109" t="s">
        <v>1607</v>
      </c>
      <c r="D109" t="s">
        <v>1715</v>
      </c>
      <c r="E109">
        <v>17</v>
      </c>
      <c r="F109">
        <v>4.9939998802983609E-8</v>
      </c>
      <c r="G109">
        <v>-4.999999888241291E-3</v>
      </c>
      <c r="H109">
        <v>66.542999267578125</v>
      </c>
      <c r="I109">
        <v>1.3949999809265137</v>
      </c>
      <c r="J109">
        <v>32.727001190185547</v>
      </c>
      <c r="K109">
        <v>5.299999937415123E-2</v>
      </c>
      <c r="L109">
        <v>100.7130126953125</v>
      </c>
      <c r="N109">
        <v>-4.9646017141640186E-3</v>
      </c>
      <c r="O109">
        <v>66.0718994140625</v>
      </c>
      <c r="P109">
        <v>1.3851238489151001</v>
      </c>
      <c r="Q109">
        <v>32.495304107666016</v>
      </c>
      <c r="R109">
        <v>5.262477695941925E-2</v>
      </c>
      <c r="S109">
        <v>-9.9999997473787516E-5</v>
      </c>
      <c r="T109">
        <v>0.98949998617172241</v>
      </c>
      <c r="U109">
        <v>1.2099999934434891E-2</v>
      </c>
      <c r="V109">
        <v>0.99790000915527344</v>
      </c>
      <c r="W109">
        <v>8.9999998454004526E-4</v>
      </c>
      <c r="X109">
        <v>4</v>
      </c>
      <c r="Z109" t="s">
        <v>1742</v>
      </c>
    </row>
    <row r="110" spans="1:26" x14ac:dyDescent="0.2">
      <c r="A110">
        <v>14</v>
      </c>
      <c r="B110" t="s">
        <v>1606</v>
      </c>
      <c r="C110" t="s">
        <v>1607</v>
      </c>
      <c r="D110" t="s">
        <v>1716</v>
      </c>
      <c r="E110">
        <v>17</v>
      </c>
      <c r="F110">
        <v>5.0000000584304871E-8</v>
      </c>
      <c r="G110">
        <v>1.9999999552965164E-2</v>
      </c>
      <c r="H110">
        <v>66.097999572753906</v>
      </c>
      <c r="I110">
        <v>1.0659999847412109</v>
      </c>
      <c r="J110">
        <v>32.202999114990234</v>
      </c>
      <c r="K110">
        <v>7.0000000298023224E-2</v>
      </c>
      <c r="L110">
        <v>99.456993103027344</v>
      </c>
      <c r="N110">
        <v>2.0109193399548531E-2</v>
      </c>
      <c r="O110">
        <v>66.458877563476562</v>
      </c>
      <c r="P110">
        <v>1.0718200206756592</v>
      </c>
      <c r="Q110">
        <v>32.378818511962891</v>
      </c>
      <c r="R110">
        <v>7.0382185280323029E-2</v>
      </c>
      <c r="S110">
        <v>5.0000002374872565E-4</v>
      </c>
      <c r="T110">
        <v>0.99500000476837158</v>
      </c>
      <c r="U110">
        <v>9.3999998643994331E-3</v>
      </c>
      <c r="V110">
        <v>0.99409997463226318</v>
      </c>
      <c r="W110">
        <v>1.2000000569969416E-3</v>
      </c>
      <c r="X110">
        <v>4</v>
      </c>
      <c r="Z110" t="s">
        <v>1742</v>
      </c>
    </row>
    <row r="112" spans="1:26" x14ac:dyDescent="0.2">
      <c r="D112" t="s">
        <v>1726</v>
      </c>
    </row>
    <row r="113" spans="1:26" x14ac:dyDescent="0.2">
      <c r="A113">
        <v>4</v>
      </c>
      <c r="B113" t="s">
        <v>1606</v>
      </c>
      <c r="C113" t="s">
        <v>1607</v>
      </c>
      <c r="D113" t="s">
        <v>1717</v>
      </c>
      <c r="E113">
        <v>17</v>
      </c>
      <c r="F113">
        <v>4.9690001446833776E-8</v>
      </c>
      <c r="G113">
        <v>-2.6000000536441803E-2</v>
      </c>
      <c r="H113">
        <v>66.970001220703125</v>
      </c>
      <c r="I113">
        <v>-2.4000000208616257E-2</v>
      </c>
      <c r="J113">
        <v>32.521999359130859</v>
      </c>
      <c r="K113">
        <v>-6.0000000521540642E-3</v>
      </c>
      <c r="L113">
        <v>99.435997009277344</v>
      </c>
      <c r="N113">
        <v>-2.6147471740841866E-2</v>
      </c>
      <c r="O113">
        <v>67.349853515625</v>
      </c>
      <c r="P113">
        <v>-2.4136127904057503E-2</v>
      </c>
      <c r="Q113">
        <v>32.706462860107422</v>
      </c>
      <c r="R113">
        <v>-6.0340319760143757E-3</v>
      </c>
      <c r="S113">
        <v>-6.99999975040555E-4</v>
      </c>
      <c r="T113">
        <v>1.0026999711990356</v>
      </c>
      <c r="U113">
        <v>-1.9999999494757503E-4</v>
      </c>
      <c r="V113">
        <v>0.99849998950958252</v>
      </c>
      <c r="W113">
        <v>-9.9999997473787516E-5</v>
      </c>
      <c r="X113">
        <v>4</v>
      </c>
      <c r="Z113" t="e">
        <f>_xlfn.TEXTJOIN("_",TRUE,#REF!,#REF!)</f>
        <v>#REF!</v>
      </c>
    </row>
    <row r="114" spans="1:26" x14ac:dyDescent="0.2">
      <c r="A114">
        <v>1</v>
      </c>
      <c r="B114" t="s">
        <v>1606</v>
      </c>
      <c r="C114" t="s">
        <v>1607</v>
      </c>
      <c r="D114" t="s">
        <v>1717</v>
      </c>
      <c r="E114">
        <v>17</v>
      </c>
      <c r="F114">
        <v>5.0120000594233716E-8</v>
      </c>
      <c r="G114">
        <v>-2.6000000536441803E-2</v>
      </c>
      <c r="H114">
        <v>67.361000061035156</v>
      </c>
      <c r="I114">
        <v>1.4999999664723873E-2</v>
      </c>
      <c r="J114">
        <v>32.527999877929688</v>
      </c>
      <c r="K114">
        <v>-4.0000001899898052E-3</v>
      </c>
      <c r="L114">
        <v>99.874000549316406</v>
      </c>
      <c r="N114">
        <v>-2.6032803580164909E-2</v>
      </c>
      <c r="O114">
        <v>67.44598388671875</v>
      </c>
      <c r="P114">
        <v>1.501892413944006E-2</v>
      </c>
      <c r="Q114">
        <v>32.569034576416016</v>
      </c>
      <c r="R114">
        <v>-4.0050465613603592E-3</v>
      </c>
      <c r="S114">
        <v>-6.99999975040555E-4</v>
      </c>
      <c r="T114">
        <v>1.0053000450134277</v>
      </c>
      <c r="U114">
        <v>9.9999997473787516E-5</v>
      </c>
      <c r="V114">
        <v>0.99550002813339233</v>
      </c>
      <c r="W114">
        <v>-9.9999997473787516E-5</v>
      </c>
      <c r="X114">
        <v>4</v>
      </c>
      <c r="Z114" t="e">
        <f>_xlfn.TEXTJOIN("_",TRUE,#REF!,#REF!)</f>
        <v>#REF!</v>
      </c>
    </row>
    <row r="115" spans="1:26" x14ac:dyDescent="0.2">
      <c r="A115">
        <v>22</v>
      </c>
      <c r="B115" t="s">
        <v>1606</v>
      </c>
      <c r="C115" t="s">
        <v>1607</v>
      </c>
      <c r="D115" t="s">
        <v>1717</v>
      </c>
      <c r="E115">
        <v>17</v>
      </c>
      <c r="F115">
        <v>5.0170001486549154E-8</v>
      </c>
      <c r="G115">
        <v>-1.7999999225139618E-2</v>
      </c>
      <c r="H115">
        <v>67.292999267578125</v>
      </c>
      <c r="I115">
        <v>0</v>
      </c>
      <c r="J115">
        <v>32.523998260498047</v>
      </c>
      <c r="K115">
        <v>-8.0000003799796104E-3</v>
      </c>
      <c r="L115">
        <v>99.790992736816406</v>
      </c>
      <c r="N115">
        <v>-1.8037699162960052E-2</v>
      </c>
      <c r="O115">
        <v>67.433944702148438</v>
      </c>
      <c r="P115">
        <v>0</v>
      </c>
      <c r="Q115">
        <v>32.592117309570312</v>
      </c>
      <c r="R115">
        <v>-8.0167567357420921E-3</v>
      </c>
      <c r="S115">
        <v>-5.0000002374872565E-4</v>
      </c>
      <c r="T115">
        <v>1.0047999620437622</v>
      </c>
      <c r="U115">
        <v>0</v>
      </c>
      <c r="V115">
        <v>0.99589997529983521</v>
      </c>
      <c r="W115">
        <v>-9.9999997473787516E-5</v>
      </c>
      <c r="X115">
        <v>4</v>
      </c>
      <c r="Z115" t="e">
        <f>_xlfn.TEXTJOIN("_",TRUE,#REF!,#REF!)</f>
        <v>#REF!</v>
      </c>
    </row>
    <row r="116" spans="1:26" x14ac:dyDescent="0.2">
      <c r="A116">
        <v>43</v>
      </c>
      <c r="B116" t="s">
        <v>1606</v>
      </c>
      <c r="C116" t="s">
        <v>1607</v>
      </c>
      <c r="D116" t="s">
        <v>1717</v>
      </c>
      <c r="E116">
        <v>17</v>
      </c>
      <c r="F116">
        <v>5.0170001486549154E-8</v>
      </c>
      <c r="G116">
        <v>-2.0999999716877937E-2</v>
      </c>
      <c r="H116">
        <v>67.373001098632812</v>
      </c>
      <c r="I116">
        <v>-9.9999997764825821E-3</v>
      </c>
      <c r="J116">
        <v>32.498001098632812</v>
      </c>
      <c r="K116">
        <v>-8.0000003799796104E-3</v>
      </c>
      <c r="L116">
        <v>99.831993103027344</v>
      </c>
      <c r="N116">
        <v>-2.1035339683294296E-2</v>
      </c>
      <c r="O116">
        <v>67.486381530761719</v>
      </c>
      <c r="P116">
        <v>-1.0016828775405884E-2</v>
      </c>
      <c r="Q116">
        <v>32.552692413330078</v>
      </c>
      <c r="R116">
        <v>-8.0134635791182518E-3</v>
      </c>
      <c r="S116">
        <v>-5.0000002374872565E-4</v>
      </c>
      <c r="T116">
        <v>1.0059000253677368</v>
      </c>
      <c r="U116">
        <v>-9.9999997473787516E-5</v>
      </c>
      <c r="V116">
        <v>0.99500000476837158</v>
      </c>
      <c r="W116">
        <v>-9.9999997473787516E-5</v>
      </c>
      <c r="X116">
        <v>4</v>
      </c>
      <c r="Z116" t="e">
        <f>_xlfn.TEXTJOIN("_",TRUE,#REF!,#REF!)</f>
        <v>#REF!</v>
      </c>
    </row>
    <row r="117" spans="1:26" x14ac:dyDescent="0.2">
      <c r="A117">
        <v>1</v>
      </c>
      <c r="B117" t="s">
        <v>1606</v>
      </c>
      <c r="C117" t="s">
        <v>1610</v>
      </c>
      <c r="D117" t="s">
        <v>1717</v>
      </c>
      <c r="E117">
        <v>17</v>
      </c>
      <c r="F117">
        <v>5.0179998822841299E-8</v>
      </c>
      <c r="G117">
        <v>-5.7999998331069946E-2</v>
      </c>
      <c r="H117">
        <v>67.5260009765625</v>
      </c>
      <c r="I117">
        <v>-1.0999999940395355E-2</v>
      </c>
      <c r="J117">
        <v>32.464000701904297</v>
      </c>
      <c r="K117">
        <v>9.9999997764825821E-3</v>
      </c>
      <c r="L117">
        <v>99.931007385253906</v>
      </c>
      <c r="N117">
        <v>-5.8040041476488113E-2</v>
      </c>
      <c r="O117">
        <v>67.572624206542969</v>
      </c>
      <c r="P117">
        <v>-1.1007594875991344E-2</v>
      </c>
      <c r="Q117">
        <v>32.486415863037109</v>
      </c>
      <c r="R117">
        <v>1.0006903670728207E-2</v>
      </c>
      <c r="S117">
        <v>-1.500000013038516E-3</v>
      </c>
      <c r="T117">
        <v>1.0080000162124634</v>
      </c>
      <c r="U117">
        <v>-9.9999997473787516E-5</v>
      </c>
      <c r="V117">
        <v>0.99379998445510864</v>
      </c>
      <c r="W117">
        <v>1.9999999494757503E-4</v>
      </c>
      <c r="X117">
        <v>4</v>
      </c>
      <c r="Z117" t="e">
        <f>_xlfn.TEXTJOIN("_",TRUE,#REF!,#REF!)</f>
        <v>#REF!</v>
      </c>
    </row>
    <row r="118" spans="1:26" x14ac:dyDescent="0.2">
      <c r="A118">
        <v>20</v>
      </c>
      <c r="B118" t="s">
        <v>1606</v>
      </c>
      <c r="C118" t="s">
        <v>1610</v>
      </c>
      <c r="D118" t="s">
        <v>1717</v>
      </c>
      <c r="E118">
        <v>17</v>
      </c>
      <c r="F118">
        <v>5.0229999715156737E-8</v>
      </c>
      <c r="G118">
        <v>-2.4000000208616257E-2</v>
      </c>
      <c r="H118">
        <v>67.319000244140625</v>
      </c>
      <c r="I118">
        <v>1.8999999389052391E-2</v>
      </c>
      <c r="J118">
        <v>32.499000549316406</v>
      </c>
      <c r="K118">
        <v>-3.0000000260770321E-3</v>
      </c>
      <c r="L118">
        <v>99.80999755859375</v>
      </c>
      <c r="N118">
        <v>-2.4045687168836594E-2</v>
      </c>
      <c r="O118">
        <v>67.447151184082031</v>
      </c>
      <c r="P118">
        <v>1.9036168232560158E-2</v>
      </c>
      <c r="Q118">
        <v>32.560867309570312</v>
      </c>
      <c r="R118">
        <v>-3.0057108961045742E-3</v>
      </c>
      <c r="S118">
        <v>-6.0000002849847078E-4</v>
      </c>
      <c r="T118">
        <v>1.0053999423980713</v>
      </c>
      <c r="U118">
        <v>1.9999999494757503E-4</v>
      </c>
      <c r="V118">
        <v>0.99529999494552612</v>
      </c>
      <c r="W118">
        <v>-9.9999997473787516E-5</v>
      </c>
      <c r="X118">
        <v>4</v>
      </c>
      <c r="Z118" t="e">
        <f>_xlfn.TEXTJOIN("_",TRUE,#REF!,#REF!)</f>
        <v>#REF!</v>
      </c>
    </row>
    <row r="119" spans="1:26" x14ac:dyDescent="0.2">
      <c r="A119">
        <v>54</v>
      </c>
      <c r="B119" t="s">
        <v>1606</v>
      </c>
      <c r="C119" t="s">
        <v>1610</v>
      </c>
      <c r="D119" t="s">
        <v>1717</v>
      </c>
      <c r="E119">
        <v>17</v>
      </c>
      <c r="F119">
        <v>5.024000060416256E-8</v>
      </c>
      <c r="G119">
        <v>-3.2999999821186066E-2</v>
      </c>
      <c r="H119">
        <v>66.879997253417969</v>
      </c>
      <c r="I119">
        <v>-9.9999997764825821E-3</v>
      </c>
      <c r="J119">
        <v>32.717998504638672</v>
      </c>
      <c r="K119">
        <v>-4.0000001899898052E-3</v>
      </c>
      <c r="L119">
        <v>99.550987243652344</v>
      </c>
      <c r="N119">
        <v>-3.3148843795061111E-2</v>
      </c>
      <c r="O119">
        <v>67.181655883789062</v>
      </c>
      <c r="P119">
        <v>-1.004510372877121E-2</v>
      </c>
      <c r="Q119">
        <v>32.865570068359375</v>
      </c>
      <c r="R119">
        <v>-4.0180417709052563E-3</v>
      </c>
      <c r="S119">
        <v>-7.9999997979030013E-4</v>
      </c>
      <c r="T119">
        <v>0.99900001287460327</v>
      </c>
      <c r="U119">
        <v>-9.9999997473787516E-5</v>
      </c>
      <c r="V119">
        <v>1.0022000074386597</v>
      </c>
      <c r="W119">
        <v>-9.9999997473787516E-5</v>
      </c>
      <c r="X119">
        <v>4</v>
      </c>
      <c r="Z119" t="e">
        <f>_xlfn.TEXTJOIN("_",TRUE,#REF!,#REF!)</f>
        <v>#REF!</v>
      </c>
    </row>
  </sheetData>
  <autoFilter ref="A2:X122" xr:uid="{00000000-0009-0000-0000-000002000000}">
    <sortState xmlns:xlrd2="http://schemas.microsoft.com/office/spreadsheetml/2017/richdata2" ref="A23:X43">
      <sortCondition ref="D2:D122"/>
    </sortState>
  </autoFilter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0EC06D-34F8-8741-8FE0-69987DB65185}">
  <dimension ref="A3:T29"/>
  <sheetViews>
    <sheetView topLeftCell="A6" zoomScale="143" workbookViewId="0">
      <selection activeCell="D16" sqref="D16"/>
    </sheetView>
  </sheetViews>
  <sheetFormatPr baseColWidth="10" defaultColWidth="10.83203125" defaultRowHeight="15" x14ac:dyDescent="0.2"/>
  <cols>
    <col min="1" max="1" width="12.1640625" bestFit="1" customWidth="1"/>
    <col min="2" max="2" width="18.1640625" bestFit="1" customWidth="1"/>
    <col min="3" max="3" width="17.33203125" bestFit="1" customWidth="1"/>
    <col min="4" max="4" width="18.1640625" bestFit="1" customWidth="1"/>
    <col min="5" max="5" width="16.83203125" bestFit="1" customWidth="1"/>
    <col min="6" max="6" width="19" bestFit="1" customWidth="1"/>
    <col min="7" max="7" width="18" bestFit="1" customWidth="1"/>
    <col min="8" max="8" width="18.1640625" bestFit="1" customWidth="1"/>
    <col min="9" max="9" width="16.83203125" bestFit="1" customWidth="1"/>
    <col min="10" max="10" width="14.83203125" bestFit="1" customWidth="1"/>
    <col min="11" max="11" width="14.83203125" customWidth="1"/>
    <col min="12" max="100" width="14.83203125" bestFit="1" customWidth="1"/>
    <col min="101" max="101" width="10" bestFit="1" customWidth="1"/>
  </cols>
  <sheetData>
    <row r="3" spans="1:20" x14ac:dyDescent="0.2">
      <c r="A3" s="9" t="s">
        <v>873</v>
      </c>
      <c r="B3" t="s">
        <v>925</v>
      </c>
      <c r="C3" t="s">
        <v>927</v>
      </c>
      <c r="D3" t="s">
        <v>932</v>
      </c>
      <c r="E3" t="s">
        <v>934</v>
      </c>
      <c r="L3" t="s">
        <v>873</v>
      </c>
      <c r="M3" t="s">
        <v>924</v>
      </c>
      <c r="N3" t="s">
        <v>926</v>
      </c>
      <c r="O3" t="s">
        <v>923</v>
      </c>
      <c r="P3" t="s">
        <v>927</v>
      </c>
      <c r="Q3" t="s">
        <v>922</v>
      </c>
      <c r="R3" t="s">
        <v>928</v>
      </c>
      <c r="S3" t="s">
        <v>931</v>
      </c>
      <c r="T3" t="s">
        <v>933</v>
      </c>
    </row>
    <row r="4" spans="1:20" x14ac:dyDescent="0.2">
      <c r="A4" s="10" t="s">
        <v>868</v>
      </c>
      <c r="K4" t="s">
        <v>868</v>
      </c>
      <c r="L4">
        <v>3</v>
      </c>
      <c r="M4" s="14">
        <v>940.10265701786136</v>
      </c>
      <c r="N4" s="14">
        <v>3.2183594257294192</v>
      </c>
      <c r="O4" s="14">
        <v>956.8843309651719</v>
      </c>
      <c r="P4" s="14">
        <v>3.1933752061002325</v>
      </c>
      <c r="Q4" s="14">
        <v>977.86142339931018</v>
      </c>
      <c r="R4" s="14">
        <v>3.4482952476495807</v>
      </c>
      <c r="S4">
        <v>969.4705864256548</v>
      </c>
      <c r="T4">
        <v>6.1259234388669341</v>
      </c>
    </row>
    <row r="5" spans="1:20" x14ac:dyDescent="0.2">
      <c r="A5" s="11">
        <v>3</v>
      </c>
      <c r="B5" s="14">
        <v>956.8843309651719</v>
      </c>
      <c r="C5" s="14">
        <v>3.1933752061002325</v>
      </c>
      <c r="D5" s="14">
        <v>969.4705864256548</v>
      </c>
      <c r="E5" s="15">
        <v>6.1259234388669341</v>
      </c>
      <c r="J5" t="s">
        <v>930</v>
      </c>
      <c r="K5" t="s">
        <v>868</v>
      </c>
      <c r="L5">
        <v>4</v>
      </c>
      <c r="M5" s="14">
        <v>948.42729573813335</v>
      </c>
      <c r="N5" s="14">
        <v>18.72082860302152</v>
      </c>
      <c r="O5" s="14">
        <v>963.77692595657913</v>
      </c>
      <c r="P5" s="14">
        <v>16.425888442605604</v>
      </c>
      <c r="Q5" s="14">
        <v>982.96396372963625</v>
      </c>
      <c r="R5" s="14">
        <v>13.593085041073198</v>
      </c>
      <c r="S5">
        <v>975.28914862041347</v>
      </c>
      <c r="T5">
        <v>6.0137064155510496</v>
      </c>
    </row>
    <row r="6" spans="1:20" x14ac:dyDescent="0.2">
      <c r="A6" s="11">
        <v>4</v>
      </c>
      <c r="B6" s="14">
        <v>963.77692595657913</v>
      </c>
      <c r="C6" s="14">
        <v>16.425888442605604</v>
      </c>
      <c r="D6" s="14">
        <v>975.28914862041347</v>
      </c>
      <c r="E6" s="15">
        <v>6.0137064155510496</v>
      </c>
      <c r="K6" t="s">
        <v>868</v>
      </c>
      <c r="L6">
        <v>7</v>
      </c>
      <c r="M6" s="14">
        <v>946.9805067454314</v>
      </c>
      <c r="N6" s="14">
        <v>10.251148095279165</v>
      </c>
      <c r="O6" s="14">
        <v>962.65168375224562</v>
      </c>
      <c r="P6" s="14">
        <v>9.2324227506977312</v>
      </c>
      <c r="Q6" s="14">
        <v>982.24065501076313</v>
      </c>
      <c r="R6" s="14">
        <v>7.9998160116171926</v>
      </c>
      <c r="S6">
        <v>974.4050665073562</v>
      </c>
      <c r="T6">
        <v>6.0388203927874571</v>
      </c>
    </row>
    <row r="7" spans="1:20" x14ac:dyDescent="0.2">
      <c r="A7" s="11">
        <v>7</v>
      </c>
      <c r="B7" s="14">
        <v>962.65168375224562</v>
      </c>
      <c r="C7" s="14">
        <v>9.2324227506977312</v>
      </c>
      <c r="D7" s="14">
        <v>974.4050665073562</v>
      </c>
      <c r="E7" s="15">
        <v>6.0388203927874571</v>
      </c>
      <c r="K7" t="s">
        <v>868</v>
      </c>
      <c r="L7">
        <v>8</v>
      </c>
      <c r="M7" s="14">
        <v>944.09958634679322</v>
      </c>
      <c r="N7" s="14">
        <v>21.583093403805492</v>
      </c>
      <c r="O7" s="14">
        <v>960.24263206837259</v>
      </c>
      <c r="P7" s="14">
        <v>18.94158703390509</v>
      </c>
      <c r="Q7" s="14">
        <v>980.42143922034677</v>
      </c>
      <c r="R7" s="14">
        <v>15.648421599195665</v>
      </c>
      <c r="S7">
        <v>972.34991635955691</v>
      </c>
      <c r="T7">
        <v>6.0970428600907329</v>
      </c>
    </row>
    <row r="8" spans="1:20" x14ac:dyDescent="0.2">
      <c r="A8" s="11">
        <v>8</v>
      </c>
      <c r="B8" s="14">
        <v>960.24263206837259</v>
      </c>
      <c r="C8" s="14">
        <v>18.94158703390509</v>
      </c>
      <c r="D8" s="14">
        <v>972.34991635955691</v>
      </c>
      <c r="E8" s="15">
        <v>6.0970428600907329</v>
      </c>
      <c r="K8" t="s">
        <v>868</v>
      </c>
      <c r="L8" t="s">
        <v>870</v>
      </c>
      <c r="M8" s="14">
        <v>945.36134838578096</v>
      </c>
      <c r="N8" s="14">
        <v>9.0772872701462006</v>
      </c>
      <c r="O8" s="14">
        <v>960.81517691013016</v>
      </c>
      <c r="P8" s="14">
        <v>8.4849250691268239</v>
      </c>
      <c r="Q8" s="14">
        <v>980.13246256556602</v>
      </c>
      <c r="R8" s="14">
        <v>7.7838083779241476</v>
      </c>
      <c r="S8">
        <v>972.4055483033917</v>
      </c>
      <c r="T8">
        <v>5.9682927034582418</v>
      </c>
    </row>
    <row r="9" spans="1:20" x14ac:dyDescent="0.2">
      <c r="A9" s="11" t="s">
        <v>870</v>
      </c>
      <c r="B9" s="14">
        <v>960.81517691013016</v>
      </c>
      <c r="C9" s="14">
        <v>8.4849250691268239</v>
      </c>
      <c r="D9" s="14">
        <v>972.4055483033917</v>
      </c>
      <c r="E9" s="15">
        <v>5.9682927034582418</v>
      </c>
      <c r="K9" t="s">
        <v>868</v>
      </c>
      <c r="L9" t="s">
        <v>869</v>
      </c>
      <c r="M9" s="14">
        <v>923.64137636525936</v>
      </c>
      <c r="N9" s="14">
        <v>5.9856042227054465</v>
      </c>
      <c r="O9" s="14">
        <v>941.81520418888783</v>
      </c>
      <c r="P9" s="14">
        <v>5.3935763964111656</v>
      </c>
      <c r="Q9" s="14">
        <v>964.53248896842308</v>
      </c>
      <c r="R9" s="14">
        <v>4.6669600580039017</v>
      </c>
      <c r="S9">
        <v>955.44557505660896</v>
      </c>
      <c r="T9">
        <v>6.0586889417966221</v>
      </c>
    </row>
    <row r="10" spans="1:20" x14ac:dyDescent="0.2">
      <c r="A10" s="11" t="s">
        <v>869</v>
      </c>
      <c r="B10" s="14">
        <v>941.81520418888783</v>
      </c>
      <c r="C10" s="14">
        <v>5.3935763964111656</v>
      </c>
      <c r="D10" s="14">
        <v>955.44557505660896</v>
      </c>
      <c r="E10" s="15">
        <v>6.0586889417966221</v>
      </c>
      <c r="K10" t="s">
        <v>855</v>
      </c>
      <c r="L10" t="s">
        <v>867</v>
      </c>
      <c r="M10" s="14">
        <v>946.17515379621295</v>
      </c>
      <c r="N10" s="14">
        <v>11.129082513594829</v>
      </c>
      <c r="O10" s="14">
        <v>964.96749221866526</v>
      </c>
      <c r="P10" s="14">
        <v>9.2929768283604215</v>
      </c>
      <c r="Q10" s="14">
        <v>988.45791524673041</v>
      </c>
      <c r="R10" s="14">
        <v>7.0675587987625379</v>
      </c>
      <c r="S10">
        <v>979.06174603550414</v>
      </c>
      <c r="T10">
        <v>6.5003900701204937</v>
      </c>
    </row>
    <row r="11" spans="1:20" x14ac:dyDescent="0.2">
      <c r="A11" s="10" t="s">
        <v>855</v>
      </c>
      <c r="B11" s="14"/>
      <c r="C11" s="14"/>
      <c r="D11" s="14"/>
      <c r="E11" s="15"/>
      <c r="J11" t="s">
        <v>929</v>
      </c>
      <c r="K11" t="s">
        <v>855</v>
      </c>
      <c r="L11" t="s">
        <v>863</v>
      </c>
      <c r="M11" s="14">
        <v>939.62478629789405</v>
      </c>
      <c r="N11" s="14">
        <v>10.27731660662463</v>
      </c>
      <c r="O11" s="14">
        <v>959.987074397166</v>
      </c>
      <c r="P11" s="14">
        <v>8.834712635556464</v>
      </c>
      <c r="Q11" s="14">
        <v>985.43993452125574</v>
      </c>
      <c r="R11" s="14">
        <v>7.0706130220909023</v>
      </c>
      <c r="S11">
        <v>975.25879047161993</v>
      </c>
      <c r="T11">
        <v>6.7052955666780489</v>
      </c>
    </row>
    <row r="12" spans="1:20" x14ac:dyDescent="0.2">
      <c r="A12" s="11" t="s">
        <v>867</v>
      </c>
      <c r="B12" s="14">
        <v>964.96749221866526</v>
      </c>
      <c r="C12" s="14">
        <v>9.2929768283604215</v>
      </c>
      <c r="D12" s="14">
        <v>979.06174603550414</v>
      </c>
      <c r="E12" s="15">
        <v>6.5003900701204937</v>
      </c>
      <c r="K12" t="s">
        <v>855</v>
      </c>
      <c r="L12" t="s">
        <v>864</v>
      </c>
      <c r="M12" s="14">
        <v>934.47185164466111</v>
      </c>
      <c r="N12" s="14">
        <v>4.9776399917980578</v>
      </c>
      <c r="O12" s="14">
        <v>955.09377403949304</v>
      </c>
      <c r="P12" s="14">
        <v>4.5312779323204069</v>
      </c>
      <c r="Q12" s="14">
        <v>980.87117703303284</v>
      </c>
      <c r="R12" s="14">
        <v>3.9945539134169024</v>
      </c>
      <c r="S12">
        <v>970.56021583561699</v>
      </c>
      <c r="T12">
        <v>6.6592710645993565</v>
      </c>
    </row>
    <row r="13" spans="1:20" x14ac:dyDescent="0.2">
      <c r="A13" s="11" t="s">
        <v>863</v>
      </c>
      <c r="B13" s="14">
        <v>959.987074397166</v>
      </c>
      <c r="C13" s="14">
        <v>8.834712635556464</v>
      </c>
      <c r="D13" s="14">
        <v>975.25879047161993</v>
      </c>
      <c r="E13" s="15">
        <v>6.7052955666780489</v>
      </c>
      <c r="K13" t="s">
        <v>855</v>
      </c>
      <c r="L13" t="s">
        <v>865</v>
      </c>
      <c r="M13" s="14">
        <v>953.83816187439095</v>
      </c>
      <c r="N13" s="14">
        <v>11.87029072488748</v>
      </c>
      <c r="O13" s="14">
        <v>971.31604298299033</v>
      </c>
      <c r="P13" s="14">
        <v>10.444256221971733</v>
      </c>
      <c r="Q13" s="14">
        <v>993.16339436873943</v>
      </c>
      <c r="R13" s="14">
        <v>8.6617505269890422</v>
      </c>
      <c r="S13">
        <v>984.42445381443986</v>
      </c>
      <c r="T13">
        <v>6.4015674078464526</v>
      </c>
    </row>
    <row r="14" spans="1:20" x14ac:dyDescent="0.2">
      <c r="A14" s="11" t="s">
        <v>864</v>
      </c>
      <c r="B14" s="14">
        <v>955.09377403949304</v>
      </c>
      <c r="C14" s="14">
        <v>4.5312779323204069</v>
      </c>
      <c r="D14" s="14">
        <v>970.56021583561699</v>
      </c>
      <c r="E14" s="15">
        <v>6.6592710645993565</v>
      </c>
      <c r="K14" t="s">
        <v>855</v>
      </c>
      <c r="L14" t="s">
        <v>866</v>
      </c>
      <c r="M14" s="14">
        <v>938.2981877961696</v>
      </c>
      <c r="N14" s="14">
        <v>7.027352561210952</v>
      </c>
      <c r="O14" s="14">
        <v>959.18816338665545</v>
      </c>
      <c r="P14" s="14">
        <v>6.4457536943026428</v>
      </c>
      <c r="Q14" s="14">
        <v>985.30063287476275</v>
      </c>
      <c r="R14" s="14">
        <v>5.7189220727432577</v>
      </c>
      <c r="S14">
        <v>974.85564507951983</v>
      </c>
      <c r="T14">
        <v>6.74813435316086</v>
      </c>
    </row>
    <row r="15" spans="1:20" x14ac:dyDescent="0.2">
      <c r="A15" s="11" t="s">
        <v>865</v>
      </c>
      <c r="B15" s="14">
        <v>971.31604298299033</v>
      </c>
      <c r="C15" s="14">
        <v>10.444256221971733</v>
      </c>
      <c r="D15" s="14">
        <v>984.42445381443986</v>
      </c>
      <c r="E15" s="15">
        <v>6.4015674078464526</v>
      </c>
      <c r="K15" t="s">
        <v>855</v>
      </c>
      <c r="L15" t="s">
        <v>859</v>
      </c>
      <c r="M15" s="14">
        <v>916.48962904099335</v>
      </c>
      <c r="N15" s="14">
        <v>14.376960112920212</v>
      </c>
      <c r="O15" s="14">
        <v>939.71374678417999</v>
      </c>
      <c r="P15" s="14">
        <v>12.433071419387945</v>
      </c>
      <c r="Q15" s="14">
        <v>968.74389396316303</v>
      </c>
      <c r="R15" s="14">
        <v>10.008121004023973</v>
      </c>
      <c r="S15">
        <v>957.13183509156988</v>
      </c>
      <c r="T15">
        <v>6.8591297165552776</v>
      </c>
    </row>
    <row r="16" spans="1:20" x14ac:dyDescent="0.2">
      <c r="A16" s="11" t="s">
        <v>866</v>
      </c>
      <c r="B16" s="14">
        <v>959.18816338665545</v>
      </c>
      <c r="C16" s="14">
        <v>6.4457536943026428</v>
      </c>
      <c r="D16" s="14">
        <v>974.85564507951983</v>
      </c>
      <c r="E16" s="15">
        <v>6.74813435316086</v>
      </c>
      <c r="K16" t="s">
        <v>855</v>
      </c>
      <c r="L16" t="s">
        <v>860</v>
      </c>
      <c r="M16" s="14">
        <v>915.85602023209458</v>
      </c>
      <c r="N16" s="14">
        <v>19.91558432433521</v>
      </c>
      <c r="O16" s="14">
        <v>938.79796719706121</v>
      </c>
      <c r="P16" s="14">
        <v>17.158892861798911</v>
      </c>
      <c r="Q16" s="14">
        <v>967.47540090326913</v>
      </c>
      <c r="R16" s="14">
        <v>13.731264592834036</v>
      </c>
      <c r="S16">
        <v>956.00442742078587</v>
      </c>
      <c r="T16">
        <v>6.8301231670379652</v>
      </c>
    </row>
    <row r="17" spans="1:20" x14ac:dyDescent="0.2">
      <c r="A17" s="11" t="s">
        <v>859</v>
      </c>
      <c r="B17" s="14">
        <v>939.71374678417999</v>
      </c>
      <c r="C17" s="14">
        <v>12.433071419387945</v>
      </c>
      <c r="D17" s="14">
        <v>957.13183509156988</v>
      </c>
      <c r="E17" s="15">
        <v>6.8591297165552776</v>
      </c>
      <c r="K17" t="s">
        <v>855</v>
      </c>
      <c r="L17" t="s">
        <v>861</v>
      </c>
      <c r="M17" s="14">
        <v>925.15360752645654</v>
      </c>
      <c r="N17" s="14">
        <v>15.401487211194581</v>
      </c>
      <c r="O17" s="14">
        <v>948.25791858935088</v>
      </c>
      <c r="P17" s="14">
        <v>13.998885928605613</v>
      </c>
      <c r="Q17" s="14">
        <v>977.13830741796926</v>
      </c>
      <c r="R17" s="14">
        <v>12.245635574432267</v>
      </c>
      <c r="S17">
        <v>965.58615188652186</v>
      </c>
      <c r="T17">
        <v>7.0160657747586583</v>
      </c>
    </row>
    <row r="18" spans="1:20" x14ac:dyDescent="0.2">
      <c r="A18" s="11" t="s">
        <v>860</v>
      </c>
      <c r="B18" s="14">
        <v>938.79796719706121</v>
      </c>
      <c r="C18" s="14">
        <v>17.158892861798911</v>
      </c>
      <c r="D18" s="14">
        <v>956.00442742078587</v>
      </c>
      <c r="E18" s="15">
        <v>6.8301231670379652</v>
      </c>
      <c r="K18" t="s">
        <v>855</v>
      </c>
      <c r="L18" t="s">
        <v>862</v>
      </c>
      <c r="M18" s="14">
        <v>931.57177268195028</v>
      </c>
      <c r="N18" s="14">
        <v>23.15052491473006</v>
      </c>
      <c r="O18" s="14">
        <v>953.4538749892655</v>
      </c>
      <c r="P18" s="14">
        <v>20.385388243977573</v>
      </c>
      <c r="Q18" s="14">
        <v>980.80650287340995</v>
      </c>
      <c r="R18" s="14">
        <v>16.938654632077721</v>
      </c>
      <c r="S18">
        <v>969.86545171975206</v>
      </c>
      <c r="T18">
        <v>7.0306525969505316</v>
      </c>
    </row>
    <row r="19" spans="1:20" x14ac:dyDescent="0.2">
      <c r="A19" s="11" t="s">
        <v>861</v>
      </c>
      <c r="B19" s="14">
        <v>948.25791858935088</v>
      </c>
      <c r="C19" s="14">
        <v>13.998885928605613</v>
      </c>
      <c r="D19" s="14">
        <v>965.58615188652186</v>
      </c>
      <c r="E19" s="15">
        <v>7.0160657747586583</v>
      </c>
      <c r="K19" t="s">
        <v>855</v>
      </c>
      <c r="L19" t="s">
        <v>857</v>
      </c>
      <c r="M19" s="14">
        <v>949.18896287461962</v>
      </c>
      <c r="N19" s="14">
        <v>6.7743788635158273</v>
      </c>
      <c r="O19" s="14">
        <v>967.94815702852043</v>
      </c>
      <c r="P19" s="14">
        <v>5.885704139794889</v>
      </c>
      <c r="Q19" s="14">
        <v>991.39714972089655</v>
      </c>
      <c r="R19" s="14">
        <v>4.8022293105799401</v>
      </c>
      <c r="S19">
        <v>982.01755264394615</v>
      </c>
      <c r="T19">
        <v>6.5798974852561969</v>
      </c>
    </row>
    <row r="20" spans="1:20" x14ac:dyDescent="0.2">
      <c r="A20" s="11" t="s">
        <v>862</v>
      </c>
      <c r="B20" s="14">
        <v>953.4538749892655</v>
      </c>
      <c r="C20" s="14">
        <v>20.385388243977573</v>
      </c>
      <c r="D20" s="14">
        <v>969.86545171975206</v>
      </c>
      <c r="E20" s="15">
        <v>7.0306525969505316</v>
      </c>
      <c r="K20" t="s">
        <v>855</v>
      </c>
      <c r="L20" t="s">
        <v>858</v>
      </c>
      <c r="M20" s="14">
        <v>939.79501210156297</v>
      </c>
      <c r="N20" s="14">
        <v>4.9445620713150689</v>
      </c>
      <c r="O20" s="14">
        <v>959.71067838697684</v>
      </c>
      <c r="P20" s="14">
        <v>4.4622159466172171</v>
      </c>
      <c r="Q20" s="14">
        <v>984.60526124374439</v>
      </c>
      <c r="R20" s="14">
        <v>3.8868273926831223</v>
      </c>
      <c r="S20">
        <v>974.64742810103746</v>
      </c>
      <c r="T20">
        <v>6.6255700687567405</v>
      </c>
    </row>
    <row r="21" spans="1:20" x14ac:dyDescent="0.2">
      <c r="A21" s="11" t="s">
        <v>857</v>
      </c>
      <c r="B21" s="14">
        <v>967.94815702852043</v>
      </c>
      <c r="C21" s="14">
        <v>5.885704139794889</v>
      </c>
      <c r="D21" s="14">
        <v>982.01755264394615</v>
      </c>
      <c r="E21" s="15">
        <v>6.5798974852561969</v>
      </c>
      <c r="K21" t="s">
        <v>855</v>
      </c>
      <c r="L21" t="s">
        <v>856</v>
      </c>
      <c r="M21" s="14">
        <v>932.10474422086327</v>
      </c>
      <c r="N21" s="14">
        <v>11.985045150671528</v>
      </c>
      <c r="O21" s="14">
        <v>953.32320114116169</v>
      </c>
      <c r="P21" s="14">
        <v>10.48280843501219</v>
      </c>
      <c r="Q21" s="14">
        <v>979.84627229153489</v>
      </c>
      <c r="R21" s="14">
        <v>8.6365827620549744</v>
      </c>
      <c r="S21">
        <v>969.23704383138568</v>
      </c>
      <c r="T21">
        <v>6.7684890662829105</v>
      </c>
    </row>
    <row r="22" spans="1:20" x14ac:dyDescent="0.2">
      <c r="A22" s="11" t="s">
        <v>858</v>
      </c>
      <c r="B22" s="14">
        <v>959.71067838697684</v>
      </c>
      <c r="C22" s="14">
        <v>4.4622159466172171</v>
      </c>
      <c r="D22" s="14">
        <v>974.64742810103746</v>
      </c>
      <c r="E22" s="15">
        <v>6.6255700687567405</v>
      </c>
      <c r="K22" t="s">
        <v>992</v>
      </c>
      <c r="L22">
        <v>3</v>
      </c>
      <c r="M22">
        <v>799.12571826999499</v>
      </c>
      <c r="N22">
        <v>9.065249135555808</v>
      </c>
      <c r="O22">
        <v>822.68006411134911</v>
      </c>
      <c r="P22">
        <v>7.92847234403217</v>
      </c>
      <c r="Q22">
        <v>852.12299641304162</v>
      </c>
      <c r="R22">
        <v>6.751650486901152</v>
      </c>
      <c r="S22">
        <v>840.3458234923645</v>
      </c>
      <c r="T22">
        <v>5.4631370040774359</v>
      </c>
    </row>
    <row r="23" spans="1:20" x14ac:dyDescent="0.2">
      <c r="A23" s="11" t="s">
        <v>856</v>
      </c>
      <c r="B23" s="14">
        <v>953.32320114116169</v>
      </c>
      <c r="C23" s="14">
        <v>10.48280843501219</v>
      </c>
      <c r="D23" s="14">
        <v>969.23704383138568</v>
      </c>
      <c r="E23" s="15">
        <v>6.7684890662829105</v>
      </c>
      <c r="K23" t="s">
        <v>992</v>
      </c>
      <c r="L23">
        <v>4</v>
      </c>
      <c r="M23">
        <v>792.76261975006366</v>
      </c>
      <c r="N23">
        <v>17.023802125813489</v>
      </c>
      <c r="O23">
        <v>816.37187617984705</v>
      </c>
      <c r="P23">
        <v>11.909383453947475</v>
      </c>
      <c r="Q23">
        <v>845.88344671707625</v>
      </c>
      <c r="R23">
        <v>5.6543862600267083</v>
      </c>
      <c r="S23">
        <v>834.0788185021845</v>
      </c>
      <c r="T23">
        <v>5.4032799652218824</v>
      </c>
    </row>
    <row r="24" spans="1:20" x14ac:dyDescent="0.2">
      <c r="A24" s="10" t="s">
        <v>992</v>
      </c>
      <c r="K24" t="s">
        <v>992</v>
      </c>
      <c r="L24">
        <v>1</v>
      </c>
      <c r="M24">
        <v>824.97536732153753</v>
      </c>
      <c r="N24">
        <v>18.561286292550896</v>
      </c>
      <c r="O24">
        <v>846.06660768531378</v>
      </c>
      <c r="P24">
        <v>15.040928233768103</v>
      </c>
      <c r="Q24">
        <v>872.43065814003432</v>
      </c>
      <c r="R24">
        <v>10.960395651682939</v>
      </c>
      <c r="S24">
        <v>861.88503795814631</v>
      </c>
      <c r="T24">
        <v>5.3691878321435729</v>
      </c>
    </row>
    <row r="25" spans="1:20" x14ac:dyDescent="0.2">
      <c r="A25" s="11">
        <v>3</v>
      </c>
      <c r="B25">
        <v>822.68006411134911</v>
      </c>
      <c r="C25">
        <v>7.92847234403217</v>
      </c>
      <c r="D25">
        <v>840.3458234923645</v>
      </c>
      <c r="E25">
        <v>5.4631370040774359</v>
      </c>
      <c r="K25" t="s">
        <v>992</v>
      </c>
      <c r="L25">
        <v>2</v>
      </c>
      <c r="M25">
        <v>810.20826301751799</v>
      </c>
      <c r="N25">
        <v>14.581714037788764</v>
      </c>
      <c r="O25">
        <v>832.43728596063909</v>
      </c>
      <c r="P25">
        <v>14.24837902618615</v>
      </c>
      <c r="Q25">
        <v>860.22356463954043</v>
      </c>
      <c r="R25">
        <v>13.909703649309352</v>
      </c>
      <c r="S25">
        <v>849.10905316797994</v>
      </c>
      <c r="T25">
        <v>5.2942546123266236</v>
      </c>
    </row>
    <row r="26" spans="1:20" x14ac:dyDescent="0.2">
      <c r="A26" s="11">
        <v>4</v>
      </c>
      <c r="B26">
        <v>816.37187617984705</v>
      </c>
      <c r="C26">
        <v>11.909383453947475</v>
      </c>
      <c r="D26">
        <v>834.0788185021845</v>
      </c>
      <c r="E26">
        <v>5.4032799652218824</v>
      </c>
      <c r="K26" t="s">
        <v>992</v>
      </c>
      <c r="L26">
        <v>5</v>
      </c>
      <c r="M26">
        <v>786.57321019554729</v>
      </c>
      <c r="N26">
        <v>36.853504362159065</v>
      </c>
      <c r="O26">
        <v>810.17523337932641</v>
      </c>
      <c r="P26">
        <v>33.662504069157102</v>
      </c>
      <c r="Q26">
        <v>839.67776235905058</v>
      </c>
      <c r="R26">
        <v>29.805343326596951</v>
      </c>
      <c r="S26">
        <v>827.87675076716096</v>
      </c>
      <c r="T26">
        <v>5.2262241160869607</v>
      </c>
    </row>
    <row r="27" spans="1:20" x14ac:dyDescent="0.2">
      <c r="A27" s="11">
        <v>1</v>
      </c>
      <c r="B27">
        <v>846.06660768531378</v>
      </c>
      <c r="C27">
        <v>15.040928233768103</v>
      </c>
      <c r="D27">
        <v>861.88503795814631</v>
      </c>
      <c r="E27">
        <v>5.3691878321435729</v>
      </c>
    </row>
    <row r="28" spans="1:20" x14ac:dyDescent="0.2">
      <c r="A28" s="11">
        <v>2</v>
      </c>
      <c r="B28">
        <v>832.43728596063909</v>
      </c>
      <c r="C28">
        <v>14.24837902618615</v>
      </c>
      <c r="D28">
        <v>849.10905316797994</v>
      </c>
      <c r="E28">
        <v>5.2942546123266236</v>
      </c>
    </row>
    <row r="29" spans="1:20" x14ac:dyDescent="0.2">
      <c r="A29" s="11">
        <v>5</v>
      </c>
      <c r="B29">
        <v>810.17523337932641</v>
      </c>
      <c r="C29">
        <v>33.662504069157102</v>
      </c>
      <c r="D29">
        <v>827.87675076716096</v>
      </c>
      <c r="E29">
        <v>5.2262241160869607</v>
      </c>
    </row>
  </sheetData>
  <pageMargins left="0.7" right="0.7" top="0.75" bottom="0.75" header="0.3" footer="0.3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E700F-0B6A-0E40-8453-5B09130D5EA7}">
  <dimension ref="A3:Y29"/>
  <sheetViews>
    <sheetView zoomScale="115" workbookViewId="0">
      <selection activeCell="D16" sqref="D16"/>
    </sheetView>
  </sheetViews>
  <sheetFormatPr baseColWidth="10" defaultColWidth="10.83203125" defaultRowHeight="15" x14ac:dyDescent="0.2"/>
  <cols>
    <col min="1" max="1" width="12.5" bestFit="1" customWidth="1"/>
    <col min="2" max="2" width="18.1640625" bestFit="1" customWidth="1"/>
    <col min="3" max="3" width="17.33203125" bestFit="1" customWidth="1"/>
    <col min="4" max="4" width="18.1640625" bestFit="1" customWidth="1"/>
    <col min="5" max="5" width="17.33203125" bestFit="1" customWidth="1"/>
    <col min="6" max="6" width="18.1640625" bestFit="1" customWidth="1"/>
    <col min="7" max="7" width="17.33203125" bestFit="1" customWidth="1"/>
    <col min="8" max="8" width="18.1640625" bestFit="1" customWidth="1"/>
    <col min="9" max="9" width="17.33203125" bestFit="1" customWidth="1"/>
    <col min="10" max="10" width="17.1640625" bestFit="1" customWidth="1"/>
    <col min="11" max="11" width="14.5" bestFit="1" customWidth="1"/>
    <col min="12" max="12" width="16.6640625" customWidth="1"/>
    <col min="13" max="13" width="14.83203125" bestFit="1" customWidth="1"/>
    <col min="14" max="14" width="14.83203125" customWidth="1"/>
    <col min="15" max="103" width="14.83203125" bestFit="1" customWidth="1"/>
    <col min="104" max="104" width="10" bestFit="1" customWidth="1"/>
  </cols>
  <sheetData>
    <row r="3" spans="1:25" x14ac:dyDescent="0.2">
      <c r="A3" s="9" t="s">
        <v>873</v>
      </c>
      <c r="B3" t="s">
        <v>925</v>
      </c>
      <c r="C3" t="s">
        <v>927</v>
      </c>
      <c r="D3" t="s">
        <v>993</v>
      </c>
      <c r="E3" t="s">
        <v>995</v>
      </c>
      <c r="F3" t="s">
        <v>994</v>
      </c>
      <c r="G3" t="s">
        <v>996</v>
      </c>
      <c r="H3" t="s">
        <v>932</v>
      </c>
      <c r="I3" t="s">
        <v>1005</v>
      </c>
      <c r="J3" t="s">
        <v>934</v>
      </c>
      <c r="K3" t="s">
        <v>1010</v>
      </c>
      <c r="M3" t="s">
        <v>1000</v>
      </c>
      <c r="N3" t="s">
        <v>871</v>
      </c>
      <c r="O3" t="s">
        <v>872</v>
      </c>
      <c r="P3" t="s">
        <v>1001</v>
      </c>
      <c r="Q3" t="s">
        <v>1006</v>
      </c>
      <c r="R3" t="s">
        <v>1002</v>
      </c>
      <c r="S3" t="s">
        <v>1007</v>
      </c>
      <c r="T3" t="s">
        <v>1003</v>
      </c>
      <c r="U3" t="s">
        <v>1008</v>
      </c>
      <c r="V3" t="s">
        <v>1004</v>
      </c>
      <c r="W3" t="s">
        <v>1009</v>
      </c>
      <c r="X3" t="s">
        <v>933</v>
      </c>
      <c r="Y3" t="s">
        <v>1011</v>
      </c>
    </row>
    <row r="4" spans="1:25" x14ac:dyDescent="0.2">
      <c r="A4" s="10" t="s">
        <v>868</v>
      </c>
      <c r="M4" t="s">
        <v>997</v>
      </c>
      <c r="N4" t="s">
        <v>868</v>
      </c>
      <c r="O4">
        <v>3</v>
      </c>
      <c r="P4" s="14">
        <v>956.8843309651719</v>
      </c>
      <c r="Q4" s="14">
        <v>3.1933752061002325</v>
      </c>
      <c r="R4" s="14">
        <v>961.07974945199965</v>
      </c>
      <c r="S4" s="14">
        <v>3.2199328769429121</v>
      </c>
      <c r="T4" s="14">
        <v>965.27516793882717</v>
      </c>
      <c r="U4" s="14">
        <v>3.2592082604219761</v>
      </c>
      <c r="V4" s="14">
        <v>969.4705864256548</v>
      </c>
      <c r="W4" s="14">
        <v>3.310748777274104</v>
      </c>
      <c r="X4" s="15">
        <v>6.1259234388669341</v>
      </c>
      <c r="Y4" s="14">
        <v>961.63252222238441</v>
      </c>
    </row>
    <row r="5" spans="1:25" x14ac:dyDescent="0.2">
      <c r="A5" s="11">
        <v>3</v>
      </c>
      <c r="B5" s="14">
        <v>956.8843309651719</v>
      </c>
      <c r="C5" s="14">
        <v>3.1933752061002325</v>
      </c>
      <c r="D5" s="14">
        <v>961.07974945199965</v>
      </c>
      <c r="E5" s="14">
        <v>3.2199328769429121</v>
      </c>
      <c r="F5" s="14">
        <v>965.27516793882717</v>
      </c>
      <c r="G5" s="14">
        <v>3.2592082604219761</v>
      </c>
      <c r="H5" s="14">
        <v>969.4705864256548</v>
      </c>
      <c r="I5" s="14">
        <v>3.310748777274104</v>
      </c>
      <c r="J5" s="15">
        <v>6.1259234388669341</v>
      </c>
      <c r="K5" s="14">
        <v>961.63252222238441</v>
      </c>
      <c r="L5" s="15"/>
      <c r="N5" t="s">
        <v>868</v>
      </c>
      <c r="O5">
        <v>4</v>
      </c>
      <c r="P5" s="14">
        <v>963.77692595657913</v>
      </c>
      <c r="Q5" s="14">
        <v>16.425888442605604</v>
      </c>
      <c r="R5" s="14">
        <v>967.61433351119047</v>
      </c>
      <c r="S5" s="14">
        <v>15.855566276403817</v>
      </c>
      <c r="T5" s="14">
        <v>971.45174106580191</v>
      </c>
      <c r="U5" s="14">
        <v>15.286915396328052</v>
      </c>
      <c r="V5" s="14">
        <v>975.28914862041347</v>
      </c>
      <c r="W5" s="14">
        <v>14.720129493162631</v>
      </c>
      <c r="X5" s="15">
        <v>6.0137064155510496</v>
      </c>
      <c r="Y5" s="14">
        <v>967.6967876258467</v>
      </c>
    </row>
    <row r="6" spans="1:25" x14ac:dyDescent="0.2">
      <c r="A6" s="11">
        <v>4</v>
      </c>
      <c r="B6" s="14">
        <v>963.77692595657913</v>
      </c>
      <c r="C6" s="14">
        <v>16.425888442605604</v>
      </c>
      <c r="D6" s="14">
        <v>967.61433351119047</v>
      </c>
      <c r="E6" s="14">
        <v>15.855566276403817</v>
      </c>
      <c r="F6" s="14">
        <v>971.45174106580191</v>
      </c>
      <c r="G6" s="14">
        <v>15.286915396328052</v>
      </c>
      <c r="H6" s="14">
        <v>975.28914862041347</v>
      </c>
      <c r="I6" s="14">
        <v>14.720129493162631</v>
      </c>
      <c r="J6" s="15">
        <v>6.0137064155510496</v>
      </c>
      <c r="K6" s="14">
        <v>967.6967876258467</v>
      </c>
      <c r="L6" s="15"/>
      <c r="N6" t="s">
        <v>868</v>
      </c>
      <c r="O6">
        <v>7</v>
      </c>
      <c r="P6" s="14">
        <v>962.65168375224562</v>
      </c>
      <c r="Q6" s="14">
        <v>9.2324227506977312</v>
      </c>
      <c r="R6" s="14">
        <v>966.56947800394903</v>
      </c>
      <c r="S6" s="14">
        <v>8.9817697314365361</v>
      </c>
      <c r="T6" s="14">
        <v>970.48727225565256</v>
      </c>
      <c r="U6" s="14">
        <v>8.733006869114643</v>
      </c>
      <c r="V6" s="14">
        <v>974.4050665073562</v>
      </c>
      <c r="W6" s="14">
        <v>8.4863003865397015</v>
      </c>
      <c r="X6" s="15">
        <v>6.0388203927874571</v>
      </c>
      <c r="Y6" s="14">
        <v>966.73087698743825</v>
      </c>
    </row>
    <row r="7" spans="1:25" x14ac:dyDescent="0.2">
      <c r="A7" s="11">
        <v>7</v>
      </c>
      <c r="B7" s="14">
        <v>962.65168375224562</v>
      </c>
      <c r="C7" s="14">
        <v>9.2324227506977312</v>
      </c>
      <c r="D7" s="14">
        <v>966.56947800394903</v>
      </c>
      <c r="E7" s="14">
        <v>8.9817697314365361</v>
      </c>
      <c r="F7" s="14">
        <v>970.48727225565256</v>
      </c>
      <c r="G7" s="14">
        <v>8.733006869114643</v>
      </c>
      <c r="H7" s="14">
        <v>974.4050665073562</v>
      </c>
      <c r="I7" s="14">
        <v>8.4863003865397015</v>
      </c>
      <c r="J7" s="15">
        <v>6.0388203927874571</v>
      </c>
      <c r="K7" s="14">
        <v>966.73087698743825</v>
      </c>
      <c r="L7" s="15"/>
      <c r="N7" t="s">
        <v>868</v>
      </c>
      <c r="O7">
        <v>8</v>
      </c>
      <c r="P7" s="14">
        <v>960.24263206837259</v>
      </c>
      <c r="Q7" s="14">
        <v>18.94158703390509</v>
      </c>
      <c r="R7" s="14">
        <v>964.27839349876717</v>
      </c>
      <c r="S7" s="14">
        <v>18.28203930983554</v>
      </c>
      <c r="T7" s="14">
        <v>968.3141549291621</v>
      </c>
      <c r="U7" s="14">
        <v>17.622897611522006</v>
      </c>
      <c r="V7" s="14">
        <v>972.34991635955691</v>
      </c>
      <c r="W7" s="14">
        <v>16.964209267246012</v>
      </c>
      <c r="X7" s="15">
        <v>6.0970428600907329</v>
      </c>
      <c r="Y7" s="14">
        <v>964.65872595124677</v>
      </c>
    </row>
    <row r="8" spans="1:25" x14ac:dyDescent="0.2">
      <c r="A8" s="11">
        <v>8</v>
      </c>
      <c r="B8" s="14">
        <v>960.24263206837259</v>
      </c>
      <c r="C8" s="14">
        <v>18.94158703390509</v>
      </c>
      <c r="D8" s="14">
        <v>964.27839349876717</v>
      </c>
      <c r="E8" s="14">
        <v>18.28203930983554</v>
      </c>
      <c r="F8" s="14">
        <v>968.3141549291621</v>
      </c>
      <c r="G8" s="14">
        <v>17.622897611522006</v>
      </c>
      <c r="H8" s="14">
        <v>972.34991635955691</v>
      </c>
      <c r="I8" s="14">
        <v>16.964209267246012</v>
      </c>
      <c r="J8" s="15">
        <v>6.0970428600907329</v>
      </c>
      <c r="K8" s="14">
        <v>964.65872595124677</v>
      </c>
      <c r="L8" s="15"/>
      <c r="N8" t="s">
        <v>868</v>
      </c>
      <c r="O8" t="s">
        <v>870</v>
      </c>
      <c r="P8" s="14">
        <v>960.81517691013016</v>
      </c>
      <c r="Q8" s="14">
        <v>8.4849250691268239</v>
      </c>
      <c r="R8" s="14">
        <v>964.67863404121715</v>
      </c>
      <c r="S8" s="14">
        <v>8.3409039580330688</v>
      </c>
      <c r="T8" s="14">
        <v>968.54209117230437</v>
      </c>
      <c r="U8" s="14">
        <v>8.1986836434496819</v>
      </c>
      <c r="V8" s="14">
        <v>972.4055483033917</v>
      </c>
      <c r="W8" s="14">
        <v>8.0583594715157716</v>
      </c>
      <c r="X8" s="15">
        <v>5.9682927034582418</v>
      </c>
      <c r="Y8" s="14">
        <v>964.56388450823556</v>
      </c>
    </row>
    <row r="9" spans="1:25" x14ac:dyDescent="0.2">
      <c r="A9" s="11" t="s">
        <v>870</v>
      </c>
      <c r="B9" s="14">
        <v>960.81517691013016</v>
      </c>
      <c r="C9" s="14">
        <v>8.4849250691268239</v>
      </c>
      <c r="D9" s="14">
        <v>964.67863404121715</v>
      </c>
      <c r="E9" s="14">
        <v>8.3409039580330688</v>
      </c>
      <c r="F9" s="14">
        <v>968.54209117230437</v>
      </c>
      <c r="G9" s="14">
        <v>8.1986836434496819</v>
      </c>
      <c r="H9" s="14">
        <v>972.4055483033917</v>
      </c>
      <c r="I9" s="14">
        <v>8.0583594715157716</v>
      </c>
      <c r="J9" s="15">
        <v>5.9682927034582418</v>
      </c>
      <c r="K9" s="14">
        <v>964.56388450823556</v>
      </c>
      <c r="L9" s="15"/>
      <c r="M9" t="s">
        <v>998</v>
      </c>
      <c r="N9" t="s">
        <v>868</v>
      </c>
      <c r="O9" t="s">
        <v>869</v>
      </c>
      <c r="P9" s="14">
        <v>941.81520418888783</v>
      </c>
      <c r="Q9" s="14">
        <v>5.3935763964111656</v>
      </c>
      <c r="R9" s="14">
        <v>946.35866114479484</v>
      </c>
      <c r="S9" s="14">
        <v>5.2468938469255413</v>
      </c>
      <c r="T9" s="14">
        <v>950.90211810070184</v>
      </c>
      <c r="U9" s="14">
        <v>5.1008327136806386</v>
      </c>
      <c r="V9" s="14">
        <v>955.44557505660896</v>
      </c>
      <c r="W9" s="14">
        <v>4.9554479455682188</v>
      </c>
      <c r="X9" s="15">
        <v>6.0586889417966221</v>
      </c>
      <c r="Y9" s="14">
        <v>946.62449101093409</v>
      </c>
    </row>
    <row r="10" spans="1:25" x14ac:dyDescent="0.2">
      <c r="A10" s="11" t="s">
        <v>869</v>
      </c>
      <c r="B10" s="14">
        <v>941.81520418888783</v>
      </c>
      <c r="C10" s="14">
        <v>5.3935763964111656</v>
      </c>
      <c r="D10" s="14">
        <v>946.35866114479484</v>
      </c>
      <c r="E10" s="14">
        <v>5.2468938469255413</v>
      </c>
      <c r="F10" s="14">
        <v>950.90211810070184</v>
      </c>
      <c r="G10" s="14">
        <v>5.1008327136806386</v>
      </c>
      <c r="H10" s="14">
        <v>955.44557505660896</v>
      </c>
      <c r="I10" s="14">
        <v>4.9554479455682188</v>
      </c>
      <c r="J10" s="15">
        <v>6.0586889417966221</v>
      </c>
      <c r="K10" s="14">
        <v>946.62449101093409</v>
      </c>
      <c r="L10" s="15"/>
      <c r="N10" t="s">
        <v>855</v>
      </c>
      <c r="O10" t="s">
        <v>867</v>
      </c>
      <c r="P10" s="14">
        <v>964.96749221866526</v>
      </c>
      <c r="Q10" s="14">
        <v>9.2929768283604215</v>
      </c>
      <c r="R10" s="14">
        <v>969.66557682427845</v>
      </c>
      <c r="S10" s="14">
        <v>8.8401148482289145</v>
      </c>
      <c r="T10" s="14">
        <v>974.36366142989141</v>
      </c>
      <c r="U10" s="14">
        <v>8.3905204566073461</v>
      </c>
      <c r="V10" s="14">
        <v>979.06174603550414</v>
      </c>
      <c r="W10" s="14">
        <v>7.9447484127471926</v>
      </c>
      <c r="X10" s="15">
        <v>6.5003900701204937</v>
      </c>
      <c r="Y10" s="14">
        <v>972.08169557866893</v>
      </c>
    </row>
    <row r="11" spans="1:25" x14ac:dyDescent="0.2">
      <c r="A11" s="10" t="s">
        <v>855</v>
      </c>
      <c r="B11" s="14"/>
      <c r="C11" s="14"/>
      <c r="D11" s="14"/>
      <c r="E11" s="14"/>
      <c r="F11" s="14"/>
      <c r="G11" s="14"/>
      <c r="H11" s="14"/>
      <c r="I11" s="14"/>
      <c r="J11" s="15"/>
      <c r="K11" s="14"/>
      <c r="L11" s="15"/>
      <c r="N11" t="s">
        <v>855</v>
      </c>
      <c r="O11" t="s">
        <v>863</v>
      </c>
      <c r="P11" s="14">
        <v>959.987074397166</v>
      </c>
      <c r="Q11" s="14">
        <v>8.834712635556464</v>
      </c>
      <c r="R11" s="14">
        <v>965.07764642198401</v>
      </c>
      <c r="S11" s="14">
        <v>8.4776808808104356</v>
      </c>
      <c r="T11" s="14">
        <v>970.16821844680203</v>
      </c>
      <c r="U11" s="14">
        <v>8.1224798007913535</v>
      </c>
      <c r="V11" s="14">
        <v>975.25879047161993</v>
      </c>
      <c r="W11" s="14">
        <v>7.7693604849615667</v>
      </c>
      <c r="X11" s="15">
        <v>6.7052955666780489</v>
      </c>
      <c r="Y11" s="14">
        <v>968.69610540446888</v>
      </c>
    </row>
    <row r="12" spans="1:25" x14ac:dyDescent="0.2">
      <c r="A12" s="11" t="s">
        <v>867</v>
      </c>
      <c r="B12" s="14">
        <v>964.96749221866526</v>
      </c>
      <c r="C12" s="14">
        <v>9.2929768283604215</v>
      </c>
      <c r="D12" s="14">
        <v>969.66557682427845</v>
      </c>
      <c r="E12" s="14">
        <v>8.8401148482289145</v>
      </c>
      <c r="F12" s="14">
        <v>974.36366142989141</v>
      </c>
      <c r="G12" s="14">
        <v>8.3905204566073461</v>
      </c>
      <c r="H12" s="14">
        <v>979.06174603550414</v>
      </c>
      <c r="I12" s="14">
        <v>7.9447484127471926</v>
      </c>
      <c r="J12" s="15">
        <v>6.5003900701204937</v>
      </c>
      <c r="K12" s="14">
        <v>972.08169557866893</v>
      </c>
      <c r="L12" s="15"/>
      <c r="N12" t="s">
        <v>855</v>
      </c>
      <c r="O12" t="s">
        <v>864</v>
      </c>
      <c r="P12" s="14">
        <v>955.09377403949304</v>
      </c>
      <c r="Q12" s="14">
        <v>4.5312779323204069</v>
      </c>
      <c r="R12" s="14">
        <v>960.24925463820102</v>
      </c>
      <c r="S12" s="14">
        <v>4.4218130818718553</v>
      </c>
      <c r="T12" s="14">
        <v>965.404735236909</v>
      </c>
      <c r="U12" s="14">
        <v>4.3133287230397022</v>
      </c>
      <c r="V12" s="14">
        <v>970.56021583561699</v>
      </c>
      <c r="W12" s="14">
        <v>4.205900727144078</v>
      </c>
      <c r="X12" s="15">
        <v>6.6592710645993565</v>
      </c>
      <c r="Y12" s="14">
        <v>963.65113138814684</v>
      </c>
    </row>
    <row r="13" spans="1:25" x14ac:dyDescent="0.2">
      <c r="A13" s="11" t="s">
        <v>863</v>
      </c>
      <c r="B13" s="14">
        <v>959.987074397166</v>
      </c>
      <c r="C13" s="14">
        <v>8.834712635556464</v>
      </c>
      <c r="D13" s="14">
        <v>965.07764642198401</v>
      </c>
      <c r="E13" s="14">
        <v>8.4776808808104356</v>
      </c>
      <c r="F13" s="14">
        <v>970.16821844680203</v>
      </c>
      <c r="G13" s="14">
        <v>8.1224798007913535</v>
      </c>
      <c r="H13" s="14">
        <v>975.25879047161993</v>
      </c>
      <c r="I13" s="14">
        <v>7.7693604849615667</v>
      </c>
      <c r="J13" s="15">
        <v>6.7052955666780489</v>
      </c>
      <c r="K13" s="14">
        <v>968.69610540446888</v>
      </c>
      <c r="L13" s="15"/>
      <c r="N13" t="s">
        <v>855</v>
      </c>
      <c r="O13" t="s">
        <v>865</v>
      </c>
      <c r="P13" s="14">
        <v>971.31604298299033</v>
      </c>
      <c r="Q13" s="14">
        <v>10.444256221971733</v>
      </c>
      <c r="R13" s="14">
        <v>975.68551326014006</v>
      </c>
      <c r="S13" s="14">
        <v>10.087751167562207</v>
      </c>
      <c r="T13" s="14">
        <v>980.0549835372899</v>
      </c>
      <c r="U13" s="14">
        <v>9.7312478557226676</v>
      </c>
      <c r="V13" s="14">
        <v>984.42445381443986</v>
      </c>
      <c r="W13" s="14">
        <v>9.3747464851782158</v>
      </c>
      <c r="X13" s="15">
        <v>6.4015674078464526</v>
      </c>
      <c r="Y13" s="14">
        <v>977.44962795120989</v>
      </c>
    </row>
    <row r="14" spans="1:25" x14ac:dyDescent="0.2">
      <c r="A14" s="11" t="s">
        <v>864</v>
      </c>
      <c r="B14" s="14">
        <v>955.09377403949304</v>
      </c>
      <c r="C14" s="14">
        <v>4.5312779323204069</v>
      </c>
      <c r="D14" s="14">
        <v>960.24925463820102</v>
      </c>
      <c r="E14" s="14">
        <v>4.4218130818718553</v>
      </c>
      <c r="F14" s="14">
        <v>965.404735236909</v>
      </c>
      <c r="G14" s="14">
        <v>4.3133287230397022</v>
      </c>
      <c r="H14" s="14">
        <v>970.56021583561699</v>
      </c>
      <c r="I14" s="14">
        <v>4.205900727144078</v>
      </c>
      <c r="J14" s="15">
        <v>6.6592710645993565</v>
      </c>
      <c r="K14" s="14">
        <v>963.65113138814684</v>
      </c>
      <c r="L14" s="15"/>
      <c r="N14" t="s">
        <v>855</v>
      </c>
      <c r="O14" t="s">
        <v>866</v>
      </c>
      <c r="P14" s="14">
        <v>959.18816338665545</v>
      </c>
      <c r="Q14" s="14">
        <v>6.4457536943026428</v>
      </c>
      <c r="R14" s="14">
        <v>964.41065728427691</v>
      </c>
      <c r="S14" s="14">
        <v>6.3003708166377139</v>
      </c>
      <c r="T14" s="14">
        <v>969.63315118189814</v>
      </c>
      <c r="U14" s="14">
        <v>6.1549956291781651</v>
      </c>
      <c r="V14" s="14">
        <v>974.85564507951983</v>
      </c>
      <c r="W14" s="14">
        <v>6.0096286900690536</v>
      </c>
      <c r="X14" s="15">
        <v>6.74813435316086</v>
      </c>
      <c r="Y14" s="14">
        <v>968.32128625198095</v>
      </c>
    </row>
    <row r="15" spans="1:25" x14ac:dyDescent="0.2">
      <c r="A15" s="11" t="s">
        <v>865</v>
      </c>
      <c r="B15" s="14">
        <v>971.31604298299033</v>
      </c>
      <c r="C15" s="14">
        <v>10.444256221971733</v>
      </c>
      <c r="D15" s="14">
        <v>975.68551326014006</v>
      </c>
      <c r="E15" s="14">
        <v>10.087751167562207</v>
      </c>
      <c r="F15" s="14">
        <v>980.0549835372899</v>
      </c>
      <c r="G15" s="14">
        <v>9.7312478557226676</v>
      </c>
      <c r="H15" s="14">
        <v>984.42445381443986</v>
      </c>
      <c r="I15" s="14">
        <v>9.3747464851782158</v>
      </c>
      <c r="J15" s="15">
        <v>6.4015674078464526</v>
      </c>
      <c r="K15" s="14">
        <v>977.44962795120989</v>
      </c>
      <c r="L15" s="15"/>
      <c r="N15" t="s">
        <v>855</v>
      </c>
      <c r="O15" t="s">
        <v>859</v>
      </c>
      <c r="P15" s="14">
        <v>939.71374678417999</v>
      </c>
      <c r="Q15" s="14">
        <v>12.433071419387945</v>
      </c>
      <c r="R15" s="14">
        <v>945.51977621997651</v>
      </c>
      <c r="S15" s="14">
        <v>11.947556180712009</v>
      </c>
      <c r="T15" s="14">
        <v>951.32580565577325</v>
      </c>
      <c r="U15" s="14">
        <v>11.462270180384106</v>
      </c>
      <c r="V15" s="14">
        <v>957.13183509156988</v>
      </c>
      <c r="W15" s="14">
        <v>10.97724382121455</v>
      </c>
      <c r="X15" s="15">
        <v>6.8591297165552776</v>
      </c>
      <c r="Y15" s="14">
        <v>950.52048181397777</v>
      </c>
    </row>
    <row r="16" spans="1:25" x14ac:dyDescent="0.2">
      <c r="A16" s="11" t="s">
        <v>866</v>
      </c>
      <c r="B16" s="14">
        <v>959.18816338665545</v>
      </c>
      <c r="C16" s="14">
        <v>6.4457536943026428</v>
      </c>
      <c r="D16" s="14">
        <v>964.41065728427691</v>
      </c>
      <c r="E16" s="14">
        <v>6.3003708166377139</v>
      </c>
      <c r="F16" s="14">
        <v>969.63315118189814</v>
      </c>
      <c r="G16" s="14">
        <v>6.1549956291781651</v>
      </c>
      <c r="H16" s="14">
        <v>974.85564507951983</v>
      </c>
      <c r="I16" s="14">
        <v>6.0096286900690536</v>
      </c>
      <c r="J16" s="15">
        <v>6.74813435316086</v>
      </c>
      <c r="K16" s="14">
        <v>968.32128625198095</v>
      </c>
      <c r="L16" s="15"/>
      <c r="N16" t="s">
        <v>855</v>
      </c>
      <c r="O16" t="s">
        <v>860</v>
      </c>
      <c r="P16" s="14">
        <v>938.79796719706121</v>
      </c>
      <c r="Q16" s="14">
        <v>17.158892861798911</v>
      </c>
      <c r="R16" s="14">
        <v>944.53345393830261</v>
      </c>
      <c r="S16" s="14">
        <v>16.47140811131132</v>
      </c>
      <c r="T16" s="14">
        <v>950.26894067954436</v>
      </c>
      <c r="U16" s="14">
        <v>15.784775194462711</v>
      </c>
      <c r="V16" s="14">
        <v>956.00442742078587</v>
      </c>
      <c r="W16" s="14">
        <v>15.099110323306547</v>
      </c>
      <c r="X16" s="15">
        <v>6.8301231670379652</v>
      </c>
      <c r="Y16" s="14">
        <v>949.32658714158333</v>
      </c>
    </row>
    <row r="17" spans="1:25" x14ac:dyDescent="0.2">
      <c r="A17" s="11" t="s">
        <v>859</v>
      </c>
      <c r="B17" s="14">
        <v>939.71374678417999</v>
      </c>
      <c r="C17" s="14">
        <v>12.433071419387945</v>
      </c>
      <c r="D17" s="14">
        <v>945.51977621997651</v>
      </c>
      <c r="E17" s="14">
        <v>11.947556180712009</v>
      </c>
      <c r="F17" s="14">
        <v>951.32580565577325</v>
      </c>
      <c r="G17" s="14">
        <v>11.462270180384106</v>
      </c>
      <c r="H17" s="14">
        <v>957.13183509156988</v>
      </c>
      <c r="I17" s="14">
        <v>10.97724382121455</v>
      </c>
      <c r="J17" s="15">
        <v>6.8591297165552776</v>
      </c>
      <c r="K17" s="14">
        <v>950.52048181397777</v>
      </c>
      <c r="L17" s="15"/>
      <c r="N17" t="s">
        <v>855</v>
      </c>
      <c r="O17" t="s">
        <v>861</v>
      </c>
      <c r="P17" s="14">
        <v>948.25791858935088</v>
      </c>
      <c r="Q17" s="14">
        <v>13.998885928605613</v>
      </c>
      <c r="R17" s="14">
        <v>954.03399635507458</v>
      </c>
      <c r="S17" s="14">
        <v>13.648235732470088</v>
      </c>
      <c r="T17" s="14">
        <v>959.81007412079816</v>
      </c>
      <c r="U17" s="14">
        <v>13.297585594048954</v>
      </c>
      <c r="V17" s="14">
        <v>965.58615188652186</v>
      </c>
      <c r="W17" s="14">
        <v>12.946935517977606</v>
      </c>
      <c r="X17" s="15">
        <v>7.0160657747586583</v>
      </c>
      <c r="Y17" s="14">
        <v>959.89746131125992</v>
      </c>
    </row>
    <row r="18" spans="1:25" x14ac:dyDescent="0.2">
      <c r="A18" s="11" t="s">
        <v>860</v>
      </c>
      <c r="B18" s="14">
        <v>938.79796719706121</v>
      </c>
      <c r="C18" s="14">
        <v>17.158892861798911</v>
      </c>
      <c r="D18" s="14">
        <v>944.53345393830261</v>
      </c>
      <c r="E18" s="14">
        <v>16.47140811131132</v>
      </c>
      <c r="F18" s="14">
        <v>950.26894067954436</v>
      </c>
      <c r="G18" s="14">
        <v>15.784775194462711</v>
      </c>
      <c r="H18" s="14">
        <v>956.00442742078587</v>
      </c>
      <c r="I18" s="14">
        <v>15.099110323306547</v>
      </c>
      <c r="J18" s="15">
        <v>6.8301231670379652</v>
      </c>
      <c r="K18" s="14">
        <v>949.32658714158333</v>
      </c>
      <c r="L18" s="15"/>
      <c r="N18" t="s">
        <v>855</v>
      </c>
      <c r="O18" t="s">
        <v>862</v>
      </c>
      <c r="P18" s="14">
        <v>953.4538749892655</v>
      </c>
      <c r="Q18" s="14">
        <v>20.385388243977573</v>
      </c>
      <c r="R18" s="14">
        <v>958.9244005660945</v>
      </c>
      <c r="S18" s="14">
        <v>19.695029552413587</v>
      </c>
      <c r="T18" s="14">
        <v>964.39492614292328</v>
      </c>
      <c r="U18" s="14">
        <v>19.005121766664928</v>
      </c>
      <c r="V18" s="14">
        <v>969.86545171975206</v>
      </c>
      <c r="W18" s="14">
        <v>18.315715840315466</v>
      </c>
      <c r="X18" s="15">
        <v>7.0306525969505316</v>
      </c>
      <c r="Y18" s="14">
        <v>964.62646547475504</v>
      </c>
    </row>
    <row r="19" spans="1:25" x14ac:dyDescent="0.2">
      <c r="A19" s="11" t="s">
        <v>861</v>
      </c>
      <c r="B19" s="14">
        <v>948.25791858935088</v>
      </c>
      <c r="C19" s="14">
        <v>13.998885928605613</v>
      </c>
      <c r="D19" s="14">
        <v>954.03399635507458</v>
      </c>
      <c r="E19" s="14">
        <v>13.648235732470088</v>
      </c>
      <c r="F19" s="14">
        <v>959.81007412079816</v>
      </c>
      <c r="G19" s="14">
        <v>13.297585594048954</v>
      </c>
      <c r="H19" s="14">
        <v>965.58615188652186</v>
      </c>
      <c r="I19" s="14">
        <v>12.946935517977606</v>
      </c>
      <c r="J19" s="15">
        <v>7.0160657747586583</v>
      </c>
      <c r="K19" s="14">
        <v>959.89746131125992</v>
      </c>
      <c r="L19" s="15"/>
      <c r="N19" t="s">
        <v>855</v>
      </c>
      <c r="O19" t="s">
        <v>857</v>
      </c>
      <c r="P19" s="14">
        <v>967.94815702852043</v>
      </c>
      <c r="Q19" s="14">
        <v>5.885704139794889</v>
      </c>
      <c r="R19" s="14">
        <v>972.63795556699574</v>
      </c>
      <c r="S19" s="14">
        <v>5.6661060149590883</v>
      </c>
      <c r="T19" s="14">
        <v>977.32775410547072</v>
      </c>
      <c r="U19" s="14">
        <v>5.4477856751285199</v>
      </c>
      <c r="V19" s="14">
        <v>982.01755264394615</v>
      </c>
      <c r="W19" s="14">
        <v>5.2309031139446551</v>
      </c>
      <c r="X19" s="15">
        <v>6.5798974852561969</v>
      </c>
      <c r="Y19" s="14">
        <v>975.36657498869067</v>
      </c>
    </row>
    <row r="20" spans="1:25" x14ac:dyDescent="0.2">
      <c r="A20" s="11" t="s">
        <v>862</v>
      </c>
      <c r="B20" s="14">
        <v>953.4538749892655</v>
      </c>
      <c r="C20" s="14">
        <v>20.385388243977573</v>
      </c>
      <c r="D20" s="14">
        <v>958.9244005660945</v>
      </c>
      <c r="E20" s="14">
        <v>19.695029552413587</v>
      </c>
      <c r="F20" s="14">
        <v>964.39492614292328</v>
      </c>
      <c r="G20" s="14">
        <v>19.005121766664928</v>
      </c>
      <c r="H20" s="14">
        <v>969.86545171975206</v>
      </c>
      <c r="I20" s="14">
        <v>18.315715840315466</v>
      </c>
      <c r="J20" s="15">
        <v>7.0306525969505316</v>
      </c>
      <c r="K20" s="14">
        <v>964.62646547475504</v>
      </c>
      <c r="L20" s="15"/>
      <c r="N20" t="s">
        <v>855</v>
      </c>
      <c r="O20" t="s">
        <v>858</v>
      </c>
      <c r="P20" s="14">
        <v>959.71067838697684</v>
      </c>
      <c r="Q20" s="14">
        <v>4.4622159466172171</v>
      </c>
      <c r="R20" s="14">
        <v>964.68959495833042</v>
      </c>
      <c r="S20" s="14">
        <v>4.3443587110033377</v>
      </c>
      <c r="T20" s="14">
        <v>969.66851152968377</v>
      </c>
      <c r="U20" s="14">
        <v>4.2277770684509388</v>
      </c>
      <c r="V20" s="14">
        <v>974.64742810103746</v>
      </c>
      <c r="W20" s="14">
        <v>4.1125795002600567</v>
      </c>
      <c r="X20" s="15">
        <v>6.6255700687567405</v>
      </c>
      <c r="Y20" s="14">
        <v>967.8139670189762</v>
      </c>
    </row>
    <row r="21" spans="1:25" x14ac:dyDescent="0.2">
      <c r="A21" s="11" t="s">
        <v>857</v>
      </c>
      <c r="B21" s="14">
        <v>967.94815702852043</v>
      </c>
      <c r="C21" s="14">
        <v>5.885704139794889</v>
      </c>
      <c r="D21" s="14">
        <v>972.63795556699574</v>
      </c>
      <c r="E21" s="14">
        <v>5.6661060149590883</v>
      </c>
      <c r="F21" s="14">
        <v>977.32775410547072</v>
      </c>
      <c r="G21" s="14">
        <v>5.4477856751285199</v>
      </c>
      <c r="H21" s="14">
        <v>982.01755264394615</v>
      </c>
      <c r="I21" s="14">
        <v>5.2309031139446551</v>
      </c>
      <c r="J21" s="15">
        <v>6.5798974852561969</v>
      </c>
      <c r="K21" s="14">
        <v>975.36657498869067</v>
      </c>
      <c r="L21" s="15"/>
      <c r="M21" t="s">
        <v>930</v>
      </c>
      <c r="N21" t="s">
        <v>855</v>
      </c>
      <c r="O21" t="s">
        <v>856</v>
      </c>
      <c r="P21" s="14">
        <v>953.32320114116169</v>
      </c>
      <c r="Q21" s="14">
        <v>10.48280843501219</v>
      </c>
      <c r="R21" s="14">
        <v>958.62781537123624</v>
      </c>
      <c r="S21" s="14">
        <v>10.11024073076692</v>
      </c>
      <c r="T21" s="14">
        <v>963.93242960131079</v>
      </c>
      <c r="U21" s="14">
        <v>9.7391449327469957</v>
      </c>
      <c r="V21" s="14">
        <v>969.23704383138568</v>
      </c>
      <c r="W21" s="14">
        <v>9.3696959312959827</v>
      </c>
      <c r="X21" s="15">
        <v>6.7684890662829105</v>
      </c>
      <c r="Y21" s="14">
        <v>962.72442532273294</v>
      </c>
    </row>
    <row r="22" spans="1:25" x14ac:dyDescent="0.2">
      <c r="A22" s="11" t="s">
        <v>858</v>
      </c>
      <c r="B22" s="14">
        <v>959.71067838697684</v>
      </c>
      <c r="C22" s="14">
        <v>4.4622159466172171</v>
      </c>
      <c r="D22" s="14">
        <v>964.68959495833042</v>
      </c>
      <c r="E22" s="14">
        <v>4.3443587110033377</v>
      </c>
      <c r="F22" s="14">
        <v>969.66851152968377</v>
      </c>
      <c r="G22" s="14">
        <v>4.2277770684509388</v>
      </c>
      <c r="H22" s="14">
        <v>974.64742810103746</v>
      </c>
      <c r="I22" s="14">
        <v>4.1125795002600567</v>
      </c>
      <c r="J22" s="15">
        <v>6.6255700687567405</v>
      </c>
      <c r="K22" s="14">
        <v>967.8139670189762</v>
      </c>
      <c r="L22" s="15"/>
      <c r="N22" t="s">
        <v>992</v>
      </c>
      <c r="O22">
        <v>3</v>
      </c>
      <c r="P22">
        <v>822.68006411134911</v>
      </c>
      <c r="Q22">
        <v>7.92847234403217</v>
      </c>
      <c r="R22">
        <v>828.56865057168761</v>
      </c>
      <c r="S22">
        <v>7.6677688033642664</v>
      </c>
      <c r="T22">
        <v>834.45723703202611</v>
      </c>
      <c r="U22">
        <v>7.418496602184141</v>
      </c>
      <c r="V22">
        <v>840.3458234923645</v>
      </c>
      <c r="W22">
        <v>7.1818461383127001</v>
      </c>
      <c r="X22">
        <v>5.4631370040774359</v>
      </c>
      <c r="Y22">
        <v>825.46895580591013</v>
      </c>
    </row>
    <row r="23" spans="1:25" x14ac:dyDescent="0.2">
      <c r="A23" s="11" t="s">
        <v>856</v>
      </c>
      <c r="B23" s="14">
        <v>953.32320114116169</v>
      </c>
      <c r="C23" s="14">
        <v>10.48280843501219</v>
      </c>
      <c r="D23" s="14">
        <v>958.62781537123624</v>
      </c>
      <c r="E23" s="14">
        <v>10.11024073076692</v>
      </c>
      <c r="F23" s="14">
        <v>963.93242960131079</v>
      </c>
      <c r="G23" s="14">
        <v>9.7391449327469957</v>
      </c>
      <c r="H23" s="14">
        <v>969.23704383138568</v>
      </c>
      <c r="I23" s="14">
        <v>9.3696959312959827</v>
      </c>
      <c r="J23" s="15">
        <v>6.7684890662829105</v>
      </c>
      <c r="K23" s="14">
        <v>962.72442532273294</v>
      </c>
      <c r="L23" s="15"/>
      <c r="N23" t="s">
        <v>992</v>
      </c>
      <c r="O23">
        <v>4</v>
      </c>
      <c r="P23">
        <v>816.37187617984705</v>
      </c>
      <c r="Q23">
        <v>11.909383453947475</v>
      </c>
      <c r="R23">
        <v>822.27419028729287</v>
      </c>
      <c r="S23">
        <v>10.638833339536625</v>
      </c>
      <c r="T23">
        <v>828.1765043947388</v>
      </c>
      <c r="U23">
        <v>9.3741304708850546</v>
      </c>
      <c r="V23">
        <v>834.0788185021845</v>
      </c>
      <c r="W23">
        <v>8.1180081319343973</v>
      </c>
      <c r="X23">
        <v>5.4032799652218824</v>
      </c>
      <c r="Y23">
        <v>819.34958475034944</v>
      </c>
    </row>
    <row r="24" spans="1:25" x14ac:dyDescent="0.2">
      <c r="A24" s="10" t="s">
        <v>992</v>
      </c>
      <c r="N24" t="s">
        <v>992</v>
      </c>
      <c r="O24">
        <v>1</v>
      </c>
      <c r="P24">
        <v>846.06660768531378</v>
      </c>
      <c r="Q24">
        <v>15.040928233768103</v>
      </c>
      <c r="R24">
        <v>851.33941777625796</v>
      </c>
      <c r="S24">
        <v>14.18792375072341</v>
      </c>
      <c r="T24">
        <v>856.61222786720202</v>
      </c>
      <c r="U24">
        <v>13.349946986364058</v>
      </c>
      <c r="V24">
        <v>861.88503795814631</v>
      </c>
      <c r="W24">
        <v>12.530013355138475</v>
      </c>
      <c r="X24">
        <v>5.3691878321435729</v>
      </c>
      <c r="Y24">
        <v>848.32326567943608</v>
      </c>
    </row>
    <row r="25" spans="1:25" x14ac:dyDescent="0.2">
      <c r="A25" s="11">
        <v>3</v>
      </c>
      <c r="B25">
        <v>822.68006411134911</v>
      </c>
      <c r="C25">
        <v>7.92847234403217</v>
      </c>
      <c r="D25">
        <v>828.56865057168761</v>
      </c>
      <c r="E25">
        <v>7.6677688033642664</v>
      </c>
      <c r="F25">
        <v>834.45723703202611</v>
      </c>
      <c r="G25">
        <v>7.418496602184141</v>
      </c>
      <c r="H25">
        <v>840.3458234923645</v>
      </c>
      <c r="I25">
        <v>7.1818461383127001</v>
      </c>
      <c r="J25">
        <v>5.4631370040774359</v>
      </c>
      <c r="K25">
        <v>825.46895580591013</v>
      </c>
      <c r="N25" t="s">
        <v>992</v>
      </c>
      <c r="O25">
        <v>2</v>
      </c>
      <c r="P25">
        <v>832.43728596063909</v>
      </c>
      <c r="Q25">
        <v>14.24837902618615</v>
      </c>
      <c r="R25">
        <v>837.99454169641922</v>
      </c>
      <c r="S25">
        <v>14.173528593817707</v>
      </c>
      <c r="T25">
        <v>843.55179743219969</v>
      </c>
      <c r="U25">
        <v>14.102183229422918</v>
      </c>
      <c r="V25">
        <v>849.10905316797994</v>
      </c>
      <c r="W25">
        <v>14.034396388290933</v>
      </c>
      <c r="X25">
        <v>5.2942546123266236</v>
      </c>
      <c r="Y25">
        <v>834.08723545139173</v>
      </c>
    </row>
    <row r="26" spans="1:25" x14ac:dyDescent="0.2">
      <c r="A26" s="11">
        <v>4</v>
      </c>
      <c r="B26">
        <v>816.37187617984705</v>
      </c>
      <c r="C26">
        <v>11.909383453947475</v>
      </c>
      <c r="D26">
        <v>822.27419028729287</v>
      </c>
      <c r="E26">
        <v>10.638833339536625</v>
      </c>
      <c r="F26">
        <v>828.1765043947388</v>
      </c>
      <c r="G26">
        <v>9.3741304708850546</v>
      </c>
      <c r="H26">
        <v>834.0788185021845</v>
      </c>
      <c r="I26">
        <v>8.1180081319343973</v>
      </c>
      <c r="J26">
        <v>5.4032799652218824</v>
      </c>
      <c r="K26">
        <v>819.34958475034944</v>
      </c>
      <c r="N26" t="s">
        <v>992</v>
      </c>
      <c r="O26">
        <v>5</v>
      </c>
      <c r="P26">
        <v>810.17523337932641</v>
      </c>
      <c r="Q26">
        <v>33.662504069157102</v>
      </c>
      <c r="R26">
        <v>816.07573917527122</v>
      </c>
      <c r="S26">
        <v>32.877982042866762</v>
      </c>
      <c r="T26">
        <v>821.97624497121615</v>
      </c>
      <c r="U26">
        <v>32.099531083403924</v>
      </c>
      <c r="V26">
        <v>827.87675076716096</v>
      </c>
      <c r="W26">
        <v>31.327603768823504</v>
      </c>
      <c r="X26">
        <v>5.2262241160869607</v>
      </c>
      <c r="Y26">
        <v>811.52625975768967</v>
      </c>
    </row>
    <row r="27" spans="1:25" x14ac:dyDescent="0.2">
      <c r="A27" s="11">
        <v>1</v>
      </c>
      <c r="B27">
        <v>846.06660768531378</v>
      </c>
      <c r="C27">
        <v>15.040928233768103</v>
      </c>
      <c r="D27">
        <v>851.33941777625796</v>
      </c>
      <c r="E27">
        <v>14.18792375072341</v>
      </c>
      <c r="F27">
        <v>856.61222786720202</v>
      </c>
      <c r="G27">
        <v>13.349946986364058</v>
      </c>
      <c r="H27">
        <v>861.88503795814631</v>
      </c>
      <c r="I27">
        <v>12.530013355138475</v>
      </c>
      <c r="J27">
        <v>5.3691878321435729</v>
      </c>
      <c r="K27">
        <v>848.32326567943608</v>
      </c>
    </row>
    <row r="28" spans="1:25" x14ac:dyDescent="0.2">
      <c r="A28" s="11">
        <v>2</v>
      </c>
      <c r="B28">
        <v>832.43728596063909</v>
      </c>
      <c r="C28">
        <v>14.24837902618615</v>
      </c>
      <c r="D28">
        <v>837.99454169641922</v>
      </c>
      <c r="E28">
        <v>14.173528593817707</v>
      </c>
      <c r="F28">
        <v>843.55179743219969</v>
      </c>
      <c r="G28">
        <v>14.102183229422918</v>
      </c>
      <c r="H28">
        <v>849.10905316797994</v>
      </c>
      <c r="I28">
        <v>14.034396388290933</v>
      </c>
      <c r="J28">
        <v>5.2942546123266236</v>
      </c>
      <c r="K28">
        <v>834.08723545139173</v>
      </c>
    </row>
    <row r="29" spans="1:25" x14ac:dyDescent="0.2">
      <c r="A29" s="11">
        <v>5</v>
      </c>
      <c r="B29">
        <v>810.17523337932641</v>
      </c>
      <c r="C29">
        <v>33.662504069157102</v>
      </c>
      <c r="D29">
        <v>816.07573917527122</v>
      </c>
      <c r="E29">
        <v>32.877982042866762</v>
      </c>
      <c r="F29">
        <v>821.97624497121615</v>
      </c>
      <c r="G29">
        <v>32.099531083403924</v>
      </c>
      <c r="H29">
        <v>827.87675076716096</v>
      </c>
      <c r="I29">
        <v>31.327603768823504</v>
      </c>
      <c r="J29">
        <v>5.2262241160869607</v>
      </c>
      <c r="K29">
        <v>811.52625975768967</v>
      </c>
    </row>
  </sheetData>
  <pageMargins left="0.7" right="0.7" top="0.75" bottom="0.75" header="0.3" footer="0.3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8F755-5798-0145-B2EB-E9B1B9B10081}">
  <dimension ref="A2:Q29"/>
  <sheetViews>
    <sheetView zoomScale="92" workbookViewId="0">
      <selection activeCell="D16" sqref="D16"/>
    </sheetView>
  </sheetViews>
  <sheetFormatPr baseColWidth="10" defaultColWidth="10.83203125" defaultRowHeight="15" x14ac:dyDescent="0.2"/>
  <cols>
    <col min="1" max="1" width="12.1640625" bestFit="1" customWidth="1"/>
    <col min="2" max="2" width="8.83203125" bestFit="1" customWidth="1"/>
    <col min="3" max="3" width="9" bestFit="1" customWidth="1"/>
    <col min="4" max="4" width="9.1640625" bestFit="1" customWidth="1"/>
    <col min="5" max="5" width="9.33203125" bestFit="1" customWidth="1"/>
    <col min="6" max="6" width="11.5" bestFit="1" customWidth="1"/>
    <col min="7" max="7" width="11.83203125" bestFit="1" customWidth="1"/>
    <col min="8" max="8" width="10.6640625" bestFit="1" customWidth="1"/>
    <col min="9" max="9" width="10.83203125" bestFit="1" customWidth="1"/>
  </cols>
  <sheetData>
    <row r="2" spans="1:17" x14ac:dyDescent="0.2">
      <c r="I2" t="s">
        <v>885</v>
      </c>
    </row>
    <row r="3" spans="1:17" x14ac:dyDescent="0.2">
      <c r="A3" s="9" t="s">
        <v>873</v>
      </c>
      <c r="B3" t="s">
        <v>876</v>
      </c>
      <c r="C3" t="s">
        <v>875</v>
      </c>
      <c r="D3" t="s">
        <v>877</v>
      </c>
      <c r="E3" t="s">
        <v>878</v>
      </c>
      <c r="F3" t="s">
        <v>874</v>
      </c>
      <c r="G3" t="s">
        <v>879</v>
      </c>
      <c r="H3" t="s">
        <v>880</v>
      </c>
      <c r="I3" t="s">
        <v>881</v>
      </c>
      <c r="K3" t="s">
        <v>871</v>
      </c>
      <c r="L3" t="s">
        <v>872</v>
      </c>
      <c r="M3" t="s">
        <v>882</v>
      </c>
      <c r="N3" s="12" t="s">
        <v>874</v>
      </c>
      <c r="O3" s="12" t="s">
        <v>879</v>
      </c>
      <c r="P3" s="12" t="s">
        <v>880</v>
      </c>
      <c r="Q3" s="12" t="s">
        <v>881</v>
      </c>
    </row>
    <row r="4" spans="1:17" x14ac:dyDescent="0.2">
      <c r="A4" s="10" t="s">
        <v>868</v>
      </c>
      <c r="B4" s="8"/>
      <c r="C4" s="8"/>
      <c r="D4" s="8"/>
      <c r="E4" s="8"/>
      <c r="F4" s="8"/>
      <c r="G4" s="8"/>
      <c r="H4" s="8"/>
      <c r="I4" s="8"/>
      <c r="K4" s="13" t="s">
        <v>868</v>
      </c>
      <c r="L4" s="11">
        <v>3</v>
      </c>
      <c r="M4" s="11" t="s">
        <v>884</v>
      </c>
      <c r="N4" s="8">
        <v>0.67200000000000004</v>
      </c>
      <c r="O4" s="8">
        <v>0.90400000000000003</v>
      </c>
      <c r="P4" s="8">
        <v>1.9974984355436355E-2</v>
      </c>
      <c r="Q4" s="8">
        <v>8.1853527718748469E-3</v>
      </c>
    </row>
    <row r="5" spans="1:17" x14ac:dyDescent="0.2">
      <c r="A5" s="11">
        <v>3</v>
      </c>
      <c r="B5" s="8">
        <v>0.65500000000000003</v>
      </c>
      <c r="C5" s="8">
        <v>0.89500000000000002</v>
      </c>
      <c r="D5" s="8">
        <v>0.69399999999999995</v>
      </c>
      <c r="E5" s="8">
        <v>0.91100000000000003</v>
      </c>
      <c r="F5" s="8">
        <v>0.67200000000000004</v>
      </c>
      <c r="G5" s="8">
        <v>0.90400000000000003</v>
      </c>
      <c r="H5" s="8">
        <v>1.9974984355436355E-2</v>
      </c>
      <c r="I5" s="8">
        <v>8.1853527718748469E-3</v>
      </c>
      <c r="K5" s="13" t="s">
        <v>868</v>
      </c>
      <c r="L5" s="11">
        <v>4</v>
      </c>
      <c r="M5" s="11" t="s">
        <v>884</v>
      </c>
      <c r="N5" s="8">
        <v>0.63328571428571423</v>
      </c>
      <c r="O5" s="8">
        <v>0.9275714285714286</v>
      </c>
      <c r="P5" s="8">
        <v>1.2919162585277743E-2</v>
      </c>
      <c r="Q5" s="8">
        <v>3.5538041321271772E-2</v>
      </c>
    </row>
    <row r="6" spans="1:17" x14ac:dyDescent="0.2">
      <c r="A6" s="11">
        <v>4</v>
      </c>
      <c r="B6" s="8">
        <v>0.621</v>
      </c>
      <c r="C6" s="8">
        <v>0.87400000000000011</v>
      </c>
      <c r="D6" s="8">
        <v>0.65600000000000003</v>
      </c>
      <c r="E6" s="8">
        <v>0.97400000000000009</v>
      </c>
      <c r="F6" s="8">
        <v>0.63328571428571423</v>
      </c>
      <c r="G6" s="8">
        <v>0.9275714285714286</v>
      </c>
      <c r="H6" s="8">
        <v>1.2919162585277743E-2</v>
      </c>
      <c r="I6" s="8">
        <v>3.5538041321271772E-2</v>
      </c>
      <c r="K6" s="13" t="s">
        <v>868</v>
      </c>
      <c r="L6" s="11">
        <v>7</v>
      </c>
      <c r="M6" s="11" t="s">
        <v>884</v>
      </c>
      <c r="N6" s="8">
        <v>0.68699999999999994</v>
      </c>
      <c r="O6" s="8">
        <v>0.89000000000000012</v>
      </c>
      <c r="P6" s="8">
        <v>2.6758176320519547E-2</v>
      </c>
      <c r="Q6" s="8">
        <v>2.7239676943748771E-2</v>
      </c>
    </row>
    <row r="7" spans="1:17" x14ac:dyDescent="0.2">
      <c r="A7" s="11">
        <v>7</v>
      </c>
      <c r="B7" s="8">
        <v>0.66399999999999992</v>
      </c>
      <c r="C7" s="8">
        <v>0.8600000000000001</v>
      </c>
      <c r="D7" s="8">
        <v>0.71399999999999997</v>
      </c>
      <c r="E7" s="8">
        <v>0.92399999999999993</v>
      </c>
      <c r="F7" s="8">
        <v>0.68699999999999994</v>
      </c>
      <c r="G7" s="8">
        <v>0.89000000000000012</v>
      </c>
      <c r="H7" s="8">
        <v>2.6758176320519547E-2</v>
      </c>
      <c r="I7" s="8">
        <v>2.7239676943748771E-2</v>
      </c>
      <c r="K7" s="13" t="s">
        <v>868</v>
      </c>
      <c r="L7" s="11">
        <v>8</v>
      </c>
      <c r="M7" s="11" t="s">
        <v>884</v>
      </c>
      <c r="N7" s="8">
        <v>0.64350000000000007</v>
      </c>
      <c r="O7" s="8">
        <v>0.92725000000000013</v>
      </c>
      <c r="P7" s="8">
        <v>3.1838132273527234E-2</v>
      </c>
      <c r="Q7" s="8">
        <v>5.3506230166836581E-2</v>
      </c>
    </row>
    <row r="8" spans="1:17" x14ac:dyDescent="0.2">
      <c r="A8" s="11">
        <v>8</v>
      </c>
      <c r="B8" s="8">
        <v>0.60200000000000009</v>
      </c>
      <c r="C8" s="8">
        <v>0.88900000000000001</v>
      </c>
      <c r="D8" s="8">
        <v>0.67900000000000005</v>
      </c>
      <c r="E8" s="8">
        <v>1.0030000000000001</v>
      </c>
      <c r="F8" s="8">
        <v>0.64350000000000007</v>
      </c>
      <c r="G8" s="8">
        <v>0.92725000000000013</v>
      </c>
      <c r="H8" s="8">
        <v>3.1838132273527234E-2</v>
      </c>
      <c r="I8" s="8">
        <v>5.3506230166836581E-2</v>
      </c>
      <c r="K8" s="13" t="s">
        <v>868</v>
      </c>
      <c r="L8" s="11" t="s">
        <v>870</v>
      </c>
      <c r="M8" s="11" t="s">
        <v>884</v>
      </c>
      <c r="N8" s="8">
        <v>0.70071428571428573</v>
      </c>
      <c r="O8" s="8">
        <v>0.87242857142857133</v>
      </c>
      <c r="P8" s="8">
        <v>1.5206514894548856E-2</v>
      </c>
      <c r="Q8" s="8">
        <v>1.7067094488697344E-2</v>
      </c>
    </row>
    <row r="9" spans="1:17" x14ac:dyDescent="0.2">
      <c r="A9" s="11" t="s">
        <v>870</v>
      </c>
      <c r="B9" s="8">
        <v>0.67800000000000005</v>
      </c>
      <c r="C9" s="8">
        <v>0.84099999999999997</v>
      </c>
      <c r="D9" s="8">
        <v>0.71700000000000008</v>
      </c>
      <c r="E9" s="8">
        <v>0.89500000000000002</v>
      </c>
      <c r="F9" s="8">
        <v>0.70071428571428573</v>
      </c>
      <c r="G9" s="8">
        <v>0.87242857142857133</v>
      </c>
      <c r="H9" s="8">
        <v>1.5206514894548856E-2</v>
      </c>
      <c r="I9" s="8">
        <v>1.7067094488697344E-2</v>
      </c>
      <c r="K9" s="13" t="s">
        <v>868</v>
      </c>
      <c r="L9" s="11" t="s">
        <v>869</v>
      </c>
      <c r="M9" s="11" t="s">
        <v>883</v>
      </c>
      <c r="N9" s="8">
        <v>0.66899999999999993</v>
      </c>
      <c r="O9" s="8">
        <v>0.8693333333333334</v>
      </c>
      <c r="P9" s="8">
        <v>2.7221315177638365E-2</v>
      </c>
      <c r="Q9" s="8">
        <v>1.2897028081432884E-2</v>
      </c>
    </row>
    <row r="10" spans="1:17" x14ac:dyDescent="0.2">
      <c r="A10" s="11" t="s">
        <v>869</v>
      </c>
      <c r="B10" s="8">
        <v>0.63800000000000001</v>
      </c>
      <c r="C10" s="8">
        <v>0.85499999999999998</v>
      </c>
      <c r="D10" s="8">
        <v>0.68900000000000006</v>
      </c>
      <c r="E10" s="8">
        <v>0.88000000000000012</v>
      </c>
      <c r="F10" s="8">
        <v>0.66899999999999993</v>
      </c>
      <c r="G10" s="8">
        <v>0.8693333333333334</v>
      </c>
      <c r="H10" s="8">
        <v>2.7221315177638365E-2</v>
      </c>
      <c r="I10" s="8">
        <v>1.2897028081432884E-2</v>
      </c>
      <c r="K10" s="13" t="s">
        <v>855</v>
      </c>
      <c r="L10" s="11" t="s">
        <v>867</v>
      </c>
      <c r="M10" s="11" t="s">
        <v>883</v>
      </c>
      <c r="N10" s="8">
        <v>0.8415999999999999</v>
      </c>
      <c r="O10" s="8">
        <v>0.8097333333333333</v>
      </c>
      <c r="P10" s="8">
        <v>3.3142118218364602E-2</v>
      </c>
      <c r="Q10" s="8">
        <v>1.4897107421372813E-2</v>
      </c>
    </row>
    <row r="11" spans="1:17" x14ac:dyDescent="0.2">
      <c r="A11" s="10" t="s">
        <v>855</v>
      </c>
      <c r="B11" s="8"/>
      <c r="C11" s="8"/>
      <c r="D11" s="8"/>
      <c r="E11" s="8"/>
      <c r="F11" s="8"/>
      <c r="G11" s="8"/>
      <c r="H11" s="8"/>
      <c r="I11" s="8"/>
      <c r="K11" s="13" t="s">
        <v>855</v>
      </c>
      <c r="L11" s="11" t="s">
        <v>863</v>
      </c>
      <c r="M11" s="11" t="s">
        <v>884</v>
      </c>
      <c r="N11" s="8">
        <v>0.85220000000000007</v>
      </c>
      <c r="O11" s="8">
        <v>0.81340000000000001</v>
      </c>
      <c r="P11" s="8">
        <v>3.5162480003546458E-2</v>
      </c>
      <c r="Q11" s="8">
        <v>1.9811332335029842E-2</v>
      </c>
    </row>
    <row r="12" spans="1:17" x14ac:dyDescent="0.2">
      <c r="A12" s="11" t="s">
        <v>867</v>
      </c>
      <c r="B12" s="8">
        <v>0.79800000000000004</v>
      </c>
      <c r="C12" s="8">
        <v>0.78299999999999992</v>
      </c>
      <c r="D12" s="8">
        <v>0.89500000000000002</v>
      </c>
      <c r="E12" s="8">
        <v>0.82899999999999996</v>
      </c>
      <c r="F12" s="8">
        <v>0.8415999999999999</v>
      </c>
      <c r="G12" s="8">
        <v>0.8097333333333333</v>
      </c>
      <c r="H12" s="8">
        <v>3.3142118218364602E-2</v>
      </c>
      <c r="I12" s="8">
        <v>1.4897107421372813E-2</v>
      </c>
      <c r="K12" s="13" t="s">
        <v>855</v>
      </c>
      <c r="L12" s="11" t="s">
        <v>864</v>
      </c>
      <c r="M12" s="11" t="s">
        <v>884</v>
      </c>
      <c r="N12" s="8">
        <v>0.84533333333333338</v>
      </c>
      <c r="O12" s="8">
        <v>0.80366666666666664</v>
      </c>
      <c r="P12" s="8">
        <v>1.5947831618541637E-2</v>
      </c>
      <c r="Q12" s="8">
        <v>6.6583281184778593E-3</v>
      </c>
    </row>
    <row r="13" spans="1:17" x14ac:dyDescent="0.2">
      <c r="A13" s="11" t="s">
        <v>863</v>
      </c>
      <c r="B13" s="8">
        <v>0.79800000000000004</v>
      </c>
      <c r="C13" s="8">
        <v>0.77499999999999991</v>
      </c>
      <c r="D13" s="8">
        <v>0.89999999999999991</v>
      </c>
      <c r="E13" s="8">
        <v>0.84000000000000008</v>
      </c>
      <c r="F13" s="8">
        <v>0.85220000000000007</v>
      </c>
      <c r="G13" s="8">
        <v>0.81340000000000001</v>
      </c>
      <c r="H13" s="8">
        <v>3.5162480003546458E-2</v>
      </c>
      <c r="I13" s="8">
        <v>1.9811332335029842E-2</v>
      </c>
      <c r="K13" s="13" t="s">
        <v>855</v>
      </c>
      <c r="L13" s="11" t="s">
        <v>865</v>
      </c>
      <c r="M13" s="11" t="s">
        <v>884</v>
      </c>
      <c r="N13" s="8">
        <v>0.8623333333333334</v>
      </c>
      <c r="O13" s="8">
        <v>0.80466666666666675</v>
      </c>
      <c r="P13" s="8">
        <v>1.3051181300294673E-2</v>
      </c>
      <c r="Q13" s="8">
        <v>1.9218047073863192E-2</v>
      </c>
    </row>
    <row r="14" spans="1:17" x14ac:dyDescent="0.2">
      <c r="A14" s="11" t="s">
        <v>864</v>
      </c>
      <c r="B14" s="8">
        <v>0.83199999999999996</v>
      </c>
      <c r="C14" s="8">
        <v>0.79800000000000004</v>
      </c>
      <c r="D14" s="8">
        <v>0.86299999999999999</v>
      </c>
      <c r="E14" s="8">
        <v>0.81099999999999994</v>
      </c>
      <c r="F14" s="8">
        <v>0.84533333333333338</v>
      </c>
      <c r="G14" s="8">
        <v>0.80366666666666664</v>
      </c>
      <c r="H14" s="8">
        <v>1.5947831618541637E-2</v>
      </c>
      <c r="I14" s="8">
        <v>6.6583281184778593E-3</v>
      </c>
      <c r="K14" s="13" t="s">
        <v>855</v>
      </c>
      <c r="L14" s="11" t="s">
        <v>866</v>
      </c>
      <c r="M14" s="11" t="s">
        <v>884</v>
      </c>
      <c r="N14" s="8">
        <v>0.83066666666666666</v>
      </c>
      <c r="O14" s="8">
        <v>0.83033333333333337</v>
      </c>
      <c r="P14" s="8">
        <v>2.7061657993059752E-2</v>
      </c>
      <c r="Q14" s="8">
        <v>1.9553345834748138E-2</v>
      </c>
    </row>
    <row r="15" spans="1:17" x14ac:dyDescent="0.2">
      <c r="A15" s="11" t="s">
        <v>865</v>
      </c>
      <c r="B15" s="8">
        <v>0.85</v>
      </c>
      <c r="C15" s="8">
        <v>0.78400000000000003</v>
      </c>
      <c r="D15" s="8">
        <v>0.876</v>
      </c>
      <c r="E15" s="8">
        <v>0.82200000000000006</v>
      </c>
      <c r="F15" s="8">
        <v>0.8623333333333334</v>
      </c>
      <c r="G15" s="8">
        <v>0.80466666666666675</v>
      </c>
      <c r="H15" s="8">
        <v>1.3051181300294673E-2</v>
      </c>
      <c r="I15" s="8">
        <v>1.9218047073863192E-2</v>
      </c>
      <c r="K15" s="13" t="s">
        <v>855</v>
      </c>
      <c r="L15" s="11" t="s">
        <v>859</v>
      </c>
      <c r="M15" s="11" t="s">
        <v>884</v>
      </c>
      <c r="N15" s="8">
        <v>0.86900000000000011</v>
      </c>
      <c r="O15" s="8">
        <v>0.78566666666666674</v>
      </c>
      <c r="P15" s="8">
        <v>3.3778691508106654E-2</v>
      </c>
      <c r="Q15" s="8">
        <v>2.6576932353702024E-2</v>
      </c>
    </row>
    <row r="16" spans="1:17" x14ac:dyDescent="0.2">
      <c r="A16" s="11" t="s">
        <v>866</v>
      </c>
      <c r="B16" s="8">
        <v>0.80899999999999994</v>
      </c>
      <c r="C16" s="8">
        <v>0.81</v>
      </c>
      <c r="D16" s="8">
        <v>0.86099999999999999</v>
      </c>
      <c r="E16" s="8">
        <v>0.84899999999999998</v>
      </c>
      <c r="F16" s="8">
        <v>0.83066666666666666</v>
      </c>
      <c r="G16" s="8">
        <v>0.83033333333333337</v>
      </c>
      <c r="H16" s="8">
        <v>2.7061657993059752E-2</v>
      </c>
      <c r="I16" s="8">
        <v>1.9553345834748138E-2</v>
      </c>
      <c r="K16" s="13" t="s">
        <v>855</v>
      </c>
      <c r="L16" s="11" t="s">
        <v>860</v>
      </c>
      <c r="M16" s="11" t="s">
        <v>884</v>
      </c>
      <c r="N16" s="8">
        <v>0.84366666666666656</v>
      </c>
      <c r="O16" s="8">
        <v>0.78633333333333333</v>
      </c>
      <c r="P16" s="8">
        <v>1.0503967504397299E-2</v>
      </c>
      <c r="Q16" s="8">
        <v>2.0744477176668261E-2</v>
      </c>
    </row>
    <row r="17" spans="1:17" x14ac:dyDescent="0.2">
      <c r="A17" s="11" t="s">
        <v>859</v>
      </c>
      <c r="B17" s="8">
        <v>0.83799999999999997</v>
      </c>
      <c r="C17" s="8">
        <v>0.755</v>
      </c>
      <c r="D17" s="8">
        <v>0.90500000000000003</v>
      </c>
      <c r="E17" s="8">
        <v>0.80200000000000005</v>
      </c>
      <c r="F17" s="8">
        <v>0.86900000000000011</v>
      </c>
      <c r="G17" s="8">
        <v>0.78566666666666674</v>
      </c>
      <c r="H17" s="8">
        <v>3.3778691508106654E-2</v>
      </c>
      <c r="I17" s="8">
        <v>2.6576932353702024E-2</v>
      </c>
      <c r="K17" s="13" t="s">
        <v>855</v>
      </c>
      <c r="L17" s="11" t="s">
        <v>861</v>
      </c>
      <c r="M17" s="11" t="s">
        <v>884</v>
      </c>
      <c r="N17" s="8">
        <v>0.84166666666666667</v>
      </c>
      <c r="O17" s="8">
        <v>0.82333333333333325</v>
      </c>
      <c r="P17" s="8">
        <v>1.0214368964037081E-2</v>
      </c>
      <c r="Q17" s="8">
        <v>3.4674678561358391E-2</v>
      </c>
    </row>
    <row r="18" spans="1:17" x14ac:dyDescent="0.2">
      <c r="A18" s="11" t="s">
        <v>860</v>
      </c>
      <c r="B18" s="8">
        <v>0.83299999999999996</v>
      </c>
      <c r="C18" s="8">
        <v>0.76400000000000001</v>
      </c>
      <c r="D18" s="8">
        <v>0.85399999999999998</v>
      </c>
      <c r="E18" s="8">
        <v>0.80499999999999994</v>
      </c>
      <c r="F18" s="8">
        <v>0.84366666666666656</v>
      </c>
      <c r="G18" s="8">
        <v>0.78633333333333333</v>
      </c>
      <c r="H18" s="8">
        <v>1.0503967504397299E-2</v>
      </c>
      <c r="I18" s="8">
        <v>2.0744477176668261E-2</v>
      </c>
      <c r="K18" s="13" t="s">
        <v>855</v>
      </c>
      <c r="L18" s="11" t="s">
        <v>862</v>
      </c>
      <c r="M18" s="11" t="s">
        <v>884</v>
      </c>
      <c r="N18" s="8">
        <v>0.89233333333333331</v>
      </c>
      <c r="O18" s="8">
        <v>0.79333333333333333</v>
      </c>
      <c r="P18" s="8">
        <v>3.9004273270162149E-2</v>
      </c>
      <c r="Q18" s="8">
        <v>5.1071844820148447E-2</v>
      </c>
    </row>
    <row r="19" spans="1:17" x14ac:dyDescent="0.2">
      <c r="A19" s="11" t="s">
        <v>861</v>
      </c>
      <c r="B19" s="8">
        <v>0.83</v>
      </c>
      <c r="C19" s="8">
        <v>0.79499999999999993</v>
      </c>
      <c r="D19" s="8">
        <v>0.84899999999999998</v>
      </c>
      <c r="E19" s="8">
        <v>0.8620000000000001</v>
      </c>
      <c r="F19" s="8">
        <v>0.84166666666666667</v>
      </c>
      <c r="G19" s="8">
        <v>0.82333333333333325</v>
      </c>
      <c r="H19" s="8">
        <v>1.0214368964037081E-2</v>
      </c>
      <c r="I19" s="8">
        <v>3.4674678561358391E-2</v>
      </c>
      <c r="K19" s="13" t="s">
        <v>855</v>
      </c>
      <c r="L19" s="11" t="s">
        <v>857</v>
      </c>
      <c r="M19" s="11" t="s">
        <v>883</v>
      </c>
      <c r="N19" s="8">
        <v>0.86639999999999995</v>
      </c>
      <c r="O19" s="8">
        <v>0.80999999999999994</v>
      </c>
      <c r="P19" s="8">
        <v>1.6772000476986633E-2</v>
      </c>
      <c r="Q19" s="8">
        <v>1.1224972160324965E-2</v>
      </c>
    </row>
    <row r="20" spans="1:17" x14ac:dyDescent="0.2">
      <c r="A20" s="11" t="s">
        <v>862</v>
      </c>
      <c r="B20" s="8">
        <v>0.86499999999999999</v>
      </c>
      <c r="C20" s="8">
        <v>0.73499999999999999</v>
      </c>
      <c r="D20" s="8">
        <v>0.93700000000000006</v>
      </c>
      <c r="E20" s="8">
        <v>0.83000000000000007</v>
      </c>
      <c r="F20" s="8">
        <v>0.89233333333333331</v>
      </c>
      <c r="G20" s="8">
        <v>0.79333333333333333</v>
      </c>
      <c r="H20" s="8">
        <v>3.9004273270162149E-2</v>
      </c>
      <c r="I20" s="8">
        <v>5.1071844820148447E-2</v>
      </c>
      <c r="K20" s="13" t="s">
        <v>855</v>
      </c>
      <c r="L20" s="11" t="s">
        <v>858</v>
      </c>
      <c r="M20" s="11" t="s">
        <v>884</v>
      </c>
      <c r="N20" s="8">
        <v>0.879</v>
      </c>
      <c r="O20" s="8">
        <v>0.79333333333333333</v>
      </c>
      <c r="P20" s="8">
        <v>3.2603680773802768E-2</v>
      </c>
      <c r="Q20" s="8">
        <v>2.3459184413219279E-2</v>
      </c>
    </row>
    <row r="21" spans="1:17" x14ac:dyDescent="0.2">
      <c r="A21" s="11" t="s">
        <v>857</v>
      </c>
      <c r="B21" s="8">
        <v>0.83899999999999997</v>
      </c>
      <c r="C21" s="8">
        <v>0.8</v>
      </c>
      <c r="D21" s="8">
        <v>0.88400000000000001</v>
      </c>
      <c r="E21" s="8">
        <v>0.82699999999999996</v>
      </c>
      <c r="F21" s="8">
        <v>0.86639999999999995</v>
      </c>
      <c r="G21" s="8">
        <v>0.80999999999999994</v>
      </c>
      <c r="H21" s="8">
        <v>1.6772000476986633E-2</v>
      </c>
      <c r="I21" s="8">
        <v>1.1224972160324965E-2</v>
      </c>
      <c r="K21" s="13" t="s">
        <v>855</v>
      </c>
      <c r="L21" s="11" t="s">
        <v>856</v>
      </c>
      <c r="M21" s="11" t="s">
        <v>883</v>
      </c>
      <c r="N21" s="8">
        <v>0.87673333333333325</v>
      </c>
      <c r="O21" s="8">
        <v>0.78753333333333331</v>
      </c>
      <c r="P21" s="8">
        <v>1.2273471197597941E-2</v>
      </c>
      <c r="Q21" s="8">
        <v>2.3369292020166944E-2</v>
      </c>
    </row>
    <row r="22" spans="1:17" x14ac:dyDescent="0.2">
      <c r="A22" s="11" t="s">
        <v>858</v>
      </c>
      <c r="B22" s="8">
        <v>0.84799999999999998</v>
      </c>
      <c r="C22" s="8">
        <v>0.76700000000000002</v>
      </c>
      <c r="D22" s="8">
        <v>0.91300000000000003</v>
      </c>
      <c r="E22" s="8">
        <v>0.81200000000000006</v>
      </c>
      <c r="F22" s="8">
        <v>0.879</v>
      </c>
      <c r="G22" s="8">
        <v>0.79333333333333333</v>
      </c>
      <c r="H22" s="8">
        <v>3.2603680773802768E-2</v>
      </c>
      <c r="I22" s="8">
        <v>2.3459184413219279E-2</v>
      </c>
      <c r="K22" s="13" t="s">
        <v>992</v>
      </c>
      <c r="L22" s="11">
        <v>1</v>
      </c>
      <c r="M22" s="11" t="s">
        <v>883</v>
      </c>
      <c r="N22" s="8">
        <v>0.7589999999999999</v>
      </c>
      <c r="O22" s="8">
        <v>0.69411111111111123</v>
      </c>
      <c r="P22" s="8">
        <v>2.2315913604423851E-2</v>
      </c>
      <c r="Q22" s="8">
        <v>2.1209929540453573E-2</v>
      </c>
    </row>
    <row r="23" spans="1:17" x14ac:dyDescent="0.2">
      <c r="A23" s="11" t="s">
        <v>856</v>
      </c>
      <c r="B23" s="8">
        <v>0.85099999999999998</v>
      </c>
      <c r="C23" s="8">
        <v>0.74299999999999999</v>
      </c>
      <c r="D23" s="8">
        <v>0.89600000000000002</v>
      </c>
      <c r="E23" s="8">
        <v>0.82600000000000007</v>
      </c>
      <c r="F23" s="8">
        <v>0.87673333333333325</v>
      </c>
      <c r="G23" s="8">
        <v>0.78753333333333331</v>
      </c>
      <c r="H23" s="8">
        <v>1.2273471197597941E-2</v>
      </c>
      <c r="I23" s="8">
        <v>2.3369292020166944E-2</v>
      </c>
      <c r="K23" s="13" t="s">
        <v>992</v>
      </c>
      <c r="L23" s="11">
        <v>2</v>
      </c>
      <c r="M23" s="11" t="s">
        <v>884</v>
      </c>
      <c r="N23" s="8">
        <v>0.75425000000000009</v>
      </c>
      <c r="O23" s="8">
        <v>0.66974999999999996</v>
      </c>
      <c r="P23" s="8">
        <v>3.4247870980055439E-2</v>
      </c>
      <c r="Q23" s="8">
        <v>3.5255023282743131E-2</v>
      </c>
    </row>
    <row r="24" spans="1:17" x14ac:dyDescent="0.2">
      <c r="A24" s="10" t="s">
        <v>992</v>
      </c>
      <c r="B24" s="8"/>
      <c r="C24" s="8"/>
      <c r="D24" s="8"/>
      <c r="E24" s="8"/>
      <c r="F24" s="8"/>
      <c r="G24" s="8"/>
      <c r="H24" s="8"/>
      <c r="I24" s="8"/>
      <c r="K24" s="13" t="s">
        <v>992</v>
      </c>
      <c r="L24" s="11">
        <v>3</v>
      </c>
      <c r="M24" s="11" t="s">
        <v>884</v>
      </c>
      <c r="N24" s="8">
        <v>0.79049999999999998</v>
      </c>
      <c r="O24" s="8">
        <v>0.64399999999999991</v>
      </c>
      <c r="P24" s="8">
        <v>2.9274562336606941E-2</v>
      </c>
      <c r="Q24" s="8">
        <v>1.3241349377369521E-2</v>
      </c>
    </row>
    <row r="25" spans="1:17" x14ac:dyDescent="0.2">
      <c r="A25" s="11">
        <v>1</v>
      </c>
      <c r="B25" s="8">
        <v>0.73</v>
      </c>
      <c r="C25" s="8">
        <v>0.66500000000000004</v>
      </c>
      <c r="D25" s="8">
        <v>0.79700000000000004</v>
      </c>
      <c r="E25" s="8">
        <v>0.71700000000000008</v>
      </c>
      <c r="F25" s="8">
        <v>0.7589999999999999</v>
      </c>
      <c r="G25" s="8">
        <v>0.69411111111111123</v>
      </c>
      <c r="H25" s="8">
        <v>2.2315913604423851E-2</v>
      </c>
      <c r="I25" s="8">
        <v>2.1209929540453573E-2</v>
      </c>
      <c r="K25" s="13" t="s">
        <v>992</v>
      </c>
      <c r="L25" s="11">
        <v>4</v>
      </c>
      <c r="M25" s="11" t="s">
        <v>884</v>
      </c>
      <c r="N25" s="8">
        <v>0.72825000000000006</v>
      </c>
      <c r="O25" s="8">
        <v>0.66425000000000001</v>
      </c>
      <c r="P25" s="8">
        <v>6.7148467344136223E-2</v>
      </c>
      <c r="Q25" s="8">
        <v>5.5602757725333428E-3</v>
      </c>
    </row>
    <row r="26" spans="1:17" x14ac:dyDescent="0.2">
      <c r="A26" s="11">
        <v>2</v>
      </c>
      <c r="B26" s="8">
        <v>0.71900000000000008</v>
      </c>
      <c r="C26" s="8">
        <v>0.61799999999999999</v>
      </c>
      <c r="D26" s="8">
        <v>0.78699999999999992</v>
      </c>
      <c r="E26" s="8">
        <v>0.69700000000000006</v>
      </c>
      <c r="F26" s="8">
        <v>0.75425000000000009</v>
      </c>
      <c r="G26" s="8">
        <v>0.66974999999999996</v>
      </c>
      <c r="H26" s="8">
        <v>3.4247870980055439E-2</v>
      </c>
      <c r="I26" s="8">
        <v>3.5255023282743131E-2</v>
      </c>
      <c r="K26" s="13" t="s">
        <v>992</v>
      </c>
      <c r="L26" s="11">
        <v>5</v>
      </c>
      <c r="M26" s="11" t="s">
        <v>884</v>
      </c>
      <c r="N26" s="8">
        <v>0.69766666666666666</v>
      </c>
      <c r="O26" s="8">
        <v>0.66100000000000003</v>
      </c>
      <c r="P26" s="8">
        <v>2.5324559884297746E-2</v>
      </c>
      <c r="Q26" s="8">
        <v>6.6430414720969486E-2</v>
      </c>
    </row>
    <row r="27" spans="1:17" x14ac:dyDescent="0.2">
      <c r="A27" s="11">
        <v>3</v>
      </c>
      <c r="B27" s="8">
        <v>0.76899999999999991</v>
      </c>
      <c r="C27" s="8">
        <v>0.63</v>
      </c>
      <c r="D27" s="8">
        <v>0.83099999999999996</v>
      </c>
      <c r="E27" s="8">
        <v>0.65999999999999992</v>
      </c>
      <c r="F27" s="8">
        <v>0.79049999999999998</v>
      </c>
      <c r="G27" s="8">
        <v>0.64399999999999991</v>
      </c>
      <c r="H27" s="8">
        <v>2.9274562336606941E-2</v>
      </c>
      <c r="I27" s="8">
        <v>1.3241349377369521E-2</v>
      </c>
    </row>
    <row r="28" spans="1:17" x14ac:dyDescent="0.2">
      <c r="A28" s="11">
        <v>4</v>
      </c>
      <c r="B28" s="8">
        <v>0.64700000000000002</v>
      </c>
      <c r="C28" s="8">
        <v>0.65799999999999992</v>
      </c>
      <c r="D28" s="8">
        <v>0.80200000000000005</v>
      </c>
      <c r="E28" s="8">
        <v>0.67100000000000004</v>
      </c>
      <c r="F28" s="8">
        <v>0.72825000000000006</v>
      </c>
      <c r="G28" s="8">
        <v>0.66425000000000001</v>
      </c>
      <c r="H28" s="8">
        <v>6.7148467344136223E-2</v>
      </c>
      <c r="I28" s="8">
        <v>5.5602757725333428E-3</v>
      </c>
    </row>
    <row r="29" spans="1:17" x14ac:dyDescent="0.2">
      <c r="A29" s="11">
        <v>5</v>
      </c>
      <c r="B29" s="8">
        <v>0.67500000000000004</v>
      </c>
      <c r="C29" s="8">
        <v>0.61399999999999999</v>
      </c>
      <c r="D29" s="8">
        <v>0.72499999999999998</v>
      </c>
      <c r="E29" s="8">
        <v>0.7370000000000001</v>
      </c>
      <c r="F29" s="8">
        <v>0.69766666666666666</v>
      </c>
      <c r="G29" s="8">
        <v>0.66100000000000003</v>
      </c>
      <c r="H29" s="8">
        <v>2.5324559884297746E-2</v>
      </c>
      <c r="I29" s="8">
        <v>6.6430414720969486E-2</v>
      </c>
    </row>
  </sheetData>
  <phoneticPr fontId="7" type="noConversion"/>
  <pageMargins left="0.7" right="0.7" top="0.75" bottom="0.75" header="0.3" footer="0.3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8EBF0-EB72-8746-A9E4-7A4E208137AD}">
  <dimension ref="A1:CJ108"/>
  <sheetViews>
    <sheetView zoomScale="75" zoomScaleNormal="100" workbookViewId="0">
      <pane xSplit="14" ySplit="3" topLeftCell="O4" activePane="bottomRight" state="frozen"/>
      <selection pane="topRight" activeCell="O1" sqref="O1"/>
      <selection pane="bottomLeft" activeCell="A4" sqref="A4"/>
      <selection pane="bottomRight" activeCell="BS43" sqref="BS43"/>
    </sheetView>
  </sheetViews>
  <sheetFormatPr baseColWidth="10" defaultColWidth="10.83203125" defaultRowHeight="15" x14ac:dyDescent="0.2"/>
  <sheetData>
    <row r="1" spans="1:88" x14ac:dyDescent="0.2">
      <c r="O1" t="s">
        <v>815</v>
      </c>
      <c r="P1">
        <v>23</v>
      </c>
      <c r="AZ1" t="s">
        <v>820</v>
      </c>
      <c r="BA1" t="s">
        <v>819</v>
      </c>
    </row>
    <row r="2" spans="1:88" x14ac:dyDescent="0.2">
      <c r="AZ2" t="s">
        <v>821</v>
      </c>
      <c r="BP2" t="s">
        <v>823</v>
      </c>
      <c r="BS2" t="s">
        <v>829</v>
      </c>
      <c r="BY2" t="s">
        <v>830</v>
      </c>
      <c r="CE2" t="s">
        <v>47</v>
      </c>
    </row>
    <row r="3" spans="1:88" x14ac:dyDescent="0.2">
      <c r="A3" s="5" t="s">
        <v>6</v>
      </c>
      <c r="B3" s="5" t="s">
        <v>54</v>
      </c>
      <c r="C3" s="5" t="s">
        <v>58</v>
      </c>
      <c r="D3" s="5" t="s">
        <v>53</v>
      </c>
      <c r="E3" s="5" t="s">
        <v>810</v>
      </c>
      <c r="F3" s="5" t="s">
        <v>56</v>
      </c>
      <c r="G3" s="5" t="s">
        <v>57</v>
      </c>
      <c r="H3" s="5" t="s">
        <v>55</v>
      </c>
      <c r="I3" s="5" t="s">
        <v>51</v>
      </c>
      <c r="J3" s="5" t="s">
        <v>52</v>
      </c>
      <c r="K3" s="5" t="s">
        <v>50</v>
      </c>
      <c r="L3" s="5" t="s">
        <v>30</v>
      </c>
      <c r="M3" s="5" t="s">
        <v>31</v>
      </c>
      <c r="N3" s="5" t="s">
        <v>809</v>
      </c>
      <c r="P3" s="5" t="s">
        <v>811</v>
      </c>
      <c r="Q3" s="5" t="s">
        <v>54</v>
      </c>
      <c r="R3" s="5" t="s">
        <v>58</v>
      </c>
      <c r="S3" s="5" t="s">
        <v>53</v>
      </c>
      <c r="T3" s="5" t="s">
        <v>810</v>
      </c>
      <c r="U3" s="5" t="s">
        <v>56</v>
      </c>
      <c r="V3" s="5" t="s">
        <v>57</v>
      </c>
      <c r="W3" s="5" t="s">
        <v>55</v>
      </c>
      <c r="X3" s="5" t="s">
        <v>51</v>
      </c>
      <c r="Y3" s="5" t="s">
        <v>52</v>
      </c>
      <c r="Z3" s="5" t="s">
        <v>50</v>
      </c>
      <c r="AA3" s="5" t="s">
        <v>809</v>
      </c>
      <c r="AC3" s="5" t="s">
        <v>812</v>
      </c>
      <c r="AD3" s="5" t="s">
        <v>54</v>
      </c>
      <c r="AE3" s="5" t="s">
        <v>58</v>
      </c>
      <c r="AF3" s="5" t="s">
        <v>53</v>
      </c>
      <c r="AG3" s="5" t="s">
        <v>810</v>
      </c>
      <c r="AH3" s="5" t="s">
        <v>56</v>
      </c>
      <c r="AI3" s="5" t="s">
        <v>57</v>
      </c>
      <c r="AJ3" s="5" t="s">
        <v>55</v>
      </c>
      <c r="AK3" s="5" t="s">
        <v>51</v>
      </c>
      <c r="AL3" s="5" t="s">
        <v>52</v>
      </c>
      <c r="AM3" s="5" t="s">
        <v>50</v>
      </c>
      <c r="AN3" s="5" t="s">
        <v>809</v>
      </c>
      <c r="AP3" t="s">
        <v>817</v>
      </c>
      <c r="AQ3" s="5" t="s">
        <v>54</v>
      </c>
      <c r="AR3" s="5" t="s">
        <v>58</v>
      </c>
      <c r="AS3" s="5" t="s">
        <v>53</v>
      </c>
      <c r="AT3" s="5" t="s">
        <v>810</v>
      </c>
      <c r="AU3" s="5" t="s">
        <v>56</v>
      </c>
      <c r="AV3" s="5" t="s">
        <v>57</v>
      </c>
      <c r="AW3" s="5" t="s">
        <v>55</v>
      </c>
      <c r="AX3" s="5" t="s">
        <v>51</v>
      </c>
      <c r="AY3" s="5" t="s">
        <v>52</v>
      </c>
      <c r="AZ3" s="5" t="s">
        <v>50</v>
      </c>
      <c r="BA3" s="5" t="s">
        <v>809</v>
      </c>
      <c r="BC3" t="s">
        <v>816</v>
      </c>
      <c r="BD3" s="5" t="s">
        <v>54</v>
      </c>
      <c r="BE3" s="5" t="s">
        <v>58</v>
      </c>
      <c r="BF3" s="5" t="s">
        <v>53</v>
      </c>
      <c r="BG3" s="5" t="s">
        <v>810</v>
      </c>
      <c r="BH3" s="5" t="s">
        <v>56</v>
      </c>
      <c r="BI3" s="5" t="s">
        <v>57</v>
      </c>
      <c r="BJ3" s="5" t="s">
        <v>55</v>
      </c>
      <c r="BK3" s="5" t="s">
        <v>51</v>
      </c>
      <c r="BL3" s="5" t="s">
        <v>52</v>
      </c>
      <c r="BM3" s="5" t="s">
        <v>50</v>
      </c>
      <c r="BN3" s="5" t="s">
        <v>809</v>
      </c>
      <c r="BP3" s="5" t="s">
        <v>36</v>
      </c>
      <c r="BQ3" s="5" t="s">
        <v>822</v>
      </c>
      <c r="BR3" s="5" t="s">
        <v>828</v>
      </c>
      <c r="BS3" s="5" t="s">
        <v>824</v>
      </c>
      <c r="BT3" s="5" t="s">
        <v>825</v>
      </c>
      <c r="BU3" s="5" t="s">
        <v>37</v>
      </c>
      <c r="BV3" s="5" t="s">
        <v>826</v>
      </c>
      <c r="BW3" s="5" t="s">
        <v>39</v>
      </c>
      <c r="BX3" s="5" t="s">
        <v>827</v>
      </c>
      <c r="BY3" s="5" t="s">
        <v>37</v>
      </c>
      <c r="BZ3" s="5" t="s">
        <v>826</v>
      </c>
      <c r="CA3" s="5" t="s">
        <v>39</v>
      </c>
      <c r="CB3" s="5" t="s">
        <v>33</v>
      </c>
      <c r="CC3" s="5" t="s">
        <v>34</v>
      </c>
      <c r="CD3" s="5" t="s">
        <v>831</v>
      </c>
      <c r="CE3" s="5" t="s">
        <v>34</v>
      </c>
      <c r="CF3" s="5" t="s">
        <v>32</v>
      </c>
      <c r="CG3" s="5" t="s">
        <v>832</v>
      </c>
      <c r="CH3" s="5" t="s">
        <v>60</v>
      </c>
      <c r="CI3" s="5" t="s">
        <v>833</v>
      </c>
      <c r="CJ3" s="5" t="s">
        <v>834</v>
      </c>
    </row>
    <row r="4" spans="1:88" x14ac:dyDescent="0.2">
      <c r="A4" t="s">
        <v>439</v>
      </c>
      <c r="B4">
        <v>39.797000885009766</v>
      </c>
      <c r="C4">
        <v>4.9930000305175781</v>
      </c>
      <c r="D4">
        <v>12.868000030517578</v>
      </c>
      <c r="F4">
        <v>10.883999824523926</v>
      </c>
      <c r="G4">
        <v>0.1809999942779541</v>
      </c>
      <c r="H4">
        <v>13.442000389099121</v>
      </c>
      <c r="I4">
        <v>11.057000160217285</v>
      </c>
      <c r="J4">
        <v>2.4330000877380371</v>
      </c>
      <c r="K4">
        <v>1.0169999599456787</v>
      </c>
      <c r="L4">
        <v>-0.53700000047683716</v>
      </c>
      <c r="M4">
        <v>4.3999999761581421E-2</v>
      </c>
      <c r="N4" s="6">
        <f>SUM(B4:M4)</f>
        <v>96.179001361131668</v>
      </c>
      <c r="Q4" s="7">
        <f>B4/VLOOKUP(Q$3,Oxides!$A$1:$D$13,2,FALSE)*VLOOKUP(Q$3,Oxides!$A$1:$D$13,3,FALSE)</f>
        <v>0.66234723066415735</v>
      </c>
      <c r="R4" s="7">
        <f>C4/VLOOKUP(R$3,Oxides!$A$1:$D$13,2,FALSE)*VLOOKUP(R$3,Oxides!$A$1:$D$13,3,FALSE)</f>
        <v>6.24915521949964E-2</v>
      </c>
      <c r="S4" s="7">
        <f>D4/VLOOKUP(S$3,Oxides!$A$1:$D$13,2,FALSE)*VLOOKUP(S$3,Oxides!$A$1:$D$13,3,FALSE)</f>
        <v>0.25240954273068322</v>
      </c>
      <c r="T4" s="7">
        <f>E4/VLOOKUP(T$3,Oxides!$A$1:$D$13,2,FALSE)*VLOOKUP(T$3,Oxides!$A$1:$D$13,3,FALSE)</f>
        <v>0</v>
      </c>
      <c r="U4" s="7">
        <f>F4/VLOOKUP(U$3,Oxides!$A$1:$D$13,2,FALSE)*VLOOKUP(U$3,Oxides!$A$1:$D$13,3,FALSE)</f>
        <v>0.15148984256029427</v>
      </c>
      <c r="V4" s="7">
        <f>G4/VLOOKUP(V$3,Oxides!$A$1:$D$13,2,FALSE)*VLOOKUP(V$3,Oxides!$A$1:$D$13,3,FALSE)</f>
        <v>2.5515453664492088E-3</v>
      </c>
      <c r="W4" s="7">
        <f>H4/VLOOKUP(W$3,Oxides!$A$1:$D$13,2,FALSE)*VLOOKUP(W$3,Oxides!$A$1:$D$13,3,FALSE)</f>
        <v>0.33351198353279343</v>
      </c>
      <c r="X4" s="7">
        <f>I4/VLOOKUP(X$3,Oxides!$A$1:$D$13,2,FALSE)*VLOOKUP(X$3,Oxides!$A$1:$D$13,3,FALSE)</f>
        <v>0.19716687696760815</v>
      </c>
      <c r="Y4" s="7">
        <f>J4/VLOOKUP(Y$3,Oxides!$A$1:$D$13,2,FALSE)*VLOOKUP(Y$3,Oxides!$A$1:$D$13,3,FALSE)</f>
        <v>7.8510542056319035E-2</v>
      </c>
      <c r="Z4" s="7">
        <f>K4/VLOOKUP(Z$3,Oxides!$A$1:$D$13,2,FALSE)*VLOOKUP(Z$3,Oxides!$A$1:$D$13,3,FALSE)</f>
        <v>2.1593410292767557E-2</v>
      </c>
      <c r="AA4" s="5">
        <f>SUM(Q4:Z4)</f>
        <v>1.7620725263660684</v>
      </c>
      <c r="AD4" s="7">
        <f>B4/VLOOKUP(AD$3,Oxides!$A$1:$D$13,2,FALSE)*VLOOKUP(AD$3,Oxides!$A$1:$D$13,4,FALSE)</f>
        <v>1.3246944613283147</v>
      </c>
      <c r="AE4" s="7">
        <f>C4/VLOOKUP(AE$3,Oxides!$A$1:$D$13,2,FALSE)*VLOOKUP(AE$3,Oxides!$A$1:$D$13,4,FALSE)</f>
        <v>0.1249831043899928</v>
      </c>
      <c r="AF4" s="7">
        <f>D4/VLOOKUP(AF$3,Oxides!$A$1:$D$13,2,FALSE)*VLOOKUP(AF$3,Oxides!$A$1:$D$13,4,FALSE)</f>
        <v>0.37861431409602486</v>
      </c>
      <c r="AG4" s="7">
        <f>E4/VLOOKUP(AG$3,Oxides!$A$1:$D$13,2,FALSE)*VLOOKUP(AG$3,Oxides!$A$1:$D$13,4,FALSE)</f>
        <v>0</v>
      </c>
      <c r="AH4" s="7">
        <f>F4/VLOOKUP(AH$3,Oxides!$A$1:$D$13,2,FALSE)*VLOOKUP(AH$3,Oxides!$A$1:$D$13,4,FALSE)</f>
        <v>0.15148984256029427</v>
      </c>
      <c r="AI4" s="7">
        <f>G4/VLOOKUP(AI$3,Oxides!$A$1:$D$13,2,FALSE)*VLOOKUP(AI$3,Oxides!$A$1:$D$13,4,FALSE)</f>
        <v>2.5515453664492088E-3</v>
      </c>
      <c r="AJ4" s="7">
        <f>H4/VLOOKUP(AJ$3,Oxides!$A$1:$D$13,2,FALSE)*VLOOKUP(AJ$3,Oxides!$A$1:$D$13,4,FALSE)</f>
        <v>0.33351198353279343</v>
      </c>
      <c r="AK4" s="7">
        <f>I4/VLOOKUP(AK$3,Oxides!$A$1:$D$13,2,FALSE)*VLOOKUP(AK$3,Oxides!$A$1:$D$13,4,FALSE)</f>
        <v>0.19716687696760815</v>
      </c>
      <c r="AL4" s="7">
        <f>J4/VLOOKUP(AL$3,Oxides!$A$1:$D$13,2,FALSE)*VLOOKUP(AL$3,Oxides!$A$1:$D$13,4,FALSE)</f>
        <v>3.9255271028159518E-2</v>
      </c>
      <c r="AM4" s="7">
        <f>K4/VLOOKUP(AM$3,Oxides!$A$1:$D$13,2,FALSE)*VLOOKUP(AM$3,Oxides!$A$1:$D$13,4,FALSE)</f>
        <v>1.0796705146383779E-2</v>
      </c>
      <c r="AN4" s="5">
        <f>SUM(AD4:AM4)</f>
        <v>2.5630641044160209</v>
      </c>
      <c r="AQ4" s="8">
        <f>$P$1*Q4/$AN4</f>
        <v>5.9436618378090058</v>
      </c>
      <c r="AR4" s="8">
        <f t="shared" ref="AR4:AZ4" si="0">$P$1*R4/$AN4</f>
        <v>0.56077633720066433</v>
      </c>
      <c r="AS4" s="8">
        <f t="shared" si="0"/>
        <v>2.2650309341866595</v>
      </c>
      <c r="AT4" s="8">
        <f t="shared" si="0"/>
        <v>0</v>
      </c>
      <c r="AU4" s="8">
        <f t="shared" si="0"/>
        <v>1.3594144496361076</v>
      </c>
      <c r="AV4" s="8">
        <f t="shared" si="0"/>
        <v>2.2896635057710724E-2</v>
      </c>
      <c r="AW4" s="8">
        <f t="shared" si="0"/>
        <v>2.9928145800325154</v>
      </c>
      <c r="AX4" s="8">
        <f t="shared" si="0"/>
        <v>1.769303453020042</v>
      </c>
      <c r="AY4" s="8">
        <f t="shared" si="0"/>
        <v>0.70452489431853893</v>
      </c>
      <c r="AZ4" s="8">
        <f t="shared" si="0"/>
        <v>0.19377136759004795</v>
      </c>
      <c r="BA4" s="5">
        <f>SUM(AQ4:AZ4)</f>
        <v>15.81219448885129</v>
      </c>
      <c r="BD4" s="8">
        <f>$P$1*AD4/$AN4</f>
        <v>11.887323675618012</v>
      </c>
      <c r="BE4" s="8">
        <f t="shared" ref="BE4" si="1">$P$1*AE4/$AN4</f>
        <v>1.1215526744013287</v>
      </c>
      <c r="BF4" s="8">
        <f t="shared" ref="BF4" si="2">$P$1*AF4/$AN4</f>
        <v>3.3975464012799894</v>
      </c>
      <c r="BG4" s="8">
        <f t="shared" ref="BG4" si="3">$P$1*AG4/$AN4</f>
        <v>0</v>
      </c>
      <c r="BH4" s="8">
        <f t="shared" ref="BH4" si="4">$P$1*AH4/$AN4</f>
        <v>1.3594144496361076</v>
      </c>
      <c r="BI4" s="8">
        <f t="shared" ref="BI4" si="5">$P$1*AI4/$AN4</f>
        <v>2.2896635057710724E-2</v>
      </c>
      <c r="BJ4" s="8">
        <f t="shared" ref="BJ4" si="6">$P$1*AJ4/$AN4</f>
        <v>2.9928145800325154</v>
      </c>
      <c r="BK4" s="8">
        <f t="shared" ref="BK4" si="7">$P$1*AK4/$AN4</f>
        <v>1.769303453020042</v>
      </c>
      <c r="BL4" s="8">
        <f t="shared" ref="BL4" si="8">$P$1*AL4/$AN4</f>
        <v>0.35226244715926947</v>
      </c>
      <c r="BM4" s="8">
        <f t="shared" ref="BM4" si="9">$P$1*AM4/$AN4</f>
        <v>9.6885683795023977E-2</v>
      </c>
      <c r="BN4" s="5">
        <f>SUM(BD4:BM4)</f>
        <v>23.000000000000004</v>
      </c>
      <c r="BP4">
        <f>IF(AQ4&lt;8,AQ4)</f>
        <v>5.9436618378090058</v>
      </c>
      <c r="BQ4">
        <f>IF(AQ4+AS4&gt;8,8-BP4)</f>
        <v>2.0563381621909942</v>
      </c>
      <c r="BR4">
        <f>SUM(BP4:BQ4)</f>
        <v>8</v>
      </c>
      <c r="BS4" s="8">
        <f>AS4-BQ4</f>
        <v>0.20869277199566527</v>
      </c>
      <c r="BT4" s="8">
        <f>AT4</f>
        <v>0</v>
      </c>
      <c r="BU4" s="8">
        <f>IF($AW4+$AU4+$AV4&lt;5,AW4)</f>
        <v>2.9928145800325154</v>
      </c>
      <c r="BV4" s="8">
        <f>IF($AW4+$AU4+$AV4&lt;5,AU4)</f>
        <v>1.3594144496361076</v>
      </c>
      <c r="BW4" s="8">
        <f>IF($AW4+$AU4+$AV4&lt;5,AV4)</f>
        <v>2.2896635057710724E-2</v>
      </c>
      <c r="BX4" s="8">
        <f>SUM(BS4:BW4)</f>
        <v>4.583818436721999</v>
      </c>
      <c r="BY4">
        <f>IF($AW4+$AU4+$AV4&gt;5,AW4-BU4,0)</f>
        <v>0</v>
      </c>
      <c r="BZ4">
        <f>IF($AW4+$AU4+$AV4&gt;5,AU4-BV4,0)</f>
        <v>0</v>
      </c>
      <c r="CA4">
        <f>IF($AW4+$AU4+$AV4&gt;5,AV4-BW4,0)</f>
        <v>0</v>
      </c>
      <c r="CB4" s="8">
        <f>AX4</f>
        <v>1.769303453020042</v>
      </c>
      <c r="CC4">
        <f>IF(AX4+AY4&gt;2,2-AX4)</f>
        <v>0.23069654697995801</v>
      </c>
      <c r="CD4">
        <f>SUM(BY4:CC4)</f>
        <v>2</v>
      </c>
      <c r="CE4">
        <f>IF(AX4+AY4&gt;2,AY4-CC4)</f>
        <v>0.47382834733858092</v>
      </c>
      <c r="CF4" s="8">
        <f>AZ4</f>
        <v>0.19377136759004795</v>
      </c>
      <c r="CG4">
        <f>SUM(CE4:CF4)</f>
        <v>0.66759971492862891</v>
      </c>
      <c r="CH4" s="8">
        <f>BR4+BX4+CD4+CG4</f>
        <v>15.251418151650627</v>
      </c>
      <c r="CI4" s="8">
        <f>BR4+BX4+SUM(BY4:CB4)</f>
        <v>14.35312188974204</v>
      </c>
      <c r="CJ4">
        <f>15/CI4</f>
        <v>1.0450688090874694</v>
      </c>
    </row>
    <row r="5" spans="1:88" x14ac:dyDescent="0.2">
      <c r="A5" t="s">
        <v>439</v>
      </c>
      <c r="B5">
        <v>39.884998321533203</v>
      </c>
      <c r="C5">
        <v>4.9380002021789551</v>
      </c>
      <c r="D5">
        <v>13.064000129699707</v>
      </c>
      <c r="F5">
        <v>11.267000198364258</v>
      </c>
      <c r="G5">
        <v>0.21899999678134918</v>
      </c>
      <c r="H5">
        <v>13.335000038146973</v>
      </c>
      <c r="I5">
        <v>11.017000198364258</v>
      </c>
      <c r="J5">
        <v>2.5220000743865967</v>
      </c>
      <c r="K5">
        <v>1.0839999914169312</v>
      </c>
      <c r="L5">
        <v>-0.42699998617172241</v>
      </c>
      <c r="M5">
        <v>4.1999999433755875E-2</v>
      </c>
      <c r="N5" s="6">
        <f t="shared" ref="N5:N68" si="10">SUM(B5:M5)</f>
        <v>96.945999164134264</v>
      </c>
      <c r="Q5" s="7">
        <f>B5/VLOOKUP(Q$3,Oxides!$A$1:$D$13,2,FALSE)*VLOOKUP(Q$3,Oxides!$A$1:$D$13,3,FALSE)</f>
        <v>0.66381178470317292</v>
      </c>
      <c r="R5" s="7">
        <f>C5/VLOOKUP(R$3,Oxides!$A$1:$D$13,2,FALSE)*VLOOKUP(R$3,Oxides!$A$1:$D$13,3,FALSE)</f>
        <v>6.1803183554433302E-2</v>
      </c>
      <c r="S5" s="7">
        <f>D5/VLOOKUP(S$3,Oxides!$A$1:$D$13,2,FALSE)*VLOOKUP(S$3,Oxides!$A$1:$D$13,3,FALSE)</f>
        <v>0.25625414137013003</v>
      </c>
      <c r="T5" s="7">
        <f>E5/VLOOKUP(T$3,Oxides!$A$1:$D$13,2,FALSE)*VLOOKUP(T$3,Oxides!$A$1:$D$13,3,FALSE)</f>
        <v>0</v>
      </c>
      <c r="U5" s="7">
        <f>F5/VLOOKUP(U$3,Oxides!$A$1:$D$13,2,FALSE)*VLOOKUP(U$3,Oxides!$A$1:$D$13,3,FALSE)</f>
        <v>0.15682066461735392</v>
      </c>
      <c r="V5" s="7">
        <f>G5/VLOOKUP(V$3,Oxides!$A$1:$D$13,2,FALSE)*VLOOKUP(V$3,Oxides!$A$1:$D$13,3,FALSE)</f>
        <v>3.0872289762713208E-3</v>
      </c>
      <c r="W5" s="7">
        <f>H5/VLOOKUP(W$3,Oxides!$A$1:$D$13,2,FALSE)*VLOOKUP(W$3,Oxides!$A$1:$D$13,3,FALSE)</f>
        <v>0.3308571778303851</v>
      </c>
      <c r="X5" s="7">
        <f>I5/VLOOKUP(X$3,Oxides!$A$1:$D$13,2,FALSE)*VLOOKUP(X$3,Oxides!$A$1:$D$13,3,FALSE)</f>
        <v>0.19645360325474698</v>
      </c>
      <c r="Y5" s="7">
        <f>J5/VLOOKUP(Y$3,Oxides!$A$1:$D$13,2,FALSE)*VLOOKUP(Y$3,Oxides!$A$1:$D$13,3,FALSE)</f>
        <v>8.1382484901697139E-2</v>
      </c>
      <c r="Z5" s="7">
        <f>K5/VLOOKUP(Z$3,Oxides!$A$1:$D$13,2,FALSE)*VLOOKUP(Z$3,Oxides!$A$1:$D$13,3,FALSE)</f>
        <v>2.3015985736393307E-2</v>
      </c>
      <c r="AA5" s="5">
        <f t="shared" ref="AA5:AA68" si="11">SUM(Q5:Z5)</f>
        <v>1.773486254944584</v>
      </c>
      <c r="AC5" s="5"/>
      <c r="AD5" s="7">
        <f>B5/VLOOKUP(AD$3,Oxides!$A$1:$D$13,2,FALSE)*VLOOKUP(AD$3,Oxides!$A$1:$D$13,4,FALSE)</f>
        <v>1.3276235694063458</v>
      </c>
      <c r="AE5" s="7">
        <f>C5/VLOOKUP(AE$3,Oxides!$A$1:$D$13,2,FALSE)*VLOOKUP(AE$3,Oxides!$A$1:$D$13,4,FALSE)</f>
        <v>0.1236063671088666</v>
      </c>
      <c r="AF5" s="7">
        <f>D5/VLOOKUP(AF$3,Oxides!$A$1:$D$13,2,FALSE)*VLOOKUP(AF$3,Oxides!$A$1:$D$13,4,FALSE)</f>
        <v>0.38438121205519504</v>
      </c>
      <c r="AG5" s="7">
        <f>E5/VLOOKUP(AG$3,Oxides!$A$1:$D$13,2,FALSE)*VLOOKUP(AG$3,Oxides!$A$1:$D$13,4,FALSE)</f>
        <v>0</v>
      </c>
      <c r="AH5" s="7">
        <f>F5/VLOOKUP(AH$3,Oxides!$A$1:$D$13,2,FALSE)*VLOOKUP(AH$3,Oxides!$A$1:$D$13,4,FALSE)</f>
        <v>0.15682066461735392</v>
      </c>
      <c r="AI5" s="7">
        <f>G5/VLOOKUP(AI$3,Oxides!$A$1:$D$13,2,FALSE)*VLOOKUP(AI$3,Oxides!$A$1:$D$13,4,FALSE)</f>
        <v>3.0872289762713208E-3</v>
      </c>
      <c r="AJ5" s="7">
        <f>H5/VLOOKUP(AJ$3,Oxides!$A$1:$D$13,2,FALSE)*VLOOKUP(AJ$3,Oxides!$A$1:$D$13,4,FALSE)</f>
        <v>0.3308571778303851</v>
      </c>
      <c r="AK5" s="7">
        <f>I5/VLOOKUP(AK$3,Oxides!$A$1:$D$13,2,FALSE)*VLOOKUP(AK$3,Oxides!$A$1:$D$13,4,FALSE)</f>
        <v>0.19645360325474698</v>
      </c>
      <c r="AL5" s="7">
        <f>J5/VLOOKUP(AL$3,Oxides!$A$1:$D$13,2,FALSE)*VLOOKUP(AL$3,Oxides!$A$1:$D$13,4,FALSE)</f>
        <v>4.0691242450848569E-2</v>
      </c>
      <c r="AM5" s="7">
        <f>K5/VLOOKUP(AM$3,Oxides!$A$1:$D$13,2,FALSE)*VLOOKUP(AM$3,Oxides!$A$1:$D$13,4,FALSE)</f>
        <v>1.1507992868196653E-2</v>
      </c>
      <c r="AN5" s="5">
        <f t="shared" ref="AN5:AN68" si="12">SUM(AD5:AM5)</f>
        <v>2.5750290585682101</v>
      </c>
      <c r="AQ5" s="8">
        <f t="shared" ref="AQ5:AQ68" si="13">$P$1*Q5/$AN5</f>
        <v>5.9291257305897123</v>
      </c>
      <c r="AR5" s="8">
        <f t="shared" ref="AR5:AR68" si="14">$P$1*R5/$AN5</f>
        <v>0.55202220612700414</v>
      </c>
      <c r="AS5" s="8">
        <f t="shared" ref="AS5:AS68" si="15">$P$1*S5/$AN5</f>
        <v>2.2888461129794542</v>
      </c>
      <c r="AT5" s="8">
        <f t="shared" ref="AT5:AT68" si="16">$P$1*T5/$AN5</f>
        <v>0</v>
      </c>
      <c r="AU5" s="8">
        <f t="shared" ref="AU5:AU68" si="17">$P$1*U5/$AN5</f>
        <v>1.4007124596118794</v>
      </c>
      <c r="AV5" s="8">
        <f t="shared" ref="AV5:AV68" si="18">$P$1*V5/$AN5</f>
        <v>2.7574937928553669E-2</v>
      </c>
      <c r="AW5" s="8">
        <f t="shared" ref="AW5:AW68" si="19">$P$1*W5/$AN5</f>
        <v>2.9551958121707864</v>
      </c>
      <c r="AX5" s="8">
        <f t="shared" ref="AX5:AX68" si="20">$P$1*X5/$AN5</f>
        <v>1.7547114118283227</v>
      </c>
      <c r="AY5" s="8">
        <f t="shared" ref="AY5:AY68" si="21">$P$1*Y5/$AN5</f>
        <v>0.72690331260953112</v>
      </c>
      <c r="AZ5" s="8">
        <f t="shared" ref="AZ5:AZ68" si="22">$P$1*Z5/$AN5</f>
        <v>0.20557735850615591</v>
      </c>
      <c r="BA5" s="5">
        <f t="shared" ref="BA5:BA68" si="23">SUM(AQ5:AZ5)</f>
        <v>15.840669342351402</v>
      </c>
      <c r="BD5" s="8">
        <f t="shared" ref="BD5:BD68" si="24">$P$1*AD5/$AN5</f>
        <v>11.858251461179425</v>
      </c>
      <c r="BE5" s="8">
        <f t="shared" ref="BE5:BE68" si="25">$P$1*AE5/$AN5</f>
        <v>1.1040444122540083</v>
      </c>
      <c r="BF5" s="8">
        <f t="shared" ref="BF5:BF68" si="26">$P$1*AF5/$AN5</f>
        <v>3.4332691694691806</v>
      </c>
      <c r="BG5" s="8">
        <f t="shared" ref="BG5:BG68" si="27">$P$1*AG5/$AN5</f>
        <v>0</v>
      </c>
      <c r="BH5" s="8">
        <f t="shared" ref="BH5:BH68" si="28">$P$1*AH5/$AN5</f>
        <v>1.4007124596118794</v>
      </c>
      <c r="BI5" s="8">
        <f t="shared" ref="BI5:BI68" si="29">$P$1*AI5/$AN5</f>
        <v>2.7574937928553669E-2</v>
      </c>
      <c r="BJ5" s="8">
        <f t="shared" ref="BJ5:BJ68" si="30">$P$1*AJ5/$AN5</f>
        <v>2.9551958121707864</v>
      </c>
      <c r="BK5" s="8">
        <f t="shared" ref="BK5:BK68" si="31">$P$1*AK5/$AN5</f>
        <v>1.7547114118283227</v>
      </c>
      <c r="BL5" s="8">
        <f t="shared" ref="BL5:BL68" si="32">$P$1*AL5/$AN5</f>
        <v>0.36345165630476556</v>
      </c>
      <c r="BM5" s="8">
        <f t="shared" ref="BM5:BM68" si="33">$P$1*AM5/$AN5</f>
        <v>0.10278867925307796</v>
      </c>
      <c r="BN5" s="5">
        <f t="shared" ref="BN5:BN68" si="34">SUM(BD5:BM5)</f>
        <v>22.999999999999993</v>
      </c>
      <c r="BP5">
        <f t="shared" ref="BP5:BP68" si="35">IF(AQ5&lt;8,AQ5)</f>
        <v>5.9291257305897123</v>
      </c>
      <c r="BQ5">
        <f t="shared" ref="BQ5:BQ68" si="36">IF(AQ5+AS5&gt;8,8-BP5)</f>
        <v>2.0708742694102877</v>
      </c>
      <c r="BR5">
        <f t="shared" ref="BR5:BR68" si="37">SUM(BP5:BQ5)</f>
        <v>8</v>
      </c>
      <c r="BS5" s="8">
        <f t="shared" ref="BS5:BS68" si="38">AS5-BQ5</f>
        <v>0.21797184356916643</v>
      </c>
      <c r="BT5" s="8">
        <f t="shared" ref="BT5:BT68" si="39">AT5</f>
        <v>0</v>
      </c>
      <c r="BU5" s="8">
        <f t="shared" ref="BU5:BU68" si="40">IF($AW5+$AU5+$AV5&lt;5,AW5)</f>
        <v>2.9551958121707864</v>
      </c>
      <c r="BV5" s="8">
        <f t="shared" ref="BV5:BV68" si="41">IF($AW5+$AU5+$AV5&lt;5,AU5)</f>
        <v>1.4007124596118794</v>
      </c>
      <c r="BW5" s="8">
        <f t="shared" ref="BW5:BW68" si="42">IF($AW5+$AU5+$AV5&lt;5,AV5)</f>
        <v>2.7574937928553669E-2</v>
      </c>
      <c r="BX5" s="8">
        <f t="shared" ref="BX5:BX68" si="43">SUM(BS5:BW5)</f>
        <v>4.601455053280386</v>
      </c>
      <c r="BY5">
        <f t="shared" ref="BY5:BY68" si="44">IF($AW5+$AU5+$AV5&gt;5,AW5-BU5,0)</f>
        <v>0</v>
      </c>
      <c r="BZ5">
        <f t="shared" ref="BZ5:BZ68" si="45">IF($AW5+$AU5+$AV5&gt;5,AU5-BV5,0)</f>
        <v>0</v>
      </c>
      <c r="CA5">
        <f t="shared" ref="CA5:CA68" si="46">IF($AW5+$AU5+$AV5&gt;5,AV5-BW5,0)</f>
        <v>0</v>
      </c>
      <c r="CB5" s="8">
        <f t="shared" ref="CB5:CB68" si="47">AX5</f>
        <v>1.7547114118283227</v>
      </c>
      <c r="CC5">
        <f t="shared" ref="CC5:CC68" si="48">IF(AX5+AY5&gt;2,2-AX5)</f>
        <v>0.24528858817167731</v>
      </c>
      <c r="CD5">
        <f t="shared" ref="CD5:CD68" si="49">SUM(BY5:CC5)</f>
        <v>2</v>
      </c>
      <c r="CE5">
        <f t="shared" ref="CE5:CE68" si="50">IF(AX5+AY5&gt;2,AY5-CC5)</f>
        <v>0.4816147244378538</v>
      </c>
      <c r="CF5" s="8">
        <f t="shared" ref="CF5:CF68" si="51">AZ5</f>
        <v>0.20557735850615591</v>
      </c>
      <c r="CG5">
        <f t="shared" ref="CG5:CG68" si="52">SUM(CE5:CF5)</f>
        <v>0.68719208294400969</v>
      </c>
      <c r="CH5" s="8">
        <f t="shared" ref="CH5:CH68" si="53">BR5+BX5+CD5+CG5</f>
        <v>15.288647136224396</v>
      </c>
      <c r="CI5" s="8">
        <f t="shared" ref="CI5:CI68" si="54">BR5+BX5+SUM(BY5:CB5)</f>
        <v>14.356166465108709</v>
      </c>
      <c r="CJ5">
        <f t="shared" ref="CJ5:CJ68" si="55">15/CI5</f>
        <v>1.0448471767484773</v>
      </c>
    </row>
    <row r="6" spans="1:88" x14ac:dyDescent="0.2">
      <c r="A6" t="s">
        <v>439</v>
      </c>
      <c r="B6">
        <v>40.068000793457031</v>
      </c>
      <c r="C6">
        <v>4.9520001411437988</v>
      </c>
      <c r="D6">
        <v>12.951000213623047</v>
      </c>
      <c r="F6">
        <v>10.930000305175781</v>
      </c>
      <c r="G6">
        <v>0.14800000190734863</v>
      </c>
      <c r="H6">
        <v>13.282999992370605</v>
      </c>
      <c r="I6">
        <v>10.88599967956543</v>
      </c>
      <c r="J6">
        <v>2.4909999370574951</v>
      </c>
      <c r="K6">
        <v>1.0729999542236328</v>
      </c>
      <c r="L6">
        <v>0.13699999451637268</v>
      </c>
      <c r="M6">
        <v>3.4000001847743988E-2</v>
      </c>
      <c r="N6" s="6">
        <f t="shared" si="10"/>
        <v>96.953001014888287</v>
      </c>
      <c r="Q6" s="7">
        <f>B6/VLOOKUP(Q$3,Oxides!$A$1:$D$13,2,FALSE)*VLOOKUP(Q$3,Oxides!$A$1:$D$13,3,FALSE)</f>
        <v>0.66685752126090181</v>
      </c>
      <c r="R6" s="7">
        <f>C6/VLOOKUP(R$3,Oxides!$A$1:$D$13,2,FALSE)*VLOOKUP(R$3,Oxides!$A$1:$D$13,3,FALSE)</f>
        <v>6.1978404445921578E-2</v>
      </c>
      <c r="S6" s="7">
        <f>D6/VLOOKUP(S$3,Oxides!$A$1:$D$13,2,FALSE)*VLOOKUP(S$3,Oxides!$A$1:$D$13,3,FALSE)</f>
        <v>0.25403761533050678</v>
      </c>
      <c r="T6" s="7">
        <f>E6/VLOOKUP(T$3,Oxides!$A$1:$D$13,2,FALSE)*VLOOKUP(T$3,Oxides!$A$1:$D$13,3,FALSE)</f>
        <v>0</v>
      </c>
      <c r="U6" s="7">
        <f>F6/VLOOKUP(U$3,Oxides!$A$1:$D$13,2,FALSE)*VLOOKUP(U$3,Oxides!$A$1:$D$13,3,FALSE)</f>
        <v>0.15213010401600888</v>
      </c>
      <c r="V6" s="7">
        <f>G6/VLOOKUP(V$3,Oxides!$A$1:$D$13,2,FALSE)*VLOOKUP(V$3,Oxides!$A$1:$D$13,3,FALSE)</f>
        <v>2.0863465803278472E-3</v>
      </c>
      <c r="W6" s="7">
        <f>H6/VLOOKUP(W$3,Oxides!$A$1:$D$13,2,FALSE)*VLOOKUP(W$3,Oxides!$A$1:$D$13,3,FALSE)</f>
        <v>0.32956699497748648</v>
      </c>
      <c r="X6" s="7">
        <f>I6/VLOOKUP(X$3,Oxides!$A$1:$D$13,2,FALSE)*VLOOKUP(X$3,Oxides!$A$1:$D$13,3,FALSE)</f>
        <v>0.19411762036622057</v>
      </c>
      <c r="Y6" s="7">
        <f>J6/VLOOKUP(Y$3,Oxides!$A$1:$D$13,2,FALSE)*VLOOKUP(Y$3,Oxides!$A$1:$D$13,3,FALSE)</f>
        <v>8.0382140677381544E-2</v>
      </c>
      <c r="Z6" s="7">
        <f>K6/VLOOKUP(Z$3,Oxides!$A$1:$D$13,2,FALSE)*VLOOKUP(Z$3,Oxides!$A$1:$D$13,3,FALSE)</f>
        <v>2.2782427894008257E-2</v>
      </c>
      <c r="AA6" s="5">
        <f t="shared" si="11"/>
        <v>1.7639391755487634</v>
      </c>
      <c r="AC6" s="5"/>
      <c r="AD6" s="7">
        <f>B6/VLOOKUP(AD$3,Oxides!$A$1:$D$13,2,FALSE)*VLOOKUP(AD$3,Oxides!$A$1:$D$13,4,FALSE)</f>
        <v>1.3337150425218036</v>
      </c>
      <c r="AE6" s="7">
        <f>C6/VLOOKUP(AE$3,Oxides!$A$1:$D$13,2,FALSE)*VLOOKUP(AE$3,Oxides!$A$1:$D$13,4,FALSE)</f>
        <v>0.12395680889184316</v>
      </c>
      <c r="AF6" s="7">
        <f>D6/VLOOKUP(AF$3,Oxides!$A$1:$D$13,2,FALSE)*VLOOKUP(AF$3,Oxides!$A$1:$D$13,4,FALSE)</f>
        <v>0.38105642299576015</v>
      </c>
      <c r="AG6" s="7">
        <f>E6/VLOOKUP(AG$3,Oxides!$A$1:$D$13,2,FALSE)*VLOOKUP(AG$3,Oxides!$A$1:$D$13,4,FALSE)</f>
        <v>0</v>
      </c>
      <c r="AH6" s="7">
        <f>F6/VLOOKUP(AH$3,Oxides!$A$1:$D$13,2,FALSE)*VLOOKUP(AH$3,Oxides!$A$1:$D$13,4,FALSE)</f>
        <v>0.15213010401600888</v>
      </c>
      <c r="AI6" s="7">
        <f>G6/VLOOKUP(AI$3,Oxides!$A$1:$D$13,2,FALSE)*VLOOKUP(AI$3,Oxides!$A$1:$D$13,4,FALSE)</f>
        <v>2.0863465803278472E-3</v>
      </c>
      <c r="AJ6" s="7">
        <f>H6/VLOOKUP(AJ$3,Oxides!$A$1:$D$13,2,FALSE)*VLOOKUP(AJ$3,Oxides!$A$1:$D$13,4,FALSE)</f>
        <v>0.32956699497748648</v>
      </c>
      <c r="AK6" s="7">
        <f>I6/VLOOKUP(AK$3,Oxides!$A$1:$D$13,2,FALSE)*VLOOKUP(AK$3,Oxides!$A$1:$D$13,4,FALSE)</f>
        <v>0.19411762036622057</v>
      </c>
      <c r="AL6" s="7">
        <f>J6/VLOOKUP(AL$3,Oxides!$A$1:$D$13,2,FALSE)*VLOOKUP(AL$3,Oxides!$A$1:$D$13,4,FALSE)</f>
        <v>4.0191070338690772E-2</v>
      </c>
      <c r="AM6" s="7">
        <f>K6/VLOOKUP(AM$3,Oxides!$A$1:$D$13,2,FALSE)*VLOOKUP(AM$3,Oxides!$A$1:$D$13,4,FALSE)</f>
        <v>1.1391213947004129E-2</v>
      </c>
      <c r="AN6" s="5">
        <f t="shared" si="12"/>
        <v>2.5682116246351456</v>
      </c>
      <c r="AQ6" s="8">
        <f t="shared" si="13"/>
        <v>5.9721414083933615</v>
      </c>
      <c r="AR6" s="8">
        <f t="shared" si="14"/>
        <v>0.55505679071860414</v>
      </c>
      <c r="AS6" s="8">
        <f t="shared" si="15"/>
        <v>2.2750715309263994</v>
      </c>
      <c r="AT6" s="8">
        <f t="shared" si="16"/>
        <v>0</v>
      </c>
      <c r="AU6" s="8">
        <f t="shared" si="17"/>
        <v>1.3624237032512032</v>
      </c>
      <c r="AV6" s="8">
        <f t="shared" si="18"/>
        <v>1.8684586148292059E-2</v>
      </c>
      <c r="AW6" s="8">
        <f t="shared" si="19"/>
        <v>2.9514860892972758</v>
      </c>
      <c r="AX6" s="8">
        <f t="shared" si="20"/>
        <v>1.7384491315264388</v>
      </c>
      <c r="AY6" s="8">
        <f t="shared" si="21"/>
        <v>0.71987417931044706</v>
      </c>
      <c r="AZ6" s="8">
        <f t="shared" si="22"/>
        <v>0.20403141101607297</v>
      </c>
      <c r="BA6" s="5">
        <f t="shared" si="23"/>
        <v>15.797218830588095</v>
      </c>
      <c r="BD6" s="8">
        <f t="shared" si="24"/>
        <v>11.944282816786723</v>
      </c>
      <c r="BE6" s="8">
        <f t="shared" si="25"/>
        <v>1.1101135814372083</v>
      </c>
      <c r="BF6" s="8">
        <f t="shared" si="26"/>
        <v>3.412607296389599</v>
      </c>
      <c r="BG6" s="8">
        <f t="shared" si="27"/>
        <v>0</v>
      </c>
      <c r="BH6" s="8">
        <f t="shared" si="28"/>
        <v>1.3624237032512032</v>
      </c>
      <c r="BI6" s="8">
        <f t="shared" si="29"/>
        <v>1.8684586148292059E-2</v>
      </c>
      <c r="BJ6" s="8">
        <f t="shared" si="30"/>
        <v>2.9514860892972758</v>
      </c>
      <c r="BK6" s="8">
        <f t="shared" si="31"/>
        <v>1.7384491315264388</v>
      </c>
      <c r="BL6" s="8">
        <f t="shared" si="32"/>
        <v>0.35993708965522353</v>
      </c>
      <c r="BM6" s="8">
        <f t="shared" si="33"/>
        <v>0.10201570550803649</v>
      </c>
      <c r="BN6" s="5">
        <f t="shared" si="34"/>
        <v>23.000000000000004</v>
      </c>
      <c r="BP6">
        <f t="shared" si="35"/>
        <v>5.9721414083933615</v>
      </c>
      <c r="BQ6">
        <f t="shared" si="36"/>
        <v>2.0278585916066385</v>
      </c>
      <c r="BR6">
        <f t="shared" si="37"/>
        <v>8</v>
      </c>
      <c r="BS6" s="8">
        <f t="shared" si="38"/>
        <v>0.24721293931976085</v>
      </c>
      <c r="BT6" s="8">
        <f t="shared" si="39"/>
        <v>0</v>
      </c>
      <c r="BU6" s="8">
        <f t="shared" si="40"/>
        <v>2.9514860892972758</v>
      </c>
      <c r="BV6" s="8">
        <f t="shared" si="41"/>
        <v>1.3624237032512032</v>
      </c>
      <c r="BW6" s="8">
        <f t="shared" si="42"/>
        <v>1.8684586148292059E-2</v>
      </c>
      <c r="BX6" s="8">
        <f t="shared" si="43"/>
        <v>4.579807318016532</v>
      </c>
      <c r="BY6">
        <f t="shared" si="44"/>
        <v>0</v>
      </c>
      <c r="BZ6">
        <f t="shared" si="45"/>
        <v>0</v>
      </c>
      <c r="CA6">
        <f t="shared" si="46"/>
        <v>0</v>
      </c>
      <c r="CB6" s="8">
        <f t="shared" si="47"/>
        <v>1.7384491315264388</v>
      </c>
      <c r="CC6">
        <f t="shared" si="48"/>
        <v>0.26155086847356124</v>
      </c>
      <c r="CD6">
        <f t="shared" si="49"/>
        <v>2</v>
      </c>
      <c r="CE6">
        <f t="shared" si="50"/>
        <v>0.45832331083688582</v>
      </c>
      <c r="CF6" s="8">
        <f t="shared" si="51"/>
        <v>0.20403141101607297</v>
      </c>
      <c r="CG6">
        <f t="shared" si="52"/>
        <v>0.66235472185295885</v>
      </c>
      <c r="CH6" s="8">
        <f t="shared" si="53"/>
        <v>15.242162039869489</v>
      </c>
      <c r="CI6" s="8">
        <f t="shared" si="54"/>
        <v>14.31825644954297</v>
      </c>
      <c r="CJ6">
        <f t="shared" si="55"/>
        <v>1.0476135870913801</v>
      </c>
    </row>
    <row r="7" spans="1:88" x14ac:dyDescent="0.2">
      <c r="A7" s="1" t="s">
        <v>588</v>
      </c>
      <c r="B7" s="1">
        <v>39.852001190185547</v>
      </c>
      <c r="C7" s="1">
        <v>1.9259999990463257</v>
      </c>
      <c r="D7" s="1">
        <v>10.696999549865723</v>
      </c>
      <c r="E7" s="1"/>
      <c r="F7" s="1">
        <v>25.961999893188477</v>
      </c>
      <c r="G7" s="1">
        <v>0.53600001335144043</v>
      </c>
      <c r="H7" s="1">
        <v>4.2430000305175781</v>
      </c>
      <c r="I7" s="1">
        <v>10.060999870300293</v>
      </c>
      <c r="J7" s="1">
        <v>1.7460000514984131</v>
      </c>
      <c r="K7" s="1">
        <v>1.4910000562667847</v>
      </c>
      <c r="L7" s="1">
        <v>-0.16699999570846558</v>
      </c>
      <c r="M7" s="1">
        <v>9.7999997437000275E-2</v>
      </c>
      <c r="N7" s="6">
        <f t="shared" si="10"/>
        <v>96.445000655949116</v>
      </c>
      <c r="Q7" s="7">
        <f>B7/VLOOKUP(Q$3,Oxides!$A$1:$D$13,2,FALSE)*VLOOKUP(Q$3,Oxides!$A$1:$D$13,3,FALSE)</f>
        <v>0.66326260868282072</v>
      </c>
      <c r="R7" s="7">
        <f>C7/VLOOKUP(R$3,Oxides!$A$1:$D$13,2,FALSE)*VLOOKUP(R$3,Oxides!$A$1:$D$13,3,FALSE)</f>
        <v>2.4105493437277227E-2</v>
      </c>
      <c r="S7" s="7">
        <f>D7/VLOOKUP(S$3,Oxides!$A$1:$D$13,2,FALSE)*VLOOKUP(S$3,Oxides!$A$1:$D$13,3,FALSE)</f>
        <v>0.20982474033016696</v>
      </c>
      <c r="T7" s="7">
        <f>E7/VLOOKUP(T$3,Oxides!$A$1:$D$13,2,FALSE)*VLOOKUP(T$3,Oxides!$A$1:$D$13,3,FALSE)</f>
        <v>0</v>
      </c>
      <c r="U7" s="7">
        <f>F7/VLOOKUP(U$3,Oxides!$A$1:$D$13,2,FALSE)*VLOOKUP(U$3,Oxides!$A$1:$D$13,3,FALSE)</f>
        <v>0.36135422085432917</v>
      </c>
      <c r="V7" s="7">
        <f>G7/VLOOKUP(V$3,Oxides!$A$1:$D$13,2,FALSE)*VLOOKUP(V$3,Oxides!$A$1:$D$13,3,FALSE)</f>
        <v>7.5559579763487305E-3</v>
      </c>
      <c r="W7" s="7">
        <f>H7/VLOOKUP(W$3,Oxides!$A$1:$D$13,2,FALSE)*VLOOKUP(W$3,Oxides!$A$1:$D$13,3,FALSE)</f>
        <v>0.10527386663782559</v>
      </c>
      <c r="X7" s="7">
        <f>I7/VLOOKUP(X$3,Oxides!$A$1:$D$13,2,FALSE)*VLOOKUP(X$3,Oxides!$A$1:$D$13,3,FALSE)</f>
        <v>0.17940633940984199</v>
      </c>
      <c r="Y7" s="7">
        <f>J7/VLOOKUP(Y$3,Oxides!$A$1:$D$13,2,FALSE)*VLOOKUP(Y$3,Oxides!$A$1:$D$13,3,FALSE)</f>
        <v>5.6341720316559561E-2</v>
      </c>
      <c r="Z7" s="7">
        <f>K7/VLOOKUP(Z$3,Oxides!$A$1:$D$13,2,FALSE)*VLOOKUP(Z$3,Oxides!$A$1:$D$13,3,FALSE)</f>
        <v>3.1657598062469816E-2</v>
      </c>
      <c r="AA7" s="5">
        <f t="shared" si="11"/>
        <v>1.6387825457076397</v>
      </c>
      <c r="AC7" s="5"/>
      <c r="AD7" s="7">
        <f>B7/VLOOKUP(AD$3,Oxides!$A$1:$D$13,2,FALSE)*VLOOKUP(AD$3,Oxides!$A$1:$D$13,4,FALSE)</f>
        <v>1.3265252173656414</v>
      </c>
      <c r="AE7" s="7">
        <f>C7/VLOOKUP(AE$3,Oxides!$A$1:$D$13,2,FALSE)*VLOOKUP(AE$3,Oxides!$A$1:$D$13,4,FALSE)</f>
        <v>4.8210986874554454E-2</v>
      </c>
      <c r="AF7" s="7">
        <f>D7/VLOOKUP(AF$3,Oxides!$A$1:$D$13,2,FALSE)*VLOOKUP(AF$3,Oxides!$A$1:$D$13,4,FALSE)</f>
        <v>0.31473711049525044</v>
      </c>
      <c r="AG7" s="7">
        <f>E7/VLOOKUP(AG$3,Oxides!$A$1:$D$13,2,FALSE)*VLOOKUP(AG$3,Oxides!$A$1:$D$13,4,FALSE)</f>
        <v>0</v>
      </c>
      <c r="AH7" s="7">
        <f>F7/VLOOKUP(AH$3,Oxides!$A$1:$D$13,2,FALSE)*VLOOKUP(AH$3,Oxides!$A$1:$D$13,4,FALSE)</f>
        <v>0.36135422085432917</v>
      </c>
      <c r="AI7" s="7">
        <f>G7/VLOOKUP(AI$3,Oxides!$A$1:$D$13,2,FALSE)*VLOOKUP(AI$3,Oxides!$A$1:$D$13,4,FALSE)</f>
        <v>7.5559579763487305E-3</v>
      </c>
      <c r="AJ7" s="7">
        <f>H7/VLOOKUP(AJ$3,Oxides!$A$1:$D$13,2,FALSE)*VLOOKUP(AJ$3,Oxides!$A$1:$D$13,4,FALSE)</f>
        <v>0.10527386663782559</v>
      </c>
      <c r="AK7" s="7">
        <f>I7/VLOOKUP(AK$3,Oxides!$A$1:$D$13,2,FALSE)*VLOOKUP(AK$3,Oxides!$A$1:$D$13,4,FALSE)</f>
        <v>0.17940633940984199</v>
      </c>
      <c r="AL7" s="7">
        <f>J7/VLOOKUP(AL$3,Oxides!$A$1:$D$13,2,FALSE)*VLOOKUP(AL$3,Oxides!$A$1:$D$13,4,FALSE)</f>
        <v>2.8170860158279781E-2</v>
      </c>
      <c r="AM7" s="7">
        <f>K7/VLOOKUP(AM$3,Oxides!$A$1:$D$13,2,FALSE)*VLOOKUP(AM$3,Oxides!$A$1:$D$13,4,FALSE)</f>
        <v>1.5828799031234908E-2</v>
      </c>
      <c r="AN7" s="5">
        <f t="shared" si="12"/>
        <v>2.3870633588033066</v>
      </c>
      <c r="AQ7" s="8">
        <f t="shared" si="13"/>
        <v>6.3907143241277868</v>
      </c>
      <c r="AR7" s="8">
        <f t="shared" si="14"/>
        <v>0.23226293806265944</v>
      </c>
      <c r="AS7" s="8">
        <f t="shared" si="15"/>
        <v>2.021718028470437</v>
      </c>
      <c r="AT7" s="8">
        <f t="shared" si="16"/>
        <v>0</v>
      </c>
      <c r="AU7" s="8">
        <f t="shared" si="17"/>
        <v>3.481745488237125</v>
      </c>
      <c r="AV7" s="8">
        <f t="shared" si="18"/>
        <v>7.2803695308340924E-2</v>
      </c>
      <c r="AW7" s="8">
        <f t="shared" si="19"/>
        <v>1.0143421303588043</v>
      </c>
      <c r="AX7" s="8">
        <f t="shared" si="20"/>
        <v>1.7286285222420756</v>
      </c>
      <c r="AY7" s="8">
        <f t="shared" si="21"/>
        <v>0.54286768824205656</v>
      </c>
      <c r="AZ7" s="8">
        <f t="shared" si="22"/>
        <v>0.30502950529215639</v>
      </c>
      <c r="BA7" s="5">
        <f t="shared" si="23"/>
        <v>15.790112320341441</v>
      </c>
      <c r="BD7" s="8">
        <f t="shared" si="24"/>
        <v>12.781428648255574</v>
      </c>
      <c r="BE7" s="8">
        <f t="shared" si="25"/>
        <v>0.46452587612531887</v>
      </c>
      <c r="BF7" s="8">
        <f t="shared" si="26"/>
        <v>3.0325770427056553</v>
      </c>
      <c r="BG7" s="8">
        <f t="shared" si="27"/>
        <v>0</v>
      </c>
      <c r="BH7" s="8">
        <f t="shared" si="28"/>
        <v>3.481745488237125</v>
      </c>
      <c r="BI7" s="8">
        <f t="shared" si="29"/>
        <v>7.2803695308340924E-2</v>
      </c>
      <c r="BJ7" s="8">
        <f t="shared" si="30"/>
        <v>1.0143421303588043</v>
      </c>
      <c r="BK7" s="8">
        <f t="shared" si="31"/>
        <v>1.7286285222420756</v>
      </c>
      <c r="BL7" s="8">
        <f t="shared" si="32"/>
        <v>0.27143384412102828</v>
      </c>
      <c r="BM7" s="8">
        <f t="shared" si="33"/>
        <v>0.15251475264607819</v>
      </c>
      <c r="BN7" s="5">
        <f t="shared" si="34"/>
        <v>22.999999999999996</v>
      </c>
      <c r="BP7">
        <f t="shared" si="35"/>
        <v>6.3907143241277868</v>
      </c>
      <c r="BQ7">
        <f t="shared" si="36"/>
        <v>1.6092856758722132</v>
      </c>
      <c r="BR7">
        <f t="shared" si="37"/>
        <v>8</v>
      </c>
      <c r="BS7" s="8">
        <f t="shared" si="38"/>
        <v>0.41243235259822386</v>
      </c>
      <c r="BT7" s="8">
        <f t="shared" si="39"/>
        <v>0</v>
      </c>
      <c r="BU7" s="8">
        <f t="shared" si="40"/>
        <v>1.0143421303588043</v>
      </c>
      <c r="BV7" s="8">
        <f t="shared" si="41"/>
        <v>3.481745488237125</v>
      </c>
      <c r="BW7" s="8">
        <f t="shared" si="42"/>
        <v>7.2803695308340924E-2</v>
      </c>
      <c r="BX7" s="8">
        <f t="shared" si="43"/>
        <v>4.9813236665024938</v>
      </c>
      <c r="BY7">
        <f t="shared" si="44"/>
        <v>0</v>
      </c>
      <c r="BZ7">
        <f t="shared" si="45"/>
        <v>0</v>
      </c>
      <c r="CA7">
        <f t="shared" si="46"/>
        <v>0</v>
      </c>
      <c r="CB7" s="8">
        <f t="shared" si="47"/>
        <v>1.7286285222420756</v>
      </c>
      <c r="CC7">
        <f t="shared" si="48"/>
        <v>0.27137147775792436</v>
      </c>
      <c r="CD7">
        <f t="shared" si="49"/>
        <v>2</v>
      </c>
      <c r="CE7">
        <f t="shared" si="50"/>
        <v>0.27149621048413219</v>
      </c>
      <c r="CF7" s="8">
        <f t="shared" si="51"/>
        <v>0.30502950529215639</v>
      </c>
      <c r="CG7">
        <f t="shared" si="52"/>
        <v>0.57652571577628864</v>
      </c>
      <c r="CH7" s="8">
        <f t="shared" si="53"/>
        <v>15.557849382278782</v>
      </c>
      <c r="CI7" s="8">
        <f t="shared" si="54"/>
        <v>14.70995218874457</v>
      </c>
      <c r="CJ7">
        <f t="shared" si="55"/>
        <v>1.0197177942887783</v>
      </c>
    </row>
    <row r="8" spans="1:88" x14ac:dyDescent="0.2">
      <c r="A8" s="1" t="s">
        <v>590</v>
      </c>
      <c r="B8" s="1">
        <v>39.830001831054688</v>
      </c>
      <c r="C8" s="1">
        <v>1.9170000553131104</v>
      </c>
      <c r="D8" s="1">
        <v>10.795999526977539</v>
      </c>
      <c r="E8" s="1"/>
      <c r="F8" s="1">
        <v>25.898000717163086</v>
      </c>
      <c r="G8" s="1">
        <v>0.50199997425079346</v>
      </c>
      <c r="H8" s="1">
        <v>4.375</v>
      </c>
      <c r="I8" s="1">
        <v>10.050999641418457</v>
      </c>
      <c r="J8" s="1">
        <v>1.8919999599456787</v>
      </c>
      <c r="K8" s="1">
        <v>1.4830000400543213</v>
      </c>
      <c r="L8" s="1">
        <v>-0.25499999523162842</v>
      </c>
      <c r="M8" s="1">
        <v>9.7000002861022949E-2</v>
      </c>
      <c r="N8" s="6">
        <f t="shared" si="10"/>
        <v>96.586001753807068</v>
      </c>
      <c r="Q8" s="7">
        <f>B8/VLOOKUP(Q$3,Oxides!$A$1:$D$13,2,FALSE)*VLOOKUP(Q$3,Oxides!$A$1:$D$13,3,FALSE)</f>
        <v>0.66289647017306685</v>
      </c>
      <c r="R8" s="7">
        <f>C8/VLOOKUP(R$3,Oxides!$A$1:$D$13,2,FALSE)*VLOOKUP(R$3,Oxides!$A$1:$D$13,3,FALSE)</f>
        <v>2.399285164874955E-2</v>
      </c>
      <c r="S8" s="7">
        <f>D8/VLOOKUP(S$3,Oxides!$A$1:$D$13,2,FALSE)*VLOOKUP(S$3,Oxides!$A$1:$D$13,3,FALSE)</f>
        <v>0.21176665351744386</v>
      </c>
      <c r="T8" s="7">
        <f>E8/VLOOKUP(T$3,Oxides!$A$1:$D$13,2,FALSE)*VLOOKUP(T$3,Oxides!$A$1:$D$13,3,FALSE)</f>
        <v>0</v>
      </c>
      <c r="U8" s="7">
        <f>F8/VLOOKUP(U$3,Oxides!$A$1:$D$13,2,FALSE)*VLOOKUP(U$3,Oxides!$A$1:$D$13,3,FALSE)</f>
        <v>0.36046344308362122</v>
      </c>
      <c r="V8" s="7">
        <f>G8/VLOOKUP(V$3,Oxides!$A$1:$D$13,2,FALSE)*VLOOKUP(V$3,Oxides!$A$1:$D$13,3,FALSE)</f>
        <v>7.0766615953050645E-3</v>
      </c>
      <c r="W8" s="7">
        <f>H8/VLOOKUP(W$3,Oxides!$A$1:$D$13,2,FALSE)*VLOOKUP(W$3,Oxides!$A$1:$D$13,3,FALSE)</f>
        <v>0.10854894254721568</v>
      </c>
      <c r="X8" s="7">
        <f>I8/VLOOKUP(X$3,Oxides!$A$1:$D$13,2,FALSE)*VLOOKUP(X$3,Oxides!$A$1:$D$13,3,FALSE)</f>
        <v>0.17922801673018002</v>
      </c>
      <c r="Y8" s="7">
        <f>J8/VLOOKUP(Y$3,Oxides!$A$1:$D$13,2,FALSE)*VLOOKUP(Y$3,Oxides!$A$1:$D$13,3,FALSE)</f>
        <v>6.105299509625943E-2</v>
      </c>
      <c r="Z8" s="7">
        <f>K8/VLOOKUP(Z$3,Oxides!$A$1:$D$13,2,FALSE)*VLOOKUP(Z$3,Oxides!$A$1:$D$13,3,FALSE)</f>
        <v>3.1487738043563085E-2</v>
      </c>
      <c r="AA8" s="5">
        <f t="shared" si="11"/>
        <v>1.6465137724354046</v>
      </c>
      <c r="AC8" s="5"/>
      <c r="AD8" s="7">
        <f>B8/VLOOKUP(AD$3,Oxides!$A$1:$D$13,2,FALSE)*VLOOKUP(AD$3,Oxides!$A$1:$D$13,4,FALSE)</f>
        <v>1.3257929403461337</v>
      </c>
      <c r="AE8" s="7">
        <f>C8/VLOOKUP(AE$3,Oxides!$A$1:$D$13,2,FALSE)*VLOOKUP(AE$3,Oxides!$A$1:$D$13,4,FALSE)</f>
        <v>4.7985703297499099E-2</v>
      </c>
      <c r="AF8" s="7">
        <f>D8/VLOOKUP(AF$3,Oxides!$A$1:$D$13,2,FALSE)*VLOOKUP(AF$3,Oxides!$A$1:$D$13,4,FALSE)</f>
        <v>0.31764998027616581</v>
      </c>
      <c r="AG8" s="7">
        <f>E8/VLOOKUP(AG$3,Oxides!$A$1:$D$13,2,FALSE)*VLOOKUP(AG$3,Oxides!$A$1:$D$13,4,FALSE)</f>
        <v>0</v>
      </c>
      <c r="AH8" s="7">
        <f>F8/VLOOKUP(AH$3,Oxides!$A$1:$D$13,2,FALSE)*VLOOKUP(AH$3,Oxides!$A$1:$D$13,4,FALSE)</f>
        <v>0.36046344308362122</v>
      </c>
      <c r="AI8" s="7">
        <f>G8/VLOOKUP(AI$3,Oxides!$A$1:$D$13,2,FALSE)*VLOOKUP(AI$3,Oxides!$A$1:$D$13,4,FALSE)</f>
        <v>7.0766615953050645E-3</v>
      </c>
      <c r="AJ8" s="7">
        <f>H8/VLOOKUP(AJ$3,Oxides!$A$1:$D$13,2,FALSE)*VLOOKUP(AJ$3,Oxides!$A$1:$D$13,4,FALSE)</f>
        <v>0.10854894254721568</v>
      </c>
      <c r="AK8" s="7">
        <f>I8/VLOOKUP(AK$3,Oxides!$A$1:$D$13,2,FALSE)*VLOOKUP(AK$3,Oxides!$A$1:$D$13,4,FALSE)</f>
        <v>0.17922801673018002</v>
      </c>
      <c r="AL8" s="7">
        <f>J8/VLOOKUP(AL$3,Oxides!$A$1:$D$13,2,FALSE)*VLOOKUP(AL$3,Oxides!$A$1:$D$13,4,FALSE)</f>
        <v>3.0526497548129715E-2</v>
      </c>
      <c r="AM8" s="7">
        <f>K8/VLOOKUP(AM$3,Oxides!$A$1:$D$13,2,FALSE)*VLOOKUP(AM$3,Oxides!$A$1:$D$13,4,FALSE)</f>
        <v>1.5743869021781542E-2</v>
      </c>
      <c r="AN8" s="5">
        <f t="shared" si="12"/>
        <v>2.3930160544460319</v>
      </c>
      <c r="AQ8" s="8">
        <f t="shared" si="13"/>
        <v>6.3712981723016622</v>
      </c>
      <c r="AR8" s="8">
        <f t="shared" si="14"/>
        <v>0.23060254313629588</v>
      </c>
      <c r="AS8" s="8">
        <f t="shared" si="15"/>
        <v>2.0353532613590128</v>
      </c>
      <c r="AT8" s="8">
        <f t="shared" si="16"/>
        <v>0</v>
      </c>
      <c r="AU8" s="8">
        <f t="shared" si="17"/>
        <v>3.4645230129233391</v>
      </c>
      <c r="AV8" s="8">
        <f t="shared" si="18"/>
        <v>6.8015931773468666E-2</v>
      </c>
      <c r="AW8" s="8">
        <f t="shared" si="19"/>
        <v>1.0432966690496832</v>
      </c>
      <c r="AX8" s="8">
        <f t="shared" si="20"/>
        <v>1.7226145963940949</v>
      </c>
      <c r="AY8" s="8">
        <f t="shared" si="21"/>
        <v>0.58679877412650072</v>
      </c>
      <c r="AZ8" s="8">
        <f t="shared" si="22"/>
        <v>0.30263815976345498</v>
      </c>
      <c r="BA8" s="5">
        <f t="shared" si="23"/>
        <v>15.825141120827514</v>
      </c>
      <c r="BD8" s="8">
        <f t="shared" si="24"/>
        <v>12.742596344603324</v>
      </c>
      <c r="BE8" s="8">
        <f t="shared" si="25"/>
        <v>0.46120508627259177</v>
      </c>
      <c r="BF8" s="8">
        <f t="shared" si="26"/>
        <v>3.0530298920385199</v>
      </c>
      <c r="BG8" s="8">
        <f t="shared" si="27"/>
        <v>0</v>
      </c>
      <c r="BH8" s="8">
        <f t="shared" si="28"/>
        <v>3.4645230129233391</v>
      </c>
      <c r="BI8" s="8">
        <f t="shared" si="29"/>
        <v>6.8015931773468666E-2</v>
      </c>
      <c r="BJ8" s="8">
        <f t="shared" si="30"/>
        <v>1.0432966690496832</v>
      </c>
      <c r="BK8" s="8">
        <f t="shared" si="31"/>
        <v>1.7226145963940949</v>
      </c>
      <c r="BL8" s="8">
        <f t="shared" si="32"/>
        <v>0.29339938706325036</v>
      </c>
      <c r="BM8" s="8">
        <f t="shared" si="33"/>
        <v>0.15131907988172749</v>
      </c>
      <c r="BN8" s="5">
        <f t="shared" si="34"/>
        <v>23.000000000000004</v>
      </c>
      <c r="BP8">
        <f t="shared" si="35"/>
        <v>6.3712981723016622</v>
      </c>
      <c r="BQ8">
        <f t="shared" si="36"/>
        <v>1.6287018276983378</v>
      </c>
      <c r="BR8">
        <f t="shared" si="37"/>
        <v>8</v>
      </c>
      <c r="BS8" s="8">
        <f t="shared" si="38"/>
        <v>0.40665143366067502</v>
      </c>
      <c r="BT8" s="8">
        <f t="shared" si="39"/>
        <v>0</v>
      </c>
      <c r="BU8" s="8">
        <f t="shared" si="40"/>
        <v>1.0432966690496832</v>
      </c>
      <c r="BV8" s="8">
        <f t="shared" si="41"/>
        <v>3.4645230129233391</v>
      </c>
      <c r="BW8" s="8">
        <f t="shared" si="42"/>
        <v>6.8015931773468666E-2</v>
      </c>
      <c r="BX8" s="8">
        <f t="shared" si="43"/>
        <v>4.9824870474071661</v>
      </c>
      <c r="BY8">
        <f t="shared" si="44"/>
        <v>0</v>
      </c>
      <c r="BZ8">
        <f t="shared" si="45"/>
        <v>0</v>
      </c>
      <c r="CA8">
        <f t="shared" si="46"/>
        <v>0</v>
      </c>
      <c r="CB8" s="8">
        <f t="shared" si="47"/>
        <v>1.7226145963940949</v>
      </c>
      <c r="CC8">
        <f t="shared" si="48"/>
        <v>0.27738540360590513</v>
      </c>
      <c r="CD8">
        <f t="shared" si="49"/>
        <v>2</v>
      </c>
      <c r="CE8">
        <f t="shared" si="50"/>
        <v>0.30941337052059559</v>
      </c>
      <c r="CF8" s="8">
        <f t="shared" si="51"/>
        <v>0.30263815976345498</v>
      </c>
      <c r="CG8">
        <f t="shared" si="52"/>
        <v>0.61205153028405057</v>
      </c>
      <c r="CH8" s="8">
        <f t="shared" si="53"/>
        <v>15.594538577691216</v>
      </c>
      <c r="CI8" s="8">
        <f t="shared" si="54"/>
        <v>14.70510164380126</v>
      </c>
      <c r="CJ8">
        <f t="shared" si="55"/>
        <v>1.0200541528608236</v>
      </c>
    </row>
    <row r="9" spans="1:88" x14ac:dyDescent="0.2">
      <c r="A9" s="1" t="s">
        <v>592</v>
      </c>
      <c r="B9" s="1">
        <v>39.854000091552734</v>
      </c>
      <c r="C9" s="1">
        <v>1.8589999675750732</v>
      </c>
      <c r="D9" s="1">
        <v>10.85200023651123</v>
      </c>
      <c r="E9" s="1"/>
      <c r="F9" s="1">
        <v>25.988000869750977</v>
      </c>
      <c r="G9" s="1">
        <v>0.49000000953674316</v>
      </c>
      <c r="H9" s="1">
        <v>4.3920001983642578</v>
      </c>
      <c r="I9" s="1">
        <v>10.243000030517578</v>
      </c>
      <c r="J9" s="1">
        <v>1.534000039100647</v>
      </c>
      <c r="K9" s="1">
        <v>1.437000036239624</v>
      </c>
      <c r="L9" s="1">
        <v>0.54699999094009399</v>
      </c>
      <c r="M9" s="1">
        <v>0.10199999809265137</v>
      </c>
      <c r="N9" s="6">
        <f t="shared" si="10"/>
        <v>97.29800146818161</v>
      </c>
      <c r="Q9" s="7">
        <f>B9/VLOOKUP(Q$3,Oxides!$A$1:$D$13,2,FALSE)*VLOOKUP(Q$3,Oxides!$A$1:$D$13,3,FALSE)</f>
        <v>0.66329587668682821</v>
      </c>
      <c r="R9" s="7">
        <f>C9/VLOOKUP(R$3,Oxides!$A$1:$D$13,2,FALSE)*VLOOKUP(R$3,Oxides!$A$1:$D$13,3,FALSE)</f>
        <v>2.326693226400238E-2</v>
      </c>
      <c r="S9" s="7">
        <f>D9/VLOOKUP(S$3,Oxides!$A$1:$D$13,2,FALSE)*VLOOKUP(S$3,Oxides!$A$1:$D$13,3,FALSE)</f>
        <v>0.21286512363342694</v>
      </c>
      <c r="T9" s="7">
        <f>E9/VLOOKUP(T$3,Oxides!$A$1:$D$13,2,FALSE)*VLOOKUP(T$3,Oxides!$A$1:$D$13,3,FALSE)</f>
        <v>0</v>
      </c>
      <c r="U9" s="7">
        <f>F9/VLOOKUP(U$3,Oxides!$A$1:$D$13,2,FALSE)*VLOOKUP(U$3,Oxides!$A$1:$D$13,3,FALSE)</f>
        <v>0.3617161175751461</v>
      </c>
      <c r="V9" s="7">
        <f>G9/VLOOKUP(V$3,Oxides!$A$1:$D$13,2,FALSE)*VLOOKUP(V$3,Oxides!$A$1:$D$13,3,FALSE)</f>
        <v>6.9074988586661362E-3</v>
      </c>
      <c r="W9" s="7">
        <f>H9/VLOOKUP(W$3,Oxides!$A$1:$D$13,2,FALSE)*VLOOKUP(W$3,Oxides!$A$1:$D$13,3,FALSE)</f>
        <v>0.10897073764562325</v>
      </c>
      <c r="X9" s="7">
        <f>I9/VLOOKUP(X$3,Oxides!$A$1:$D$13,2,FALSE)*VLOOKUP(X$3,Oxides!$A$1:$D$13,3,FALSE)</f>
        <v>0.18265174075538573</v>
      </c>
      <c r="Y9" s="7">
        <f>J9/VLOOKUP(Y$3,Oxides!$A$1:$D$13,2,FALSE)*VLOOKUP(Y$3,Oxides!$A$1:$D$13,3,FALSE)</f>
        <v>4.9500686494497868E-2</v>
      </c>
      <c r="Z9" s="7">
        <f>K9/VLOOKUP(Z$3,Oxides!$A$1:$D$13,2,FALSE)*VLOOKUP(Z$3,Oxides!$A$1:$D$13,3,FALSE)</f>
        <v>3.0511044833179197E-2</v>
      </c>
      <c r="AA9" s="5">
        <f t="shared" si="11"/>
        <v>1.6396857587467557</v>
      </c>
      <c r="AC9" s="5"/>
      <c r="AD9" s="7">
        <f>B9/VLOOKUP(AD$3,Oxides!$A$1:$D$13,2,FALSE)*VLOOKUP(AD$3,Oxides!$A$1:$D$13,4,FALSE)</f>
        <v>1.3265917533736564</v>
      </c>
      <c r="AE9" s="7">
        <f>C9/VLOOKUP(AE$3,Oxides!$A$1:$D$13,2,FALSE)*VLOOKUP(AE$3,Oxides!$A$1:$D$13,4,FALSE)</f>
        <v>4.6533864528004759E-2</v>
      </c>
      <c r="AF9" s="7">
        <f>D9/VLOOKUP(AF$3,Oxides!$A$1:$D$13,2,FALSE)*VLOOKUP(AF$3,Oxides!$A$1:$D$13,4,FALSE)</f>
        <v>0.31929768545014042</v>
      </c>
      <c r="AG9" s="7">
        <f>E9/VLOOKUP(AG$3,Oxides!$A$1:$D$13,2,FALSE)*VLOOKUP(AG$3,Oxides!$A$1:$D$13,4,FALSE)</f>
        <v>0</v>
      </c>
      <c r="AH9" s="7">
        <f>F9/VLOOKUP(AH$3,Oxides!$A$1:$D$13,2,FALSE)*VLOOKUP(AH$3,Oxides!$A$1:$D$13,4,FALSE)</f>
        <v>0.3617161175751461</v>
      </c>
      <c r="AI9" s="7">
        <f>G9/VLOOKUP(AI$3,Oxides!$A$1:$D$13,2,FALSE)*VLOOKUP(AI$3,Oxides!$A$1:$D$13,4,FALSE)</f>
        <v>6.9074988586661362E-3</v>
      </c>
      <c r="AJ9" s="7">
        <f>H9/VLOOKUP(AJ$3,Oxides!$A$1:$D$13,2,FALSE)*VLOOKUP(AJ$3,Oxides!$A$1:$D$13,4,FALSE)</f>
        <v>0.10897073764562325</v>
      </c>
      <c r="AK9" s="7">
        <f>I9/VLOOKUP(AK$3,Oxides!$A$1:$D$13,2,FALSE)*VLOOKUP(AK$3,Oxides!$A$1:$D$13,4,FALSE)</f>
        <v>0.18265174075538573</v>
      </c>
      <c r="AL9" s="7">
        <f>J9/VLOOKUP(AL$3,Oxides!$A$1:$D$13,2,FALSE)*VLOOKUP(AL$3,Oxides!$A$1:$D$13,4,FALSE)</f>
        <v>2.4750343247248934E-2</v>
      </c>
      <c r="AM9" s="7">
        <f>K9/VLOOKUP(AM$3,Oxides!$A$1:$D$13,2,FALSE)*VLOOKUP(AM$3,Oxides!$A$1:$D$13,4,FALSE)</f>
        <v>1.5255522416589598E-2</v>
      </c>
      <c r="AN9" s="5">
        <f t="shared" si="12"/>
        <v>2.3926752638504611</v>
      </c>
      <c r="AQ9" s="8">
        <f t="shared" si="13"/>
        <v>6.376045004639006</v>
      </c>
      <c r="AR9" s="8">
        <f t="shared" si="14"/>
        <v>0.22365736385424523</v>
      </c>
      <c r="AS9" s="8">
        <f t="shared" si="15"/>
        <v>2.0462023900769539</v>
      </c>
      <c r="AT9" s="8">
        <f t="shared" si="16"/>
        <v>0</v>
      </c>
      <c r="AU9" s="8">
        <f t="shared" si="17"/>
        <v>3.4770580153196731</v>
      </c>
      <c r="AV9" s="8">
        <f t="shared" si="18"/>
        <v>6.6399513611242161E-2</v>
      </c>
      <c r="AW9" s="8">
        <f t="shared" si="19"/>
        <v>1.0474998440933341</v>
      </c>
      <c r="AX9" s="8">
        <f t="shared" si="20"/>
        <v>1.7557710822041699</v>
      </c>
      <c r="AY9" s="8">
        <f t="shared" si="21"/>
        <v>0.475833811037638</v>
      </c>
      <c r="AZ9" s="8">
        <f t="shared" si="22"/>
        <v>0.29329263430166014</v>
      </c>
      <c r="BA9" s="5">
        <f t="shared" si="23"/>
        <v>15.761759659137923</v>
      </c>
      <c r="BD9" s="8">
        <f t="shared" si="24"/>
        <v>12.752090009278012</v>
      </c>
      <c r="BE9" s="8">
        <f t="shared" si="25"/>
        <v>0.44731472770849046</v>
      </c>
      <c r="BF9" s="8">
        <f t="shared" si="26"/>
        <v>3.0693035851154309</v>
      </c>
      <c r="BG9" s="8">
        <f t="shared" si="27"/>
        <v>0</v>
      </c>
      <c r="BH9" s="8">
        <f t="shared" si="28"/>
        <v>3.4770580153196731</v>
      </c>
      <c r="BI9" s="8">
        <f t="shared" si="29"/>
        <v>6.6399513611242161E-2</v>
      </c>
      <c r="BJ9" s="8">
        <f t="shared" si="30"/>
        <v>1.0474998440933341</v>
      </c>
      <c r="BK9" s="8">
        <f t="shared" si="31"/>
        <v>1.7557710822041699</v>
      </c>
      <c r="BL9" s="8">
        <f t="shared" si="32"/>
        <v>0.237916905518819</v>
      </c>
      <c r="BM9" s="8">
        <f t="shared" si="33"/>
        <v>0.14664631715083007</v>
      </c>
      <c r="BN9" s="5">
        <f t="shared" si="34"/>
        <v>23</v>
      </c>
      <c r="BP9">
        <f t="shared" si="35"/>
        <v>6.376045004639006</v>
      </c>
      <c r="BQ9">
        <f t="shared" si="36"/>
        <v>1.623954995360994</v>
      </c>
      <c r="BR9">
        <f t="shared" si="37"/>
        <v>8</v>
      </c>
      <c r="BS9" s="8">
        <f t="shared" si="38"/>
        <v>0.42224739471595996</v>
      </c>
      <c r="BT9" s="8">
        <f t="shared" si="39"/>
        <v>0</v>
      </c>
      <c r="BU9" s="8">
        <f t="shared" si="40"/>
        <v>1.0474998440933341</v>
      </c>
      <c r="BV9" s="8">
        <f t="shared" si="41"/>
        <v>3.4770580153196731</v>
      </c>
      <c r="BW9" s="8">
        <f t="shared" si="42"/>
        <v>6.6399513611242161E-2</v>
      </c>
      <c r="BX9" s="8">
        <f t="shared" si="43"/>
        <v>5.0132047677402092</v>
      </c>
      <c r="BY9">
        <f t="shared" si="44"/>
        <v>0</v>
      </c>
      <c r="BZ9">
        <f t="shared" si="45"/>
        <v>0</v>
      </c>
      <c r="CA9">
        <f t="shared" si="46"/>
        <v>0</v>
      </c>
      <c r="CB9" s="8">
        <f t="shared" si="47"/>
        <v>1.7557710822041699</v>
      </c>
      <c r="CC9">
        <f t="shared" si="48"/>
        <v>0.24422891779583011</v>
      </c>
      <c r="CD9">
        <f t="shared" si="49"/>
        <v>2</v>
      </c>
      <c r="CE9">
        <f t="shared" si="50"/>
        <v>0.23160489324180789</v>
      </c>
      <c r="CF9" s="8">
        <f t="shared" si="51"/>
        <v>0.29329263430166014</v>
      </c>
      <c r="CG9">
        <f t="shared" si="52"/>
        <v>0.52489752754346797</v>
      </c>
      <c r="CH9" s="8">
        <f t="shared" si="53"/>
        <v>15.538102295283677</v>
      </c>
      <c r="CI9" s="8">
        <f t="shared" si="54"/>
        <v>14.768975849944379</v>
      </c>
      <c r="CJ9">
        <f t="shared" si="55"/>
        <v>1.0156425301525895</v>
      </c>
    </row>
    <row r="10" spans="1:88" x14ac:dyDescent="0.2">
      <c r="A10" s="1" t="s">
        <v>594</v>
      </c>
      <c r="B10" s="1">
        <v>39.548000335693359</v>
      </c>
      <c r="C10" s="1">
        <v>1.9559999704360962</v>
      </c>
      <c r="D10" s="1">
        <v>10.753999710083008</v>
      </c>
      <c r="E10" s="1"/>
      <c r="F10" s="1">
        <v>26.027000427246094</v>
      </c>
      <c r="G10" s="1">
        <v>0.50300002098083496</v>
      </c>
      <c r="H10" s="1">
        <v>4.3810000419616699</v>
      </c>
      <c r="I10" s="1">
        <v>10.053000450134277</v>
      </c>
      <c r="J10" s="1">
        <v>1.5880000591278076</v>
      </c>
      <c r="K10" s="1">
        <v>1.4309999942779541</v>
      </c>
      <c r="L10" s="1">
        <v>0.46399998664855957</v>
      </c>
      <c r="M10" s="1">
        <v>9.0000003576278687E-2</v>
      </c>
      <c r="N10" s="6">
        <f t="shared" si="10"/>
        <v>96.795001000165939</v>
      </c>
      <c r="Q10" s="7">
        <f>B10/VLOOKUP(Q$3,Oxides!$A$1:$D$13,2,FALSE)*VLOOKUP(Q$3,Oxides!$A$1:$D$13,3,FALSE)</f>
        <v>0.65820307857716687</v>
      </c>
      <c r="R10" s="7">
        <f>C10/VLOOKUP(R$3,Oxides!$A$1:$D$13,2,FALSE)*VLOOKUP(R$3,Oxides!$A$1:$D$13,3,FALSE)</f>
        <v>2.4480968055040832E-2</v>
      </c>
      <c r="S10" s="7">
        <f>D10/VLOOKUP(S$3,Oxides!$A$1:$D$13,2,FALSE)*VLOOKUP(S$3,Oxides!$A$1:$D$13,3,FALSE)</f>
        <v>0.21094281496040473</v>
      </c>
      <c r="T10" s="7">
        <f>E10/VLOOKUP(T$3,Oxides!$A$1:$D$13,2,FALSE)*VLOOKUP(T$3,Oxides!$A$1:$D$13,3,FALSE)</f>
        <v>0</v>
      </c>
      <c r="U10" s="7">
        <f>F10/VLOOKUP(U$3,Oxides!$A$1:$D$13,2,FALSE)*VLOOKUP(U$3,Oxides!$A$1:$D$13,3,FALSE)</f>
        <v>0.36225893610878335</v>
      </c>
      <c r="V10" s="7">
        <f>G10/VLOOKUP(V$3,Oxides!$A$1:$D$13,2,FALSE)*VLOOKUP(V$3,Oxides!$A$1:$D$13,3,FALSE)</f>
        <v>7.0907591902273689E-3</v>
      </c>
      <c r="W10" s="7">
        <f>H10/VLOOKUP(W$3,Oxides!$A$1:$D$13,2,FALSE)*VLOOKUP(W$3,Oxides!$A$1:$D$13,3,FALSE)</f>
        <v>0.10869781070954213</v>
      </c>
      <c r="X10" s="7">
        <f>I10/VLOOKUP(X$3,Oxides!$A$1:$D$13,2,FALSE)*VLOOKUP(X$3,Oxides!$A$1:$D$13,3,FALSE)</f>
        <v>0.17926369487074179</v>
      </c>
      <c r="Y10" s="7">
        <f>J10/VLOOKUP(Y$3,Oxides!$A$1:$D$13,2,FALSE)*VLOOKUP(Y$3,Oxides!$A$1:$D$13,3,FALSE)</f>
        <v>5.1243214521829755E-2</v>
      </c>
      <c r="Z10" s="7">
        <f>K10/VLOOKUP(Z$3,Oxides!$A$1:$D$13,2,FALSE)*VLOOKUP(Z$3,Oxides!$A$1:$D$13,3,FALSE)</f>
        <v>3.0383649186222553E-2</v>
      </c>
      <c r="AA10" s="5">
        <f t="shared" si="11"/>
        <v>1.6325649261799595</v>
      </c>
      <c r="AC10" s="5"/>
      <c r="AD10" s="7">
        <f>B10/VLOOKUP(AD$3,Oxides!$A$1:$D$13,2,FALSE)*VLOOKUP(AD$3,Oxides!$A$1:$D$13,4,FALSE)</f>
        <v>1.3164061571543337</v>
      </c>
      <c r="AE10" s="7">
        <f>C10/VLOOKUP(AE$3,Oxides!$A$1:$D$13,2,FALSE)*VLOOKUP(AE$3,Oxides!$A$1:$D$13,4,FALSE)</f>
        <v>4.8961936110081664E-2</v>
      </c>
      <c r="AF10" s="7">
        <f>D10/VLOOKUP(AF$3,Oxides!$A$1:$D$13,2,FALSE)*VLOOKUP(AF$3,Oxides!$A$1:$D$13,4,FALSE)</f>
        <v>0.31641422244060713</v>
      </c>
      <c r="AG10" s="7">
        <f>E10/VLOOKUP(AG$3,Oxides!$A$1:$D$13,2,FALSE)*VLOOKUP(AG$3,Oxides!$A$1:$D$13,4,FALSE)</f>
        <v>0</v>
      </c>
      <c r="AH10" s="7">
        <f>F10/VLOOKUP(AH$3,Oxides!$A$1:$D$13,2,FALSE)*VLOOKUP(AH$3,Oxides!$A$1:$D$13,4,FALSE)</f>
        <v>0.36225893610878335</v>
      </c>
      <c r="AI10" s="7">
        <f>G10/VLOOKUP(AI$3,Oxides!$A$1:$D$13,2,FALSE)*VLOOKUP(AI$3,Oxides!$A$1:$D$13,4,FALSE)</f>
        <v>7.0907591902273689E-3</v>
      </c>
      <c r="AJ10" s="7">
        <f>H10/VLOOKUP(AJ$3,Oxides!$A$1:$D$13,2,FALSE)*VLOOKUP(AJ$3,Oxides!$A$1:$D$13,4,FALSE)</f>
        <v>0.10869781070954213</v>
      </c>
      <c r="AK10" s="7">
        <f>I10/VLOOKUP(AK$3,Oxides!$A$1:$D$13,2,FALSE)*VLOOKUP(AK$3,Oxides!$A$1:$D$13,4,FALSE)</f>
        <v>0.17926369487074179</v>
      </c>
      <c r="AL10" s="7">
        <f>J10/VLOOKUP(AL$3,Oxides!$A$1:$D$13,2,FALSE)*VLOOKUP(AL$3,Oxides!$A$1:$D$13,4,FALSE)</f>
        <v>2.5621607260914878E-2</v>
      </c>
      <c r="AM10" s="7">
        <f>K10/VLOOKUP(AM$3,Oxides!$A$1:$D$13,2,FALSE)*VLOOKUP(AM$3,Oxides!$A$1:$D$13,4,FALSE)</f>
        <v>1.5191824593111277E-2</v>
      </c>
      <c r="AN10" s="5">
        <f t="shared" si="12"/>
        <v>2.3799069484383439</v>
      </c>
      <c r="AQ10" s="8">
        <f t="shared" si="13"/>
        <v>6.3610347527278686</v>
      </c>
      <c r="AR10" s="8">
        <f t="shared" si="14"/>
        <v>0.23659003375548418</v>
      </c>
      <c r="AS10" s="8">
        <f t="shared" si="15"/>
        <v>2.038602705569184</v>
      </c>
      <c r="AT10" s="8">
        <f t="shared" si="16"/>
        <v>0</v>
      </c>
      <c r="AU10" s="8">
        <f t="shared" si="17"/>
        <v>3.5009585294791923</v>
      </c>
      <c r="AV10" s="8">
        <f t="shared" si="18"/>
        <v>6.8526822648358077E-2</v>
      </c>
      <c r="AW10" s="8">
        <f t="shared" si="19"/>
        <v>1.050482098873639</v>
      </c>
      <c r="AX10" s="8">
        <f t="shared" si="20"/>
        <v>1.7324479785785527</v>
      </c>
      <c r="AY10" s="8">
        <f t="shared" si="21"/>
        <v>0.49522689732699776</v>
      </c>
      <c r="AZ10" s="8">
        <f t="shared" si="22"/>
        <v>0.29363498087254025</v>
      </c>
      <c r="BA10" s="5">
        <f t="shared" si="23"/>
        <v>15.777504799831815</v>
      </c>
      <c r="BD10" s="8">
        <f t="shared" si="24"/>
        <v>12.722069505455737</v>
      </c>
      <c r="BE10" s="8">
        <f t="shared" si="25"/>
        <v>0.47318006751096836</v>
      </c>
      <c r="BF10" s="8">
        <f t="shared" si="26"/>
        <v>3.0579040583537767</v>
      </c>
      <c r="BG10" s="8">
        <f t="shared" si="27"/>
        <v>0</v>
      </c>
      <c r="BH10" s="8">
        <f t="shared" si="28"/>
        <v>3.5009585294791923</v>
      </c>
      <c r="BI10" s="8">
        <f t="shared" si="29"/>
        <v>6.8526822648358077E-2</v>
      </c>
      <c r="BJ10" s="8">
        <f t="shared" si="30"/>
        <v>1.050482098873639</v>
      </c>
      <c r="BK10" s="8">
        <f t="shared" si="31"/>
        <v>1.7324479785785527</v>
      </c>
      <c r="BL10" s="8">
        <f t="shared" si="32"/>
        <v>0.24761344866349888</v>
      </c>
      <c r="BM10" s="8">
        <f t="shared" si="33"/>
        <v>0.14681749043627013</v>
      </c>
      <c r="BN10" s="5">
        <f t="shared" si="34"/>
        <v>22.999999999999996</v>
      </c>
      <c r="BP10">
        <f t="shared" si="35"/>
        <v>6.3610347527278686</v>
      </c>
      <c r="BQ10">
        <f t="shared" si="36"/>
        <v>1.6389652472721314</v>
      </c>
      <c r="BR10">
        <f t="shared" si="37"/>
        <v>8</v>
      </c>
      <c r="BS10" s="8">
        <f t="shared" si="38"/>
        <v>0.39963745829705255</v>
      </c>
      <c r="BT10" s="8">
        <f t="shared" si="39"/>
        <v>0</v>
      </c>
      <c r="BU10" s="8">
        <f t="shared" si="40"/>
        <v>1.050482098873639</v>
      </c>
      <c r="BV10" s="8">
        <f t="shared" si="41"/>
        <v>3.5009585294791923</v>
      </c>
      <c r="BW10" s="8">
        <f t="shared" si="42"/>
        <v>6.8526822648358077E-2</v>
      </c>
      <c r="BX10" s="8">
        <f t="shared" si="43"/>
        <v>5.0196049092982413</v>
      </c>
      <c r="BY10">
        <f t="shared" si="44"/>
        <v>0</v>
      </c>
      <c r="BZ10">
        <f t="shared" si="45"/>
        <v>0</v>
      </c>
      <c r="CA10">
        <f t="shared" si="46"/>
        <v>0</v>
      </c>
      <c r="CB10" s="8">
        <f t="shared" si="47"/>
        <v>1.7324479785785527</v>
      </c>
      <c r="CC10">
        <f t="shared" si="48"/>
        <v>0.26755202142144729</v>
      </c>
      <c r="CD10">
        <f t="shared" si="49"/>
        <v>2</v>
      </c>
      <c r="CE10">
        <f t="shared" si="50"/>
        <v>0.22767487590555047</v>
      </c>
      <c r="CF10" s="8">
        <f t="shared" si="51"/>
        <v>0.29363498087254025</v>
      </c>
      <c r="CG10">
        <f t="shared" si="52"/>
        <v>0.52130985677809072</v>
      </c>
      <c r="CH10" s="8">
        <f t="shared" si="53"/>
        <v>15.540914766076332</v>
      </c>
      <c r="CI10" s="8">
        <f t="shared" si="54"/>
        <v>14.752052887876793</v>
      </c>
      <c r="CJ10">
        <f t="shared" si="55"/>
        <v>1.0168076344362194</v>
      </c>
    </row>
    <row r="11" spans="1:88" x14ac:dyDescent="0.2">
      <c r="A11" s="1" t="s">
        <v>596</v>
      </c>
      <c r="B11" s="1">
        <v>40.050998687744141</v>
      </c>
      <c r="C11" s="1">
        <v>1.7779999971389771</v>
      </c>
      <c r="D11" s="1">
        <v>11.060000419616699</v>
      </c>
      <c r="E11" s="1"/>
      <c r="F11" s="1">
        <v>25.879999160766602</v>
      </c>
      <c r="G11" s="1">
        <v>0.51200002431869507</v>
      </c>
      <c r="H11" s="1">
        <v>4.3530001640319824</v>
      </c>
      <c r="I11" s="1">
        <v>10.255999565124512</v>
      </c>
      <c r="J11" s="1">
        <v>1.7829999923706055</v>
      </c>
      <c r="K11" s="1">
        <v>1.440000057220459</v>
      </c>
      <c r="L11" s="1">
        <v>0.46599999070167542</v>
      </c>
      <c r="M11" s="1">
        <v>9.3000002205371857E-2</v>
      </c>
      <c r="N11" s="6">
        <f t="shared" si="10"/>
        <v>97.671998061239719</v>
      </c>
      <c r="Q11" s="7">
        <f>B11/VLOOKUP(Q$3,Oxides!$A$1:$D$13,2,FALSE)*VLOOKUP(Q$3,Oxides!$A$1:$D$13,3,FALSE)</f>
        <v>0.66657455276116651</v>
      </c>
      <c r="R11" s="7">
        <f>C11/VLOOKUP(R$3,Oxides!$A$1:$D$13,2,FALSE)*VLOOKUP(R$3,Oxides!$A$1:$D$13,3,FALSE)</f>
        <v>2.2253150199239253E-2</v>
      </c>
      <c r="S11" s="7">
        <f>D11/VLOOKUP(S$3,Oxides!$A$1:$D$13,2,FALSE)*VLOOKUP(S$3,Oxides!$A$1:$D$13,3,FALSE)</f>
        <v>0.21694510739011316</v>
      </c>
      <c r="T11" s="7">
        <f>E11/VLOOKUP(T$3,Oxides!$A$1:$D$13,2,FALSE)*VLOOKUP(T$3,Oxides!$A$1:$D$13,3,FALSE)</f>
        <v>0</v>
      </c>
      <c r="U11" s="7">
        <f>F11/VLOOKUP(U$3,Oxides!$A$1:$D$13,2,FALSE)*VLOOKUP(U$3,Oxides!$A$1:$D$13,3,FALSE)</f>
        <v>0.36021288694724579</v>
      </c>
      <c r="V11" s="7">
        <f>G11/VLOOKUP(V$3,Oxides!$A$1:$D$13,2,FALSE)*VLOOKUP(V$3,Oxides!$A$1:$D$13,3,FALSE)</f>
        <v>7.2176316628280021E-3</v>
      </c>
      <c r="W11" s="7">
        <f>H11/VLOOKUP(W$3,Oxides!$A$1:$D$13,2,FALSE)*VLOOKUP(W$3,Oxides!$A$1:$D$13,3,FALSE)</f>
        <v>0.10800310050594929</v>
      </c>
      <c r="X11" s="7">
        <f>I11/VLOOKUP(X$3,Oxides!$A$1:$D$13,2,FALSE)*VLOOKUP(X$3,Oxides!$A$1:$D$13,3,FALSE)</f>
        <v>0.18288354663431691</v>
      </c>
      <c r="Y11" s="7">
        <f>J11/VLOOKUP(Y$3,Oxides!$A$1:$D$13,2,FALSE)*VLOOKUP(Y$3,Oxides!$A$1:$D$13,3,FALSE)</f>
        <v>5.7535672354854905E-2</v>
      </c>
      <c r="Z11" s="7">
        <f>K11/VLOOKUP(Z$3,Oxides!$A$1:$D$13,2,FALSE)*VLOOKUP(Z$3,Oxides!$A$1:$D$13,3,FALSE)</f>
        <v>3.0574742656657519E-2</v>
      </c>
      <c r="AA11" s="5">
        <f t="shared" si="11"/>
        <v>1.6522003911123715</v>
      </c>
      <c r="AC11" s="5"/>
      <c r="AD11" s="7">
        <f>B11/VLOOKUP(AD$3,Oxides!$A$1:$D$13,2,FALSE)*VLOOKUP(AD$3,Oxides!$A$1:$D$13,4,FALSE)</f>
        <v>1.333149105522333</v>
      </c>
      <c r="AE11" s="7">
        <f>C11/VLOOKUP(AE$3,Oxides!$A$1:$D$13,2,FALSE)*VLOOKUP(AE$3,Oxides!$A$1:$D$13,4,FALSE)</f>
        <v>4.4506300398478506E-2</v>
      </c>
      <c r="AF11" s="7">
        <f>D11/VLOOKUP(AF$3,Oxides!$A$1:$D$13,2,FALSE)*VLOOKUP(AF$3,Oxides!$A$1:$D$13,4,FALSE)</f>
        <v>0.32541766108516973</v>
      </c>
      <c r="AG11" s="7">
        <f>E11/VLOOKUP(AG$3,Oxides!$A$1:$D$13,2,FALSE)*VLOOKUP(AG$3,Oxides!$A$1:$D$13,4,FALSE)</f>
        <v>0</v>
      </c>
      <c r="AH11" s="7">
        <f>F11/VLOOKUP(AH$3,Oxides!$A$1:$D$13,2,FALSE)*VLOOKUP(AH$3,Oxides!$A$1:$D$13,4,FALSE)</f>
        <v>0.36021288694724579</v>
      </c>
      <c r="AI11" s="7">
        <f>G11/VLOOKUP(AI$3,Oxides!$A$1:$D$13,2,FALSE)*VLOOKUP(AI$3,Oxides!$A$1:$D$13,4,FALSE)</f>
        <v>7.2176316628280021E-3</v>
      </c>
      <c r="AJ11" s="7">
        <f>H11/VLOOKUP(AJ$3,Oxides!$A$1:$D$13,2,FALSE)*VLOOKUP(AJ$3,Oxides!$A$1:$D$13,4,FALSE)</f>
        <v>0.10800310050594929</v>
      </c>
      <c r="AK11" s="7">
        <f>I11/VLOOKUP(AK$3,Oxides!$A$1:$D$13,2,FALSE)*VLOOKUP(AK$3,Oxides!$A$1:$D$13,4,FALSE)</f>
        <v>0.18288354663431691</v>
      </c>
      <c r="AL11" s="7">
        <f>J11/VLOOKUP(AL$3,Oxides!$A$1:$D$13,2,FALSE)*VLOOKUP(AL$3,Oxides!$A$1:$D$13,4,FALSE)</f>
        <v>2.8767836177427453E-2</v>
      </c>
      <c r="AM11" s="7">
        <f>K11/VLOOKUP(AM$3,Oxides!$A$1:$D$13,2,FALSE)*VLOOKUP(AM$3,Oxides!$A$1:$D$13,4,FALSE)</f>
        <v>1.5287371328328759E-2</v>
      </c>
      <c r="AN11" s="5">
        <f t="shared" si="12"/>
        <v>2.4054454402620777</v>
      </c>
      <c r="AQ11" s="8">
        <f t="shared" si="13"/>
        <v>6.3735449812723521</v>
      </c>
      <c r="AR11" s="8">
        <f t="shared" si="14"/>
        <v>0.21277658017749049</v>
      </c>
      <c r="AS11" s="8">
        <f t="shared" si="15"/>
        <v>2.0743507154454361</v>
      </c>
      <c r="AT11" s="8">
        <f t="shared" si="16"/>
        <v>0</v>
      </c>
      <c r="AU11" s="8">
        <f t="shared" si="17"/>
        <v>3.4442254482745609</v>
      </c>
      <c r="AV11" s="8">
        <f t="shared" si="18"/>
        <v>6.9012385592481962E-2</v>
      </c>
      <c r="AW11" s="8">
        <f t="shared" si="19"/>
        <v>1.0326866159833539</v>
      </c>
      <c r="AX11" s="8">
        <f t="shared" si="20"/>
        <v>1.7486663809473069</v>
      </c>
      <c r="AY11" s="8">
        <f t="shared" si="21"/>
        <v>0.55013530633955454</v>
      </c>
      <c r="AZ11" s="8">
        <f t="shared" si="22"/>
        <v>0.29234463992935378</v>
      </c>
      <c r="BA11" s="5">
        <f t="shared" si="23"/>
        <v>15.797743053961891</v>
      </c>
      <c r="BD11" s="8">
        <f t="shared" si="24"/>
        <v>12.747089962544704</v>
      </c>
      <c r="BE11" s="8">
        <f t="shared" si="25"/>
        <v>0.42555316035498097</v>
      </c>
      <c r="BF11" s="8">
        <f t="shared" si="26"/>
        <v>3.1115260731681538</v>
      </c>
      <c r="BG11" s="8">
        <f t="shared" si="27"/>
        <v>0</v>
      </c>
      <c r="BH11" s="8">
        <f t="shared" si="28"/>
        <v>3.4442254482745609</v>
      </c>
      <c r="BI11" s="8">
        <f t="shared" si="29"/>
        <v>6.9012385592481962E-2</v>
      </c>
      <c r="BJ11" s="8">
        <f t="shared" si="30"/>
        <v>1.0326866159833539</v>
      </c>
      <c r="BK11" s="8">
        <f t="shared" si="31"/>
        <v>1.7486663809473069</v>
      </c>
      <c r="BL11" s="8">
        <f t="shared" si="32"/>
        <v>0.27506765316977727</v>
      </c>
      <c r="BM11" s="8">
        <f t="shared" si="33"/>
        <v>0.14617231996467689</v>
      </c>
      <c r="BN11" s="5">
        <f t="shared" si="34"/>
        <v>23</v>
      </c>
      <c r="BP11">
        <f t="shared" si="35"/>
        <v>6.3735449812723521</v>
      </c>
      <c r="BQ11">
        <f t="shared" si="36"/>
        <v>1.6264550187276479</v>
      </c>
      <c r="BR11">
        <f t="shared" si="37"/>
        <v>8</v>
      </c>
      <c r="BS11" s="8">
        <f t="shared" si="38"/>
        <v>0.44789569671778828</v>
      </c>
      <c r="BT11" s="8">
        <f t="shared" si="39"/>
        <v>0</v>
      </c>
      <c r="BU11" s="8">
        <f t="shared" si="40"/>
        <v>1.0326866159833539</v>
      </c>
      <c r="BV11" s="8">
        <f t="shared" si="41"/>
        <v>3.4442254482745609</v>
      </c>
      <c r="BW11" s="8">
        <f t="shared" si="42"/>
        <v>6.9012385592481962E-2</v>
      </c>
      <c r="BX11" s="8">
        <f t="shared" si="43"/>
        <v>4.9938201465681855</v>
      </c>
      <c r="BY11">
        <f t="shared" si="44"/>
        <v>0</v>
      </c>
      <c r="BZ11">
        <f t="shared" si="45"/>
        <v>0</v>
      </c>
      <c r="CA11">
        <f t="shared" si="46"/>
        <v>0</v>
      </c>
      <c r="CB11" s="8">
        <f t="shared" si="47"/>
        <v>1.7486663809473069</v>
      </c>
      <c r="CC11">
        <f t="shared" si="48"/>
        <v>0.25133361905269314</v>
      </c>
      <c r="CD11">
        <f t="shared" si="49"/>
        <v>2</v>
      </c>
      <c r="CE11">
        <f t="shared" si="50"/>
        <v>0.29880168728686141</v>
      </c>
      <c r="CF11" s="8">
        <f t="shared" si="51"/>
        <v>0.29234463992935378</v>
      </c>
      <c r="CG11">
        <f t="shared" si="52"/>
        <v>0.59114632721621518</v>
      </c>
      <c r="CH11" s="8">
        <f t="shared" si="53"/>
        <v>15.584966473784402</v>
      </c>
      <c r="CI11" s="8">
        <f t="shared" si="54"/>
        <v>14.742486527515494</v>
      </c>
      <c r="CJ11">
        <f t="shared" si="55"/>
        <v>1.0174674382102287</v>
      </c>
    </row>
    <row r="12" spans="1:88" x14ac:dyDescent="0.2">
      <c r="A12" s="1" t="s">
        <v>598</v>
      </c>
      <c r="B12" s="1">
        <v>39.701999664306641</v>
      </c>
      <c r="C12" s="1">
        <v>1.8509999513626099</v>
      </c>
      <c r="D12" s="1">
        <v>10.904999732971191</v>
      </c>
      <c r="E12" s="1"/>
      <c r="F12" s="1">
        <v>26.160999298095703</v>
      </c>
      <c r="G12" s="1">
        <v>0.49000000953674316</v>
      </c>
      <c r="H12" s="1">
        <v>4.3600001335144043</v>
      </c>
      <c r="I12" s="1">
        <v>9.9209995269775391</v>
      </c>
      <c r="J12" s="1">
        <v>1.6549999713897705</v>
      </c>
      <c r="K12" s="1">
        <v>1.437999963760376</v>
      </c>
      <c r="L12" s="1">
        <v>-0.164000004529953</v>
      </c>
      <c r="M12" s="1">
        <v>0.10400000214576721</v>
      </c>
      <c r="N12" s="6">
        <f t="shared" si="10"/>
        <v>96.422998249530792</v>
      </c>
      <c r="Q12" s="7">
        <f>B12/VLOOKUP(Q$3,Oxides!$A$1:$D$13,2,FALSE)*VLOOKUP(Q$3,Oxides!$A$1:$D$13,3,FALSE)</f>
        <v>0.66076611163400123</v>
      </c>
      <c r="R12" s="7">
        <f>C12/VLOOKUP(R$3,Oxides!$A$1:$D$13,2,FALSE)*VLOOKUP(R$3,Oxides!$A$1:$D$13,3,FALSE)</f>
        <v>2.3166805400864719E-2</v>
      </c>
      <c r="S12" s="7">
        <f>D12/VLOOKUP(S$3,Oxides!$A$1:$D$13,2,FALSE)*VLOOKUP(S$3,Oxides!$A$1:$D$13,3,FALSE)</f>
        <v>0.21390472408685318</v>
      </c>
      <c r="T12" s="7">
        <f>E12/VLOOKUP(T$3,Oxides!$A$1:$D$13,2,FALSE)*VLOOKUP(T$3,Oxides!$A$1:$D$13,3,FALSE)</f>
        <v>0</v>
      </c>
      <c r="U12" s="7">
        <f>F12/VLOOKUP(U$3,Oxides!$A$1:$D$13,2,FALSE)*VLOOKUP(U$3,Oxides!$A$1:$D$13,3,FALSE)</f>
        <v>0.36412401036232439</v>
      </c>
      <c r="V12" s="7">
        <f>G12/VLOOKUP(V$3,Oxides!$A$1:$D$13,2,FALSE)*VLOOKUP(V$3,Oxides!$A$1:$D$13,3,FALSE)</f>
        <v>6.9074988586661362E-3</v>
      </c>
      <c r="W12" s="7">
        <f>H12/VLOOKUP(W$3,Oxides!$A$1:$D$13,2,FALSE)*VLOOKUP(W$3,Oxides!$A$1:$D$13,3,FALSE)</f>
        <v>0.1081767780568475</v>
      </c>
      <c r="X12" s="7">
        <f>I12/VLOOKUP(X$3,Oxides!$A$1:$D$13,2,FALSE)*VLOOKUP(X$3,Oxides!$A$1:$D$13,3,FALSE)</f>
        <v>0.1769098729119345</v>
      </c>
      <c r="Y12" s="7">
        <f>J12/VLOOKUP(Y$3,Oxides!$A$1:$D$13,2,FALSE)*VLOOKUP(Y$3,Oxides!$A$1:$D$13,3,FALSE)</f>
        <v>5.3405236404164717E-2</v>
      </c>
      <c r="Z12" s="7">
        <f>K12/VLOOKUP(Z$3,Oxides!$A$1:$D$13,2,FALSE)*VLOOKUP(Z$3,Oxides!$A$1:$D$13,3,FALSE)</f>
        <v>3.0532275753601044E-2</v>
      </c>
      <c r="AA12" s="5">
        <f t="shared" si="11"/>
        <v>1.6378933134692573</v>
      </c>
      <c r="AC12" s="5"/>
      <c r="AD12" s="7">
        <f>B12/VLOOKUP(AD$3,Oxides!$A$1:$D$13,2,FALSE)*VLOOKUP(AD$3,Oxides!$A$1:$D$13,4,FALSE)</f>
        <v>1.3215322232680025</v>
      </c>
      <c r="AE12" s="7">
        <f>C12/VLOOKUP(AE$3,Oxides!$A$1:$D$13,2,FALSE)*VLOOKUP(AE$3,Oxides!$A$1:$D$13,4,FALSE)</f>
        <v>4.6333610801729437E-2</v>
      </c>
      <c r="AF12" s="7">
        <f>D12/VLOOKUP(AF$3,Oxides!$A$1:$D$13,2,FALSE)*VLOOKUP(AF$3,Oxides!$A$1:$D$13,4,FALSE)</f>
        <v>0.32085708613027975</v>
      </c>
      <c r="AG12" s="7">
        <f>E12/VLOOKUP(AG$3,Oxides!$A$1:$D$13,2,FALSE)*VLOOKUP(AG$3,Oxides!$A$1:$D$13,4,FALSE)</f>
        <v>0</v>
      </c>
      <c r="AH12" s="7">
        <f>F12/VLOOKUP(AH$3,Oxides!$A$1:$D$13,2,FALSE)*VLOOKUP(AH$3,Oxides!$A$1:$D$13,4,FALSE)</f>
        <v>0.36412401036232439</v>
      </c>
      <c r="AI12" s="7">
        <f>G12/VLOOKUP(AI$3,Oxides!$A$1:$D$13,2,FALSE)*VLOOKUP(AI$3,Oxides!$A$1:$D$13,4,FALSE)</f>
        <v>6.9074988586661362E-3</v>
      </c>
      <c r="AJ12" s="7">
        <f>H12/VLOOKUP(AJ$3,Oxides!$A$1:$D$13,2,FALSE)*VLOOKUP(AJ$3,Oxides!$A$1:$D$13,4,FALSE)</f>
        <v>0.1081767780568475</v>
      </c>
      <c r="AK12" s="7">
        <f>I12/VLOOKUP(AK$3,Oxides!$A$1:$D$13,2,FALSE)*VLOOKUP(AK$3,Oxides!$A$1:$D$13,4,FALSE)</f>
        <v>0.1769098729119345</v>
      </c>
      <c r="AL12" s="7">
        <f>J12/VLOOKUP(AL$3,Oxides!$A$1:$D$13,2,FALSE)*VLOOKUP(AL$3,Oxides!$A$1:$D$13,4,FALSE)</f>
        <v>2.6702618202082359E-2</v>
      </c>
      <c r="AM12" s="7">
        <f>K12/VLOOKUP(AM$3,Oxides!$A$1:$D$13,2,FALSE)*VLOOKUP(AM$3,Oxides!$A$1:$D$13,4,FALSE)</f>
        <v>1.5266137876800522E-2</v>
      </c>
      <c r="AN12" s="5">
        <f t="shared" si="12"/>
        <v>2.3868098364686667</v>
      </c>
      <c r="AQ12" s="8">
        <f t="shared" si="13"/>
        <v>6.3673361553039411</v>
      </c>
      <c r="AR12" s="8">
        <f t="shared" si="14"/>
        <v>0.22324213520429884</v>
      </c>
      <c r="AS12" s="8">
        <f t="shared" si="15"/>
        <v>2.0612486922194768</v>
      </c>
      <c r="AT12" s="8">
        <f t="shared" si="16"/>
        <v>0</v>
      </c>
      <c r="AU12" s="8">
        <f t="shared" si="17"/>
        <v>3.5088058170248799</v>
      </c>
      <c r="AV12" s="8">
        <f t="shared" si="18"/>
        <v>6.6562686026288606E-2</v>
      </c>
      <c r="AW12" s="8">
        <f t="shared" si="19"/>
        <v>1.0424231781232458</v>
      </c>
      <c r="AX12" s="8">
        <f t="shared" si="20"/>
        <v>1.7047554500590432</v>
      </c>
      <c r="AY12" s="8">
        <f t="shared" si="21"/>
        <v>0.51462852990128172</v>
      </c>
      <c r="AZ12" s="8">
        <f t="shared" si="22"/>
        <v>0.29421796894041868</v>
      </c>
      <c r="BA12" s="5">
        <f t="shared" si="23"/>
        <v>15.783220612802877</v>
      </c>
      <c r="BD12" s="8">
        <f t="shared" si="24"/>
        <v>12.734672310607882</v>
      </c>
      <c r="BE12" s="8">
        <f t="shared" si="25"/>
        <v>0.44648427040859767</v>
      </c>
      <c r="BF12" s="8">
        <f t="shared" si="26"/>
        <v>3.091873038329215</v>
      </c>
      <c r="BG12" s="8">
        <f t="shared" si="27"/>
        <v>0</v>
      </c>
      <c r="BH12" s="8">
        <f t="shared" si="28"/>
        <v>3.5088058170248799</v>
      </c>
      <c r="BI12" s="8">
        <f t="shared" si="29"/>
        <v>6.6562686026288606E-2</v>
      </c>
      <c r="BJ12" s="8">
        <f t="shared" si="30"/>
        <v>1.0424231781232458</v>
      </c>
      <c r="BK12" s="8">
        <f t="shared" si="31"/>
        <v>1.7047554500590432</v>
      </c>
      <c r="BL12" s="8">
        <f t="shared" si="32"/>
        <v>0.25731426495064086</v>
      </c>
      <c r="BM12" s="8">
        <f t="shared" si="33"/>
        <v>0.14710898447020934</v>
      </c>
      <c r="BN12" s="5">
        <f t="shared" si="34"/>
        <v>23</v>
      </c>
      <c r="BP12">
        <f t="shared" si="35"/>
        <v>6.3673361553039411</v>
      </c>
      <c r="BQ12">
        <f t="shared" si="36"/>
        <v>1.6326638446960589</v>
      </c>
      <c r="BR12">
        <f t="shared" si="37"/>
        <v>8</v>
      </c>
      <c r="BS12" s="8">
        <f t="shared" si="38"/>
        <v>0.42858484752341797</v>
      </c>
      <c r="BT12" s="8">
        <f t="shared" si="39"/>
        <v>0</v>
      </c>
      <c r="BU12" s="8">
        <f t="shared" si="40"/>
        <v>1.0424231781232458</v>
      </c>
      <c r="BV12" s="8">
        <f t="shared" si="41"/>
        <v>3.5088058170248799</v>
      </c>
      <c r="BW12" s="8">
        <f t="shared" si="42"/>
        <v>6.6562686026288606E-2</v>
      </c>
      <c r="BX12" s="8">
        <f t="shared" si="43"/>
        <v>5.0463765286978317</v>
      </c>
      <c r="BY12">
        <f t="shared" si="44"/>
        <v>0</v>
      </c>
      <c r="BZ12">
        <f t="shared" si="45"/>
        <v>0</v>
      </c>
      <c r="CA12">
        <f t="shared" si="46"/>
        <v>0</v>
      </c>
      <c r="CB12" s="8">
        <f t="shared" si="47"/>
        <v>1.7047554500590432</v>
      </c>
      <c r="CC12">
        <f t="shared" si="48"/>
        <v>0.29524454994095684</v>
      </c>
      <c r="CD12">
        <f t="shared" si="49"/>
        <v>2</v>
      </c>
      <c r="CE12">
        <f t="shared" si="50"/>
        <v>0.21938397996032488</v>
      </c>
      <c r="CF12" s="8">
        <f t="shared" si="51"/>
        <v>0.29421796894041868</v>
      </c>
      <c r="CG12">
        <f t="shared" si="52"/>
        <v>0.51360194890074351</v>
      </c>
      <c r="CH12" s="8">
        <f t="shared" si="53"/>
        <v>15.559978477598575</v>
      </c>
      <c r="CI12" s="8">
        <f t="shared" si="54"/>
        <v>14.751131978756874</v>
      </c>
      <c r="CJ12">
        <f t="shared" si="55"/>
        <v>1.0168711134577009</v>
      </c>
    </row>
    <row r="13" spans="1:88" x14ac:dyDescent="0.2">
      <c r="A13" s="1" t="s">
        <v>600</v>
      </c>
      <c r="B13" s="1">
        <v>40.132999420166016</v>
      </c>
      <c r="C13" s="1">
        <v>1.8309999704360962</v>
      </c>
      <c r="D13" s="1">
        <v>10.98900032043457</v>
      </c>
      <c r="E13" s="1"/>
      <c r="F13" s="1">
        <v>26.10099983215332</v>
      </c>
      <c r="G13" s="1">
        <v>0.50900000333786011</v>
      </c>
      <c r="H13" s="1">
        <v>4.3369998931884766</v>
      </c>
      <c r="I13" s="1">
        <v>10.12399959564209</v>
      </c>
      <c r="J13" s="1">
        <v>1.5670000314712524</v>
      </c>
      <c r="K13" s="1">
        <v>1.4010000228881836</v>
      </c>
      <c r="L13" s="1">
        <v>-0.17399999499320984</v>
      </c>
      <c r="M13" s="1">
        <v>0.10499999672174454</v>
      </c>
      <c r="N13" s="6">
        <f t="shared" si="10"/>
        <v>96.9229990914464</v>
      </c>
      <c r="Q13" s="7">
        <f>B13/VLOOKUP(Q$3,Oxides!$A$1:$D$13,2,FALSE)*VLOOKUP(Q$3,Oxides!$A$1:$D$13,3,FALSE)</f>
        <v>0.66793930278815961</v>
      </c>
      <c r="R13" s="7">
        <f>C13/VLOOKUP(R$3,Oxides!$A$1:$D$13,2,FALSE)*VLOOKUP(R$3,Oxides!$A$1:$D$13,3,FALSE)</f>
        <v>2.2916488989022318E-2</v>
      </c>
      <c r="S13" s="7">
        <f>D13/VLOOKUP(S$3,Oxides!$A$1:$D$13,2,FALSE)*VLOOKUP(S$3,Oxides!$A$1:$D$13,3,FALSE)</f>
        <v>0.21555241990752902</v>
      </c>
      <c r="T13" s="7">
        <f>E13/VLOOKUP(T$3,Oxides!$A$1:$D$13,2,FALSE)*VLOOKUP(T$3,Oxides!$A$1:$D$13,3,FALSE)</f>
        <v>0</v>
      </c>
      <c r="U13" s="7">
        <f>F13/VLOOKUP(U$3,Oxides!$A$1:$D$13,2,FALSE)*VLOOKUP(U$3,Oxides!$A$1:$D$13,3,FALSE)</f>
        <v>0.36328890288383719</v>
      </c>
      <c r="V13" s="7">
        <f>G13/VLOOKUP(V$3,Oxides!$A$1:$D$13,2,FALSE)*VLOOKUP(V$3,Oxides!$A$1:$D$13,3,FALSE)</f>
        <v>7.1753405585468335E-3</v>
      </c>
      <c r="W13" s="7">
        <f>H13/VLOOKUP(W$3,Oxides!$A$1:$D$13,2,FALSE)*VLOOKUP(W$3,Oxides!$A$1:$D$13,3,FALSE)</f>
        <v>0.10760611479611348</v>
      </c>
      <c r="X13" s="7">
        <f>I13/VLOOKUP(X$3,Oxides!$A$1:$D$13,2,FALSE)*VLOOKUP(X$3,Oxides!$A$1:$D$13,3,FALSE)</f>
        <v>0.18052974168129635</v>
      </c>
      <c r="Y13" s="7">
        <f>J13/VLOOKUP(Y$3,Oxides!$A$1:$D$13,2,FALSE)*VLOOKUP(Y$3,Oxides!$A$1:$D$13,3,FALSE)</f>
        <v>5.0565564092294978E-2</v>
      </c>
      <c r="Z13" s="7">
        <f>K13/VLOOKUP(Z$3,Oxides!$A$1:$D$13,2,FALSE)*VLOOKUP(Z$3,Oxides!$A$1:$D$13,3,FALSE)</f>
        <v>2.9746676013652121E-2</v>
      </c>
      <c r="AA13" s="5">
        <f t="shared" si="11"/>
        <v>1.6453205517104523</v>
      </c>
      <c r="AC13" s="5"/>
      <c r="AD13" s="7">
        <f>B13/VLOOKUP(AD$3,Oxides!$A$1:$D$13,2,FALSE)*VLOOKUP(AD$3,Oxides!$A$1:$D$13,4,FALSE)</f>
        <v>1.3358786055763192</v>
      </c>
      <c r="AE13" s="7">
        <f>C13/VLOOKUP(AE$3,Oxides!$A$1:$D$13,2,FALSE)*VLOOKUP(AE$3,Oxides!$A$1:$D$13,4,FALSE)</f>
        <v>4.5832977978044635E-2</v>
      </c>
      <c r="AF13" s="7">
        <f>D13/VLOOKUP(AF$3,Oxides!$A$1:$D$13,2,FALSE)*VLOOKUP(AF$3,Oxides!$A$1:$D$13,4,FALSE)</f>
        <v>0.32332862986129352</v>
      </c>
      <c r="AG13" s="7">
        <f>E13/VLOOKUP(AG$3,Oxides!$A$1:$D$13,2,FALSE)*VLOOKUP(AG$3,Oxides!$A$1:$D$13,4,FALSE)</f>
        <v>0</v>
      </c>
      <c r="AH13" s="7">
        <f>F13/VLOOKUP(AH$3,Oxides!$A$1:$D$13,2,FALSE)*VLOOKUP(AH$3,Oxides!$A$1:$D$13,4,FALSE)</f>
        <v>0.36328890288383719</v>
      </c>
      <c r="AI13" s="7">
        <f>G13/VLOOKUP(AI$3,Oxides!$A$1:$D$13,2,FALSE)*VLOOKUP(AI$3,Oxides!$A$1:$D$13,4,FALSE)</f>
        <v>7.1753405585468335E-3</v>
      </c>
      <c r="AJ13" s="7">
        <f>H13/VLOOKUP(AJ$3,Oxides!$A$1:$D$13,2,FALSE)*VLOOKUP(AJ$3,Oxides!$A$1:$D$13,4,FALSE)</f>
        <v>0.10760611479611348</v>
      </c>
      <c r="AK13" s="7">
        <f>I13/VLOOKUP(AK$3,Oxides!$A$1:$D$13,2,FALSE)*VLOOKUP(AK$3,Oxides!$A$1:$D$13,4,FALSE)</f>
        <v>0.18052974168129635</v>
      </c>
      <c r="AL13" s="7">
        <f>J13/VLOOKUP(AL$3,Oxides!$A$1:$D$13,2,FALSE)*VLOOKUP(AL$3,Oxides!$A$1:$D$13,4,FALSE)</f>
        <v>2.5282782046147489E-2</v>
      </c>
      <c r="AM13" s="7">
        <f>K13/VLOOKUP(AM$3,Oxides!$A$1:$D$13,2,FALSE)*VLOOKUP(AM$3,Oxides!$A$1:$D$13,4,FALSE)</f>
        <v>1.487333800682606E-2</v>
      </c>
      <c r="AN13" s="5">
        <f t="shared" si="12"/>
        <v>2.4037964333884254</v>
      </c>
      <c r="AQ13" s="8">
        <f t="shared" si="13"/>
        <v>6.3909754381623429</v>
      </c>
      <c r="AR13" s="8">
        <f t="shared" si="14"/>
        <v>0.21926950195384678</v>
      </c>
      <c r="AS13" s="8">
        <f t="shared" si="15"/>
        <v>2.0624482127568164</v>
      </c>
      <c r="AT13" s="8">
        <f t="shared" si="16"/>
        <v>0</v>
      </c>
      <c r="AU13" s="8">
        <f t="shared" si="17"/>
        <v>3.4760201197861087</v>
      </c>
      <c r="AV13" s="8">
        <f t="shared" si="18"/>
        <v>6.8655078505938438E-2</v>
      </c>
      <c r="AW13" s="8">
        <f t="shared" si="19"/>
        <v>1.029596602247179</v>
      </c>
      <c r="AX13" s="8">
        <f t="shared" si="20"/>
        <v>1.727344296295855</v>
      </c>
      <c r="AY13" s="8">
        <f t="shared" si="21"/>
        <v>0.483821324455246</v>
      </c>
      <c r="AZ13" s="8">
        <f t="shared" si="22"/>
        <v>0.28462208313936888</v>
      </c>
      <c r="BA13" s="5">
        <f t="shared" si="23"/>
        <v>15.742752657302699</v>
      </c>
      <c r="BD13" s="8">
        <f t="shared" si="24"/>
        <v>12.781950876324686</v>
      </c>
      <c r="BE13" s="8">
        <f t="shared" si="25"/>
        <v>0.43853900390769357</v>
      </c>
      <c r="BF13" s="8">
        <f t="shared" si="26"/>
        <v>3.0936723191352242</v>
      </c>
      <c r="BG13" s="8">
        <f t="shared" si="27"/>
        <v>0</v>
      </c>
      <c r="BH13" s="8">
        <f t="shared" si="28"/>
        <v>3.4760201197861087</v>
      </c>
      <c r="BI13" s="8">
        <f t="shared" si="29"/>
        <v>6.8655078505938438E-2</v>
      </c>
      <c r="BJ13" s="8">
        <f t="shared" si="30"/>
        <v>1.029596602247179</v>
      </c>
      <c r="BK13" s="8">
        <f t="shared" si="31"/>
        <v>1.727344296295855</v>
      </c>
      <c r="BL13" s="8">
        <f t="shared" si="32"/>
        <v>0.241910662227623</v>
      </c>
      <c r="BM13" s="8">
        <f t="shared" si="33"/>
        <v>0.14231104156968444</v>
      </c>
      <c r="BN13" s="5">
        <f t="shared" si="34"/>
        <v>22.999999999999993</v>
      </c>
      <c r="BP13">
        <f t="shared" si="35"/>
        <v>6.3909754381623429</v>
      </c>
      <c r="BQ13">
        <f t="shared" si="36"/>
        <v>1.6090245618376571</v>
      </c>
      <c r="BR13">
        <f t="shared" si="37"/>
        <v>8</v>
      </c>
      <c r="BS13" s="8">
        <f t="shared" si="38"/>
        <v>0.45342365091915937</v>
      </c>
      <c r="BT13" s="8">
        <f t="shared" si="39"/>
        <v>0</v>
      </c>
      <c r="BU13" s="8">
        <f t="shared" si="40"/>
        <v>1.029596602247179</v>
      </c>
      <c r="BV13" s="8">
        <f t="shared" si="41"/>
        <v>3.4760201197861087</v>
      </c>
      <c r="BW13" s="8">
        <f t="shared" si="42"/>
        <v>6.8655078505938438E-2</v>
      </c>
      <c r="BX13" s="8">
        <f t="shared" si="43"/>
        <v>5.0276954514583858</v>
      </c>
      <c r="BY13">
        <f t="shared" si="44"/>
        <v>0</v>
      </c>
      <c r="BZ13">
        <f t="shared" si="45"/>
        <v>0</v>
      </c>
      <c r="CA13">
        <f t="shared" si="46"/>
        <v>0</v>
      </c>
      <c r="CB13" s="8">
        <f t="shared" si="47"/>
        <v>1.727344296295855</v>
      </c>
      <c r="CC13">
        <f t="shared" si="48"/>
        <v>0.27265570370414505</v>
      </c>
      <c r="CD13">
        <f t="shared" si="49"/>
        <v>2</v>
      </c>
      <c r="CE13">
        <f t="shared" si="50"/>
        <v>0.21116562075110096</v>
      </c>
      <c r="CF13" s="8">
        <f t="shared" si="51"/>
        <v>0.28462208313936888</v>
      </c>
      <c r="CG13">
        <f t="shared" si="52"/>
        <v>0.49578770389046983</v>
      </c>
      <c r="CH13" s="8">
        <f t="shared" si="53"/>
        <v>15.523483155348854</v>
      </c>
      <c r="CI13" s="8">
        <f t="shared" si="54"/>
        <v>14.755039747754239</v>
      </c>
      <c r="CJ13">
        <f t="shared" si="55"/>
        <v>1.0166018022610237</v>
      </c>
    </row>
    <row r="14" spans="1:88" x14ac:dyDescent="0.2">
      <c r="A14" s="1" t="s">
        <v>602</v>
      </c>
      <c r="B14" s="1">
        <v>39.419998168945312</v>
      </c>
      <c r="C14" s="1">
        <v>1.9600000381469727</v>
      </c>
      <c r="D14" s="1">
        <v>10.736000061035156</v>
      </c>
      <c r="E14" s="1"/>
      <c r="F14" s="1">
        <v>25.864999771118164</v>
      </c>
      <c r="G14" s="1">
        <v>0.52499997615814209</v>
      </c>
      <c r="H14" s="1">
        <v>4.3010001182556152</v>
      </c>
      <c r="I14" s="1">
        <v>9.9099998474121094</v>
      </c>
      <c r="J14" s="1">
        <v>1.7779999971389771</v>
      </c>
      <c r="K14" s="1">
        <v>1.4830000400543213</v>
      </c>
      <c r="L14" s="1">
        <v>-0.15099999308586121</v>
      </c>
      <c r="M14" s="1">
        <v>9.7999997437000275E-2</v>
      </c>
      <c r="N14" s="6">
        <f t="shared" si="10"/>
        <v>95.92499802261591</v>
      </c>
      <c r="Q14" s="7">
        <f>B14/VLOOKUP(Q$3,Oxides!$A$1:$D$13,2,FALSE)*VLOOKUP(Q$3,Oxides!$A$1:$D$13,3,FALSE)</f>
        <v>0.65607272003810135</v>
      </c>
      <c r="R14" s="7">
        <f>C14/VLOOKUP(R$3,Oxides!$A$1:$D$13,2,FALSE)*VLOOKUP(R$3,Oxides!$A$1:$D$13,3,FALSE)</f>
        <v>2.4531032232611414E-2</v>
      </c>
      <c r="S14" s="7">
        <f>D14/VLOOKUP(S$3,Oxides!$A$1:$D$13,2,FALSE)*VLOOKUP(S$3,Oxides!$A$1:$D$13,3,FALSE)</f>
        <v>0.21058974663784441</v>
      </c>
      <c r="T14" s="7">
        <f>E14/VLOOKUP(T$3,Oxides!$A$1:$D$13,2,FALSE)*VLOOKUP(T$3,Oxides!$A$1:$D$13,3,FALSE)</f>
        <v>0</v>
      </c>
      <c r="U14" s="7">
        <f>F14/VLOOKUP(U$3,Oxides!$A$1:$D$13,2,FALSE)*VLOOKUP(U$3,Oxides!$A$1:$D$13,3,FALSE)</f>
        <v>0.36000411671452104</v>
      </c>
      <c r="V14" s="7">
        <f>G14/VLOOKUP(V$3,Oxides!$A$1:$D$13,2,FALSE)*VLOOKUP(V$3,Oxides!$A$1:$D$13,3,FALSE)</f>
        <v>7.4008911541463621E-3</v>
      </c>
      <c r="W14" s="7">
        <f>H14/VLOOKUP(W$3,Oxides!$A$1:$D$13,2,FALSE)*VLOOKUP(W$3,Oxides!$A$1:$D$13,3,FALSE)</f>
        <v>0.10671291765305066</v>
      </c>
      <c r="X14" s="7">
        <f>I14/VLOOKUP(X$3,Oxides!$A$1:$D$13,2,FALSE)*VLOOKUP(X$3,Oxides!$A$1:$D$13,3,FALSE)</f>
        <v>0.17671372816777836</v>
      </c>
      <c r="Y14" s="7">
        <f>J14/VLOOKUP(Y$3,Oxides!$A$1:$D$13,2,FALSE)*VLOOKUP(Y$3,Oxides!$A$1:$D$13,3,FALSE)</f>
        <v>5.73743273808483E-2</v>
      </c>
      <c r="Z14" s="7">
        <f>K14/VLOOKUP(Z$3,Oxides!$A$1:$D$13,2,FALSE)*VLOOKUP(Z$3,Oxides!$A$1:$D$13,3,FALSE)</f>
        <v>3.1487738043563085E-2</v>
      </c>
      <c r="AA14" s="5">
        <f t="shared" si="11"/>
        <v>1.6308872180224649</v>
      </c>
      <c r="AC14" s="5"/>
      <c r="AD14" s="7">
        <f>B14/VLOOKUP(AD$3,Oxides!$A$1:$D$13,2,FALSE)*VLOOKUP(AD$3,Oxides!$A$1:$D$13,4,FALSE)</f>
        <v>1.3121454400762027</v>
      </c>
      <c r="AE14" s="7">
        <f>C14/VLOOKUP(AE$3,Oxides!$A$1:$D$13,2,FALSE)*VLOOKUP(AE$3,Oxides!$A$1:$D$13,4,FALSE)</f>
        <v>4.9062064465222828E-2</v>
      </c>
      <c r="AF14" s="7">
        <f>D14/VLOOKUP(AF$3,Oxides!$A$1:$D$13,2,FALSE)*VLOOKUP(AF$3,Oxides!$A$1:$D$13,4,FALSE)</f>
        <v>0.31588461995676664</v>
      </c>
      <c r="AG14" s="7">
        <f>E14/VLOOKUP(AG$3,Oxides!$A$1:$D$13,2,FALSE)*VLOOKUP(AG$3,Oxides!$A$1:$D$13,4,FALSE)</f>
        <v>0</v>
      </c>
      <c r="AH14" s="7">
        <f>F14/VLOOKUP(AH$3,Oxides!$A$1:$D$13,2,FALSE)*VLOOKUP(AH$3,Oxides!$A$1:$D$13,4,FALSE)</f>
        <v>0.36000411671452104</v>
      </c>
      <c r="AI14" s="7">
        <f>G14/VLOOKUP(AI$3,Oxides!$A$1:$D$13,2,FALSE)*VLOOKUP(AI$3,Oxides!$A$1:$D$13,4,FALSE)</f>
        <v>7.4008911541463621E-3</v>
      </c>
      <c r="AJ14" s="7">
        <f>H14/VLOOKUP(AJ$3,Oxides!$A$1:$D$13,2,FALSE)*VLOOKUP(AJ$3,Oxides!$A$1:$D$13,4,FALSE)</f>
        <v>0.10671291765305066</v>
      </c>
      <c r="AK14" s="7">
        <f>I14/VLOOKUP(AK$3,Oxides!$A$1:$D$13,2,FALSE)*VLOOKUP(AK$3,Oxides!$A$1:$D$13,4,FALSE)</f>
        <v>0.17671372816777836</v>
      </c>
      <c r="AL14" s="7">
        <f>J14/VLOOKUP(AL$3,Oxides!$A$1:$D$13,2,FALSE)*VLOOKUP(AL$3,Oxides!$A$1:$D$13,4,FALSE)</f>
        <v>2.868716369042415E-2</v>
      </c>
      <c r="AM14" s="7">
        <f>K14/VLOOKUP(AM$3,Oxides!$A$1:$D$13,2,FALSE)*VLOOKUP(AM$3,Oxides!$A$1:$D$13,4,FALSE)</f>
        <v>1.5743869021781542E-2</v>
      </c>
      <c r="AN14" s="5">
        <f t="shared" si="12"/>
        <v>2.3723548108998949</v>
      </c>
      <c r="AQ14" s="8">
        <f t="shared" si="13"/>
        <v>6.3606305817098381</v>
      </c>
      <c r="AR14" s="8">
        <f t="shared" si="14"/>
        <v>0.23782856542274206</v>
      </c>
      <c r="AS14" s="8">
        <f t="shared" si="15"/>
        <v>2.041669378634444</v>
      </c>
      <c r="AT14" s="8">
        <f t="shared" si="16"/>
        <v>0</v>
      </c>
      <c r="AU14" s="8">
        <f t="shared" si="17"/>
        <v>3.4902429629795266</v>
      </c>
      <c r="AV14" s="8">
        <f t="shared" si="18"/>
        <v>7.1751702470170278E-2</v>
      </c>
      <c r="AW14" s="8">
        <f t="shared" si="19"/>
        <v>1.0345826411560881</v>
      </c>
      <c r="AX14" s="8">
        <f t="shared" si="20"/>
        <v>1.7132410924305059</v>
      </c>
      <c r="AY14" s="8">
        <f t="shared" si="21"/>
        <v>0.55624459026807604</v>
      </c>
      <c r="AZ14" s="8">
        <f t="shared" si="22"/>
        <v>0.30527388722567877</v>
      </c>
      <c r="BA14" s="5">
        <f t="shared" si="23"/>
        <v>15.81146540229707</v>
      </c>
      <c r="BD14" s="8">
        <f t="shared" si="24"/>
        <v>12.721261163419676</v>
      </c>
      <c r="BE14" s="8">
        <f t="shared" si="25"/>
        <v>0.47565713084548411</v>
      </c>
      <c r="BF14" s="8">
        <f t="shared" si="26"/>
        <v>3.0625040679516657</v>
      </c>
      <c r="BG14" s="8">
        <f t="shared" si="27"/>
        <v>0</v>
      </c>
      <c r="BH14" s="8">
        <f t="shared" si="28"/>
        <v>3.4902429629795266</v>
      </c>
      <c r="BI14" s="8">
        <f t="shared" si="29"/>
        <v>7.1751702470170278E-2</v>
      </c>
      <c r="BJ14" s="8">
        <f t="shared" si="30"/>
        <v>1.0345826411560881</v>
      </c>
      <c r="BK14" s="8">
        <f t="shared" si="31"/>
        <v>1.7132410924305059</v>
      </c>
      <c r="BL14" s="8">
        <f t="shared" si="32"/>
        <v>0.27812229513403802</v>
      </c>
      <c r="BM14" s="8">
        <f t="shared" si="33"/>
        <v>0.15263694361283939</v>
      </c>
      <c r="BN14" s="5">
        <f t="shared" si="34"/>
        <v>22.999999999999993</v>
      </c>
      <c r="BP14">
        <f t="shared" si="35"/>
        <v>6.3606305817098381</v>
      </c>
      <c r="BQ14">
        <f t="shared" si="36"/>
        <v>1.6393694182901619</v>
      </c>
      <c r="BR14">
        <f t="shared" si="37"/>
        <v>8</v>
      </c>
      <c r="BS14" s="8">
        <f t="shared" si="38"/>
        <v>0.40229996034428206</v>
      </c>
      <c r="BT14" s="8">
        <f t="shared" si="39"/>
        <v>0</v>
      </c>
      <c r="BU14" s="8">
        <f t="shared" si="40"/>
        <v>1.0345826411560881</v>
      </c>
      <c r="BV14" s="8">
        <f t="shared" si="41"/>
        <v>3.4902429629795266</v>
      </c>
      <c r="BW14" s="8">
        <f t="shared" si="42"/>
        <v>7.1751702470170278E-2</v>
      </c>
      <c r="BX14" s="8">
        <f t="shared" si="43"/>
        <v>4.9988772669500667</v>
      </c>
      <c r="BY14">
        <f t="shared" si="44"/>
        <v>0</v>
      </c>
      <c r="BZ14">
        <f t="shared" si="45"/>
        <v>0</v>
      </c>
      <c r="CA14">
        <f t="shared" si="46"/>
        <v>0</v>
      </c>
      <c r="CB14" s="8">
        <f t="shared" si="47"/>
        <v>1.7132410924305059</v>
      </c>
      <c r="CC14">
        <f t="shared" si="48"/>
        <v>0.28675890756949407</v>
      </c>
      <c r="CD14">
        <f t="shared" si="49"/>
        <v>2</v>
      </c>
      <c r="CE14">
        <f t="shared" si="50"/>
        <v>0.26948568269858197</v>
      </c>
      <c r="CF14" s="8">
        <f t="shared" si="51"/>
        <v>0.30527388722567877</v>
      </c>
      <c r="CG14">
        <f t="shared" si="52"/>
        <v>0.57475956992426069</v>
      </c>
      <c r="CH14" s="8">
        <f t="shared" si="53"/>
        <v>15.573636836874329</v>
      </c>
      <c r="CI14" s="8">
        <f t="shared" si="54"/>
        <v>14.712118359380574</v>
      </c>
      <c r="CJ14">
        <f t="shared" si="55"/>
        <v>1.0195676539290395</v>
      </c>
    </row>
    <row r="15" spans="1:88" x14ac:dyDescent="0.2">
      <c r="A15" s="1" t="s">
        <v>604</v>
      </c>
      <c r="B15" s="1">
        <v>39.090999603271484</v>
      </c>
      <c r="C15" s="1">
        <v>1.9129999876022339</v>
      </c>
      <c r="D15" s="1">
        <v>10.729999542236328</v>
      </c>
      <c r="E15" s="1"/>
      <c r="F15" s="1">
        <v>25.916000366210938</v>
      </c>
      <c r="G15" s="1">
        <v>0.47099998593330383</v>
      </c>
      <c r="H15" s="1">
        <v>4.3260002136230469</v>
      </c>
      <c r="I15" s="1">
        <v>10.072999954223633</v>
      </c>
      <c r="J15" s="1">
        <v>1.7029999494552612</v>
      </c>
      <c r="K15" s="1">
        <v>1.4340000152587891</v>
      </c>
      <c r="L15" s="1">
        <v>-0.24400000274181366</v>
      </c>
      <c r="M15" s="1">
        <v>0.10999999940395355</v>
      </c>
      <c r="N15" s="6">
        <f t="shared" si="10"/>
        <v>95.522999614477158</v>
      </c>
      <c r="Q15" s="7">
        <f>B15/VLOOKUP(Q$3,Oxides!$A$1:$D$13,2,FALSE)*VLOOKUP(Q$3,Oxides!$A$1:$D$13,3,FALSE)</f>
        <v>0.65059714941668245</v>
      </c>
      <c r="R15" s="7">
        <f>C15/VLOOKUP(R$3,Oxides!$A$1:$D$13,2,FALSE)*VLOOKUP(R$3,Oxides!$A$1:$D$13,3,FALSE)</f>
        <v>2.3942787471178967E-2</v>
      </c>
      <c r="S15" s="7">
        <f>D15/VLOOKUP(S$3,Oxides!$A$1:$D$13,2,FALSE)*VLOOKUP(S$3,Oxides!$A$1:$D$13,3,FALSE)</f>
        <v>0.21047204472592593</v>
      </c>
      <c r="T15" s="7">
        <f>E15/VLOOKUP(T$3,Oxides!$A$1:$D$13,2,FALSE)*VLOOKUP(T$3,Oxides!$A$1:$D$13,3,FALSE)</f>
        <v>0</v>
      </c>
      <c r="U15" s="7">
        <f>F15/VLOOKUP(U$3,Oxides!$A$1:$D$13,2,FALSE)*VLOOKUP(U$3,Oxides!$A$1:$D$13,3,FALSE)</f>
        <v>0.36071397267240857</v>
      </c>
      <c r="V15" s="7">
        <f>G15/VLOOKUP(V$3,Oxides!$A$1:$D$13,2,FALSE)*VLOOKUP(V$3,Oxides!$A$1:$D$13,3,FALSE)</f>
        <v>6.6396567386640031E-3</v>
      </c>
      <c r="W15" s="7">
        <f>H15/VLOOKUP(W$3,Oxides!$A$1:$D$13,2,FALSE)*VLOOKUP(W$3,Oxides!$A$1:$D$13,3,FALSE)</f>
        <v>0.10733319969092821</v>
      </c>
      <c r="X15" s="7">
        <f>I15/VLOOKUP(X$3,Oxides!$A$1:$D$13,2,FALSE)*VLOOKUP(X$3,Oxides!$A$1:$D$13,3,FALSE)</f>
        <v>0.17962032322427901</v>
      </c>
      <c r="Y15" s="7">
        <f>J15/VLOOKUP(Y$3,Oxides!$A$1:$D$13,2,FALSE)*VLOOKUP(Y$3,Oxides!$A$1:$D$13,3,FALSE)</f>
        <v>5.4954148923981636E-2</v>
      </c>
      <c r="Z15" s="7">
        <f>K15/VLOOKUP(Z$3,Oxides!$A$1:$D$13,2,FALSE)*VLOOKUP(Z$3,Oxides!$A$1:$D$13,3,FALSE)</f>
        <v>3.0447347009700875E-2</v>
      </c>
      <c r="AA15" s="5">
        <f t="shared" si="11"/>
        <v>1.6247206298737495</v>
      </c>
      <c r="AC15" s="5"/>
      <c r="AD15" s="7">
        <f>B15/VLOOKUP(AD$3,Oxides!$A$1:$D$13,2,FALSE)*VLOOKUP(AD$3,Oxides!$A$1:$D$13,4,FALSE)</f>
        <v>1.3011942988333649</v>
      </c>
      <c r="AE15" s="7">
        <f>C15/VLOOKUP(AE$3,Oxides!$A$1:$D$13,2,FALSE)*VLOOKUP(AE$3,Oxides!$A$1:$D$13,4,FALSE)</f>
        <v>4.7885574942357935E-2</v>
      </c>
      <c r="AF15" s="7">
        <f>D15/VLOOKUP(AF$3,Oxides!$A$1:$D$13,2,FALSE)*VLOOKUP(AF$3,Oxides!$A$1:$D$13,4,FALSE)</f>
        <v>0.31570806708888888</v>
      </c>
      <c r="AG15" s="7">
        <f>E15/VLOOKUP(AG$3,Oxides!$A$1:$D$13,2,FALSE)*VLOOKUP(AG$3,Oxides!$A$1:$D$13,4,FALSE)</f>
        <v>0</v>
      </c>
      <c r="AH15" s="7">
        <f>F15/VLOOKUP(AH$3,Oxides!$A$1:$D$13,2,FALSE)*VLOOKUP(AH$3,Oxides!$A$1:$D$13,4,FALSE)</f>
        <v>0.36071397267240857</v>
      </c>
      <c r="AI15" s="7">
        <f>G15/VLOOKUP(AI$3,Oxides!$A$1:$D$13,2,FALSE)*VLOOKUP(AI$3,Oxides!$A$1:$D$13,4,FALSE)</f>
        <v>6.6396567386640031E-3</v>
      </c>
      <c r="AJ15" s="7">
        <f>H15/VLOOKUP(AJ$3,Oxides!$A$1:$D$13,2,FALSE)*VLOOKUP(AJ$3,Oxides!$A$1:$D$13,4,FALSE)</f>
        <v>0.10733319969092821</v>
      </c>
      <c r="AK15" s="7">
        <f>I15/VLOOKUP(AK$3,Oxides!$A$1:$D$13,2,FALSE)*VLOOKUP(AK$3,Oxides!$A$1:$D$13,4,FALSE)</f>
        <v>0.17962032322427901</v>
      </c>
      <c r="AL15" s="7">
        <f>J15/VLOOKUP(AL$3,Oxides!$A$1:$D$13,2,FALSE)*VLOOKUP(AL$3,Oxides!$A$1:$D$13,4,FALSE)</f>
        <v>2.7477074461990818E-2</v>
      </c>
      <c r="AM15" s="7">
        <f>K15/VLOOKUP(AM$3,Oxides!$A$1:$D$13,2,FALSE)*VLOOKUP(AM$3,Oxides!$A$1:$D$13,4,FALSE)</f>
        <v>1.5223673504850438E-2</v>
      </c>
      <c r="AN15" s="5">
        <f t="shared" si="12"/>
        <v>2.3617958411577327</v>
      </c>
      <c r="AQ15" s="8">
        <f t="shared" si="13"/>
        <v>6.3357442568992743</v>
      </c>
      <c r="AR15" s="8">
        <f t="shared" si="14"/>
        <v>0.23316329982492284</v>
      </c>
      <c r="AS15" s="8">
        <f t="shared" si="15"/>
        <v>2.0496509242404919</v>
      </c>
      <c r="AT15" s="8">
        <f t="shared" si="16"/>
        <v>0</v>
      </c>
      <c r="AU15" s="8">
        <f t="shared" si="17"/>
        <v>3.5127597512402091</v>
      </c>
      <c r="AV15" s="8">
        <f t="shared" si="18"/>
        <v>6.465931657937625E-2</v>
      </c>
      <c r="AW15" s="8">
        <f t="shared" si="19"/>
        <v>1.045248513809403</v>
      </c>
      <c r="AX15" s="8">
        <f t="shared" si="20"/>
        <v>1.7492059906978683</v>
      </c>
      <c r="AY15" s="8">
        <f t="shared" si="21"/>
        <v>0.53516286345563302</v>
      </c>
      <c r="AZ15" s="8">
        <f t="shared" si="22"/>
        <v>0.29650699227239058</v>
      </c>
      <c r="BA15" s="5">
        <f t="shared" si="23"/>
        <v>15.822101909019571</v>
      </c>
      <c r="BD15" s="8">
        <f t="shared" si="24"/>
        <v>12.671488513798549</v>
      </c>
      <c r="BE15" s="8">
        <f t="shared" si="25"/>
        <v>0.46632659964984569</v>
      </c>
      <c r="BF15" s="8">
        <f t="shared" si="26"/>
        <v>3.0744763863607374</v>
      </c>
      <c r="BG15" s="8">
        <f t="shared" si="27"/>
        <v>0</v>
      </c>
      <c r="BH15" s="8">
        <f t="shared" si="28"/>
        <v>3.5127597512402091</v>
      </c>
      <c r="BI15" s="8">
        <f t="shared" si="29"/>
        <v>6.465931657937625E-2</v>
      </c>
      <c r="BJ15" s="8">
        <f t="shared" si="30"/>
        <v>1.045248513809403</v>
      </c>
      <c r="BK15" s="8">
        <f t="shared" si="31"/>
        <v>1.7492059906978683</v>
      </c>
      <c r="BL15" s="8">
        <f t="shared" si="32"/>
        <v>0.26758143172781651</v>
      </c>
      <c r="BM15" s="8">
        <f t="shared" si="33"/>
        <v>0.14825349613619529</v>
      </c>
      <c r="BN15" s="5">
        <f t="shared" si="34"/>
        <v>23</v>
      </c>
      <c r="BP15">
        <f t="shared" si="35"/>
        <v>6.3357442568992743</v>
      </c>
      <c r="BQ15">
        <f t="shared" si="36"/>
        <v>1.6642557431007257</v>
      </c>
      <c r="BR15">
        <f t="shared" si="37"/>
        <v>8</v>
      </c>
      <c r="BS15" s="8">
        <f t="shared" si="38"/>
        <v>0.38539518113976623</v>
      </c>
      <c r="BT15" s="8">
        <f t="shared" si="39"/>
        <v>0</v>
      </c>
      <c r="BU15" s="8">
        <f t="shared" si="40"/>
        <v>1.045248513809403</v>
      </c>
      <c r="BV15" s="8">
        <f t="shared" si="41"/>
        <v>3.5127597512402091</v>
      </c>
      <c r="BW15" s="8">
        <f t="shared" si="42"/>
        <v>6.465931657937625E-2</v>
      </c>
      <c r="BX15" s="8">
        <f t="shared" si="43"/>
        <v>5.0080627627687546</v>
      </c>
      <c r="BY15">
        <f t="shared" si="44"/>
        <v>0</v>
      </c>
      <c r="BZ15">
        <f t="shared" si="45"/>
        <v>0</v>
      </c>
      <c r="CA15">
        <f t="shared" si="46"/>
        <v>0</v>
      </c>
      <c r="CB15" s="8">
        <f t="shared" si="47"/>
        <v>1.7492059906978683</v>
      </c>
      <c r="CC15">
        <f t="shared" si="48"/>
        <v>0.25079400930213169</v>
      </c>
      <c r="CD15">
        <f t="shared" si="49"/>
        <v>2</v>
      </c>
      <c r="CE15">
        <f t="shared" si="50"/>
        <v>0.28436885415350133</v>
      </c>
      <c r="CF15" s="8">
        <f t="shared" si="51"/>
        <v>0.29650699227239058</v>
      </c>
      <c r="CG15">
        <f t="shared" si="52"/>
        <v>0.58087584642589185</v>
      </c>
      <c r="CH15" s="8">
        <f t="shared" si="53"/>
        <v>15.588938609194647</v>
      </c>
      <c r="CI15" s="8">
        <f t="shared" si="54"/>
        <v>14.757268753466624</v>
      </c>
      <c r="CJ15">
        <f t="shared" si="55"/>
        <v>1.0164482500514438</v>
      </c>
    </row>
    <row r="16" spans="1:88" x14ac:dyDescent="0.2">
      <c r="A16" s="1" t="s">
        <v>606</v>
      </c>
      <c r="B16" s="1">
        <v>39.990001678466797</v>
      </c>
      <c r="C16" s="1">
        <v>2.0520000457763672</v>
      </c>
      <c r="D16" s="1">
        <v>10.656000137329102</v>
      </c>
      <c r="E16" s="1"/>
      <c r="F16" s="1">
        <v>25.569999694824219</v>
      </c>
      <c r="G16" s="1">
        <v>0.52700001001358032</v>
      </c>
      <c r="H16" s="1">
        <v>4.4079999923706055</v>
      </c>
      <c r="I16" s="1">
        <v>10.116999626159668</v>
      </c>
      <c r="J16" s="1">
        <v>1.8240000009536743</v>
      </c>
      <c r="K16" s="1">
        <v>1.465999960899353</v>
      </c>
      <c r="L16" s="1">
        <v>-0.19099999964237213</v>
      </c>
      <c r="M16" s="1">
        <v>0.10100000351667404</v>
      </c>
      <c r="N16" s="6">
        <f t="shared" si="10"/>
        <v>96.520001150667667</v>
      </c>
      <c r="Q16" s="7">
        <f>B16/VLOOKUP(Q$3,Oxides!$A$1:$D$13,2,FALSE)*VLOOKUP(Q$3,Oxides!$A$1:$D$13,3,FALSE)</f>
        <v>0.66555937073048088</v>
      </c>
      <c r="R16" s="7">
        <f>C16/VLOOKUP(R$3,Oxides!$A$1:$D$13,2,FALSE)*VLOOKUP(R$3,Oxides!$A$1:$D$13,3,FALSE)</f>
        <v>2.5682488920689264E-2</v>
      </c>
      <c r="S16" s="7">
        <f>D16/VLOOKUP(S$3,Oxides!$A$1:$D$13,2,FALSE)*VLOOKUP(S$3,Oxides!$A$1:$D$13,3,FALSE)</f>
        <v>0.20902052499398011</v>
      </c>
      <c r="T16" s="7">
        <f>E16/VLOOKUP(T$3,Oxides!$A$1:$D$13,2,FALSE)*VLOOKUP(T$3,Oxides!$A$1:$D$13,3,FALSE)</f>
        <v>0</v>
      </c>
      <c r="U16" s="7">
        <f>F16/VLOOKUP(U$3,Oxides!$A$1:$D$13,2,FALSE)*VLOOKUP(U$3,Oxides!$A$1:$D$13,3,FALSE)</f>
        <v>0.35589813400287584</v>
      </c>
      <c r="V16" s="7">
        <f>G16/VLOOKUP(V$3,Oxides!$A$1:$D$13,2,FALSE)*VLOOKUP(V$3,Oxides!$A$1:$D$13,3,FALSE)</f>
        <v>7.4290855037480981E-3</v>
      </c>
      <c r="W16" s="7">
        <f>H16/VLOOKUP(W$3,Oxides!$A$1:$D$13,2,FALSE)*VLOOKUP(W$3,Oxides!$A$1:$D$13,3,FALSE)</f>
        <v>0.1093677115245632</v>
      </c>
      <c r="X16" s="7">
        <f>I16/VLOOKUP(X$3,Oxides!$A$1:$D$13,2,FALSE)*VLOOKUP(X$3,Oxides!$A$1:$D$13,3,FALSE)</f>
        <v>0.1804049192066903</v>
      </c>
      <c r="Y16" s="7">
        <f>J16/VLOOKUP(Y$3,Oxides!$A$1:$D$13,2,FALSE)*VLOOKUP(Y$3,Oxides!$A$1:$D$13,3,FALSE)</f>
        <v>5.8858702680416097E-2</v>
      </c>
      <c r="Z16" s="7">
        <f>K16/VLOOKUP(Z$3,Oxides!$A$1:$D$13,2,FALSE)*VLOOKUP(Z$3,Oxides!$A$1:$D$13,3,FALSE)</f>
        <v>3.1126784554221392E-2</v>
      </c>
      <c r="AA16" s="5">
        <f t="shared" si="11"/>
        <v>1.6433477221176653</v>
      </c>
      <c r="AC16" s="5"/>
      <c r="AD16" s="7">
        <f>B16/VLOOKUP(AD$3,Oxides!$A$1:$D$13,2,FALSE)*VLOOKUP(AD$3,Oxides!$A$1:$D$13,4,FALSE)</f>
        <v>1.3311187414609618</v>
      </c>
      <c r="AE16" s="7">
        <f>C16/VLOOKUP(AE$3,Oxides!$A$1:$D$13,2,FALSE)*VLOOKUP(AE$3,Oxides!$A$1:$D$13,4,FALSE)</f>
        <v>5.1364977841378529E-2</v>
      </c>
      <c r="AF16" s="7">
        <f>D16/VLOOKUP(AF$3,Oxides!$A$1:$D$13,2,FALSE)*VLOOKUP(AF$3,Oxides!$A$1:$D$13,4,FALSE)</f>
        <v>0.31353078749097019</v>
      </c>
      <c r="AG16" s="7">
        <f>E16/VLOOKUP(AG$3,Oxides!$A$1:$D$13,2,FALSE)*VLOOKUP(AG$3,Oxides!$A$1:$D$13,4,FALSE)</f>
        <v>0</v>
      </c>
      <c r="AH16" s="7">
        <f>F16/VLOOKUP(AH$3,Oxides!$A$1:$D$13,2,FALSE)*VLOOKUP(AH$3,Oxides!$A$1:$D$13,4,FALSE)</f>
        <v>0.35589813400287584</v>
      </c>
      <c r="AI16" s="7">
        <f>G16/VLOOKUP(AI$3,Oxides!$A$1:$D$13,2,FALSE)*VLOOKUP(AI$3,Oxides!$A$1:$D$13,4,FALSE)</f>
        <v>7.4290855037480981E-3</v>
      </c>
      <c r="AJ16" s="7">
        <f>H16/VLOOKUP(AJ$3,Oxides!$A$1:$D$13,2,FALSE)*VLOOKUP(AJ$3,Oxides!$A$1:$D$13,4,FALSE)</f>
        <v>0.1093677115245632</v>
      </c>
      <c r="AK16" s="7">
        <f>I16/VLOOKUP(AK$3,Oxides!$A$1:$D$13,2,FALSE)*VLOOKUP(AK$3,Oxides!$A$1:$D$13,4,FALSE)</f>
        <v>0.1804049192066903</v>
      </c>
      <c r="AL16" s="7">
        <f>J16/VLOOKUP(AL$3,Oxides!$A$1:$D$13,2,FALSE)*VLOOKUP(AL$3,Oxides!$A$1:$D$13,4,FALSE)</f>
        <v>2.9429351340208049E-2</v>
      </c>
      <c r="AM16" s="7">
        <f>K16/VLOOKUP(AM$3,Oxides!$A$1:$D$13,2,FALSE)*VLOOKUP(AM$3,Oxides!$A$1:$D$13,4,FALSE)</f>
        <v>1.5563392277110696E-2</v>
      </c>
      <c r="AN16" s="5">
        <f t="shared" si="12"/>
        <v>2.394107100648506</v>
      </c>
      <c r="AQ16" s="8">
        <f t="shared" si="13"/>
        <v>6.3939769121667656</v>
      </c>
      <c r="AR16" s="8">
        <f t="shared" si="14"/>
        <v>0.24672966594345233</v>
      </c>
      <c r="AS16" s="8">
        <f t="shared" si="15"/>
        <v>2.0080438646873042</v>
      </c>
      <c r="AT16" s="8">
        <f t="shared" si="16"/>
        <v>0</v>
      </c>
      <c r="AU16" s="8">
        <f t="shared" si="17"/>
        <v>3.4190855872107173</v>
      </c>
      <c r="AV16" s="8">
        <f t="shared" si="18"/>
        <v>7.1370644421012736E-2</v>
      </c>
      <c r="AW16" s="8">
        <f t="shared" si="19"/>
        <v>1.0506870659142931</v>
      </c>
      <c r="AX16" s="8">
        <f t="shared" si="20"/>
        <v>1.7331359740046417</v>
      </c>
      <c r="AY16" s="8">
        <f t="shared" si="21"/>
        <v>0.56545096135543471</v>
      </c>
      <c r="AZ16" s="8">
        <f t="shared" si="22"/>
        <v>0.29903258904046842</v>
      </c>
      <c r="BA16" s="5">
        <f t="shared" si="23"/>
        <v>15.78751326474409</v>
      </c>
      <c r="BD16" s="8">
        <f t="shared" si="24"/>
        <v>12.787953824333531</v>
      </c>
      <c r="BE16" s="8">
        <f t="shared" si="25"/>
        <v>0.49345933188690466</v>
      </c>
      <c r="BF16" s="8">
        <f t="shared" si="26"/>
        <v>3.0120657970309566</v>
      </c>
      <c r="BG16" s="8">
        <f t="shared" si="27"/>
        <v>0</v>
      </c>
      <c r="BH16" s="8">
        <f t="shared" si="28"/>
        <v>3.4190855872107173</v>
      </c>
      <c r="BI16" s="8">
        <f t="shared" si="29"/>
        <v>7.1370644421012736E-2</v>
      </c>
      <c r="BJ16" s="8">
        <f t="shared" si="30"/>
        <v>1.0506870659142931</v>
      </c>
      <c r="BK16" s="8">
        <f t="shared" si="31"/>
        <v>1.7331359740046417</v>
      </c>
      <c r="BL16" s="8">
        <f t="shared" si="32"/>
        <v>0.28272548067771736</v>
      </c>
      <c r="BM16" s="8">
        <f t="shared" si="33"/>
        <v>0.14951629452023421</v>
      </c>
      <c r="BN16" s="5">
        <f t="shared" si="34"/>
        <v>23.000000000000014</v>
      </c>
      <c r="BP16">
        <f t="shared" si="35"/>
        <v>6.3939769121667656</v>
      </c>
      <c r="BQ16">
        <f t="shared" si="36"/>
        <v>1.6060230878332344</v>
      </c>
      <c r="BR16">
        <f t="shared" si="37"/>
        <v>8</v>
      </c>
      <c r="BS16" s="8">
        <f t="shared" si="38"/>
        <v>0.40202077685406978</v>
      </c>
      <c r="BT16" s="8">
        <f t="shared" si="39"/>
        <v>0</v>
      </c>
      <c r="BU16" s="8">
        <f t="shared" si="40"/>
        <v>1.0506870659142931</v>
      </c>
      <c r="BV16" s="8">
        <f t="shared" si="41"/>
        <v>3.4190855872107173</v>
      </c>
      <c r="BW16" s="8">
        <f t="shared" si="42"/>
        <v>7.1370644421012736E-2</v>
      </c>
      <c r="BX16" s="8">
        <f t="shared" si="43"/>
        <v>4.9431640744000926</v>
      </c>
      <c r="BY16">
        <f t="shared" si="44"/>
        <v>0</v>
      </c>
      <c r="BZ16">
        <f t="shared" si="45"/>
        <v>0</v>
      </c>
      <c r="CA16">
        <f t="shared" si="46"/>
        <v>0</v>
      </c>
      <c r="CB16" s="8">
        <f t="shared" si="47"/>
        <v>1.7331359740046417</v>
      </c>
      <c r="CC16">
        <f t="shared" si="48"/>
        <v>0.2668640259953583</v>
      </c>
      <c r="CD16">
        <f t="shared" si="49"/>
        <v>2</v>
      </c>
      <c r="CE16">
        <f t="shared" si="50"/>
        <v>0.29858693536007641</v>
      </c>
      <c r="CF16" s="8">
        <f t="shared" si="51"/>
        <v>0.29903258904046842</v>
      </c>
      <c r="CG16">
        <f t="shared" si="52"/>
        <v>0.59761952440054489</v>
      </c>
      <c r="CH16" s="8">
        <f t="shared" si="53"/>
        <v>15.540783598800637</v>
      </c>
      <c r="CI16" s="8">
        <f t="shared" si="54"/>
        <v>14.676300048404734</v>
      </c>
      <c r="CJ16">
        <f t="shared" si="55"/>
        <v>1.0220559644138953</v>
      </c>
    </row>
    <row r="17" spans="1:88" x14ac:dyDescent="0.2">
      <c r="A17" s="1" t="s">
        <v>608</v>
      </c>
      <c r="B17" s="1">
        <v>39.591999053955078</v>
      </c>
      <c r="C17" s="1">
        <v>1.7250000238418579</v>
      </c>
      <c r="D17" s="1">
        <v>11.02400016784668</v>
      </c>
      <c r="E17" s="1"/>
      <c r="F17" s="1">
        <v>25.98900032043457</v>
      </c>
      <c r="G17" s="1">
        <v>0.53200000524520874</v>
      </c>
      <c r="H17" s="1">
        <v>4.2709999084472656</v>
      </c>
      <c r="I17" s="1">
        <v>10.154999732971191</v>
      </c>
      <c r="J17" s="1">
        <v>1.5089999437332153</v>
      </c>
      <c r="K17" s="1">
        <v>1.4989999532699585</v>
      </c>
      <c r="L17" s="1">
        <v>-0.20000000298023224</v>
      </c>
      <c r="M17" s="1">
        <v>0.10300000011920929</v>
      </c>
      <c r="N17" s="6">
        <f t="shared" si="10"/>
        <v>96.198999106884003</v>
      </c>
      <c r="Q17" s="7">
        <f>B17/VLOOKUP(Q$3,Oxides!$A$1:$D$13,2,FALSE)*VLOOKUP(Q$3,Oxides!$A$1:$D$13,3,FALSE)</f>
        <v>0.6589353555966746</v>
      </c>
      <c r="R17" s="7">
        <f>C17/VLOOKUP(R$3,Oxides!$A$1:$D$13,2,FALSE)*VLOOKUP(R$3,Oxides!$A$1:$D$13,3,FALSE)</f>
        <v>2.1589811409456188E-2</v>
      </c>
      <c r="S17" s="7">
        <f>D17/VLOOKUP(S$3,Oxides!$A$1:$D$13,2,FALSE)*VLOOKUP(S$3,Oxides!$A$1:$D$13,3,FALSE)</f>
        <v>0.21623895203839497</v>
      </c>
      <c r="T17" s="7">
        <f>E17/VLOOKUP(T$3,Oxides!$A$1:$D$13,2,FALSE)*VLOOKUP(T$3,Oxides!$A$1:$D$13,3,FALSE)</f>
        <v>0</v>
      </c>
      <c r="U17" s="7">
        <f>F17/VLOOKUP(U$3,Oxides!$A$1:$D$13,2,FALSE)*VLOOKUP(U$3,Oxides!$A$1:$D$13,3,FALSE)</f>
        <v>0.36173002851130426</v>
      </c>
      <c r="V17" s="7">
        <f>G17/VLOOKUP(V$3,Oxides!$A$1:$D$13,2,FALSE)*VLOOKUP(V$3,Oxides!$A$1:$D$13,3,FALSE)</f>
        <v>7.4995701173881301E-3</v>
      </c>
      <c r="W17" s="7">
        <f>H17/VLOOKUP(W$3,Oxides!$A$1:$D$13,2,FALSE)*VLOOKUP(W$3,Oxides!$A$1:$D$13,3,FALSE)</f>
        <v>0.10596857684141844</v>
      </c>
      <c r="X17" s="7">
        <f>I17/VLOOKUP(X$3,Oxides!$A$1:$D$13,2,FALSE)*VLOOKUP(X$3,Oxides!$A$1:$D$13,3,FALSE)</f>
        <v>0.18108253178477643</v>
      </c>
      <c r="Y17" s="7">
        <f>J17/VLOOKUP(Y$3,Oxides!$A$1:$D$13,2,FALSE)*VLOOKUP(Y$3,Oxides!$A$1:$D$13,3,FALSE)</f>
        <v>4.8693957777697243E-2</v>
      </c>
      <c r="Z17" s="7">
        <f>K17/VLOOKUP(Z$3,Oxides!$A$1:$D$13,2,FALSE)*VLOOKUP(Z$3,Oxides!$A$1:$D$13,3,FALSE)</f>
        <v>3.1827455550270146E-2</v>
      </c>
      <c r="AA17" s="5">
        <f t="shared" si="11"/>
        <v>1.6335662396273805</v>
      </c>
      <c r="AC17" s="5"/>
      <c r="AD17" s="7">
        <f>B17/VLOOKUP(AD$3,Oxides!$A$1:$D$13,2,FALSE)*VLOOKUP(AD$3,Oxides!$A$1:$D$13,4,FALSE)</f>
        <v>1.3178707111933492</v>
      </c>
      <c r="AE17" s="7">
        <f>C17/VLOOKUP(AE$3,Oxides!$A$1:$D$13,2,FALSE)*VLOOKUP(AE$3,Oxides!$A$1:$D$13,4,FALSE)</f>
        <v>4.3179622818912376E-2</v>
      </c>
      <c r="AF17" s="7">
        <f>D17/VLOOKUP(AF$3,Oxides!$A$1:$D$13,2,FALSE)*VLOOKUP(AF$3,Oxides!$A$1:$D$13,4,FALSE)</f>
        <v>0.32435842805759246</v>
      </c>
      <c r="AG17" s="7">
        <f>E17/VLOOKUP(AG$3,Oxides!$A$1:$D$13,2,FALSE)*VLOOKUP(AG$3,Oxides!$A$1:$D$13,4,FALSE)</f>
        <v>0</v>
      </c>
      <c r="AH17" s="7">
        <f>F17/VLOOKUP(AH$3,Oxides!$A$1:$D$13,2,FALSE)*VLOOKUP(AH$3,Oxides!$A$1:$D$13,4,FALSE)</f>
        <v>0.36173002851130426</v>
      </c>
      <c r="AI17" s="7">
        <f>G17/VLOOKUP(AI$3,Oxides!$A$1:$D$13,2,FALSE)*VLOOKUP(AI$3,Oxides!$A$1:$D$13,4,FALSE)</f>
        <v>7.4995701173881301E-3</v>
      </c>
      <c r="AJ17" s="7">
        <f>H17/VLOOKUP(AJ$3,Oxides!$A$1:$D$13,2,FALSE)*VLOOKUP(AJ$3,Oxides!$A$1:$D$13,4,FALSE)</f>
        <v>0.10596857684141844</v>
      </c>
      <c r="AK17" s="7">
        <f>I17/VLOOKUP(AK$3,Oxides!$A$1:$D$13,2,FALSE)*VLOOKUP(AK$3,Oxides!$A$1:$D$13,4,FALSE)</f>
        <v>0.18108253178477643</v>
      </c>
      <c r="AL17" s="7">
        <f>J17/VLOOKUP(AL$3,Oxides!$A$1:$D$13,2,FALSE)*VLOOKUP(AL$3,Oxides!$A$1:$D$13,4,FALSE)</f>
        <v>2.4346978888848621E-2</v>
      </c>
      <c r="AM17" s="7">
        <f>K17/VLOOKUP(AM$3,Oxides!$A$1:$D$13,2,FALSE)*VLOOKUP(AM$3,Oxides!$A$1:$D$13,4,FALSE)</f>
        <v>1.5913727775135073E-2</v>
      </c>
      <c r="AN17" s="5">
        <f t="shared" si="12"/>
        <v>2.3819501759887252</v>
      </c>
      <c r="AQ17" s="8">
        <f t="shared" si="13"/>
        <v>6.3626491147878879</v>
      </c>
      <c r="AR17" s="8">
        <f t="shared" si="14"/>
        <v>0.20847021378663919</v>
      </c>
      <c r="AS17" s="8">
        <f t="shared" si="15"/>
        <v>2.0879932531832379</v>
      </c>
      <c r="AT17" s="8">
        <f t="shared" si="16"/>
        <v>0</v>
      </c>
      <c r="AU17" s="8">
        <f t="shared" si="17"/>
        <v>3.4928483138009097</v>
      </c>
      <c r="AV17" s="8">
        <f t="shared" si="18"/>
        <v>7.241549988690589E-2</v>
      </c>
      <c r="AW17" s="8">
        <f t="shared" si="19"/>
        <v>1.0232276442730097</v>
      </c>
      <c r="AX17" s="8">
        <f t="shared" si="20"/>
        <v>1.748524496034451</v>
      </c>
      <c r="AY17" s="8">
        <f t="shared" si="21"/>
        <v>0.47018658919771539</v>
      </c>
      <c r="AZ17" s="8">
        <f t="shared" si="22"/>
        <v>0.30732442896390727</v>
      </c>
      <c r="BA17" s="5">
        <f t="shared" si="23"/>
        <v>15.773639553914663</v>
      </c>
      <c r="BD17" s="8">
        <f t="shared" si="24"/>
        <v>12.725298229575776</v>
      </c>
      <c r="BE17" s="8">
        <f t="shared" si="25"/>
        <v>0.41694042757327837</v>
      </c>
      <c r="BF17" s="8">
        <f t="shared" si="26"/>
        <v>3.1319898797748569</v>
      </c>
      <c r="BG17" s="8">
        <f t="shared" si="27"/>
        <v>0</v>
      </c>
      <c r="BH17" s="8">
        <f t="shared" si="28"/>
        <v>3.4928483138009097</v>
      </c>
      <c r="BI17" s="8">
        <f t="shared" si="29"/>
        <v>7.241549988690589E-2</v>
      </c>
      <c r="BJ17" s="8">
        <f t="shared" si="30"/>
        <v>1.0232276442730097</v>
      </c>
      <c r="BK17" s="8">
        <f t="shared" si="31"/>
        <v>1.748524496034451</v>
      </c>
      <c r="BL17" s="8">
        <f t="shared" si="32"/>
        <v>0.23509329459885769</v>
      </c>
      <c r="BM17" s="8">
        <f t="shared" si="33"/>
        <v>0.15366221448195364</v>
      </c>
      <c r="BN17" s="5">
        <f t="shared" si="34"/>
        <v>23</v>
      </c>
      <c r="BP17">
        <f t="shared" si="35"/>
        <v>6.3626491147878879</v>
      </c>
      <c r="BQ17">
        <f t="shared" si="36"/>
        <v>1.6373508852121121</v>
      </c>
      <c r="BR17">
        <f t="shared" si="37"/>
        <v>8</v>
      </c>
      <c r="BS17" s="8">
        <f t="shared" si="38"/>
        <v>0.45064236797112578</v>
      </c>
      <c r="BT17" s="8">
        <f t="shared" si="39"/>
        <v>0</v>
      </c>
      <c r="BU17" s="8">
        <f t="shared" si="40"/>
        <v>1.0232276442730097</v>
      </c>
      <c r="BV17" s="8">
        <f t="shared" si="41"/>
        <v>3.4928483138009097</v>
      </c>
      <c r="BW17" s="8">
        <f t="shared" si="42"/>
        <v>7.241549988690589E-2</v>
      </c>
      <c r="BX17" s="8">
        <f t="shared" si="43"/>
        <v>5.0391338259319509</v>
      </c>
      <c r="BY17">
        <f t="shared" si="44"/>
        <v>0</v>
      </c>
      <c r="BZ17">
        <f t="shared" si="45"/>
        <v>0</v>
      </c>
      <c r="CA17">
        <f t="shared" si="46"/>
        <v>0</v>
      </c>
      <c r="CB17" s="8">
        <f t="shared" si="47"/>
        <v>1.748524496034451</v>
      </c>
      <c r="CC17">
        <f t="shared" si="48"/>
        <v>0.25147550396554896</v>
      </c>
      <c r="CD17">
        <f t="shared" si="49"/>
        <v>2</v>
      </c>
      <c r="CE17">
        <f t="shared" si="50"/>
        <v>0.21871108523216642</v>
      </c>
      <c r="CF17" s="8">
        <f t="shared" si="51"/>
        <v>0.30732442896390727</v>
      </c>
      <c r="CG17">
        <f t="shared" si="52"/>
        <v>0.52603551419607375</v>
      </c>
      <c r="CH17" s="8">
        <f t="shared" si="53"/>
        <v>15.565169340128026</v>
      </c>
      <c r="CI17" s="8">
        <f t="shared" si="54"/>
        <v>14.787658321966402</v>
      </c>
      <c r="CJ17">
        <f t="shared" si="55"/>
        <v>1.0143593849283206</v>
      </c>
    </row>
    <row r="18" spans="1:88" x14ac:dyDescent="0.2">
      <c r="A18" s="1" t="s">
        <v>610</v>
      </c>
      <c r="B18" s="1">
        <v>39.7239990234375</v>
      </c>
      <c r="C18" s="1">
        <v>1.9739999771118164</v>
      </c>
      <c r="D18" s="1">
        <v>10.772000312805176</v>
      </c>
      <c r="E18" s="1"/>
      <c r="F18" s="1">
        <v>26.312000274658203</v>
      </c>
      <c r="G18" s="1">
        <v>0.51499998569488525</v>
      </c>
      <c r="H18" s="1">
        <v>4.2789998054504395</v>
      </c>
      <c r="I18" s="1">
        <v>10.112000465393066</v>
      </c>
      <c r="J18" s="1">
        <v>1.7389999628067017</v>
      </c>
      <c r="K18" s="1">
        <v>1.4830000400543213</v>
      </c>
      <c r="L18" s="1">
        <v>-0.28700000047683716</v>
      </c>
      <c r="M18" s="1">
        <v>0.1120000034570694</v>
      </c>
      <c r="N18" s="6">
        <f t="shared" si="10"/>
        <v>96.734999850392342</v>
      </c>
      <c r="Q18" s="7">
        <f>B18/VLOOKUP(Q$3,Oxides!$A$1:$D$13,2,FALSE)*VLOOKUP(Q$3,Oxides!$A$1:$D$13,3,FALSE)</f>
        <v>0.6611322501437551</v>
      </c>
      <c r="R18" s="7">
        <f>C18/VLOOKUP(R$3,Oxides!$A$1:$D$13,2,FALSE)*VLOOKUP(R$3,Oxides!$A$1:$D$13,3,FALSE)</f>
        <v>2.4706253124099693E-2</v>
      </c>
      <c r="S18" s="7">
        <f>D18/VLOOKUP(S$3,Oxides!$A$1:$D$13,2,FALSE)*VLOOKUP(S$3,Oxides!$A$1:$D$13,3,FALSE)</f>
        <v>0.21129590198956261</v>
      </c>
      <c r="T18" s="7">
        <f>E18/VLOOKUP(T$3,Oxides!$A$1:$D$13,2,FALSE)*VLOOKUP(T$3,Oxides!$A$1:$D$13,3,FALSE)</f>
        <v>0</v>
      </c>
      <c r="U18" s="7">
        <f>F18/VLOOKUP(U$3,Oxides!$A$1:$D$13,2,FALSE)*VLOOKUP(U$3,Oxides!$A$1:$D$13,3,FALSE)</f>
        <v>0.36622572981608265</v>
      </c>
      <c r="V18" s="7">
        <f>G18/VLOOKUP(V$3,Oxides!$A$1:$D$13,2,FALSE)*VLOOKUP(V$3,Oxides!$A$1:$D$13,3,FALSE)</f>
        <v>7.2599219268662972E-3</v>
      </c>
      <c r="W18" s="7">
        <f>H18/VLOOKUP(W$3,Oxides!$A$1:$D$13,2,FALSE)*VLOOKUP(W$3,Oxides!$A$1:$D$13,3,FALSE)</f>
        <v>0.10616706378088843</v>
      </c>
      <c r="X18" s="7">
        <f>I18/VLOOKUP(X$3,Oxides!$A$1:$D$13,2,FALSE)*VLOOKUP(X$3,Oxides!$A$1:$D$13,3,FALSE)</f>
        <v>0.18031577487264605</v>
      </c>
      <c r="Y18" s="7">
        <f>J18/VLOOKUP(Y$3,Oxides!$A$1:$D$13,2,FALSE)*VLOOKUP(Y$3,Oxides!$A$1:$D$13,3,FALSE)</f>
        <v>5.6115834275536229E-2</v>
      </c>
      <c r="Z18" s="7">
        <f>K18/VLOOKUP(Z$3,Oxides!$A$1:$D$13,2,FALSE)*VLOOKUP(Z$3,Oxides!$A$1:$D$13,3,FALSE)</f>
        <v>3.1487738043563085E-2</v>
      </c>
      <c r="AA18" s="5">
        <f t="shared" si="11"/>
        <v>1.6447064679730001</v>
      </c>
      <c r="AC18" s="5"/>
      <c r="AD18" s="7">
        <f>B18/VLOOKUP(AD$3,Oxides!$A$1:$D$13,2,FALSE)*VLOOKUP(AD$3,Oxides!$A$1:$D$13,4,FALSE)</f>
        <v>1.3222645002875102</v>
      </c>
      <c r="AE18" s="7">
        <f>C18/VLOOKUP(AE$3,Oxides!$A$1:$D$13,2,FALSE)*VLOOKUP(AE$3,Oxides!$A$1:$D$13,4,FALSE)</f>
        <v>4.9412506248199387E-2</v>
      </c>
      <c r="AF18" s="7">
        <f>D18/VLOOKUP(AF$3,Oxides!$A$1:$D$13,2,FALSE)*VLOOKUP(AF$3,Oxides!$A$1:$D$13,4,FALSE)</f>
        <v>0.31694385298434391</v>
      </c>
      <c r="AG18" s="7">
        <f>E18/VLOOKUP(AG$3,Oxides!$A$1:$D$13,2,FALSE)*VLOOKUP(AG$3,Oxides!$A$1:$D$13,4,FALSE)</f>
        <v>0</v>
      </c>
      <c r="AH18" s="7">
        <f>F18/VLOOKUP(AH$3,Oxides!$A$1:$D$13,2,FALSE)*VLOOKUP(AH$3,Oxides!$A$1:$D$13,4,FALSE)</f>
        <v>0.36622572981608265</v>
      </c>
      <c r="AI18" s="7">
        <f>G18/VLOOKUP(AI$3,Oxides!$A$1:$D$13,2,FALSE)*VLOOKUP(AI$3,Oxides!$A$1:$D$13,4,FALSE)</f>
        <v>7.2599219268662972E-3</v>
      </c>
      <c r="AJ18" s="7">
        <f>H18/VLOOKUP(AJ$3,Oxides!$A$1:$D$13,2,FALSE)*VLOOKUP(AJ$3,Oxides!$A$1:$D$13,4,FALSE)</f>
        <v>0.10616706378088843</v>
      </c>
      <c r="AK18" s="7">
        <f>I18/VLOOKUP(AK$3,Oxides!$A$1:$D$13,2,FALSE)*VLOOKUP(AK$3,Oxides!$A$1:$D$13,4,FALSE)</f>
        <v>0.18031577487264605</v>
      </c>
      <c r="AL18" s="7">
        <f>J18/VLOOKUP(AL$3,Oxides!$A$1:$D$13,2,FALSE)*VLOOKUP(AL$3,Oxides!$A$1:$D$13,4,FALSE)</f>
        <v>2.8057917137768115E-2</v>
      </c>
      <c r="AM18" s="7">
        <f>K18/VLOOKUP(AM$3,Oxides!$A$1:$D$13,2,FALSE)*VLOOKUP(AM$3,Oxides!$A$1:$D$13,4,FALSE)</f>
        <v>1.5743869021781542E-2</v>
      </c>
      <c r="AN18" s="5">
        <f t="shared" si="12"/>
        <v>2.3923911360760868</v>
      </c>
      <c r="AQ18" s="8">
        <f t="shared" si="13"/>
        <v>6.3560015433959371</v>
      </c>
      <c r="AR18" s="8">
        <f t="shared" si="14"/>
        <v>0.23752128708615172</v>
      </c>
      <c r="AS18" s="8">
        <f t="shared" si="15"/>
        <v>2.0313592006241992</v>
      </c>
      <c r="AT18" s="8">
        <f t="shared" si="16"/>
        <v>0</v>
      </c>
      <c r="AU18" s="8">
        <f t="shared" si="17"/>
        <v>3.5208255283813314</v>
      </c>
      <c r="AV18" s="8">
        <f t="shared" si="18"/>
        <v>6.9795528749448735E-2</v>
      </c>
      <c r="AW18" s="8">
        <f t="shared" si="19"/>
        <v>1.0206702533455525</v>
      </c>
      <c r="AX18" s="8">
        <f t="shared" si="20"/>
        <v>1.7335220648213272</v>
      </c>
      <c r="AY18" s="8">
        <f t="shared" si="21"/>
        <v>0.53948711348857192</v>
      </c>
      <c r="AZ18" s="8">
        <f t="shared" si="22"/>
        <v>0.30271721211515062</v>
      </c>
      <c r="BA18" s="5">
        <f t="shared" si="23"/>
        <v>15.811899732007671</v>
      </c>
      <c r="BD18" s="8">
        <f t="shared" si="24"/>
        <v>12.712003086791874</v>
      </c>
      <c r="BE18" s="8">
        <f t="shared" si="25"/>
        <v>0.47504257417230344</v>
      </c>
      <c r="BF18" s="8">
        <f t="shared" si="26"/>
        <v>3.0470388009362992</v>
      </c>
      <c r="BG18" s="8">
        <f t="shared" si="27"/>
        <v>0</v>
      </c>
      <c r="BH18" s="8">
        <f t="shared" si="28"/>
        <v>3.5208255283813314</v>
      </c>
      <c r="BI18" s="8">
        <f t="shared" si="29"/>
        <v>6.9795528749448735E-2</v>
      </c>
      <c r="BJ18" s="8">
        <f t="shared" si="30"/>
        <v>1.0206702533455525</v>
      </c>
      <c r="BK18" s="8">
        <f t="shared" si="31"/>
        <v>1.7335220648213272</v>
      </c>
      <c r="BL18" s="8">
        <f t="shared" si="32"/>
        <v>0.26974355674428596</v>
      </c>
      <c r="BM18" s="8">
        <f t="shared" si="33"/>
        <v>0.15135860605757531</v>
      </c>
      <c r="BN18" s="5">
        <f t="shared" si="34"/>
        <v>22.999999999999993</v>
      </c>
      <c r="BP18">
        <f t="shared" si="35"/>
        <v>6.3560015433959371</v>
      </c>
      <c r="BQ18">
        <f t="shared" si="36"/>
        <v>1.6439984566040629</v>
      </c>
      <c r="BR18">
        <f t="shared" si="37"/>
        <v>8</v>
      </c>
      <c r="BS18" s="8">
        <f t="shared" si="38"/>
        <v>0.38736074402013632</v>
      </c>
      <c r="BT18" s="8">
        <f t="shared" si="39"/>
        <v>0</v>
      </c>
      <c r="BU18" s="8">
        <f t="shared" si="40"/>
        <v>1.0206702533455525</v>
      </c>
      <c r="BV18" s="8">
        <f t="shared" si="41"/>
        <v>3.5208255283813314</v>
      </c>
      <c r="BW18" s="8">
        <f t="shared" si="42"/>
        <v>6.9795528749448735E-2</v>
      </c>
      <c r="BX18" s="8">
        <f t="shared" si="43"/>
        <v>4.9986520544964694</v>
      </c>
      <c r="BY18">
        <f t="shared" si="44"/>
        <v>0</v>
      </c>
      <c r="BZ18">
        <f t="shared" si="45"/>
        <v>0</v>
      </c>
      <c r="CA18">
        <f t="shared" si="46"/>
        <v>0</v>
      </c>
      <c r="CB18" s="8">
        <f t="shared" si="47"/>
        <v>1.7335220648213272</v>
      </c>
      <c r="CC18">
        <f t="shared" si="48"/>
        <v>0.2664779351786728</v>
      </c>
      <c r="CD18">
        <f t="shared" si="49"/>
        <v>2</v>
      </c>
      <c r="CE18">
        <f t="shared" si="50"/>
        <v>0.27300917830989913</v>
      </c>
      <c r="CF18" s="8">
        <f t="shared" si="51"/>
        <v>0.30271721211515062</v>
      </c>
      <c r="CG18">
        <f t="shared" si="52"/>
        <v>0.57572639042504981</v>
      </c>
      <c r="CH18" s="8">
        <f t="shared" si="53"/>
        <v>15.574378444921519</v>
      </c>
      <c r="CI18" s="8">
        <f t="shared" si="54"/>
        <v>14.732174119317797</v>
      </c>
      <c r="CJ18">
        <f t="shared" si="55"/>
        <v>1.0181796575653428</v>
      </c>
    </row>
    <row r="19" spans="1:88" x14ac:dyDescent="0.2">
      <c r="A19" s="1" t="s">
        <v>612</v>
      </c>
      <c r="B19" s="1">
        <v>39.687000274658203</v>
      </c>
      <c r="C19" s="1">
        <v>1.9730000495910645</v>
      </c>
      <c r="D19" s="1">
        <v>10.821999549865723</v>
      </c>
      <c r="E19" s="1"/>
      <c r="F19" s="1">
        <v>26.134000778198242</v>
      </c>
      <c r="G19" s="1">
        <v>0.46000000834465027</v>
      </c>
      <c r="H19" s="1">
        <v>4.2389998435974121</v>
      </c>
      <c r="I19" s="1">
        <v>10.144000053405762</v>
      </c>
      <c r="J19" s="1">
        <v>1.6950000524520874</v>
      </c>
      <c r="K19" s="1">
        <v>1.4600000381469727</v>
      </c>
      <c r="L19" s="1">
        <v>-0.15000000596046448</v>
      </c>
      <c r="M19" s="1">
        <v>9.0999998152256012E-2</v>
      </c>
      <c r="N19" s="6">
        <f t="shared" si="10"/>
        <v>96.555000640451908</v>
      </c>
      <c r="Q19" s="7">
        <f>B19/VLOOKUP(Q$3,Oxides!$A$1:$D$13,2,FALSE)*VLOOKUP(Q$3,Oxides!$A$1:$D$13,3,FALSE)</f>
        <v>0.66051647462683083</v>
      </c>
      <c r="R19" s="7">
        <f>C19/VLOOKUP(R$3,Oxides!$A$1:$D$13,2,FALSE)*VLOOKUP(R$3,Oxides!$A$1:$D$13,3,FALSE)</f>
        <v>2.4693738198709674E-2</v>
      </c>
      <c r="S19" s="7">
        <f>D19/VLOOKUP(S$3,Oxides!$A$1:$D$13,2,FALSE)*VLOOKUP(S$3,Oxides!$A$1:$D$13,3,FALSE)</f>
        <v>0.21227665148702962</v>
      </c>
      <c r="T19" s="7">
        <f>E19/VLOOKUP(T$3,Oxides!$A$1:$D$13,2,FALSE)*VLOOKUP(T$3,Oxides!$A$1:$D$13,3,FALSE)</f>
        <v>0</v>
      </c>
      <c r="U19" s="7">
        <f>F19/VLOOKUP(U$3,Oxides!$A$1:$D$13,2,FALSE)*VLOOKUP(U$3,Oxides!$A$1:$D$13,3,FALSE)</f>
        <v>0.36374822925293737</v>
      </c>
      <c r="V19" s="7">
        <f>G19/VLOOKUP(V$3,Oxides!$A$1:$D$13,2,FALSE)*VLOOKUP(V$3,Oxides!$A$1:$D$13,3,FALSE)</f>
        <v>6.4845907567045074E-3</v>
      </c>
      <c r="W19" s="7">
        <f>H19/VLOOKUP(W$3,Oxides!$A$1:$D$13,2,FALSE)*VLOOKUP(W$3,Oxides!$A$1:$D$13,3,FALSE)</f>
        <v>0.10517461725264268</v>
      </c>
      <c r="X19" s="7">
        <f>I19/VLOOKUP(X$3,Oxides!$A$1:$D$13,2,FALSE)*VLOOKUP(X$3,Oxides!$A$1:$D$13,3,FALSE)</f>
        <v>0.18088638704062029</v>
      </c>
      <c r="Y19" s="7">
        <f>J19/VLOOKUP(Y$3,Oxides!$A$1:$D$13,2,FALSE)*VLOOKUP(Y$3,Oxides!$A$1:$D$13,3,FALSE)</f>
        <v>5.4696000042985159E-2</v>
      </c>
      <c r="Z19" s="7">
        <f>K19/VLOOKUP(Z$3,Oxides!$A$1:$D$13,2,FALSE)*VLOOKUP(Z$3,Oxides!$A$1:$D$13,3,FALSE)</f>
        <v>3.0999391438371143E-2</v>
      </c>
      <c r="AA19" s="5">
        <f t="shared" si="11"/>
        <v>1.6394760800968313</v>
      </c>
      <c r="AC19" s="5"/>
      <c r="AD19" s="7">
        <f>B19/VLOOKUP(AD$3,Oxides!$A$1:$D$13,2,FALSE)*VLOOKUP(AD$3,Oxides!$A$1:$D$13,4,FALSE)</f>
        <v>1.3210329492536617</v>
      </c>
      <c r="AE19" s="7">
        <f>C19/VLOOKUP(AE$3,Oxides!$A$1:$D$13,2,FALSE)*VLOOKUP(AE$3,Oxides!$A$1:$D$13,4,FALSE)</f>
        <v>4.9387476397419347E-2</v>
      </c>
      <c r="AF19" s="7">
        <f>D19/VLOOKUP(AF$3,Oxides!$A$1:$D$13,2,FALSE)*VLOOKUP(AF$3,Oxides!$A$1:$D$13,4,FALSE)</f>
        <v>0.31841497723054446</v>
      </c>
      <c r="AG19" s="7">
        <f>E19/VLOOKUP(AG$3,Oxides!$A$1:$D$13,2,FALSE)*VLOOKUP(AG$3,Oxides!$A$1:$D$13,4,FALSE)</f>
        <v>0</v>
      </c>
      <c r="AH19" s="7">
        <f>F19/VLOOKUP(AH$3,Oxides!$A$1:$D$13,2,FALSE)*VLOOKUP(AH$3,Oxides!$A$1:$D$13,4,FALSE)</f>
        <v>0.36374822925293737</v>
      </c>
      <c r="AI19" s="7">
        <f>G19/VLOOKUP(AI$3,Oxides!$A$1:$D$13,2,FALSE)*VLOOKUP(AI$3,Oxides!$A$1:$D$13,4,FALSE)</f>
        <v>6.4845907567045074E-3</v>
      </c>
      <c r="AJ19" s="7">
        <f>H19/VLOOKUP(AJ$3,Oxides!$A$1:$D$13,2,FALSE)*VLOOKUP(AJ$3,Oxides!$A$1:$D$13,4,FALSE)</f>
        <v>0.10517461725264268</v>
      </c>
      <c r="AK19" s="7">
        <f>I19/VLOOKUP(AK$3,Oxides!$A$1:$D$13,2,FALSE)*VLOOKUP(AK$3,Oxides!$A$1:$D$13,4,FALSE)</f>
        <v>0.18088638704062029</v>
      </c>
      <c r="AL19" s="7">
        <f>J19/VLOOKUP(AL$3,Oxides!$A$1:$D$13,2,FALSE)*VLOOKUP(AL$3,Oxides!$A$1:$D$13,4,FALSE)</f>
        <v>2.7348000021492579E-2</v>
      </c>
      <c r="AM19" s="7">
        <f>K19/VLOOKUP(AM$3,Oxides!$A$1:$D$13,2,FALSE)*VLOOKUP(AM$3,Oxides!$A$1:$D$13,4,FALSE)</f>
        <v>1.5499695719185571E-2</v>
      </c>
      <c r="AN19" s="5">
        <f t="shared" si="12"/>
        <v>2.3879769229252079</v>
      </c>
      <c r="AQ19" s="8">
        <f t="shared" si="13"/>
        <v>6.3618198193504583</v>
      </c>
      <c r="AR19" s="8">
        <f t="shared" si="14"/>
        <v>0.23783981039255256</v>
      </c>
      <c r="AS19" s="8">
        <f t="shared" si="15"/>
        <v>2.0445603713041405</v>
      </c>
      <c r="AT19" s="8">
        <f t="shared" si="16"/>
        <v>0</v>
      </c>
      <c r="AU19" s="8">
        <f t="shared" si="17"/>
        <v>3.5034715756671457</v>
      </c>
      <c r="AV19" s="8">
        <f t="shared" si="18"/>
        <v>6.2456879701125546E-2</v>
      </c>
      <c r="AW19" s="8">
        <f t="shared" si="19"/>
        <v>1.012998146501161</v>
      </c>
      <c r="AX19" s="8">
        <f t="shared" si="20"/>
        <v>1.7422224067550469</v>
      </c>
      <c r="AY19" s="8">
        <f t="shared" si="21"/>
        <v>0.52680911147484311</v>
      </c>
      <c r="AZ19" s="8">
        <f t="shared" si="22"/>
        <v>0.29857323839174604</v>
      </c>
      <c r="BA19" s="5">
        <f t="shared" si="23"/>
        <v>15.79075135953822</v>
      </c>
      <c r="BD19" s="8">
        <f t="shared" si="24"/>
        <v>12.723639638700917</v>
      </c>
      <c r="BE19" s="8">
        <f t="shared" si="25"/>
        <v>0.47567962078510512</v>
      </c>
      <c r="BF19" s="8">
        <f t="shared" si="26"/>
        <v>3.0668405569562105</v>
      </c>
      <c r="BG19" s="8">
        <f t="shared" si="27"/>
        <v>0</v>
      </c>
      <c r="BH19" s="8">
        <f t="shared" si="28"/>
        <v>3.5034715756671457</v>
      </c>
      <c r="BI19" s="8">
        <f t="shared" si="29"/>
        <v>6.2456879701125546E-2</v>
      </c>
      <c r="BJ19" s="8">
        <f t="shared" si="30"/>
        <v>1.012998146501161</v>
      </c>
      <c r="BK19" s="8">
        <f t="shared" si="31"/>
        <v>1.7422224067550469</v>
      </c>
      <c r="BL19" s="8">
        <f t="shared" si="32"/>
        <v>0.26340455573742155</v>
      </c>
      <c r="BM19" s="8">
        <f t="shared" si="33"/>
        <v>0.14928661919587302</v>
      </c>
      <c r="BN19" s="5">
        <f t="shared" si="34"/>
        <v>23.000000000000007</v>
      </c>
      <c r="BP19">
        <f t="shared" si="35"/>
        <v>6.3618198193504583</v>
      </c>
      <c r="BQ19">
        <f t="shared" si="36"/>
        <v>1.6381801806495417</v>
      </c>
      <c r="BR19">
        <f t="shared" si="37"/>
        <v>8</v>
      </c>
      <c r="BS19" s="8">
        <f t="shared" si="38"/>
        <v>0.40638019065459874</v>
      </c>
      <c r="BT19" s="8">
        <f t="shared" si="39"/>
        <v>0</v>
      </c>
      <c r="BU19" s="8">
        <f t="shared" si="40"/>
        <v>1.012998146501161</v>
      </c>
      <c r="BV19" s="8">
        <f t="shared" si="41"/>
        <v>3.5034715756671457</v>
      </c>
      <c r="BW19" s="8">
        <f t="shared" si="42"/>
        <v>6.2456879701125546E-2</v>
      </c>
      <c r="BX19" s="8">
        <f t="shared" si="43"/>
        <v>4.9853067925240309</v>
      </c>
      <c r="BY19">
        <f t="shared" si="44"/>
        <v>0</v>
      </c>
      <c r="BZ19">
        <f t="shared" si="45"/>
        <v>0</v>
      </c>
      <c r="CA19">
        <f t="shared" si="46"/>
        <v>0</v>
      </c>
      <c r="CB19" s="8">
        <f t="shared" si="47"/>
        <v>1.7422224067550469</v>
      </c>
      <c r="CC19">
        <f t="shared" si="48"/>
        <v>0.25777759324495308</v>
      </c>
      <c r="CD19">
        <f t="shared" si="49"/>
        <v>2</v>
      </c>
      <c r="CE19">
        <f t="shared" si="50"/>
        <v>0.26903151822989002</v>
      </c>
      <c r="CF19" s="8">
        <f t="shared" si="51"/>
        <v>0.29857323839174604</v>
      </c>
      <c r="CG19">
        <f t="shared" si="52"/>
        <v>0.56760475662163601</v>
      </c>
      <c r="CH19" s="8">
        <f t="shared" si="53"/>
        <v>15.552911549145668</v>
      </c>
      <c r="CI19" s="8">
        <f t="shared" si="54"/>
        <v>14.727529199279079</v>
      </c>
      <c r="CJ19">
        <f t="shared" si="55"/>
        <v>1.0185007815658758</v>
      </c>
    </row>
    <row r="20" spans="1:88" x14ac:dyDescent="0.2">
      <c r="A20" s="1" t="s">
        <v>614</v>
      </c>
      <c r="B20" s="1">
        <v>39.726001739501953</v>
      </c>
      <c r="C20" s="1">
        <v>1.8849999904632568</v>
      </c>
      <c r="D20" s="1">
        <v>10.854999542236328</v>
      </c>
      <c r="E20" s="1"/>
      <c r="F20" s="1">
        <v>25.930999755859375</v>
      </c>
      <c r="G20" s="1">
        <v>0.48500001430511475</v>
      </c>
      <c r="H20" s="1">
        <v>4.2560000419616699</v>
      </c>
      <c r="I20" s="1">
        <v>10.062999725341797</v>
      </c>
      <c r="J20" s="1">
        <v>1.6100000143051147</v>
      </c>
      <c r="K20" s="1">
        <v>1.4589999914169312</v>
      </c>
      <c r="L20" s="1">
        <v>-0.12200000137090683</v>
      </c>
      <c r="M20" s="1">
        <v>9.7999997437000275E-2</v>
      </c>
      <c r="N20" s="6">
        <f t="shared" si="10"/>
        <v>96.246000811457634</v>
      </c>
      <c r="Q20" s="7">
        <f>B20/VLOOKUP(Q$3,Oxides!$A$1:$D$13,2,FALSE)*VLOOKUP(Q$3,Oxides!$A$1:$D$13,3,FALSE)</f>
        <v>0.66116558163631989</v>
      </c>
      <c r="R20" s="7">
        <f>C20/VLOOKUP(R$3,Oxides!$A$1:$D$13,2,FALSE)*VLOOKUP(R$3,Oxides!$A$1:$D$13,3,FALSE)</f>
        <v>2.3592344196198902E-2</v>
      </c>
      <c r="S20" s="7">
        <f>D20/VLOOKUP(S$3,Oxides!$A$1:$D$13,2,FALSE)*VLOOKUP(S$3,Oxides!$A$1:$D$13,3,FALSE)</f>
        <v>0.21292395588278859</v>
      </c>
      <c r="T20" s="7">
        <f>E20/VLOOKUP(T$3,Oxides!$A$1:$D$13,2,FALSE)*VLOOKUP(T$3,Oxides!$A$1:$D$13,3,FALSE)</f>
        <v>0</v>
      </c>
      <c r="U20" s="7">
        <f>F20/VLOOKUP(U$3,Oxides!$A$1:$D$13,2,FALSE)*VLOOKUP(U$3,Oxides!$A$1:$D$13,3,FALSE)</f>
        <v>0.36092274290513338</v>
      </c>
      <c r="V20" s="7">
        <f>G20/VLOOKUP(V$3,Oxides!$A$1:$D$13,2,FALSE)*VLOOKUP(V$3,Oxides!$A$1:$D$13,3,FALSE)</f>
        <v>6.8370142450261042E-3</v>
      </c>
      <c r="W20" s="7">
        <f>H20/VLOOKUP(W$3,Oxides!$A$1:$D$13,2,FALSE)*VLOOKUP(W$3,Oxides!$A$1:$D$13,3,FALSE)</f>
        <v>0.10559641235105026</v>
      </c>
      <c r="X20" s="7">
        <f>I20/VLOOKUP(X$3,Oxides!$A$1:$D$13,2,FALSE)*VLOOKUP(X$3,Oxides!$A$1:$D$13,3,FALSE)</f>
        <v>0.17944200054461704</v>
      </c>
      <c r="Y20" s="7">
        <f>J20/VLOOKUP(Y$3,Oxides!$A$1:$D$13,2,FALSE)*VLOOKUP(Y$3,Oxides!$A$1:$D$13,3,FALSE)</f>
        <v>5.195313163810529E-2</v>
      </c>
      <c r="Z20" s="7">
        <f>K20/VLOOKUP(Z$3,Oxides!$A$1:$D$13,2,FALSE)*VLOOKUP(Z$3,Oxides!$A$1:$D$13,3,FALSE)</f>
        <v>3.0978157986842905E-2</v>
      </c>
      <c r="AA20" s="5">
        <f t="shared" si="11"/>
        <v>1.6334113413860822</v>
      </c>
      <c r="AC20" s="5"/>
      <c r="AD20" s="7">
        <f>B20/VLOOKUP(AD$3,Oxides!$A$1:$D$13,2,FALSE)*VLOOKUP(AD$3,Oxides!$A$1:$D$13,4,FALSE)</f>
        <v>1.3223311632726398</v>
      </c>
      <c r="AE20" s="7">
        <f>C20/VLOOKUP(AE$3,Oxides!$A$1:$D$13,2,FALSE)*VLOOKUP(AE$3,Oxides!$A$1:$D$13,4,FALSE)</f>
        <v>4.7184688392397804E-2</v>
      </c>
      <c r="AF20" s="7">
        <f>D20/VLOOKUP(AF$3,Oxides!$A$1:$D$13,2,FALSE)*VLOOKUP(AF$3,Oxides!$A$1:$D$13,4,FALSE)</f>
        <v>0.3193859338241829</v>
      </c>
      <c r="AG20" s="7">
        <f>E20/VLOOKUP(AG$3,Oxides!$A$1:$D$13,2,FALSE)*VLOOKUP(AG$3,Oxides!$A$1:$D$13,4,FALSE)</f>
        <v>0</v>
      </c>
      <c r="AH20" s="7">
        <f>F20/VLOOKUP(AH$3,Oxides!$A$1:$D$13,2,FALSE)*VLOOKUP(AH$3,Oxides!$A$1:$D$13,4,FALSE)</f>
        <v>0.36092274290513338</v>
      </c>
      <c r="AI20" s="7">
        <f>G20/VLOOKUP(AI$3,Oxides!$A$1:$D$13,2,FALSE)*VLOOKUP(AI$3,Oxides!$A$1:$D$13,4,FALSE)</f>
        <v>6.8370142450261042E-3</v>
      </c>
      <c r="AJ20" s="7">
        <f>H20/VLOOKUP(AJ$3,Oxides!$A$1:$D$13,2,FALSE)*VLOOKUP(AJ$3,Oxides!$A$1:$D$13,4,FALSE)</f>
        <v>0.10559641235105026</v>
      </c>
      <c r="AK20" s="7">
        <f>I20/VLOOKUP(AK$3,Oxides!$A$1:$D$13,2,FALSE)*VLOOKUP(AK$3,Oxides!$A$1:$D$13,4,FALSE)</f>
        <v>0.17944200054461704</v>
      </c>
      <c r="AL20" s="7">
        <f>J20/VLOOKUP(AL$3,Oxides!$A$1:$D$13,2,FALSE)*VLOOKUP(AL$3,Oxides!$A$1:$D$13,4,FALSE)</f>
        <v>2.5976565819052645E-2</v>
      </c>
      <c r="AM20" s="7">
        <f>K20/VLOOKUP(AM$3,Oxides!$A$1:$D$13,2,FALSE)*VLOOKUP(AM$3,Oxides!$A$1:$D$13,4,FALSE)</f>
        <v>1.5489078993421453E-2</v>
      </c>
      <c r="AN20" s="5">
        <f t="shared" si="12"/>
        <v>2.3831656003475219</v>
      </c>
      <c r="AQ20" s="8">
        <f t="shared" si="13"/>
        <v>6.3809281131860267</v>
      </c>
      <c r="AR20" s="8">
        <f t="shared" si="14"/>
        <v>0.22769039484014347</v>
      </c>
      <c r="AS20" s="8">
        <f t="shared" si="15"/>
        <v>2.0549352443615345</v>
      </c>
      <c r="AT20" s="8">
        <f t="shared" si="16"/>
        <v>0</v>
      </c>
      <c r="AU20" s="8">
        <f t="shared" si="17"/>
        <v>3.4832758099594727</v>
      </c>
      <c r="AV20" s="8">
        <f t="shared" si="18"/>
        <v>6.5984221831948839E-2</v>
      </c>
      <c r="AW20" s="8">
        <f t="shared" si="19"/>
        <v>1.0191140236834535</v>
      </c>
      <c r="AX20" s="8">
        <f t="shared" si="20"/>
        <v>1.7317999269225577</v>
      </c>
      <c r="AY20" s="8">
        <f t="shared" si="21"/>
        <v>0.50140117308766696</v>
      </c>
      <c r="AZ20" s="8">
        <f t="shared" si="22"/>
        <v>0.29897109692817309</v>
      </c>
      <c r="BA20" s="5">
        <f t="shared" si="23"/>
        <v>15.764100004800977</v>
      </c>
      <c r="BD20" s="8">
        <f t="shared" si="24"/>
        <v>12.761856226372053</v>
      </c>
      <c r="BE20" s="8">
        <f t="shared" si="25"/>
        <v>0.45538078968028695</v>
      </c>
      <c r="BF20" s="8">
        <f t="shared" si="26"/>
        <v>3.0824028665423016</v>
      </c>
      <c r="BG20" s="8">
        <f t="shared" si="27"/>
        <v>0</v>
      </c>
      <c r="BH20" s="8">
        <f t="shared" si="28"/>
        <v>3.4832758099594727</v>
      </c>
      <c r="BI20" s="8">
        <f t="shared" si="29"/>
        <v>6.5984221831948839E-2</v>
      </c>
      <c r="BJ20" s="8">
        <f t="shared" si="30"/>
        <v>1.0191140236834535</v>
      </c>
      <c r="BK20" s="8">
        <f t="shared" si="31"/>
        <v>1.7317999269225577</v>
      </c>
      <c r="BL20" s="8">
        <f t="shared" si="32"/>
        <v>0.25070058654383348</v>
      </c>
      <c r="BM20" s="8">
        <f t="shared" si="33"/>
        <v>0.14948554846408654</v>
      </c>
      <c r="BN20" s="5">
        <f t="shared" si="34"/>
        <v>22.999999999999996</v>
      </c>
      <c r="BP20">
        <f t="shared" si="35"/>
        <v>6.3809281131860267</v>
      </c>
      <c r="BQ20">
        <f t="shared" si="36"/>
        <v>1.6190718868139733</v>
      </c>
      <c r="BR20">
        <f t="shared" si="37"/>
        <v>8</v>
      </c>
      <c r="BS20" s="8">
        <f t="shared" si="38"/>
        <v>0.43586335754756123</v>
      </c>
      <c r="BT20" s="8">
        <f t="shared" si="39"/>
        <v>0</v>
      </c>
      <c r="BU20" s="8">
        <f t="shared" si="40"/>
        <v>1.0191140236834535</v>
      </c>
      <c r="BV20" s="8">
        <f t="shared" si="41"/>
        <v>3.4832758099594727</v>
      </c>
      <c r="BW20" s="8">
        <f t="shared" si="42"/>
        <v>6.5984221831948839E-2</v>
      </c>
      <c r="BX20" s="8">
        <f t="shared" si="43"/>
        <v>5.0042374130224356</v>
      </c>
      <c r="BY20">
        <f t="shared" si="44"/>
        <v>0</v>
      </c>
      <c r="BZ20">
        <f t="shared" si="45"/>
        <v>0</v>
      </c>
      <c r="CA20">
        <f t="shared" si="46"/>
        <v>0</v>
      </c>
      <c r="CB20" s="8">
        <f t="shared" si="47"/>
        <v>1.7317999269225577</v>
      </c>
      <c r="CC20">
        <f t="shared" si="48"/>
        <v>0.26820007307744231</v>
      </c>
      <c r="CD20">
        <f t="shared" si="49"/>
        <v>2</v>
      </c>
      <c r="CE20">
        <f t="shared" si="50"/>
        <v>0.23320110001022465</v>
      </c>
      <c r="CF20" s="8">
        <f t="shared" si="51"/>
        <v>0.29897109692817309</v>
      </c>
      <c r="CG20">
        <f t="shared" si="52"/>
        <v>0.53217219693839768</v>
      </c>
      <c r="CH20" s="8">
        <f t="shared" si="53"/>
        <v>15.536409609960833</v>
      </c>
      <c r="CI20" s="8">
        <f t="shared" si="54"/>
        <v>14.736037339944993</v>
      </c>
      <c r="CJ20">
        <f t="shared" si="55"/>
        <v>1.01791273012993</v>
      </c>
    </row>
    <row r="21" spans="1:88" x14ac:dyDescent="0.2">
      <c r="A21" s="1" t="s">
        <v>616</v>
      </c>
      <c r="B21" s="1">
        <v>39.834999084472656</v>
      </c>
      <c r="C21" s="1">
        <v>1.8710000514984131</v>
      </c>
      <c r="D21" s="1">
        <v>10.847000122070312</v>
      </c>
      <c r="E21" s="1"/>
      <c r="F21" s="1">
        <v>25.778999328613281</v>
      </c>
      <c r="G21" s="1">
        <v>0.48500001430511475</v>
      </c>
      <c r="H21" s="1">
        <v>4.254000186920166</v>
      </c>
      <c r="I21" s="1">
        <v>10.114999771118164</v>
      </c>
      <c r="J21" s="1">
        <v>1.7289999723434448</v>
      </c>
      <c r="K21" s="1">
        <v>1.4329999685287476</v>
      </c>
      <c r="L21" s="1">
        <v>0.40400001406669617</v>
      </c>
      <c r="M21" s="1">
        <v>9.3000002205371857E-2</v>
      </c>
      <c r="N21" s="6">
        <f t="shared" si="10"/>
        <v>96.844998516142368</v>
      </c>
      <c r="Q21" s="7">
        <f>B21/VLOOKUP(Q$3,Oxides!$A$1:$D$13,2,FALSE)*VLOOKUP(Q$3,Oxides!$A$1:$D$13,3,FALSE)</f>
        <v>0.66297964018308553</v>
      </c>
      <c r="R21" s="7">
        <f>C21/VLOOKUP(R$3,Oxides!$A$1:$D$13,2,FALSE)*VLOOKUP(R$3,Oxides!$A$1:$D$13,3,FALSE)</f>
        <v>2.3417123304710623E-2</v>
      </c>
      <c r="S21" s="7">
        <f>D21/VLOOKUP(S$3,Oxides!$A$1:$D$13,2,FALSE)*VLOOKUP(S$3,Oxides!$A$1:$D$13,3,FALSE)</f>
        <v>0.21276704494236071</v>
      </c>
      <c r="T21" s="7">
        <f>E21/VLOOKUP(T$3,Oxides!$A$1:$D$13,2,FALSE)*VLOOKUP(T$3,Oxides!$A$1:$D$13,3,FALSE)</f>
        <v>0</v>
      </c>
      <c r="U21" s="7">
        <f>F21/VLOOKUP(U$3,Oxides!$A$1:$D$13,2,FALSE)*VLOOKUP(U$3,Oxides!$A$1:$D$13,3,FALSE)</f>
        <v>0.35880711251521691</v>
      </c>
      <c r="V21" s="7">
        <f>G21/VLOOKUP(V$3,Oxides!$A$1:$D$13,2,FALSE)*VLOOKUP(V$3,Oxides!$A$1:$D$13,3,FALSE)</f>
        <v>6.8370142450261042E-3</v>
      </c>
      <c r="W21" s="7">
        <f>H21/VLOOKUP(W$3,Oxides!$A$1:$D$13,2,FALSE)*VLOOKUP(W$3,Oxides!$A$1:$D$13,3,FALSE)</f>
        <v>0.10554679357390671</v>
      </c>
      <c r="X21" s="7">
        <f>I21/VLOOKUP(X$3,Oxides!$A$1:$D$13,2,FALSE)*VLOOKUP(X$3,Oxides!$A$1:$D$13,3,FALSE)</f>
        <v>0.18036925807191526</v>
      </c>
      <c r="Y21" s="7">
        <f>J21/VLOOKUP(Y$3,Oxides!$A$1:$D$13,2,FALSE)*VLOOKUP(Y$3,Oxides!$A$1:$D$13,3,FALSE)</f>
        <v>5.5793144327523018E-2</v>
      </c>
      <c r="Z21" s="7">
        <f>K21/VLOOKUP(Z$3,Oxides!$A$1:$D$13,2,FALSE)*VLOOKUP(Z$3,Oxides!$A$1:$D$13,3,FALSE)</f>
        <v>3.0426113558172638E-2</v>
      </c>
      <c r="AA21" s="5">
        <f t="shared" si="11"/>
        <v>1.6369432447219172</v>
      </c>
      <c r="AC21" s="5"/>
      <c r="AD21" s="7">
        <f>B21/VLOOKUP(AD$3,Oxides!$A$1:$D$13,2,FALSE)*VLOOKUP(AD$3,Oxides!$A$1:$D$13,4,FALSE)</f>
        <v>1.3259592803661711</v>
      </c>
      <c r="AE21" s="7">
        <f>C21/VLOOKUP(AE$3,Oxides!$A$1:$D$13,2,FALSE)*VLOOKUP(AE$3,Oxides!$A$1:$D$13,4,FALSE)</f>
        <v>4.6834246609421246E-2</v>
      </c>
      <c r="AF21" s="7">
        <f>D21/VLOOKUP(AF$3,Oxides!$A$1:$D$13,2,FALSE)*VLOOKUP(AF$3,Oxides!$A$1:$D$13,4,FALSE)</f>
        <v>0.31915056741354109</v>
      </c>
      <c r="AG21" s="7">
        <f>E21/VLOOKUP(AG$3,Oxides!$A$1:$D$13,2,FALSE)*VLOOKUP(AG$3,Oxides!$A$1:$D$13,4,FALSE)</f>
        <v>0</v>
      </c>
      <c r="AH21" s="7">
        <f>F21/VLOOKUP(AH$3,Oxides!$A$1:$D$13,2,FALSE)*VLOOKUP(AH$3,Oxides!$A$1:$D$13,4,FALSE)</f>
        <v>0.35880711251521691</v>
      </c>
      <c r="AI21" s="7">
        <f>G21/VLOOKUP(AI$3,Oxides!$A$1:$D$13,2,FALSE)*VLOOKUP(AI$3,Oxides!$A$1:$D$13,4,FALSE)</f>
        <v>6.8370142450261042E-3</v>
      </c>
      <c r="AJ21" s="7">
        <f>H21/VLOOKUP(AJ$3,Oxides!$A$1:$D$13,2,FALSE)*VLOOKUP(AJ$3,Oxides!$A$1:$D$13,4,FALSE)</f>
        <v>0.10554679357390671</v>
      </c>
      <c r="AK21" s="7">
        <f>I21/VLOOKUP(AK$3,Oxides!$A$1:$D$13,2,FALSE)*VLOOKUP(AK$3,Oxides!$A$1:$D$13,4,FALSE)</f>
        <v>0.18036925807191526</v>
      </c>
      <c r="AL21" s="7">
        <f>J21/VLOOKUP(AL$3,Oxides!$A$1:$D$13,2,FALSE)*VLOOKUP(AL$3,Oxides!$A$1:$D$13,4,FALSE)</f>
        <v>2.7896572163761509E-2</v>
      </c>
      <c r="AM21" s="7">
        <f>K21/VLOOKUP(AM$3,Oxides!$A$1:$D$13,2,FALSE)*VLOOKUP(AM$3,Oxides!$A$1:$D$13,4,FALSE)</f>
        <v>1.5213056779086319E-2</v>
      </c>
      <c r="AN21" s="5">
        <f t="shared" si="12"/>
        <v>2.3866139017380457</v>
      </c>
      <c r="AQ21" s="8">
        <f t="shared" si="13"/>
        <v>6.3891908586915802</v>
      </c>
      <c r="AR21" s="8">
        <f t="shared" si="14"/>
        <v>0.22567279760505657</v>
      </c>
      <c r="AS21" s="8">
        <f t="shared" si="15"/>
        <v>2.0504540051956095</v>
      </c>
      <c r="AT21" s="8">
        <f t="shared" si="16"/>
        <v>0</v>
      </c>
      <c r="AU21" s="8">
        <f t="shared" si="17"/>
        <v>3.4578544865761827</v>
      </c>
      <c r="AV21" s="8">
        <f t="shared" si="18"/>
        <v>6.5888884465594752E-2</v>
      </c>
      <c r="AW21" s="8">
        <f t="shared" si="19"/>
        <v>1.0171633754550655</v>
      </c>
      <c r="AX21" s="8">
        <f t="shared" si="20"/>
        <v>1.738233793339141</v>
      </c>
      <c r="AY21" s="8">
        <f t="shared" si="21"/>
        <v>0.53768325014721119</v>
      </c>
      <c r="AZ21" s="8">
        <f t="shared" si="22"/>
        <v>0.29321902940745576</v>
      </c>
      <c r="BA21" s="5">
        <f t="shared" si="23"/>
        <v>15.775360480882899</v>
      </c>
      <c r="BD21" s="8">
        <f t="shared" si="24"/>
        <v>12.77838171738316</v>
      </c>
      <c r="BE21" s="8">
        <f t="shared" si="25"/>
        <v>0.45134559521011314</v>
      </c>
      <c r="BF21" s="8">
        <f t="shared" si="26"/>
        <v>3.0756810077934147</v>
      </c>
      <c r="BG21" s="8">
        <f t="shared" si="27"/>
        <v>0</v>
      </c>
      <c r="BH21" s="8">
        <f t="shared" si="28"/>
        <v>3.4578544865761827</v>
      </c>
      <c r="BI21" s="8">
        <f t="shared" si="29"/>
        <v>6.5888884465594752E-2</v>
      </c>
      <c r="BJ21" s="8">
        <f t="shared" si="30"/>
        <v>1.0171633754550655</v>
      </c>
      <c r="BK21" s="8">
        <f t="shared" si="31"/>
        <v>1.738233793339141</v>
      </c>
      <c r="BL21" s="8">
        <f t="shared" si="32"/>
        <v>0.26884162507360559</v>
      </c>
      <c r="BM21" s="8">
        <f t="shared" si="33"/>
        <v>0.14660951470372788</v>
      </c>
      <c r="BN21" s="5">
        <f t="shared" si="34"/>
        <v>23.000000000000004</v>
      </c>
      <c r="BP21">
        <f t="shared" si="35"/>
        <v>6.3891908586915802</v>
      </c>
      <c r="BQ21">
        <f t="shared" si="36"/>
        <v>1.6108091413084198</v>
      </c>
      <c r="BR21">
        <f t="shared" si="37"/>
        <v>8</v>
      </c>
      <c r="BS21" s="8">
        <f t="shared" si="38"/>
        <v>0.43964486388718971</v>
      </c>
      <c r="BT21" s="8">
        <f t="shared" si="39"/>
        <v>0</v>
      </c>
      <c r="BU21" s="8">
        <f t="shared" si="40"/>
        <v>1.0171633754550655</v>
      </c>
      <c r="BV21" s="8">
        <f t="shared" si="41"/>
        <v>3.4578544865761827</v>
      </c>
      <c r="BW21" s="8">
        <f t="shared" si="42"/>
        <v>6.5888884465594752E-2</v>
      </c>
      <c r="BX21" s="8">
        <f t="shared" si="43"/>
        <v>4.9805516103840333</v>
      </c>
      <c r="BY21">
        <f t="shared" si="44"/>
        <v>0</v>
      </c>
      <c r="BZ21">
        <f t="shared" si="45"/>
        <v>0</v>
      </c>
      <c r="CA21">
        <f t="shared" si="46"/>
        <v>0</v>
      </c>
      <c r="CB21" s="8">
        <f t="shared" si="47"/>
        <v>1.738233793339141</v>
      </c>
      <c r="CC21">
        <f t="shared" si="48"/>
        <v>0.26176620666085904</v>
      </c>
      <c r="CD21">
        <f t="shared" si="49"/>
        <v>2</v>
      </c>
      <c r="CE21">
        <f t="shared" si="50"/>
        <v>0.27591704348635215</v>
      </c>
      <c r="CF21" s="8">
        <f t="shared" si="51"/>
        <v>0.29321902940745576</v>
      </c>
      <c r="CG21">
        <f t="shared" si="52"/>
        <v>0.56913607289380796</v>
      </c>
      <c r="CH21" s="8">
        <f t="shared" si="53"/>
        <v>15.549687683277842</v>
      </c>
      <c r="CI21" s="8">
        <f t="shared" si="54"/>
        <v>14.718785403723174</v>
      </c>
      <c r="CJ21">
        <f t="shared" si="55"/>
        <v>1.0191058289501043</v>
      </c>
    </row>
    <row r="22" spans="1:88" x14ac:dyDescent="0.2">
      <c r="A22" s="1" t="s">
        <v>618</v>
      </c>
      <c r="B22" s="1">
        <v>39.736000061035156</v>
      </c>
      <c r="C22" s="1">
        <v>2.0320000648498535</v>
      </c>
      <c r="D22" s="1">
        <v>10.588000297546387</v>
      </c>
      <c r="E22" s="1"/>
      <c r="F22" s="1">
        <v>25.770000457763672</v>
      </c>
      <c r="G22" s="1">
        <v>0.51800000667572021</v>
      </c>
      <c r="H22" s="1">
        <v>4.440000057220459</v>
      </c>
      <c r="I22" s="1">
        <v>10.005999565124512</v>
      </c>
      <c r="J22" s="1">
        <v>1.7940000295639038</v>
      </c>
      <c r="K22" s="1">
        <v>1.4520000219345093</v>
      </c>
      <c r="L22" s="1">
        <v>0.52899998426437378</v>
      </c>
      <c r="M22" s="1">
        <v>8.9000001549720764E-2</v>
      </c>
      <c r="N22" s="6">
        <f t="shared" si="10"/>
        <v>96.954000547528267</v>
      </c>
      <c r="Q22" s="7">
        <f>B22/VLOOKUP(Q$3,Oxides!$A$1:$D$13,2,FALSE)*VLOOKUP(Q$3,Oxides!$A$1:$D$13,3,FALSE)</f>
        <v>0.66133198514491442</v>
      </c>
      <c r="R22" s="7">
        <f>C22/VLOOKUP(R$3,Oxides!$A$1:$D$13,2,FALSE)*VLOOKUP(R$3,Oxides!$A$1:$D$13,3,FALSE)</f>
        <v>2.5432172508846863E-2</v>
      </c>
      <c r="S22" s="7">
        <f>D22/VLOOKUP(S$3,Oxides!$A$1:$D$13,2,FALSE)*VLOOKUP(S$3,Oxides!$A$1:$D$13,3,FALSE)</f>
        <v>0.20768668846735519</v>
      </c>
      <c r="T22" s="7">
        <f>E22/VLOOKUP(T$3,Oxides!$A$1:$D$13,2,FALSE)*VLOOKUP(T$3,Oxides!$A$1:$D$13,3,FALSE)</f>
        <v>0</v>
      </c>
      <c r="U22" s="7">
        <f>F22/VLOOKUP(U$3,Oxides!$A$1:$D$13,2,FALSE)*VLOOKUP(U$3,Oxides!$A$1:$D$13,3,FALSE)</f>
        <v>0.3586818609946173</v>
      </c>
      <c r="V22" s="7">
        <f>G22/VLOOKUP(V$3,Oxides!$A$1:$D$13,2,FALSE)*VLOOKUP(V$3,Oxides!$A$1:$D$13,3,FALSE)</f>
        <v>7.3022130311474658E-3</v>
      </c>
      <c r="W22" s="7">
        <f>H22/VLOOKUP(W$3,Oxides!$A$1:$D$13,2,FALSE)*VLOOKUP(W$3,Oxides!$A$1:$D$13,3,FALSE)</f>
        <v>0.11016167111333897</v>
      </c>
      <c r="X22" s="7">
        <f>I22/VLOOKUP(X$3,Oxides!$A$1:$D$13,2,FALSE)*VLOOKUP(X$3,Oxides!$A$1:$D$13,3,FALSE)</f>
        <v>0.17842558167748784</v>
      </c>
      <c r="Y22" s="7">
        <f>J22/VLOOKUP(Y$3,Oxides!$A$1:$D$13,2,FALSE)*VLOOKUP(Y$3,Oxides!$A$1:$D$13,3,FALSE)</f>
        <v>5.7890632836376479E-2</v>
      </c>
      <c r="Z22" s="7">
        <f>K22/VLOOKUP(Z$3,Oxides!$A$1:$D$13,2,FALSE)*VLOOKUP(Z$3,Oxides!$A$1:$D$13,3,FALSE)</f>
        <v>3.0829531419464415E-2</v>
      </c>
      <c r="AA22" s="5">
        <f t="shared" si="11"/>
        <v>1.6377423371935489</v>
      </c>
      <c r="AC22" s="5"/>
      <c r="AD22" s="7">
        <f>B22/VLOOKUP(AD$3,Oxides!$A$1:$D$13,2,FALSE)*VLOOKUP(AD$3,Oxides!$A$1:$D$13,4,FALSE)</f>
        <v>1.3226639702898288</v>
      </c>
      <c r="AE22" s="7">
        <f>C22/VLOOKUP(AE$3,Oxides!$A$1:$D$13,2,FALSE)*VLOOKUP(AE$3,Oxides!$A$1:$D$13,4,FALSE)</f>
        <v>5.0864345017693727E-2</v>
      </c>
      <c r="AF22" s="7">
        <f>D22/VLOOKUP(AF$3,Oxides!$A$1:$D$13,2,FALSE)*VLOOKUP(AF$3,Oxides!$A$1:$D$13,4,FALSE)</f>
        <v>0.3115300327010328</v>
      </c>
      <c r="AG22" s="7">
        <f>E22/VLOOKUP(AG$3,Oxides!$A$1:$D$13,2,FALSE)*VLOOKUP(AG$3,Oxides!$A$1:$D$13,4,FALSE)</f>
        <v>0</v>
      </c>
      <c r="AH22" s="7">
        <f>F22/VLOOKUP(AH$3,Oxides!$A$1:$D$13,2,FALSE)*VLOOKUP(AH$3,Oxides!$A$1:$D$13,4,FALSE)</f>
        <v>0.3586818609946173</v>
      </c>
      <c r="AI22" s="7">
        <f>G22/VLOOKUP(AI$3,Oxides!$A$1:$D$13,2,FALSE)*VLOOKUP(AI$3,Oxides!$A$1:$D$13,4,FALSE)</f>
        <v>7.3022130311474658E-3</v>
      </c>
      <c r="AJ22" s="7">
        <f>H22/VLOOKUP(AJ$3,Oxides!$A$1:$D$13,2,FALSE)*VLOOKUP(AJ$3,Oxides!$A$1:$D$13,4,FALSE)</f>
        <v>0.11016167111333897</v>
      </c>
      <c r="AK22" s="7">
        <f>I22/VLOOKUP(AK$3,Oxides!$A$1:$D$13,2,FALSE)*VLOOKUP(AK$3,Oxides!$A$1:$D$13,4,FALSE)</f>
        <v>0.17842558167748784</v>
      </c>
      <c r="AL22" s="7">
        <f>J22/VLOOKUP(AL$3,Oxides!$A$1:$D$13,2,FALSE)*VLOOKUP(AL$3,Oxides!$A$1:$D$13,4,FALSE)</f>
        <v>2.894531641818824E-2</v>
      </c>
      <c r="AM22" s="7">
        <f>K22/VLOOKUP(AM$3,Oxides!$A$1:$D$13,2,FALSE)*VLOOKUP(AM$3,Oxides!$A$1:$D$13,4,FALSE)</f>
        <v>1.5414765709732207E-2</v>
      </c>
      <c r="AN22" s="5">
        <f t="shared" si="12"/>
        <v>2.3839897569530675</v>
      </c>
      <c r="AQ22" s="8">
        <f t="shared" si="13"/>
        <v>6.3803276058423419</v>
      </c>
      <c r="AR22" s="8">
        <f t="shared" si="14"/>
        <v>0.24536177892436864</v>
      </c>
      <c r="AS22" s="8">
        <f t="shared" si="15"/>
        <v>2.0036972981185537</v>
      </c>
      <c r="AT22" s="8">
        <f t="shared" si="16"/>
        <v>0</v>
      </c>
      <c r="AU22" s="8">
        <f t="shared" si="17"/>
        <v>3.4604522854242301</v>
      </c>
      <c r="AV22" s="8">
        <f t="shared" si="18"/>
        <v>7.044950559311404E-2</v>
      </c>
      <c r="AW22" s="8">
        <f t="shared" si="19"/>
        <v>1.062805923648386</v>
      </c>
      <c r="AX22" s="8">
        <f t="shared" si="20"/>
        <v>1.7213951388059634</v>
      </c>
      <c r="AY22" s="8">
        <f t="shared" si="21"/>
        <v>0.55851102185036416</v>
      </c>
      <c r="AZ22" s="8">
        <f t="shared" si="22"/>
        <v>0.29743383778374216</v>
      </c>
      <c r="BA22" s="5">
        <f t="shared" si="23"/>
        <v>15.800434395991065</v>
      </c>
      <c r="BD22" s="8">
        <f t="shared" si="24"/>
        <v>12.760655211684684</v>
      </c>
      <c r="BE22" s="8">
        <f t="shared" si="25"/>
        <v>0.49072355784873728</v>
      </c>
      <c r="BF22" s="8">
        <f t="shared" si="26"/>
        <v>3.005545947177831</v>
      </c>
      <c r="BG22" s="8">
        <f t="shared" si="27"/>
        <v>0</v>
      </c>
      <c r="BH22" s="8">
        <f t="shared" si="28"/>
        <v>3.4604522854242301</v>
      </c>
      <c r="BI22" s="8">
        <f t="shared" si="29"/>
        <v>7.044950559311404E-2</v>
      </c>
      <c r="BJ22" s="8">
        <f t="shared" si="30"/>
        <v>1.062805923648386</v>
      </c>
      <c r="BK22" s="8">
        <f t="shared" si="31"/>
        <v>1.7213951388059634</v>
      </c>
      <c r="BL22" s="8">
        <f t="shared" si="32"/>
        <v>0.27925551092518208</v>
      </c>
      <c r="BM22" s="8">
        <f t="shared" si="33"/>
        <v>0.14871691889187108</v>
      </c>
      <c r="BN22" s="5">
        <f t="shared" si="34"/>
        <v>23.000000000000004</v>
      </c>
      <c r="BP22">
        <f t="shared" si="35"/>
        <v>6.3803276058423419</v>
      </c>
      <c r="BQ22">
        <f t="shared" si="36"/>
        <v>1.6196723941576581</v>
      </c>
      <c r="BR22">
        <f t="shared" si="37"/>
        <v>8</v>
      </c>
      <c r="BS22" s="8">
        <f t="shared" si="38"/>
        <v>0.38402490396089561</v>
      </c>
      <c r="BT22" s="8">
        <f t="shared" si="39"/>
        <v>0</v>
      </c>
      <c r="BU22" s="8">
        <f t="shared" si="40"/>
        <v>1.062805923648386</v>
      </c>
      <c r="BV22" s="8">
        <f t="shared" si="41"/>
        <v>3.4604522854242301</v>
      </c>
      <c r="BW22" s="8">
        <f t="shared" si="42"/>
        <v>7.044950559311404E-2</v>
      </c>
      <c r="BX22" s="8">
        <f t="shared" si="43"/>
        <v>4.977732618626626</v>
      </c>
      <c r="BY22">
        <f t="shared" si="44"/>
        <v>0</v>
      </c>
      <c r="BZ22">
        <f t="shared" si="45"/>
        <v>0</v>
      </c>
      <c r="CA22">
        <f t="shared" si="46"/>
        <v>0</v>
      </c>
      <c r="CB22" s="8">
        <f t="shared" si="47"/>
        <v>1.7213951388059634</v>
      </c>
      <c r="CC22">
        <f t="shared" si="48"/>
        <v>0.2786048611940366</v>
      </c>
      <c r="CD22">
        <f t="shared" si="49"/>
        <v>2</v>
      </c>
      <c r="CE22">
        <f t="shared" si="50"/>
        <v>0.27990616065632756</v>
      </c>
      <c r="CF22" s="8">
        <f t="shared" si="51"/>
        <v>0.29743383778374216</v>
      </c>
      <c r="CG22">
        <f t="shared" si="52"/>
        <v>0.57733999844006978</v>
      </c>
      <c r="CH22" s="8">
        <f t="shared" si="53"/>
        <v>15.555072617066696</v>
      </c>
      <c r="CI22" s="8">
        <f t="shared" si="54"/>
        <v>14.699127757432588</v>
      </c>
      <c r="CJ22">
        <f t="shared" si="55"/>
        <v>1.0204687140306863</v>
      </c>
    </row>
    <row r="23" spans="1:88" x14ac:dyDescent="0.2">
      <c r="A23" s="1" t="s">
        <v>620</v>
      </c>
      <c r="B23" s="1">
        <v>39.606998443603516</v>
      </c>
      <c r="C23" s="1">
        <v>2.059999942779541</v>
      </c>
      <c r="D23" s="1">
        <v>10.53600025177002</v>
      </c>
      <c r="E23" s="1"/>
      <c r="F23" s="1">
        <v>26.090999603271484</v>
      </c>
      <c r="G23" s="1">
        <v>0.55800002813339233</v>
      </c>
      <c r="H23" s="1">
        <v>4.3369998931884766</v>
      </c>
      <c r="I23" s="1">
        <v>9.9370002746582031</v>
      </c>
      <c r="J23" s="1">
        <v>1.8070000410079956</v>
      </c>
      <c r="K23" s="1">
        <v>1.4049999713897705</v>
      </c>
      <c r="L23" s="1">
        <v>0.460999995470047</v>
      </c>
      <c r="M23" s="1">
        <v>9.0000003576278687E-2</v>
      </c>
      <c r="N23" s="6">
        <f t="shared" si="10"/>
        <v>96.888998448848724</v>
      </c>
      <c r="Q23" s="7">
        <f>B23/VLOOKUP(Q$3,Oxides!$A$1:$D$13,2,FALSE)*VLOOKUP(Q$3,Oxides!$A$1:$D$13,3,FALSE)</f>
        <v>0.65918499260384511</v>
      </c>
      <c r="R23" s="7">
        <f>C23/VLOOKUP(R$3,Oxides!$A$1:$D$13,2,FALSE)*VLOOKUP(R$3,Oxides!$A$1:$D$13,3,FALSE)</f>
        <v>2.5782614291823422E-2</v>
      </c>
      <c r="S23" s="7">
        <f>D23/VLOOKUP(S$3,Oxides!$A$1:$D$13,2,FALSE)*VLOOKUP(S$3,Oxides!$A$1:$D$13,3,FALSE)</f>
        <v>0.20666669252818362</v>
      </c>
      <c r="T23" s="7">
        <f>E23/VLOOKUP(T$3,Oxides!$A$1:$D$13,2,FALSE)*VLOOKUP(T$3,Oxides!$A$1:$D$13,3,FALSE)</f>
        <v>0</v>
      </c>
      <c r="U23" s="7">
        <f>F23/VLOOKUP(U$3,Oxides!$A$1:$D$13,2,FALSE)*VLOOKUP(U$3,Oxides!$A$1:$D$13,3,FALSE)</f>
        <v>0.3631497138794913</v>
      </c>
      <c r="V23" s="7">
        <f>G23/VLOOKUP(V$3,Oxides!$A$1:$D$13,2,FALSE)*VLOOKUP(V$3,Oxides!$A$1:$D$13,3,FALSE)</f>
        <v>7.8660907805105963E-3</v>
      </c>
      <c r="W23" s="7">
        <f>H23/VLOOKUP(W$3,Oxides!$A$1:$D$13,2,FALSE)*VLOOKUP(W$3,Oxides!$A$1:$D$13,3,FALSE)</f>
        <v>0.10760611479611348</v>
      </c>
      <c r="X23" s="7">
        <f>I23/VLOOKUP(X$3,Oxides!$A$1:$D$13,2,FALSE)*VLOOKUP(X$3,Oxides!$A$1:$D$13,3,FALSE)</f>
        <v>0.17719519600170835</v>
      </c>
      <c r="Y23" s="7">
        <f>J23/VLOOKUP(Y$3,Oxides!$A$1:$D$13,2,FALSE)*VLOOKUP(Y$3,Oxides!$A$1:$D$13,3,FALSE)</f>
        <v>5.8310130538147167E-2</v>
      </c>
      <c r="Z23" s="7">
        <f>K23/VLOOKUP(Z$3,Oxides!$A$1:$D$13,2,FALSE)*VLOOKUP(Z$3,Oxides!$A$1:$D$13,3,FALSE)</f>
        <v>2.9831604757552289E-2</v>
      </c>
      <c r="AA23" s="5">
        <f t="shared" si="11"/>
        <v>1.6355931501773753</v>
      </c>
      <c r="AC23" s="5"/>
      <c r="AD23" s="7">
        <f>B23/VLOOKUP(AD$3,Oxides!$A$1:$D$13,2,FALSE)*VLOOKUP(AD$3,Oxides!$A$1:$D$13,4,FALSE)</f>
        <v>1.3183699852076902</v>
      </c>
      <c r="AE23" s="7">
        <f>C23/VLOOKUP(AE$3,Oxides!$A$1:$D$13,2,FALSE)*VLOOKUP(AE$3,Oxides!$A$1:$D$13,4,FALSE)</f>
        <v>5.1565228583646844E-2</v>
      </c>
      <c r="AF23" s="7">
        <f>D23/VLOOKUP(AF$3,Oxides!$A$1:$D$13,2,FALSE)*VLOOKUP(AF$3,Oxides!$A$1:$D$13,4,FALSE)</f>
        <v>0.31000003879227545</v>
      </c>
      <c r="AG23" s="7">
        <f>E23/VLOOKUP(AG$3,Oxides!$A$1:$D$13,2,FALSE)*VLOOKUP(AG$3,Oxides!$A$1:$D$13,4,FALSE)</f>
        <v>0</v>
      </c>
      <c r="AH23" s="7">
        <f>F23/VLOOKUP(AH$3,Oxides!$A$1:$D$13,2,FALSE)*VLOOKUP(AH$3,Oxides!$A$1:$D$13,4,FALSE)</f>
        <v>0.3631497138794913</v>
      </c>
      <c r="AI23" s="7">
        <f>G23/VLOOKUP(AI$3,Oxides!$A$1:$D$13,2,FALSE)*VLOOKUP(AI$3,Oxides!$A$1:$D$13,4,FALSE)</f>
        <v>7.8660907805105963E-3</v>
      </c>
      <c r="AJ23" s="7">
        <f>H23/VLOOKUP(AJ$3,Oxides!$A$1:$D$13,2,FALSE)*VLOOKUP(AJ$3,Oxides!$A$1:$D$13,4,FALSE)</f>
        <v>0.10760611479611348</v>
      </c>
      <c r="AK23" s="7">
        <f>I23/VLOOKUP(AK$3,Oxides!$A$1:$D$13,2,FALSE)*VLOOKUP(AK$3,Oxides!$A$1:$D$13,4,FALSE)</f>
        <v>0.17719519600170835</v>
      </c>
      <c r="AL23" s="7">
        <f>J23/VLOOKUP(AL$3,Oxides!$A$1:$D$13,2,FALSE)*VLOOKUP(AL$3,Oxides!$A$1:$D$13,4,FALSE)</f>
        <v>2.9155065269073584E-2</v>
      </c>
      <c r="AM23" s="7">
        <f>K23/VLOOKUP(AM$3,Oxides!$A$1:$D$13,2,FALSE)*VLOOKUP(AM$3,Oxides!$A$1:$D$13,4,FALSE)</f>
        <v>1.4915802378776145E-2</v>
      </c>
      <c r="AN23" s="5">
        <f t="shared" si="12"/>
        <v>2.3798232356892859</v>
      </c>
      <c r="AQ23" s="8">
        <f t="shared" si="13"/>
        <v>6.3707482986639432</v>
      </c>
      <c r="AR23" s="8">
        <f t="shared" si="14"/>
        <v>0.24917822459203939</v>
      </c>
      <c r="AS23" s="8">
        <f t="shared" si="15"/>
        <v>1.9973474739065988</v>
      </c>
      <c r="AT23" s="8">
        <f t="shared" si="16"/>
        <v>0</v>
      </c>
      <c r="AU23" s="8">
        <f t="shared" si="17"/>
        <v>3.5096906753282955</v>
      </c>
      <c r="AV23" s="8">
        <f t="shared" si="18"/>
        <v>7.602248992217378E-2</v>
      </c>
      <c r="AW23" s="8">
        <f t="shared" si="19"/>
        <v>1.0399682645311152</v>
      </c>
      <c r="AX23" s="8">
        <f t="shared" si="20"/>
        <v>1.7125177395197917</v>
      </c>
      <c r="AY23" s="8">
        <f t="shared" si="21"/>
        <v>0.56354311625541487</v>
      </c>
      <c r="AZ23" s="8">
        <f t="shared" si="22"/>
        <v>0.28831003039810837</v>
      </c>
      <c r="BA23" s="5">
        <f t="shared" si="23"/>
        <v>15.80732631311748</v>
      </c>
      <c r="BD23" s="8">
        <f t="shared" si="24"/>
        <v>12.741496597327886</v>
      </c>
      <c r="BE23" s="8">
        <f t="shared" si="25"/>
        <v>0.49835644918407879</v>
      </c>
      <c r="BF23" s="8">
        <f t="shared" si="26"/>
        <v>2.9960212108598983</v>
      </c>
      <c r="BG23" s="8">
        <f t="shared" si="27"/>
        <v>0</v>
      </c>
      <c r="BH23" s="8">
        <f t="shared" si="28"/>
        <v>3.5096906753282955</v>
      </c>
      <c r="BI23" s="8">
        <f t="shared" si="29"/>
        <v>7.602248992217378E-2</v>
      </c>
      <c r="BJ23" s="8">
        <f t="shared" si="30"/>
        <v>1.0399682645311152</v>
      </c>
      <c r="BK23" s="8">
        <f t="shared" si="31"/>
        <v>1.7125177395197917</v>
      </c>
      <c r="BL23" s="8">
        <f t="shared" si="32"/>
        <v>0.28177155812770743</v>
      </c>
      <c r="BM23" s="8">
        <f t="shared" si="33"/>
        <v>0.14415501519905419</v>
      </c>
      <c r="BN23" s="5">
        <f t="shared" si="34"/>
        <v>23.000000000000007</v>
      </c>
      <c r="BP23">
        <f t="shared" si="35"/>
        <v>6.3707482986639432</v>
      </c>
      <c r="BQ23">
        <f t="shared" si="36"/>
        <v>1.6292517013360568</v>
      </c>
      <c r="BR23">
        <f t="shared" si="37"/>
        <v>8</v>
      </c>
      <c r="BS23" s="8">
        <f t="shared" si="38"/>
        <v>0.36809577257054205</v>
      </c>
      <c r="BT23" s="8">
        <f t="shared" si="39"/>
        <v>0</v>
      </c>
      <c r="BU23" s="8">
        <f t="shared" si="40"/>
        <v>1.0399682645311152</v>
      </c>
      <c r="BV23" s="8">
        <f t="shared" si="41"/>
        <v>3.5096906753282955</v>
      </c>
      <c r="BW23" s="8">
        <f t="shared" si="42"/>
        <v>7.602248992217378E-2</v>
      </c>
      <c r="BX23" s="8">
        <f t="shared" si="43"/>
        <v>4.9937772023521267</v>
      </c>
      <c r="BY23">
        <f t="shared" si="44"/>
        <v>0</v>
      </c>
      <c r="BZ23">
        <f t="shared" si="45"/>
        <v>0</v>
      </c>
      <c r="CA23">
        <f t="shared" si="46"/>
        <v>0</v>
      </c>
      <c r="CB23" s="8">
        <f t="shared" si="47"/>
        <v>1.7125177395197917</v>
      </c>
      <c r="CC23">
        <f t="shared" si="48"/>
        <v>0.28748226048020831</v>
      </c>
      <c r="CD23">
        <f t="shared" si="49"/>
        <v>2</v>
      </c>
      <c r="CE23">
        <f t="shared" si="50"/>
        <v>0.27606085577520656</v>
      </c>
      <c r="CF23" s="8">
        <f t="shared" si="51"/>
        <v>0.28831003039810837</v>
      </c>
      <c r="CG23">
        <f t="shared" si="52"/>
        <v>0.56437088617331499</v>
      </c>
      <c r="CH23" s="8">
        <f t="shared" si="53"/>
        <v>15.558148088525442</v>
      </c>
      <c r="CI23" s="8">
        <f t="shared" si="54"/>
        <v>14.706294941871919</v>
      </c>
      <c r="CJ23">
        <f t="shared" si="55"/>
        <v>1.0199713836346258</v>
      </c>
    </row>
    <row r="24" spans="1:88" x14ac:dyDescent="0.2">
      <c r="A24" s="1" t="s">
        <v>622</v>
      </c>
      <c r="B24" s="1">
        <v>39.771999359130859</v>
      </c>
      <c r="C24" s="1">
        <v>2.0780000686645508</v>
      </c>
      <c r="D24" s="1">
        <v>10.557000160217285</v>
      </c>
      <c r="E24" s="1"/>
      <c r="F24" s="1">
        <v>25.972000122070312</v>
      </c>
      <c r="G24" s="1">
        <v>0.51700001955032349</v>
      </c>
      <c r="H24" s="1">
        <v>4.3860001564025879</v>
      </c>
      <c r="I24" s="1">
        <v>10.067000389099121</v>
      </c>
      <c r="J24" s="1">
        <v>1.8619999885559082</v>
      </c>
      <c r="K24" s="1">
        <v>1.4270000457763672</v>
      </c>
      <c r="L24" s="1">
        <v>-0.14399999380111694</v>
      </c>
      <c r="M24" s="1">
        <v>9.4999998807907104E-2</v>
      </c>
      <c r="N24" s="6">
        <f t="shared" si="10"/>
        <v>96.589000314474106</v>
      </c>
      <c r="Q24" s="7">
        <f>B24/VLOOKUP(Q$3,Oxides!$A$1:$D$13,2,FALSE)*VLOOKUP(Q$3,Oxides!$A$1:$D$13,3,FALSE)</f>
        <v>0.66193112665983511</v>
      </c>
      <c r="R24" s="7">
        <f>C24/VLOOKUP(R$3,Oxides!$A$1:$D$13,2,FALSE)*VLOOKUP(R$3,Oxides!$A$1:$D$13,3,FALSE)</f>
        <v>2.6007900852885787E-2</v>
      </c>
      <c r="S24" s="7">
        <f>D24/VLOOKUP(S$3,Oxides!$A$1:$D$13,2,FALSE)*VLOOKUP(S$3,Oxides!$A$1:$D$13,3,FALSE)</f>
        <v>0.2070786118067032</v>
      </c>
      <c r="T24" s="7">
        <f>E24/VLOOKUP(T$3,Oxides!$A$1:$D$13,2,FALSE)*VLOOKUP(T$3,Oxides!$A$1:$D$13,3,FALSE)</f>
        <v>0</v>
      </c>
      <c r="U24" s="7">
        <f>F24/VLOOKUP(U$3,Oxides!$A$1:$D$13,2,FALSE)*VLOOKUP(U$3,Oxides!$A$1:$D$13,3,FALSE)</f>
        <v>0.36149340985867506</v>
      </c>
      <c r="V24" s="7">
        <f>G24/VLOOKUP(V$3,Oxides!$A$1:$D$13,2,FALSE)*VLOOKUP(V$3,Oxides!$A$1:$D$13,3,FALSE)</f>
        <v>7.2881162764680341E-3</v>
      </c>
      <c r="W24" s="7">
        <f>H24/VLOOKUP(W$3,Oxides!$A$1:$D$13,2,FALSE)*VLOOKUP(W$3,Oxides!$A$1:$D$13,3,FALSE)</f>
        <v>0.10882186948329681</v>
      </c>
      <c r="X24" s="7">
        <f>I24/VLOOKUP(X$3,Oxides!$A$1:$D$13,2,FALSE)*VLOOKUP(X$3,Oxides!$A$1:$D$13,3,FALSE)</f>
        <v>0.17951333981995388</v>
      </c>
      <c r="Y24" s="7">
        <f>J24/VLOOKUP(Y$3,Oxides!$A$1:$D$13,2,FALSE)*VLOOKUP(Y$3,Oxides!$A$1:$D$13,3,FALSE)</f>
        <v>6.0084925252219805E-2</v>
      </c>
      <c r="Z24" s="7">
        <f>K24/VLOOKUP(Z$3,Oxides!$A$1:$D$13,2,FALSE)*VLOOKUP(Z$3,Oxides!$A$1:$D$13,3,FALSE)</f>
        <v>3.0298720442322388E-2</v>
      </c>
      <c r="AA24" s="5">
        <f t="shared" si="11"/>
        <v>1.64251802045236</v>
      </c>
      <c r="AC24" s="5"/>
      <c r="AD24" s="7">
        <f>B24/VLOOKUP(AD$3,Oxides!$A$1:$D$13,2,FALSE)*VLOOKUP(AD$3,Oxides!$A$1:$D$13,4,FALSE)</f>
        <v>1.3238622533196702</v>
      </c>
      <c r="AE24" s="7">
        <f>C24/VLOOKUP(AE$3,Oxides!$A$1:$D$13,2,FALSE)*VLOOKUP(AE$3,Oxides!$A$1:$D$13,4,FALSE)</f>
        <v>5.2015801705771574E-2</v>
      </c>
      <c r="AF24" s="7">
        <f>D24/VLOOKUP(AF$3,Oxides!$A$1:$D$13,2,FALSE)*VLOOKUP(AF$3,Oxides!$A$1:$D$13,4,FALSE)</f>
        <v>0.31061791771005481</v>
      </c>
      <c r="AG24" s="7">
        <f>E24/VLOOKUP(AG$3,Oxides!$A$1:$D$13,2,FALSE)*VLOOKUP(AG$3,Oxides!$A$1:$D$13,4,FALSE)</f>
        <v>0</v>
      </c>
      <c r="AH24" s="7">
        <f>F24/VLOOKUP(AH$3,Oxides!$A$1:$D$13,2,FALSE)*VLOOKUP(AH$3,Oxides!$A$1:$D$13,4,FALSE)</f>
        <v>0.36149340985867506</v>
      </c>
      <c r="AI24" s="7">
        <f>G24/VLOOKUP(AI$3,Oxides!$A$1:$D$13,2,FALSE)*VLOOKUP(AI$3,Oxides!$A$1:$D$13,4,FALSE)</f>
        <v>7.2881162764680341E-3</v>
      </c>
      <c r="AJ24" s="7">
        <f>H24/VLOOKUP(AJ$3,Oxides!$A$1:$D$13,2,FALSE)*VLOOKUP(AJ$3,Oxides!$A$1:$D$13,4,FALSE)</f>
        <v>0.10882186948329681</v>
      </c>
      <c r="AK24" s="7">
        <f>I24/VLOOKUP(AK$3,Oxides!$A$1:$D$13,2,FALSE)*VLOOKUP(AK$3,Oxides!$A$1:$D$13,4,FALSE)</f>
        <v>0.17951333981995388</v>
      </c>
      <c r="AL24" s="7">
        <f>J24/VLOOKUP(AL$3,Oxides!$A$1:$D$13,2,FALSE)*VLOOKUP(AL$3,Oxides!$A$1:$D$13,4,FALSE)</f>
        <v>3.0042462626109902E-2</v>
      </c>
      <c r="AM24" s="7">
        <f>K24/VLOOKUP(AM$3,Oxides!$A$1:$D$13,2,FALSE)*VLOOKUP(AM$3,Oxides!$A$1:$D$13,4,FALSE)</f>
        <v>1.5149360221161194E-2</v>
      </c>
      <c r="AN24" s="5">
        <f t="shared" si="12"/>
        <v>2.3888045310211612</v>
      </c>
      <c r="AQ24" s="8">
        <f t="shared" si="13"/>
        <v>6.3732363680121225</v>
      </c>
      <c r="AR24" s="8">
        <f t="shared" si="14"/>
        <v>0.25041049271648175</v>
      </c>
      <c r="AS24" s="8">
        <f t="shared" si="15"/>
        <v>1.9938040177436278</v>
      </c>
      <c r="AT24" s="8">
        <f t="shared" si="16"/>
        <v>0</v>
      </c>
      <c r="AU24" s="8">
        <f t="shared" si="17"/>
        <v>3.4805478300040424</v>
      </c>
      <c r="AV24" s="8">
        <f t="shared" si="18"/>
        <v>7.017178349335601E-2</v>
      </c>
      <c r="AW24" s="8">
        <f t="shared" si="19"/>
        <v>1.0477638356813945</v>
      </c>
      <c r="AX24" s="8">
        <f t="shared" si="20"/>
        <v>1.7283987711183575</v>
      </c>
      <c r="AY24" s="8">
        <f t="shared" si="21"/>
        <v>0.578512499811067</v>
      </c>
      <c r="AZ24" s="8">
        <f t="shared" si="22"/>
        <v>0.29172356344933681</v>
      </c>
      <c r="BA24" s="5">
        <f t="shared" si="23"/>
        <v>15.814569162029784</v>
      </c>
      <c r="BD24" s="8">
        <f t="shared" si="24"/>
        <v>12.746472736024245</v>
      </c>
      <c r="BE24" s="8">
        <f t="shared" si="25"/>
        <v>0.50082098543296349</v>
      </c>
      <c r="BF24" s="8">
        <f t="shared" si="26"/>
        <v>2.9907060266154417</v>
      </c>
      <c r="BG24" s="8">
        <f t="shared" si="27"/>
        <v>0</v>
      </c>
      <c r="BH24" s="8">
        <f t="shared" si="28"/>
        <v>3.4805478300040424</v>
      </c>
      <c r="BI24" s="8">
        <f t="shared" si="29"/>
        <v>7.017178349335601E-2</v>
      </c>
      <c r="BJ24" s="8">
        <f t="shared" si="30"/>
        <v>1.0477638356813945</v>
      </c>
      <c r="BK24" s="8">
        <f t="shared" si="31"/>
        <v>1.7283987711183575</v>
      </c>
      <c r="BL24" s="8">
        <f t="shared" si="32"/>
        <v>0.2892562499055335</v>
      </c>
      <c r="BM24" s="8">
        <f t="shared" si="33"/>
        <v>0.1458617817246684</v>
      </c>
      <c r="BN24" s="5">
        <f t="shared" si="34"/>
        <v>23.000000000000004</v>
      </c>
      <c r="BP24">
        <f t="shared" si="35"/>
        <v>6.3732363680121225</v>
      </c>
      <c r="BQ24">
        <f t="shared" si="36"/>
        <v>1.6267636319878775</v>
      </c>
      <c r="BR24">
        <f t="shared" si="37"/>
        <v>8</v>
      </c>
      <c r="BS24" s="8">
        <f t="shared" si="38"/>
        <v>0.36704038575575026</v>
      </c>
      <c r="BT24" s="8">
        <f t="shared" si="39"/>
        <v>0</v>
      </c>
      <c r="BU24" s="8">
        <f t="shared" si="40"/>
        <v>1.0477638356813945</v>
      </c>
      <c r="BV24" s="8">
        <f t="shared" si="41"/>
        <v>3.4805478300040424</v>
      </c>
      <c r="BW24" s="8">
        <f t="shared" si="42"/>
        <v>7.017178349335601E-2</v>
      </c>
      <c r="BX24" s="8">
        <f t="shared" si="43"/>
        <v>4.965523834934543</v>
      </c>
      <c r="BY24">
        <f t="shared" si="44"/>
        <v>0</v>
      </c>
      <c r="BZ24">
        <f t="shared" si="45"/>
        <v>0</v>
      </c>
      <c r="CA24">
        <f t="shared" si="46"/>
        <v>0</v>
      </c>
      <c r="CB24" s="8">
        <f t="shared" si="47"/>
        <v>1.7283987711183575</v>
      </c>
      <c r="CC24">
        <f t="shared" si="48"/>
        <v>0.27160122888164251</v>
      </c>
      <c r="CD24">
        <f t="shared" si="49"/>
        <v>2</v>
      </c>
      <c r="CE24">
        <f t="shared" si="50"/>
        <v>0.3069112709294245</v>
      </c>
      <c r="CF24" s="8">
        <f t="shared" si="51"/>
        <v>0.29172356344933681</v>
      </c>
      <c r="CG24">
        <f t="shared" si="52"/>
        <v>0.5986348343787613</v>
      </c>
      <c r="CH24" s="8">
        <f t="shared" si="53"/>
        <v>15.564158669313304</v>
      </c>
      <c r="CI24" s="8">
        <f t="shared" si="54"/>
        <v>14.693922606052901</v>
      </c>
      <c r="CJ24">
        <f t="shared" si="55"/>
        <v>1.0208302032175545</v>
      </c>
    </row>
    <row r="25" spans="1:88" x14ac:dyDescent="0.2">
      <c r="A25" s="1" t="s">
        <v>624</v>
      </c>
      <c r="B25" s="1">
        <v>39.685001373291016</v>
      </c>
      <c r="C25" s="1">
        <v>2.0450000762939453</v>
      </c>
      <c r="D25" s="1">
        <v>10.645999908447266</v>
      </c>
      <c r="E25" s="1"/>
      <c r="F25" s="1">
        <v>25.797000885009766</v>
      </c>
      <c r="G25" s="1">
        <v>0.45600000023841858</v>
      </c>
      <c r="H25" s="1">
        <v>4.315000057220459</v>
      </c>
      <c r="I25" s="1">
        <v>10.128999710083008</v>
      </c>
      <c r="J25" s="1">
        <v>1.7879999876022339</v>
      </c>
      <c r="K25" s="1">
        <v>1.4789999723434448</v>
      </c>
      <c r="L25" s="1">
        <v>-0.22800000011920929</v>
      </c>
      <c r="M25" s="1">
        <v>9.2000000178813934E-2</v>
      </c>
      <c r="N25" s="6">
        <f t="shared" si="10"/>
        <v>96.204001970589161</v>
      </c>
      <c r="Q25" s="7">
        <f>B25/VLOOKUP(Q$3,Oxides!$A$1:$D$13,2,FALSE)*VLOOKUP(Q$3,Oxides!$A$1:$D$13,3,FALSE)</f>
        <v>0.66048320662282334</v>
      </c>
      <c r="R25" s="7">
        <f>C25/VLOOKUP(R$3,Oxides!$A$1:$D$13,2,FALSE)*VLOOKUP(R$3,Oxides!$A$1:$D$13,3,FALSE)</f>
        <v>2.5594878474945123E-2</v>
      </c>
      <c r="S25" s="7">
        <f>D25/VLOOKUP(S$3,Oxides!$A$1:$D$13,2,FALSE)*VLOOKUP(S$3,Oxides!$A$1:$D$13,3,FALSE)</f>
        <v>0.20882436761184767</v>
      </c>
      <c r="T25" s="7">
        <f>E25/VLOOKUP(T$3,Oxides!$A$1:$D$13,2,FALSE)*VLOOKUP(T$3,Oxides!$A$1:$D$13,3,FALSE)</f>
        <v>0</v>
      </c>
      <c r="U25" s="7">
        <f>F25/VLOOKUP(U$3,Oxides!$A$1:$D$13,2,FALSE)*VLOOKUP(U$3,Oxides!$A$1:$D$13,3,FALSE)</f>
        <v>0.35905766865159233</v>
      </c>
      <c r="V25" s="7">
        <f>G25/VLOOKUP(V$3,Oxides!$A$1:$D$13,2,FALSE)*VLOOKUP(V$3,Oxides!$A$1:$D$13,3,FALSE)</f>
        <v>6.428202897743907E-3</v>
      </c>
      <c r="W25" s="7">
        <f>H25/VLOOKUP(W$3,Oxides!$A$1:$D$13,2,FALSE)*VLOOKUP(W$3,Oxides!$A$1:$D$13,3,FALSE)</f>
        <v>0.10706027275484709</v>
      </c>
      <c r="X25" s="7">
        <f>I25/VLOOKUP(X$3,Oxides!$A$1:$D$13,2,FALSE)*VLOOKUP(X$3,Oxides!$A$1:$D$13,3,FALSE)</f>
        <v>0.18061890302112732</v>
      </c>
      <c r="Y25" s="7">
        <f>J25/VLOOKUP(Y$3,Oxides!$A$1:$D$13,2,FALSE)*VLOOKUP(Y$3,Oxides!$A$1:$D$13,3,FALSE)</f>
        <v>5.7697017328861511E-2</v>
      </c>
      <c r="Z25" s="7">
        <f>K25/VLOOKUP(Z$3,Oxides!$A$1:$D$13,2,FALSE)*VLOOKUP(Z$3,Oxides!$A$1:$D$13,3,FALSE)</f>
        <v>3.1402806768556529E-2</v>
      </c>
      <c r="AA25" s="5">
        <f t="shared" si="11"/>
        <v>1.6371673241323448</v>
      </c>
      <c r="AC25" s="5"/>
      <c r="AD25" s="7">
        <f>B25/VLOOKUP(AD$3,Oxides!$A$1:$D$13,2,FALSE)*VLOOKUP(AD$3,Oxides!$A$1:$D$13,4,FALSE)</f>
        <v>1.3209664132456467</v>
      </c>
      <c r="AE25" s="7">
        <f>C25/VLOOKUP(AE$3,Oxides!$A$1:$D$13,2,FALSE)*VLOOKUP(AE$3,Oxides!$A$1:$D$13,4,FALSE)</f>
        <v>5.1189756949890246E-2</v>
      </c>
      <c r="AF25" s="7">
        <f>D25/VLOOKUP(AF$3,Oxides!$A$1:$D$13,2,FALSE)*VLOOKUP(AF$3,Oxides!$A$1:$D$13,4,FALSE)</f>
        <v>0.31323655141777151</v>
      </c>
      <c r="AG25" s="7">
        <f>E25/VLOOKUP(AG$3,Oxides!$A$1:$D$13,2,FALSE)*VLOOKUP(AG$3,Oxides!$A$1:$D$13,4,FALSE)</f>
        <v>0</v>
      </c>
      <c r="AH25" s="7">
        <f>F25/VLOOKUP(AH$3,Oxides!$A$1:$D$13,2,FALSE)*VLOOKUP(AH$3,Oxides!$A$1:$D$13,4,FALSE)</f>
        <v>0.35905766865159233</v>
      </c>
      <c r="AI25" s="7">
        <f>G25/VLOOKUP(AI$3,Oxides!$A$1:$D$13,2,FALSE)*VLOOKUP(AI$3,Oxides!$A$1:$D$13,4,FALSE)</f>
        <v>6.428202897743907E-3</v>
      </c>
      <c r="AJ25" s="7">
        <f>H25/VLOOKUP(AJ$3,Oxides!$A$1:$D$13,2,FALSE)*VLOOKUP(AJ$3,Oxides!$A$1:$D$13,4,FALSE)</f>
        <v>0.10706027275484709</v>
      </c>
      <c r="AK25" s="7">
        <f>I25/VLOOKUP(AK$3,Oxides!$A$1:$D$13,2,FALSE)*VLOOKUP(AK$3,Oxides!$A$1:$D$13,4,FALSE)</f>
        <v>0.18061890302112732</v>
      </c>
      <c r="AL25" s="7">
        <f>J25/VLOOKUP(AL$3,Oxides!$A$1:$D$13,2,FALSE)*VLOOKUP(AL$3,Oxides!$A$1:$D$13,4,FALSE)</f>
        <v>2.8848508664430755E-2</v>
      </c>
      <c r="AM25" s="7">
        <f>K25/VLOOKUP(AM$3,Oxides!$A$1:$D$13,2,FALSE)*VLOOKUP(AM$3,Oxides!$A$1:$D$13,4,FALSE)</f>
        <v>1.5701403384278265E-2</v>
      </c>
      <c r="AN25" s="5">
        <f t="shared" si="12"/>
        <v>2.3831076809873282</v>
      </c>
      <c r="AQ25" s="8">
        <f t="shared" si="13"/>
        <v>6.3744974150858411</v>
      </c>
      <c r="AR25" s="8">
        <f t="shared" si="14"/>
        <v>0.24702291449954336</v>
      </c>
      <c r="AS25" s="8">
        <f t="shared" si="15"/>
        <v>2.0154189814379753</v>
      </c>
      <c r="AT25" s="8">
        <f t="shared" si="16"/>
        <v>0</v>
      </c>
      <c r="AU25" s="8">
        <f t="shared" si="17"/>
        <v>3.4653601450208815</v>
      </c>
      <c r="AV25" s="8">
        <f t="shared" si="18"/>
        <v>6.2040279517229263E-2</v>
      </c>
      <c r="AW25" s="8">
        <f t="shared" si="19"/>
        <v>1.0332668947386001</v>
      </c>
      <c r="AX25" s="8">
        <f t="shared" si="20"/>
        <v>1.7432006126407251</v>
      </c>
      <c r="AY25" s="8">
        <f t="shared" si="21"/>
        <v>0.55684911309337981</v>
      </c>
      <c r="AZ25" s="8">
        <f t="shared" si="22"/>
        <v>0.30307676041628295</v>
      </c>
      <c r="BA25" s="5">
        <f t="shared" si="23"/>
        <v>15.800733116450459</v>
      </c>
      <c r="BD25" s="8">
        <f t="shared" si="24"/>
        <v>12.748994830171682</v>
      </c>
      <c r="BE25" s="8">
        <f t="shared" si="25"/>
        <v>0.49404582899908672</v>
      </c>
      <c r="BF25" s="8">
        <f t="shared" si="26"/>
        <v>3.0231284721569631</v>
      </c>
      <c r="BG25" s="8">
        <f t="shared" si="27"/>
        <v>0</v>
      </c>
      <c r="BH25" s="8">
        <f t="shared" si="28"/>
        <v>3.4653601450208815</v>
      </c>
      <c r="BI25" s="8">
        <f t="shared" si="29"/>
        <v>6.2040279517229263E-2</v>
      </c>
      <c r="BJ25" s="8">
        <f t="shared" si="30"/>
        <v>1.0332668947386001</v>
      </c>
      <c r="BK25" s="8">
        <f t="shared" si="31"/>
        <v>1.7432006126407251</v>
      </c>
      <c r="BL25" s="8">
        <f t="shared" si="32"/>
        <v>0.27842455654668991</v>
      </c>
      <c r="BM25" s="8">
        <f t="shared" si="33"/>
        <v>0.15153838020814148</v>
      </c>
      <c r="BN25" s="5">
        <f t="shared" si="34"/>
        <v>22.999999999999996</v>
      </c>
      <c r="BP25">
        <f t="shared" si="35"/>
        <v>6.3744974150858411</v>
      </c>
      <c r="BQ25">
        <f t="shared" si="36"/>
        <v>1.6255025849141589</v>
      </c>
      <c r="BR25">
        <f t="shared" si="37"/>
        <v>8</v>
      </c>
      <c r="BS25" s="8">
        <f t="shared" si="38"/>
        <v>0.38991639652381638</v>
      </c>
      <c r="BT25" s="8">
        <f t="shared" si="39"/>
        <v>0</v>
      </c>
      <c r="BU25" s="8">
        <f t="shared" si="40"/>
        <v>1.0332668947386001</v>
      </c>
      <c r="BV25" s="8">
        <f t="shared" si="41"/>
        <v>3.4653601450208815</v>
      </c>
      <c r="BW25" s="8">
        <f t="shared" si="42"/>
        <v>6.2040279517229263E-2</v>
      </c>
      <c r="BX25" s="8">
        <f t="shared" si="43"/>
        <v>4.9505837158005273</v>
      </c>
      <c r="BY25">
        <f t="shared" si="44"/>
        <v>0</v>
      </c>
      <c r="BZ25">
        <f t="shared" si="45"/>
        <v>0</v>
      </c>
      <c r="CA25">
        <f t="shared" si="46"/>
        <v>0</v>
      </c>
      <c r="CB25" s="8">
        <f t="shared" si="47"/>
        <v>1.7432006126407251</v>
      </c>
      <c r="CC25">
        <f t="shared" si="48"/>
        <v>0.25679938735927488</v>
      </c>
      <c r="CD25">
        <f t="shared" si="49"/>
        <v>2</v>
      </c>
      <c r="CE25">
        <f t="shared" si="50"/>
        <v>0.30004972573410493</v>
      </c>
      <c r="CF25" s="8">
        <f t="shared" si="51"/>
        <v>0.30307676041628295</v>
      </c>
      <c r="CG25">
        <f t="shared" si="52"/>
        <v>0.60312648615038789</v>
      </c>
      <c r="CH25" s="8">
        <f t="shared" si="53"/>
        <v>15.553710201950913</v>
      </c>
      <c r="CI25" s="8">
        <f t="shared" si="54"/>
        <v>14.693784328441252</v>
      </c>
      <c r="CJ25">
        <f t="shared" si="55"/>
        <v>1.0208398098620541</v>
      </c>
    </row>
    <row r="26" spans="1:88" x14ac:dyDescent="0.2">
      <c r="A26" s="1" t="s">
        <v>626</v>
      </c>
      <c r="B26" s="1">
        <v>39.659999847412109</v>
      </c>
      <c r="C26" s="1">
        <v>1.8539999723434448</v>
      </c>
      <c r="D26" s="1">
        <v>10.795000076293945</v>
      </c>
      <c r="E26" s="1"/>
      <c r="F26" s="1">
        <v>26.000999450683594</v>
      </c>
      <c r="G26" s="1">
        <v>0.51999998092651367</v>
      </c>
      <c r="H26" s="1">
        <v>4.5380001068115234</v>
      </c>
      <c r="I26" s="1">
        <v>10.034999847412109</v>
      </c>
      <c r="J26" s="1">
        <v>1.7690000534057617</v>
      </c>
      <c r="K26" s="1">
        <v>1.468000054359436</v>
      </c>
      <c r="L26" s="1">
        <v>-0.18600000441074371</v>
      </c>
      <c r="M26" s="1">
        <v>9.0000003576278687E-2</v>
      </c>
      <c r="N26" s="6">
        <f t="shared" si="10"/>
        <v>96.543999388813972</v>
      </c>
      <c r="Q26" s="7">
        <f>B26/VLOOKUP(Q$3,Oxides!$A$1:$D$13,2,FALSE)*VLOOKUP(Q$3,Oxides!$A$1:$D$13,3,FALSE)</f>
        <v>0.66006710261850099</v>
      </c>
      <c r="R26" s="7">
        <f>C26/VLOOKUP(R$3,Oxides!$A$1:$D$13,2,FALSE)*VLOOKUP(R$3,Oxides!$A$1:$D$13,3,FALSE)</f>
        <v>2.3204353161041781E-2</v>
      </c>
      <c r="S26" s="7">
        <f>D26/VLOOKUP(S$3,Oxides!$A$1:$D$13,2,FALSE)*VLOOKUP(S$3,Oxides!$A$1:$D$13,3,FALSE)</f>
        <v>0.21174704900318916</v>
      </c>
      <c r="T26" s="7">
        <f>E26/VLOOKUP(T$3,Oxides!$A$1:$D$13,2,FALSE)*VLOOKUP(T$3,Oxides!$A$1:$D$13,3,FALSE)</f>
        <v>0</v>
      </c>
      <c r="U26" s="7">
        <f>F26/VLOOKUP(U$3,Oxides!$A$1:$D$13,2,FALSE)*VLOOKUP(U$3,Oxides!$A$1:$D$13,3,FALSE)</f>
        <v>0.36189703938796647</v>
      </c>
      <c r="V26" s="7">
        <f>G26/VLOOKUP(V$3,Oxides!$A$1:$D$13,2,FALSE)*VLOOKUP(V$3,Oxides!$A$1:$D$13,3,FALSE)</f>
        <v>7.3304065405063292E-3</v>
      </c>
      <c r="W26" s="7">
        <f>H26/VLOOKUP(W$3,Oxides!$A$1:$D$13,2,FALSE)*VLOOKUP(W$3,Oxides!$A$1:$D$13,3,FALSE)</f>
        <v>0.11259316865680977</v>
      </c>
      <c r="X26" s="7">
        <f>I26/VLOOKUP(X$3,Oxides!$A$1:$D$13,2,FALSE)*VLOOKUP(X$3,Oxides!$A$1:$D$13,3,FALSE)</f>
        <v>0.17894271064619288</v>
      </c>
      <c r="Y26" s="7">
        <f>J26/VLOOKUP(Y$3,Oxides!$A$1:$D$13,2,FALSE)*VLOOKUP(Y$3,Oxides!$A$1:$D$13,3,FALSE)</f>
        <v>5.708390796634346E-2</v>
      </c>
      <c r="Z26" s="7">
        <f>K26/VLOOKUP(Z$3,Oxides!$A$1:$D$13,2,FALSE)*VLOOKUP(Z$3,Oxides!$A$1:$D$13,3,FALSE)</f>
        <v>3.116925145727787E-2</v>
      </c>
      <c r="AA26" s="5">
        <f t="shared" si="11"/>
        <v>1.644034989437829</v>
      </c>
      <c r="AC26" s="5"/>
      <c r="AD26" s="7">
        <f>B26/VLOOKUP(AD$3,Oxides!$A$1:$D$13,2,FALSE)*VLOOKUP(AD$3,Oxides!$A$1:$D$13,4,FALSE)</f>
        <v>1.320134205237002</v>
      </c>
      <c r="AE26" s="7">
        <f>C26/VLOOKUP(AE$3,Oxides!$A$1:$D$13,2,FALSE)*VLOOKUP(AE$3,Oxides!$A$1:$D$13,4,FALSE)</f>
        <v>4.6408706322083562E-2</v>
      </c>
      <c r="AF26" s="7">
        <f>D26/VLOOKUP(AF$3,Oxides!$A$1:$D$13,2,FALSE)*VLOOKUP(AF$3,Oxides!$A$1:$D$13,4,FALSE)</f>
        <v>0.31762057350478373</v>
      </c>
      <c r="AG26" s="7">
        <f>E26/VLOOKUP(AG$3,Oxides!$A$1:$D$13,2,FALSE)*VLOOKUP(AG$3,Oxides!$A$1:$D$13,4,FALSE)</f>
        <v>0</v>
      </c>
      <c r="AH26" s="7">
        <f>F26/VLOOKUP(AH$3,Oxides!$A$1:$D$13,2,FALSE)*VLOOKUP(AH$3,Oxides!$A$1:$D$13,4,FALSE)</f>
        <v>0.36189703938796647</v>
      </c>
      <c r="AI26" s="7">
        <f>G26/VLOOKUP(AI$3,Oxides!$A$1:$D$13,2,FALSE)*VLOOKUP(AI$3,Oxides!$A$1:$D$13,4,FALSE)</f>
        <v>7.3304065405063292E-3</v>
      </c>
      <c r="AJ26" s="7">
        <f>H26/VLOOKUP(AJ$3,Oxides!$A$1:$D$13,2,FALSE)*VLOOKUP(AJ$3,Oxides!$A$1:$D$13,4,FALSE)</f>
        <v>0.11259316865680977</v>
      </c>
      <c r="AK26" s="7">
        <f>I26/VLOOKUP(AK$3,Oxides!$A$1:$D$13,2,FALSE)*VLOOKUP(AK$3,Oxides!$A$1:$D$13,4,FALSE)</f>
        <v>0.17894271064619288</v>
      </c>
      <c r="AL26" s="7">
        <f>J26/VLOOKUP(AL$3,Oxides!$A$1:$D$13,2,FALSE)*VLOOKUP(AL$3,Oxides!$A$1:$D$13,4,FALSE)</f>
        <v>2.854195398317173E-2</v>
      </c>
      <c r="AM26" s="7">
        <f>K26/VLOOKUP(AM$3,Oxides!$A$1:$D$13,2,FALSE)*VLOOKUP(AM$3,Oxides!$A$1:$D$13,4,FALSE)</f>
        <v>1.5584625728638935E-2</v>
      </c>
      <c r="AN26" s="5">
        <f t="shared" si="12"/>
        <v>2.3890533900071547</v>
      </c>
      <c r="AQ26" s="8">
        <f t="shared" si="13"/>
        <v>6.3546270768691597</v>
      </c>
      <c r="AR26" s="8">
        <f t="shared" si="14"/>
        <v>0.22339397057273913</v>
      </c>
      <c r="AS26" s="8">
        <f t="shared" si="15"/>
        <v>2.0385405146005406</v>
      </c>
      <c r="AT26" s="8">
        <f t="shared" si="16"/>
        <v>0</v>
      </c>
      <c r="AU26" s="8">
        <f t="shared" si="17"/>
        <v>3.4840711139981266</v>
      </c>
      <c r="AV26" s="8">
        <f t="shared" si="18"/>
        <v>7.0571612646605872E-2</v>
      </c>
      <c r="AW26" s="8">
        <f t="shared" si="19"/>
        <v>1.0839619114158305</v>
      </c>
      <c r="AX26" s="8">
        <f t="shared" si="20"/>
        <v>1.7227251438068993</v>
      </c>
      <c r="AY26" s="8">
        <f t="shared" si="21"/>
        <v>0.54956071250545291</v>
      </c>
      <c r="AZ26" s="8">
        <f t="shared" si="22"/>
        <v>0.30007399019041769</v>
      </c>
      <c r="BA26" s="5">
        <f t="shared" si="23"/>
        <v>15.827526046605774</v>
      </c>
      <c r="BD26" s="8">
        <f t="shared" si="24"/>
        <v>12.709254153738319</v>
      </c>
      <c r="BE26" s="8">
        <f t="shared" si="25"/>
        <v>0.44678794114547826</v>
      </c>
      <c r="BF26" s="8">
        <f t="shared" si="26"/>
        <v>3.0578107719008107</v>
      </c>
      <c r="BG26" s="8">
        <f t="shared" si="27"/>
        <v>0</v>
      </c>
      <c r="BH26" s="8">
        <f t="shared" si="28"/>
        <v>3.4840711139981266</v>
      </c>
      <c r="BI26" s="8">
        <f t="shared" si="29"/>
        <v>7.0571612646605872E-2</v>
      </c>
      <c r="BJ26" s="8">
        <f t="shared" si="30"/>
        <v>1.0839619114158305</v>
      </c>
      <c r="BK26" s="8">
        <f t="shared" si="31"/>
        <v>1.7227251438068993</v>
      </c>
      <c r="BL26" s="8">
        <f t="shared" si="32"/>
        <v>0.27478035625272645</v>
      </c>
      <c r="BM26" s="8">
        <f t="shared" si="33"/>
        <v>0.15003699509520885</v>
      </c>
      <c r="BN26" s="5">
        <f t="shared" si="34"/>
        <v>23.000000000000011</v>
      </c>
      <c r="BP26">
        <f t="shared" si="35"/>
        <v>6.3546270768691597</v>
      </c>
      <c r="BQ26">
        <f t="shared" si="36"/>
        <v>1.6453729231308403</v>
      </c>
      <c r="BR26">
        <f t="shared" si="37"/>
        <v>8</v>
      </c>
      <c r="BS26" s="8">
        <f t="shared" si="38"/>
        <v>0.39316759146970037</v>
      </c>
      <c r="BT26" s="8">
        <f t="shared" si="39"/>
        <v>0</v>
      </c>
      <c r="BU26" s="8">
        <f t="shared" si="40"/>
        <v>1.0839619114158305</v>
      </c>
      <c r="BV26" s="8">
        <f t="shared" si="41"/>
        <v>3.4840711139981266</v>
      </c>
      <c r="BW26" s="8">
        <f t="shared" si="42"/>
        <v>7.0571612646605872E-2</v>
      </c>
      <c r="BX26" s="8">
        <f t="shared" si="43"/>
        <v>5.0317722295302634</v>
      </c>
      <c r="BY26">
        <f t="shared" si="44"/>
        <v>0</v>
      </c>
      <c r="BZ26">
        <f t="shared" si="45"/>
        <v>0</v>
      </c>
      <c r="CA26">
        <f t="shared" si="46"/>
        <v>0</v>
      </c>
      <c r="CB26" s="8">
        <f t="shared" si="47"/>
        <v>1.7227251438068993</v>
      </c>
      <c r="CC26">
        <f t="shared" si="48"/>
        <v>0.27727485619310066</v>
      </c>
      <c r="CD26">
        <f t="shared" si="49"/>
        <v>2</v>
      </c>
      <c r="CE26">
        <f t="shared" si="50"/>
        <v>0.27228585631235225</v>
      </c>
      <c r="CF26" s="8">
        <f t="shared" si="51"/>
        <v>0.30007399019041769</v>
      </c>
      <c r="CG26">
        <f t="shared" si="52"/>
        <v>0.57235984650276994</v>
      </c>
      <c r="CH26" s="8">
        <f t="shared" si="53"/>
        <v>15.604132076033034</v>
      </c>
      <c r="CI26" s="8">
        <f t="shared" si="54"/>
        <v>14.754497373337163</v>
      </c>
      <c r="CJ26">
        <f t="shared" si="55"/>
        <v>1.016639172480825</v>
      </c>
    </row>
    <row r="27" spans="1:88" x14ac:dyDescent="0.2">
      <c r="A27" s="1" t="s">
        <v>628</v>
      </c>
      <c r="B27" s="1">
        <v>39.747001647949219</v>
      </c>
      <c r="C27" s="1">
        <v>1.8049999475479126</v>
      </c>
      <c r="D27" s="1">
        <v>10.802000045776367</v>
      </c>
      <c r="E27" s="1"/>
      <c r="F27" s="1">
        <v>25.930000305175781</v>
      </c>
      <c r="G27" s="1">
        <v>0.49099999666213989</v>
      </c>
      <c r="H27" s="1">
        <v>4.4920001029968262</v>
      </c>
      <c r="I27" s="1">
        <v>10.10099983215332</v>
      </c>
      <c r="J27" s="1">
        <v>1.6950000524520874</v>
      </c>
      <c r="K27" s="1">
        <v>1.4390000104904175</v>
      </c>
      <c r="L27" s="1">
        <v>-0.17900000512599945</v>
      </c>
      <c r="M27" s="1">
        <v>8.6000002920627594E-2</v>
      </c>
      <c r="N27" s="6">
        <f t="shared" si="10"/>
        <v>96.409001938998699</v>
      </c>
      <c r="Q27" s="7">
        <f>B27/VLOOKUP(Q$3,Oxides!$A$1:$D$13,2,FALSE)*VLOOKUP(Q$3,Oxides!$A$1:$D$13,3,FALSE)</f>
        <v>0.66151508614407006</v>
      </c>
      <c r="R27" s="7">
        <f>C27/VLOOKUP(R$3,Oxides!$A$1:$D$13,2,FALSE)*VLOOKUP(R$3,Oxides!$A$1:$D$13,3,FALSE)</f>
        <v>2.2591077056825795E-2</v>
      </c>
      <c r="S27" s="7">
        <f>D27/VLOOKUP(S$3,Oxides!$A$1:$D$13,2,FALSE)*VLOOKUP(S$3,Oxides!$A$1:$D$13,3,FALSE)</f>
        <v>0.21188435542936235</v>
      </c>
      <c r="T27" s="7">
        <f>E27/VLOOKUP(T$3,Oxides!$A$1:$D$13,2,FALSE)*VLOOKUP(T$3,Oxides!$A$1:$D$13,3,FALSE)</f>
        <v>0</v>
      </c>
      <c r="U27" s="7">
        <f>F27/VLOOKUP(U$3,Oxides!$A$1:$D$13,2,FALSE)*VLOOKUP(U$3,Oxides!$A$1:$D$13,3,FALSE)</f>
        <v>0.36090883196897522</v>
      </c>
      <c r="V27" s="7">
        <f>G27/VLOOKUP(V$3,Oxides!$A$1:$D$13,2,FALSE)*VLOOKUP(V$3,Oxides!$A$1:$D$13,3,FALSE)</f>
        <v>6.9215956133455679E-3</v>
      </c>
      <c r="W27" s="7">
        <f>H27/VLOOKUP(W$3,Oxides!$A$1:$D$13,2,FALSE)*VLOOKUP(W$3,Oxides!$A$1:$D$13,3,FALSE)</f>
        <v>0.11145185396623758</v>
      </c>
      <c r="X27" s="7">
        <f>I27/VLOOKUP(X$3,Oxides!$A$1:$D$13,2,FALSE)*VLOOKUP(X$3,Oxides!$A$1:$D$13,3,FALSE)</f>
        <v>0.18011961312270316</v>
      </c>
      <c r="Y27" s="7">
        <f>J27/VLOOKUP(Y$3,Oxides!$A$1:$D$13,2,FALSE)*VLOOKUP(Y$3,Oxides!$A$1:$D$13,3,FALSE)</f>
        <v>5.4696000042985159E-2</v>
      </c>
      <c r="Z27" s="7">
        <f>K27/VLOOKUP(Z$3,Oxides!$A$1:$D$13,2,FALSE)*VLOOKUP(Z$3,Oxides!$A$1:$D$13,3,FALSE)</f>
        <v>3.0553509205129281E-2</v>
      </c>
      <c r="AA27" s="5">
        <f t="shared" si="11"/>
        <v>1.640641922549634</v>
      </c>
      <c r="AC27" s="5"/>
      <c r="AD27" s="7">
        <f>B27/VLOOKUP(AD$3,Oxides!$A$1:$D$13,2,FALSE)*VLOOKUP(AD$3,Oxides!$A$1:$D$13,4,FALSE)</f>
        <v>1.3230301722881401</v>
      </c>
      <c r="AE27" s="7">
        <f>C27/VLOOKUP(AE$3,Oxides!$A$1:$D$13,2,FALSE)*VLOOKUP(AE$3,Oxides!$A$1:$D$13,4,FALSE)</f>
        <v>4.518215411365159E-2</v>
      </c>
      <c r="AF27" s="7">
        <f>D27/VLOOKUP(AF$3,Oxides!$A$1:$D$13,2,FALSE)*VLOOKUP(AF$3,Oxides!$A$1:$D$13,4,FALSE)</f>
        <v>0.31782653314404352</v>
      </c>
      <c r="AG27" s="7">
        <f>E27/VLOOKUP(AG$3,Oxides!$A$1:$D$13,2,FALSE)*VLOOKUP(AG$3,Oxides!$A$1:$D$13,4,FALSE)</f>
        <v>0</v>
      </c>
      <c r="AH27" s="7">
        <f>F27/VLOOKUP(AH$3,Oxides!$A$1:$D$13,2,FALSE)*VLOOKUP(AH$3,Oxides!$A$1:$D$13,4,FALSE)</f>
        <v>0.36090883196897522</v>
      </c>
      <c r="AI27" s="7">
        <f>G27/VLOOKUP(AI$3,Oxides!$A$1:$D$13,2,FALSE)*VLOOKUP(AI$3,Oxides!$A$1:$D$13,4,FALSE)</f>
        <v>6.9215956133455679E-3</v>
      </c>
      <c r="AJ27" s="7">
        <f>H27/VLOOKUP(AJ$3,Oxides!$A$1:$D$13,2,FALSE)*VLOOKUP(AJ$3,Oxides!$A$1:$D$13,4,FALSE)</f>
        <v>0.11145185396623758</v>
      </c>
      <c r="AK27" s="7">
        <f>I27/VLOOKUP(AK$3,Oxides!$A$1:$D$13,2,FALSE)*VLOOKUP(AK$3,Oxides!$A$1:$D$13,4,FALSE)</f>
        <v>0.18011961312270316</v>
      </c>
      <c r="AL27" s="7">
        <f>J27/VLOOKUP(AL$3,Oxides!$A$1:$D$13,2,FALSE)*VLOOKUP(AL$3,Oxides!$A$1:$D$13,4,FALSE)</f>
        <v>2.7348000021492579E-2</v>
      </c>
      <c r="AM27" s="7">
        <f>K27/VLOOKUP(AM$3,Oxides!$A$1:$D$13,2,FALSE)*VLOOKUP(AM$3,Oxides!$A$1:$D$13,4,FALSE)</f>
        <v>1.5276754602564641E-2</v>
      </c>
      <c r="AN27" s="5">
        <f t="shared" si="12"/>
        <v>2.3880655088411538</v>
      </c>
      <c r="AQ27" s="8">
        <f t="shared" si="13"/>
        <v>6.3712016797633222</v>
      </c>
      <c r="AR27" s="8">
        <f t="shared" si="14"/>
        <v>0.21757978178711468</v>
      </c>
      <c r="AS27" s="8">
        <f t="shared" si="15"/>
        <v>2.040706235584048</v>
      </c>
      <c r="AT27" s="8">
        <f t="shared" si="16"/>
        <v>0</v>
      </c>
      <c r="AU27" s="8">
        <f t="shared" si="17"/>
        <v>3.4759947348825344</v>
      </c>
      <c r="AV27" s="8">
        <f t="shared" si="18"/>
        <v>6.6663455637027622E-2</v>
      </c>
      <c r="AW27" s="8">
        <f t="shared" si="19"/>
        <v>1.0734180581450594</v>
      </c>
      <c r="AX27" s="8">
        <f t="shared" si="20"/>
        <v>1.7347728052202838</v>
      </c>
      <c r="AY27" s="8">
        <f t="shared" si="21"/>
        <v>0.52678956935277998</v>
      </c>
      <c r="AZ27" s="8">
        <f t="shared" si="22"/>
        <v>0.29426776992352466</v>
      </c>
      <c r="BA27" s="5">
        <f t="shared" si="23"/>
        <v>15.801394090295695</v>
      </c>
      <c r="BD27" s="8">
        <f t="shared" si="24"/>
        <v>12.742403359526644</v>
      </c>
      <c r="BE27" s="8">
        <f t="shared" si="25"/>
        <v>0.43515956357422936</v>
      </c>
      <c r="BF27" s="8">
        <f t="shared" si="26"/>
        <v>3.0610593533760713</v>
      </c>
      <c r="BG27" s="8">
        <f t="shared" si="27"/>
        <v>0</v>
      </c>
      <c r="BH27" s="8">
        <f t="shared" si="28"/>
        <v>3.4759947348825344</v>
      </c>
      <c r="BI27" s="8">
        <f t="shared" si="29"/>
        <v>6.6663455637027622E-2</v>
      </c>
      <c r="BJ27" s="8">
        <f t="shared" si="30"/>
        <v>1.0734180581450594</v>
      </c>
      <c r="BK27" s="8">
        <f t="shared" si="31"/>
        <v>1.7347728052202838</v>
      </c>
      <c r="BL27" s="8">
        <f t="shared" si="32"/>
        <v>0.26339478467638999</v>
      </c>
      <c r="BM27" s="8">
        <f t="shared" si="33"/>
        <v>0.14713388496176233</v>
      </c>
      <c r="BN27" s="5">
        <f t="shared" si="34"/>
        <v>23</v>
      </c>
      <c r="BP27">
        <f t="shared" si="35"/>
        <v>6.3712016797633222</v>
      </c>
      <c r="BQ27">
        <f t="shared" si="36"/>
        <v>1.6287983202366778</v>
      </c>
      <c r="BR27">
        <f t="shared" si="37"/>
        <v>8</v>
      </c>
      <c r="BS27" s="8">
        <f t="shared" si="38"/>
        <v>0.41190791534737015</v>
      </c>
      <c r="BT27" s="8">
        <f t="shared" si="39"/>
        <v>0</v>
      </c>
      <c r="BU27" s="8">
        <f t="shared" si="40"/>
        <v>1.0734180581450594</v>
      </c>
      <c r="BV27" s="8">
        <f t="shared" si="41"/>
        <v>3.4759947348825344</v>
      </c>
      <c r="BW27" s="8">
        <f t="shared" si="42"/>
        <v>6.6663455637027622E-2</v>
      </c>
      <c r="BX27" s="8">
        <f t="shared" si="43"/>
        <v>5.0279841640119916</v>
      </c>
      <c r="BY27">
        <f t="shared" si="44"/>
        <v>0</v>
      </c>
      <c r="BZ27">
        <f t="shared" si="45"/>
        <v>0</v>
      </c>
      <c r="CA27">
        <f t="shared" si="46"/>
        <v>0</v>
      </c>
      <c r="CB27" s="8">
        <f t="shared" si="47"/>
        <v>1.7347728052202838</v>
      </c>
      <c r="CC27">
        <f t="shared" si="48"/>
        <v>0.26522719477971624</v>
      </c>
      <c r="CD27">
        <f t="shared" si="49"/>
        <v>2</v>
      </c>
      <c r="CE27">
        <f t="shared" si="50"/>
        <v>0.26156237457306375</v>
      </c>
      <c r="CF27" s="8">
        <f t="shared" si="51"/>
        <v>0.29426776992352466</v>
      </c>
      <c r="CG27">
        <f t="shared" si="52"/>
        <v>0.55583014449658841</v>
      </c>
      <c r="CH27" s="8">
        <f t="shared" si="53"/>
        <v>15.583814308508581</v>
      </c>
      <c r="CI27" s="8">
        <f t="shared" si="54"/>
        <v>14.762756969232274</v>
      </c>
      <c r="CJ27">
        <f t="shared" si="55"/>
        <v>1.0160703743387618</v>
      </c>
    </row>
    <row r="28" spans="1:88" x14ac:dyDescent="0.2">
      <c r="A28" s="1" t="s">
        <v>630</v>
      </c>
      <c r="B28" s="1">
        <v>39.505001068115234</v>
      </c>
      <c r="C28" s="1">
        <v>2.130000114440918</v>
      </c>
      <c r="D28" s="1">
        <v>10.609000205993652</v>
      </c>
      <c r="E28" s="1"/>
      <c r="F28" s="1">
        <v>25.410999298095703</v>
      </c>
      <c r="G28" s="1">
        <v>0.52499997615814209</v>
      </c>
      <c r="H28" s="1">
        <v>4.3899998664855957</v>
      </c>
      <c r="I28" s="1">
        <v>10.006999969482422</v>
      </c>
      <c r="J28" s="1">
        <v>1.6710000038146973</v>
      </c>
      <c r="K28" s="1">
        <v>1.4620000123977661</v>
      </c>
      <c r="L28" s="1">
        <v>-0.29300001263618469</v>
      </c>
      <c r="M28" s="1">
        <v>9.3000002205371857E-2</v>
      </c>
      <c r="N28" s="6">
        <f t="shared" si="10"/>
        <v>95.510000504553318</v>
      </c>
      <c r="Q28" s="7">
        <f>B28/VLOOKUP(Q$3,Oxides!$A$1:$D$13,2,FALSE)*VLOOKUP(Q$3,Oxides!$A$1:$D$13,3,FALSE)</f>
        <v>0.65748743555966294</v>
      </c>
      <c r="R28" s="7">
        <f>C28/VLOOKUP(R$3,Oxides!$A$1:$D$13,2,FALSE)*VLOOKUP(R$3,Oxides!$A$1:$D$13,3,FALSE)</f>
        <v>2.6658724717278835E-2</v>
      </c>
      <c r="S28" s="7">
        <f>D28/VLOOKUP(S$3,Oxides!$A$1:$D$13,2,FALSE)*VLOOKUP(S$3,Oxides!$A$1:$D$13,3,FALSE)</f>
        <v>0.20809860774587474</v>
      </c>
      <c r="T28" s="7">
        <f>E28/VLOOKUP(T$3,Oxides!$A$1:$D$13,2,FALSE)*VLOOKUP(T$3,Oxides!$A$1:$D$13,3,FALSE)</f>
        <v>0</v>
      </c>
      <c r="U28" s="7">
        <f>F28/VLOOKUP(U$3,Oxides!$A$1:$D$13,2,FALSE)*VLOOKUP(U$3,Oxides!$A$1:$D$13,3,FALSE)</f>
        <v>0.35368507396467608</v>
      </c>
      <c r="V28" s="7">
        <f>G28/VLOOKUP(V$3,Oxides!$A$1:$D$13,2,FALSE)*VLOOKUP(V$3,Oxides!$A$1:$D$13,3,FALSE)</f>
        <v>7.4008911541463621E-3</v>
      </c>
      <c r="W28" s="7">
        <f>H28/VLOOKUP(W$3,Oxides!$A$1:$D$13,2,FALSE)*VLOOKUP(W$3,Oxides!$A$1:$D$13,3,FALSE)</f>
        <v>0.10892110703758387</v>
      </c>
      <c r="X28" s="7">
        <f>I28/VLOOKUP(X$3,Oxides!$A$1:$D$13,2,FALSE)*VLOOKUP(X$3,Oxides!$A$1:$D$13,3,FALSE)</f>
        <v>0.17844342074776873</v>
      </c>
      <c r="Y28" s="7">
        <f>J28/VLOOKUP(Y$3,Oxides!$A$1:$D$13,2,FALSE)*VLOOKUP(Y$3,Oxides!$A$1:$D$13,3,FALSE)</f>
        <v>5.3921541859692897E-2</v>
      </c>
      <c r="Z28" s="7">
        <f>K28/VLOOKUP(Z$3,Oxides!$A$1:$D$13,2,FALSE)*VLOOKUP(Z$3,Oxides!$A$1:$D$13,3,FALSE)</f>
        <v>3.1041855810321227E-2</v>
      </c>
      <c r="AA28" s="5">
        <f t="shared" si="11"/>
        <v>1.6256586585970056</v>
      </c>
      <c r="AC28" s="5"/>
      <c r="AD28" s="7">
        <f>B28/VLOOKUP(AD$3,Oxides!$A$1:$D$13,2,FALSE)*VLOOKUP(AD$3,Oxides!$A$1:$D$13,4,FALSE)</f>
        <v>1.3149748711193259</v>
      </c>
      <c r="AE28" s="7">
        <f>C28/VLOOKUP(AE$3,Oxides!$A$1:$D$13,2,FALSE)*VLOOKUP(AE$3,Oxides!$A$1:$D$13,4,FALSE)</f>
        <v>5.331744943455767E-2</v>
      </c>
      <c r="AF28" s="7">
        <f>D28/VLOOKUP(AF$3,Oxides!$A$1:$D$13,2,FALSE)*VLOOKUP(AF$3,Oxides!$A$1:$D$13,4,FALSE)</f>
        <v>0.31214791161881211</v>
      </c>
      <c r="AG28" s="7">
        <f>E28/VLOOKUP(AG$3,Oxides!$A$1:$D$13,2,FALSE)*VLOOKUP(AG$3,Oxides!$A$1:$D$13,4,FALSE)</f>
        <v>0</v>
      </c>
      <c r="AH28" s="7">
        <f>F28/VLOOKUP(AH$3,Oxides!$A$1:$D$13,2,FALSE)*VLOOKUP(AH$3,Oxides!$A$1:$D$13,4,FALSE)</f>
        <v>0.35368507396467608</v>
      </c>
      <c r="AI28" s="7">
        <f>G28/VLOOKUP(AI$3,Oxides!$A$1:$D$13,2,FALSE)*VLOOKUP(AI$3,Oxides!$A$1:$D$13,4,FALSE)</f>
        <v>7.4008911541463621E-3</v>
      </c>
      <c r="AJ28" s="7">
        <f>H28/VLOOKUP(AJ$3,Oxides!$A$1:$D$13,2,FALSE)*VLOOKUP(AJ$3,Oxides!$A$1:$D$13,4,FALSE)</f>
        <v>0.10892110703758387</v>
      </c>
      <c r="AK28" s="7">
        <f>I28/VLOOKUP(AK$3,Oxides!$A$1:$D$13,2,FALSE)*VLOOKUP(AK$3,Oxides!$A$1:$D$13,4,FALSE)</f>
        <v>0.17844342074776873</v>
      </c>
      <c r="AL28" s="7">
        <f>J28/VLOOKUP(AL$3,Oxides!$A$1:$D$13,2,FALSE)*VLOOKUP(AL$3,Oxides!$A$1:$D$13,4,FALSE)</f>
        <v>2.6960770929846448E-2</v>
      </c>
      <c r="AM28" s="7">
        <f>K28/VLOOKUP(AM$3,Oxides!$A$1:$D$13,2,FALSE)*VLOOKUP(AM$3,Oxides!$A$1:$D$13,4,FALSE)</f>
        <v>1.5520927905160613E-2</v>
      </c>
      <c r="AN28" s="5">
        <f t="shared" si="12"/>
        <v>2.3713724239118781</v>
      </c>
      <c r="AQ28" s="8">
        <f t="shared" si="13"/>
        <v>6.3769869571672979</v>
      </c>
      <c r="AR28" s="8">
        <f t="shared" si="14"/>
        <v>0.25856363273633071</v>
      </c>
      <c r="AS28" s="8">
        <f t="shared" si="15"/>
        <v>2.0183535617992749</v>
      </c>
      <c r="AT28" s="8">
        <f t="shared" si="16"/>
        <v>0</v>
      </c>
      <c r="AU28" s="8">
        <f t="shared" si="17"/>
        <v>3.4304003112966299</v>
      </c>
      <c r="AV28" s="8">
        <f t="shared" si="18"/>
        <v>7.1781427003594037E-2</v>
      </c>
      <c r="AW28" s="8">
        <f t="shared" si="19"/>
        <v>1.0564285207178927</v>
      </c>
      <c r="AX28" s="8">
        <f t="shared" si="20"/>
        <v>1.7307271670251976</v>
      </c>
      <c r="AY28" s="8">
        <f t="shared" si="21"/>
        <v>0.52298637289839001</v>
      </c>
      <c r="AZ28" s="8">
        <f t="shared" si="22"/>
        <v>0.30107573000263566</v>
      </c>
      <c r="BA28" s="5">
        <f t="shared" si="23"/>
        <v>15.767303680647244</v>
      </c>
      <c r="BD28" s="8">
        <f t="shared" si="24"/>
        <v>12.753973914334596</v>
      </c>
      <c r="BE28" s="8">
        <f t="shared" si="25"/>
        <v>0.51712726547266141</v>
      </c>
      <c r="BF28" s="8">
        <f t="shared" si="26"/>
        <v>3.027530342698912</v>
      </c>
      <c r="BG28" s="8">
        <f t="shared" si="27"/>
        <v>0</v>
      </c>
      <c r="BH28" s="8">
        <f t="shared" si="28"/>
        <v>3.4304003112966299</v>
      </c>
      <c r="BI28" s="8">
        <f t="shared" si="29"/>
        <v>7.1781427003594037E-2</v>
      </c>
      <c r="BJ28" s="8">
        <f t="shared" si="30"/>
        <v>1.0564285207178927</v>
      </c>
      <c r="BK28" s="8">
        <f t="shared" si="31"/>
        <v>1.7307271670251976</v>
      </c>
      <c r="BL28" s="8">
        <f t="shared" si="32"/>
        <v>0.261493186449195</v>
      </c>
      <c r="BM28" s="8">
        <f t="shared" si="33"/>
        <v>0.15053786500131783</v>
      </c>
      <c r="BN28" s="5">
        <f t="shared" si="34"/>
        <v>22.999999999999996</v>
      </c>
      <c r="BP28">
        <f t="shared" si="35"/>
        <v>6.3769869571672979</v>
      </c>
      <c r="BQ28">
        <f t="shared" si="36"/>
        <v>1.6230130428327021</v>
      </c>
      <c r="BR28">
        <f t="shared" si="37"/>
        <v>8</v>
      </c>
      <c r="BS28" s="8">
        <f t="shared" si="38"/>
        <v>0.39534051896657285</v>
      </c>
      <c r="BT28" s="8">
        <f t="shared" si="39"/>
        <v>0</v>
      </c>
      <c r="BU28" s="8">
        <f t="shared" si="40"/>
        <v>1.0564285207178927</v>
      </c>
      <c r="BV28" s="8">
        <f t="shared" si="41"/>
        <v>3.4304003112966299</v>
      </c>
      <c r="BW28" s="8">
        <f t="shared" si="42"/>
        <v>7.1781427003594037E-2</v>
      </c>
      <c r="BX28" s="8">
        <f t="shared" si="43"/>
        <v>4.9539507779846899</v>
      </c>
      <c r="BY28">
        <f t="shared" si="44"/>
        <v>0</v>
      </c>
      <c r="BZ28">
        <f t="shared" si="45"/>
        <v>0</v>
      </c>
      <c r="CA28">
        <f t="shared" si="46"/>
        <v>0</v>
      </c>
      <c r="CB28" s="8">
        <f t="shared" si="47"/>
        <v>1.7307271670251976</v>
      </c>
      <c r="CC28">
        <f t="shared" si="48"/>
        <v>0.26927283297480242</v>
      </c>
      <c r="CD28">
        <f t="shared" si="49"/>
        <v>2</v>
      </c>
      <c r="CE28">
        <f t="shared" si="50"/>
        <v>0.25371353992358758</v>
      </c>
      <c r="CF28" s="8">
        <f t="shared" si="51"/>
        <v>0.30107573000263566</v>
      </c>
      <c r="CG28">
        <f t="shared" si="52"/>
        <v>0.55478926992622324</v>
      </c>
      <c r="CH28" s="8">
        <f t="shared" si="53"/>
        <v>15.508740047910914</v>
      </c>
      <c r="CI28" s="8">
        <f t="shared" si="54"/>
        <v>14.684677945009888</v>
      </c>
      <c r="CJ28">
        <f t="shared" si="55"/>
        <v>1.0214728614526589</v>
      </c>
    </row>
    <row r="29" spans="1:88" x14ac:dyDescent="0.2">
      <c r="A29" s="1" t="s">
        <v>632</v>
      </c>
      <c r="B29" s="1">
        <v>39.821998596191406</v>
      </c>
      <c r="C29" s="1">
        <v>2.0199999809265137</v>
      </c>
      <c r="D29" s="1">
        <v>10.562999725341797</v>
      </c>
      <c r="E29" s="1"/>
      <c r="F29" s="1">
        <v>25.858999252319336</v>
      </c>
      <c r="G29" s="1">
        <v>0.50099998712539673</v>
      </c>
      <c r="H29" s="1">
        <v>4.4369997978210449</v>
      </c>
      <c r="I29" s="1">
        <v>9.8389997482299805</v>
      </c>
      <c r="J29" s="1">
        <v>1.9149999618530273</v>
      </c>
      <c r="K29" s="1">
        <v>1.4309999942779541</v>
      </c>
      <c r="L29" s="1">
        <v>-0.25200000405311584</v>
      </c>
      <c r="M29" s="1">
        <v>7.1999996900558472E-2</v>
      </c>
      <c r="N29" s="6">
        <f t="shared" si="10"/>
        <v>96.206997036933899</v>
      </c>
      <c r="Q29" s="7">
        <f>B29/VLOOKUP(Q$3,Oxides!$A$1:$D$13,2,FALSE)*VLOOKUP(Q$3,Oxides!$A$1:$D$13,3,FALSE)</f>
        <v>0.66276327117992251</v>
      </c>
      <c r="R29" s="7">
        <f>C29/VLOOKUP(R$3,Oxides!$A$1:$D$13,2,FALSE)*VLOOKUP(R$3,Oxides!$A$1:$D$13,3,FALSE)</f>
        <v>2.5281981468138617E-2</v>
      </c>
      <c r="S29" s="7">
        <f>D29/VLOOKUP(S$3,Oxides!$A$1:$D$13,2,FALSE)*VLOOKUP(S$3,Oxides!$A$1:$D$13,3,FALSE)</f>
        <v>0.20719629501202411</v>
      </c>
      <c r="T29" s="7">
        <f>E29/VLOOKUP(T$3,Oxides!$A$1:$D$13,2,FALSE)*VLOOKUP(T$3,Oxides!$A$1:$D$13,3,FALSE)</f>
        <v>0</v>
      </c>
      <c r="U29" s="7">
        <f>F29/VLOOKUP(U$3,Oxides!$A$1:$D$13,2,FALSE)*VLOOKUP(U$3,Oxides!$A$1:$D$13,3,FALSE)</f>
        <v>0.3599205980023959</v>
      </c>
      <c r="V29" s="7">
        <f>G29/VLOOKUP(V$3,Oxides!$A$1:$D$13,2,FALSE)*VLOOKUP(V$3,Oxides!$A$1:$D$13,3,FALSE)</f>
        <v>7.0625648406256328E-3</v>
      </c>
      <c r="W29" s="7">
        <f>H29/VLOOKUP(W$3,Oxides!$A$1:$D$13,2,FALSE)*VLOOKUP(W$3,Oxides!$A$1:$D$13,3,FALSE)</f>
        <v>0.11008723111672782</v>
      </c>
      <c r="X29" s="7">
        <f>I29/VLOOKUP(X$3,Oxides!$A$1:$D$13,2,FALSE)*VLOOKUP(X$3,Oxides!$A$1:$D$13,3,FALSE)</f>
        <v>0.17544766435143708</v>
      </c>
      <c r="Y29" s="7">
        <f>J29/VLOOKUP(Y$3,Oxides!$A$1:$D$13,2,FALSE)*VLOOKUP(Y$3,Oxides!$A$1:$D$13,3,FALSE)</f>
        <v>6.1795182746043328E-2</v>
      </c>
      <c r="Z29" s="7">
        <f>K29/VLOOKUP(Z$3,Oxides!$A$1:$D$13,2,FALSE)*VLOOKUP(Z$3,Oxides!$A$1:$D$13,3,FALSE)</f>
        <v>3.0383649186222553E-2</v>
      </c>
      <c r="AA29" s="5">
        <f t="shared" si="11"/>
        <v>1.6399384379035375</v>
      </c>
      <c r="AC29" s="5"/>
      <c r="AD29" s="7">
        <f>B29/VLOOKUP(AD$3,Oxides!$A$1:$D$13,2,FALSE)*VLOOKUP(AD$3,Oxides!$A$1:$D$13,4,FALSE)</f>
        <v>1.325526542359845</v>
      </c>
      <c r="AE29" s="7">
        <f>C29/VLOOKUP(AE$3,Oxides!$A$1:$D$13,2,FALSE)*VLOOKUP(AE$3,Oxides!$A$1:$D$13,4,FALSE)</f>
        <v>5.0563962936277233E-2</v>
      </c>
      <c r="AF29" s="7">
        <f>D29/VLOOKUP(AF$3,Oxides!$A$1:$D$13,2,FALSE)*VLOOKUP(AF$3,Oxides!$A$1:$D$13,4,FALSE)</f>
        <v>0.31079444251803617</v>
      </c>
      <c r="AG29" s="7">
        <f>E29/VLOOKUP(AG$3,Oxides!$A$1:$D$13,2,FALSE)*VLOOKUP(AG$3,Oxides!$A$1:$D$13,4,FALSE)</f>
        <v>0</v>
      </c>
      <c r="AH29" s="7">
        <f>F29/VLOOKUP(AH$3,Oxides!$A$1:$D$13,2,FALSE)*VLOOKUP(AH$3,Oxides!$A$1:$D$13,4,FALSE)</f>
        <v>0.3599205980023959</v>
      </c>
      <c r="AI29" s="7">
        <f>G29/VLOOKUP(AI$3,Oxides!$A$1:$D$13,2,FALSE)*VLOOKUP(AI$3,Oxides!$A$1:$D$13,4,FALSE)</f>
        <v>7.0625648406256328E-3</v>
      </c>
      <c r="AJ29" s="7">
        <f>H29/VLOOKUP(AJ$3,Oxides!$A$1:$D$13,2,FALSE)*VLOOKUP(AJ$3,Oxides!$A$1:$D$13,4,FALSE)</f>
        <v>0.11008723111672782</v>
      </c>
      <c r="AK29" s="7">
        <f>I29/VLOOKUP(AK$3,Oxides!$A$1:$D$13,2,FALSE)*VLOOKUP(AK$3,Oxides!$A$1:$D$13,4,FALSE)</f>
        <v>0.17544766435143708</v>
      </c>
      <c r="AL29" s="7">
        <f>J29/VLOOKUP(AL$3,Oxides!$A$1:$D$13,2,FALSE)*VLOOKUP(AL$3,Oxides!$A$1:$D$13,4,FALSE)</f>
        <v>3.0897591373021664E-2</v>
      </c>
      <c r="AM29" s="7">
        <f>K29/VLOOKUP(AM$3,Oxides!$A$1:$D$13,2,FALSE)*VLOOKUP(AM$3,Oxides!$A$1:$D$13,4,FALSE)</f>
        <v>1.5191824593111277E-2</v>
      </c>
      <c r="AN29" s="5">
        <f t="shared" si="12"/>
        <v>2.3854924220914784</v>
      </c>
      <c r="AQ29" s="8">
        <f t="shared" si="13"/>
        <v>6.3901084304319209</v>
      </c>
      <c r="AR29" s="8">
        <f t="shared" si="14"/>
        <v>0.24375913684830375</v>
      </c>
      <c r="AS29" s="8">
        <f t="shared" si="15"/>
        <v>1.997706947691074</v>
      </c>
      <c r="AT29" s="8">
        <f t="shared" si="16"/>
        <v>0</v>
      </c>
      <c r="AU29" s="8">
        <f t="shared" si="17"/>
        <v>3.4702159090479205</v>
      </c>
      <c r="AV29" s="8">
        <f t="shared" si="18"/>
        <v>6.8094532529250837E-2</v>
      </c>
      <c r="AW29" s="8">
        <f t="shared" si="19"/>
        <v>1.0614187210306898</v>
      </c>
      <c r="AX29" s="8">
        <f t="shared" si="20"/>
        <v>1.6915988676858216</v>
      </c>
      <c r="AY29" s="8">
        <f t="shared" si="21"/>
        <v>0.59580537334630579</v>
      </c>
      <c r="AZ29" s="8">
        <f t="shared" si="22"/>
        <v>0.29294745387219695</v>
      </c>
      <c r="BA29" s="5">
        <f t="shared" si="23"/>
        <v>15.811655372483482</v>
      </c>
      <c r="BD29" s="8">
        <f t="shared" si="24"/>
        <v>12.780216860863842</v>
      </c>
      <c r="BE29" s="8">
        <f t="shared" si="25"/>
        <v>0.4875182736966075</v>
      </c>
      <c r="BF29" s="8">
        <f t="shared" si="26"/>
        <v>2.9965604215366111</v>
      </c>
      <c r="BG29" s="8">
        <f t="shared" si="27"/>
        <v>0</v>
      </c>
      <c r="BH29" s="8">
        <f t="shared" si="28"/>
        <v>3.4702159090479205</v>
      </c>
      <c r="BI29" s="8">
        <f t="shared" si="29"/>
        <v>6.8094532529250837E-2</v>
      </c>
      <c r="BJ29" s="8">
        <f t="shared" si="30"/>
        <v>1.0614187210306898</v>
      </c>
      <c r="BK29" s="8">
        <f t="shared" si="31"/>
        <v>1.6915988676858216</v>
      </c>
      <c r="BL29" s="8">
        <f t="shared" si="32"/>
        <v>0.29790268667315289</v>
      </c>
      <c r="BM29" s="8">
        <f t="shared" si="33"/>
        <v>0.14647372693609848</v>
      </c>
      <c r="BN29" s="5">
        <f t="shared" si="34"/>
        <v>22.999999999999996</v>
      </c>
      <c r="BP29">
        <f t="shared" si="35"/>
        <v>6.3901084304319209</v>
      </c>
      <c r="BQ29">
        <f t="shared" si="36"/>
        <v>1.6098915695680791</v>
      </c>
      <c r="BR29">
        <f t="shared" si="37"/>
        <v>8</v>
      </c>
      <c r="BS29" s="8">
        <f t="shared" si="38"/>
        <v>0.38781537812299494</v>
      </c>
      <c r="BT29" s="8">
        <f t="shared" si="39"/>
        <v>0</v>
      </c>
      <c r="BU29" s="8">
        <f t="shared" si="40"/>
        <v>1.0614187210306898</v>
      </c>
      <c r="BV29" s="8">
        <f t="shared" si="41"/>
        <v>3.4702159090479205</v>
      </c>
      <c r="BW29" s="8">
        <f t="shared" si="42"/>
        <v>6.8094532529250837E-2</v>
      </c>
      <c r="BX29" s="8">
        <f t="shared" si="43"/>
        <v>4.9875445407308563</v>
      </c>
      <c r="BY29">
        <f t="shared" si="44"/>
        <v>0</v>
      </c>
      <c r="BZ29">
        <f t="shared" si="45"/>
        <v>0</v>
      </c>
      <c r="CA29">
        <f t="shared" si="46"/>
        <v>0</v>
      </c>
      <c r="CB29" s="8">
        <f t="shared" si="47"/>
        <v>1.6915988676858216</v>
      </c>
      <c r="CC29">
        <f t="shared" si="48"/>
        <v>0.30840113231417843</v>
      </c>
      <c r="CD29">
        <f t="shared" si="49"/>
        <v>2</v>
      </c>
      <c r="CE29">
        <f t="shared" si="50"/>
        <v>0.28740424103212736</v>
      </c>
      <c r="CF29" s="8">
        <f t="shared" si="51"/>
        <v>0.29294745387219695</v>
      </c>
      <c r="CG29">
        <f t="shared" si="52"/>
        <v>0.58035169490432437</v>
      </c>
      <c r="CH29" s="8">
        <f t="shared" si="53"/>
        <v>15.56789623563518</v>
      </c>
      <c r="CI29" s="8">
        <f t="shared" si="54"/>
        <v>14.679143408416676</v>
      </c>
      <c r="CJ29">
        <f t="shared" si="55"/>
        <v>1.0218579914819383</v>
      </c>
    </row>
    <row r="30" spans="1:88" x14ac:dyDescent="0.2">
      <c r="A30" s="1" t="s">
        <v>634</v>
      </c>
      <c r="B30" s="1">
        <v>39.444000244140625</v>
      </c>
      <c r="C30" s="1">
        <v>1.843000054359436</v>
      </c>
      <c r="D30" s="1">
        <v>10.895000457763672</v>
      </c>
      <c r="E30" s="1"/>
      <c r="F30" s="1">
        <v>25.71299934387207</v>
      </c>
      <c r="G30" s="1">
        <v>0.45300000905990601</v>
      </c>
      <c r="H30" s="1">
        <v>4.2829999923706055</v>
      </c>
      <c r="I30" s="1">
        <v>10.381999969482422</v>
      </c>
      <c r="J30" s="1">
        <v>1.6139999628067017</v>
      </c>
      <c r="K30" s="1">
        <v>1.5210000276565552</v>
      </c>
      <c r="L30" s="1">
        <v>-0.16200000047683716</v>
      </c>
      <c r="M30" s="1">
        <v>9.4999998807907104E-2</v>
      </c>
      <c r="N30" s="6">
        <f t="shared" si="10"/>
        <v>96.081000059843063</v>
      </c>
      <c r="Q30" s="7">
        <f>B30/VLOOKUP(Q$3,Oxides!$A$1:$D$13,2,FALSE)*VLOOKUP(Q$3,Oxides!$A$1:$D$13,3,FALSE)</f>
        <v>0.6564721900404199</v>
      </c>
      <c r="R30" s="7">
        <f>C30/VLOOKUP(R$3,Oxides!$A$1:$D$13,2,FALSE)*VLOOKUP(R$3,Oxides!$A$1:$D$13,3,FALSE)</f>
        <v>2.3066680029730561E-2</v>
      </c>
      <c r="S30" s="7">
        <f>D30/VLOOKUP(S$3,Oxides!$A$1:$D$13,2,FALSE)*VLOOKUP(S$3,Oxides!$A$1:$D$13,3,FALSE)</f>
        <v>0.21370858541131832</v>
      </c>
      <c r="T30" s="7">
        <f>E30/VLOOKUP(T$3,Oxides!$A$1:$D$13,2,FALSE)*VLOOKUP(T$3,Oxides!$A$1:$D$13,3,FALSE)</f>
        <v>0</v>
      </c>
      <c r="U30" s="7">
        <f>F30/VLOOKUP(U$3,Oxides!$A$1:$D$13,2,FALSE)*VLOOKUP(U$3,Oxides!$A$1:$D$13,3,FALSE)</f>
        <v>0.35788848632460457</v>
      </c>
      <c r="V30" s="7">
        <f>G30/VLOOKUP(V$3,Oxides!$A$1:$D$13,2,FALSE)*VLOOKUP(V$3,Oxides!$A$1:$D$13,3,FALSE)</f>
        <v>6.3859122135841743E-3</v>
      </c>
      <c r="W30" s="7">
        <f>H30/VLOOKUP(W$3,Oxides!$A$1:$D$13,2,FALSE)*VLOOKUP(W$3,Oxides!$A$1:$D$13,3,FALSE)</f>
        <v>0.10626631316607132</v>
      </c>
      <c r="X30" s="7">
        <f>I30/VLOOKUP(X$3,Oxides!$A$1:$D$13,2,FALSE)*VLOOKUP(X$3,Oxides!$A$1:$D$13,3,FALSE)</f>
        <v>0.18513036818301234</v>
      </c>
      <c r="Y30" s="7">
        <f>J30/VLOOKUP(Y$3,Oxides!$A$1:$D$13,2,FALSE)*VLOOKUP(Y$3,Oxides!$A$1:$D$13,3,FALSE)</f>
        <v>5.2082206078603525E-2</v>
      </c>
      <c r="Z30" s="7">
        <f>K30/VLOOKUP(Z$3,Oxides!$A$1:$D$13,2,FALSE)*VLOOKUP(Z$3,Oxides!$A$1:$D$13,3,FALSE)</f>
        <v>3.2294571235040245E-2</v>
      </c>
      <c r="AA30" s="5">
        <f t="shared" si="11"/>
        <v>1.6332953126823846</v>
      </c>
      <c r="AC30" s="5"/>
      <c r="AD30" s="7">
        <f>B30/VLOOKUP(AD$3,Oxides!$A$1:$D$13,2,FALSE)*VLOOKUP(AD$3,Oxides!$A$1:$D$13,4,FALSE)</f>
        <v>1.3129443800808398</v>
      </c>
      <c r="AE30" s="7">
        <f>C30/VLOOKUP(AE$3,Oxides!$A$1:$D$13,2,FALSE)*VLOOKUP(AE$3,Oxides!$A$1:$D$13,4,FALSE)</f>
        <v>4.6133360059461122E-2</v>
      </c>
      <c r="AF30" s="7">
        <f>D30/VLOOKUP(AF$3,Oxides!$A$1:$D$13,2,FALSE)*VLOOKUP(AF$3,Oxides!$A$1:$D$13,4,FALSE)</f>
        <v>0.32056287811697748</v>
      </c>
      <c r="AG30" s="7">
        <f>E30/VLOOKUP(AG$3,Oxides!$A$1:$D$13,2,FALSE)*VLOOKUP(AG$3,Oxides!$A$1:$D$13,4,FALSE)</f>
        <v>0</v>
      </c>
      <c r="AH30" s="7">
        <f>F30/VLOOKUP(AH$3,Oxides!$A$1:$D$13,2,FALSE)*VLOOKUP(AH$3,Oxides!$A$1:$D$13,4,FALSE)</f>
        <v>0.35788848632460457</v>
      </c>
      <c r="AI30" s="7">
        <f>G30/VLOOKUP(AI$3,Oxides!$A$1:$D$13,2,FALSE)*VLOOKUP(AI$3,Oxides!$A$1:$D$13,4,FALSE)</f>
        <v>6.3859122135841743E-3</v>
      </c>
      <c r="AJ30" s="7">
        <f>H30/VLOOKUP(AJ$3,Oxides!$A$1:$D$13,2,FALSE)*VLOOKUP(AJ$3,Oxides!$A$1:$D$13,4,FALSE)</f>
        <v>0.10626631316607132</v>
      </c>
      <c r="AK30" s="7">
        <f>I30/VLOOKUP(AK$3,Oxides!$A$1:$D$13,2,FALSE)*VLOOKUP(AK$3,Oxides!$A$1:$D$13,4,FALSE)</f>
        <v>0.18513036818301234</v>
      </c>
      <c r="AL30" s="7">
        <f>J30/VLOOKUP(AL$3,Oxides!$A$1:$D$13,2,FALSE)*VLOOKUP(AL$3,Oxides!$A$1:$D$13,4,FALSE)</f>
        <v>2.6041103039301763E-2</v>
      </c>
      <c r="AM30" s="7">
        <f>K30/VLOOKUP(AM$3,Oxides!$A$1:$D$13,2,FALSE)*VLOOKUP(AM$3,Oxides!$A$1:$D$13,4,FALSE)</f>
        <v>1.6147285617520123E-2</v>
      </c>
      <c r="AN30" s="5">
        <f t="shared" si="12"/>
        <v>2.3775000868013727</v>
      </c>
      <c r="AQ30" s="8">
        <f t="shared" si="13"/>
        <v>6.3507296823039336</v>
      </c>
      <c r="AR30" s="8">
        <f t="shared" si="14"/>
        <v>0.22314768509538488</v>
      </c>
      <c r="AS30" s="8">
        <f t="shared" si="15"/>
        <v>2.0674226225048158</v>
      </c>
      <c r="AT30" s="8">
        <f t="shared" si="16"/>
        <v>0</v>
      </c>
      <c r="AU30" s="8">
        <f t="shared" si="17"/>
        <v>3.4622228748434098</v>
      </c>
      <c r="AV30" s="8">
        <f t="shared" si="18"/>
        <v>6.1777487087304024E-2</v>
      </c>
      <c r="AW30" s="8">
        <f t="shared" si="19"/>
        <v>1.0280231813189555</v>
      </c>
      <c r="AX30" s="8">
        <f t="shared" si="20"/>
        <v>1.7909561778135978</v>
      </c>
      <c r="AY30" s="8">
        <f t="shared" si="21"/>
        <v>0.50384466711817977</v>
      </c>
      <c r="AZ30" s="8">
        <f t="shared" si="22"/>
        <v>0.31241855364356103</v>
      </c>
      <c r="BA30" s="5">
        <f t="shared" si="23"/>
        <v>15.800542931729142</v>
      </c>
      <c r="BD30" s="8">
        <f t="shared" si="24"/>
        <v>12.701459364607867</v>
      </c>
      <c r="BE30" s="8">
        <f t="shared" si="25"/>
        <v>0.44629537019076976</v>
      </c>
      <c r="BF30" s="8">
        <f t="shared" si="26"/>
        <v>3.1011339337572239</v>
      </c>
      <c r="BG30" s="8">
        <f t="shared" si="27"/>
        <v>0</v>
      </c>
      <c r="BH30" s="8">
        <f t="shared" si="28"/>
        <v>3.4622228748434098</v>
      </c>
      <c r="BI30" s="8">
        <f t="shared" si="29"/>
        <v>6.1777487087304024E-2</v>
      </c>
      <c r="BJ30" s="8">
        <f t="shared" si="30"/>
        <v>1.0280231813189555</v>
      </c>
      <c r="BK30" s="8">
        <f t="shared" si="31"/>
        <v>1.7909561778135978</v>
      </c>
      <c r="BL30" s="8">
        <f t="shared" si="32"/>
        <v>0.25192233355908988</v>
      </c>
      <c r="BM30" s="8">
        <f t="shared" si="33"/>
        <v>0.15620927682178051</v>
      </c>
      <c r="BN30" s="5">
        <f t="shared" si="34"/>
        <v>23</v>
      </c>
      <c r="BP30">
        <f t="shared" si="35"/>
        <v>6.3507296823039336</v>
      </c>
      <c r="BQ30">
        <f t="shared" si="36"/>
        <v>1.6492703176960664</v>
      </c>
      <c r="BR30">
        <f t="shared" si="37"/>
        <v>8</v>
      </c>
      <c r="BS30" s="8">
        <f t="shared" si="38"/>
        <v>0.41815230480874943</v>
      </c>
      <c r="BT30" s="8">
        <f t="shared" si="39"/>
        <v>0</v>
      </c>
      <c r="BU30" s="8">
        <f t="shared" si="40"/>
        <v>1.0280231813189555</v>
      </c>
      <c r="BV30" s="8">
        <f t="shared" si="41"/>
        <v>3.4622228748434098</v>
      </c>
      <c r="BW30" s="8">
        <f t="shared" si="42"/>
        <v>6.1777487087304024E-2</v>
      </c>
      <c r="BX30" s="8">
        <f t="shared" si="43"/>
        <v>4.9701758480584184</v>
      </c>
      <c r="BY30">
        <f t="shared" si="44"/>
        <v>0</v>
      </c>
      <c r="BZ30">
        <f t="shared" si="45"/>
        <v>0</v>
      </c>
      <c r="CA30">
        <f t="shared" si="46"/>
        <v>0</v>
      </c>
      <c r="CB30" s="8">
        <f t="shared" si="47"/>
        <v>1.7909561778135978</v>
      </c>
      <c r="CC30">
        <f t="shared" si="48"/>
        <v>0.20904382218640216</v>
      </c>
      <c r="CD30">
        <f t="shared" si="49"/>
        <v>2</v>
      </c>
      <c r="CE30">
        <f t="shared" si="50"/>
        <v>0.29480084493177761</v>
      </c>
      <c r="CF30" s="8">
        <f t="shared" si="51"/>
        <v>0.31241855364356103</v>
      </c>
      <c r="CG30">
        <f t="shared" si="52"/>
        <v>0.60721939857533869</v>
      </c>
      <c r="CH30" s="8">
        <f t="shared" si="53"/>
        <v>15.577395246633756</v>
      </c>
      <c r="CI30" s="8">
        <f t="shared" si="54"/>
        <v>14.761132025872016</v>
      </c>
      <c r="CJ30">
        <f t="shared" si="55"/>
        <v>1.0161822259776092</v>
      </c>
    </row>
    <row r="31" spans="1:88" x14ac:dyDescent="0.2">
      <c r="A31" s="1" t="s">
        <v>636</v>
      </c>
      <c r="B31" s="1">
        <v>39.762001037597656</v>
      </c>
      <c r="C31" s="1">
        <v>1.6929999589920044</v>
      </c>
      <c r="D31" s="1">
        <v>10.855999946594238</v>
      </c>
      <c r="E31" s="1"/>
      <c r="F31" s="1">
        <v>25.83799934387207</v>
      </c>
      <c r="G31" s="1">
        <v>0.46399998664855957</v>
      </c>
      <c r="H31" s="1">
        <v>4.3229999542236328</v>
      </c>
      <c r="I31" s="1">
        <v>10.383000373840332</v>
      </c>
      <c r="J31" s="1">
        <v>1.6289999485015869</v>
      </c>
      <c r="K31" s="1">
        <v>1.5360000133514404</v>
      </c>
      <c r="L31" s="1">
        <v>-0.23399999737739563</v>
      </c>
      <c r="M31" s="1">
        <v>0.10300000011920929</v>
      </c>
      <c r="N31" s="6">
        <f t="shared" si="10"/>
        <v>96.353000566363335</v>
      </c>
      <c r="Q31" s="7">
        <f>B31/VLOOKUP(Q$3,Oxides!$A$1:$D$13,2,FALSE)*VLOOKUP(Q$3,Oxides!$A$1:$D$13,3,FALSE)</f>
        <v>0.66176472315124046</v>
      </c>
      <c r="R31" s="7">
        <f>C31/VLOOKUP(R$3,Oxides!$A$1:$D$13,2,FALSE)*VLOOKUP(R$3,Oxides!$A$1:$D$13,3,FALSE)</f>
        <v>2.1189303956905541E-2</v>
      </c>
      <c r="S31" s="7">
        <f>D31/VLOOKUP(S$3,Oxides!$A$1:$D$13,2,FALSE)*VLOOKUP(S$3,Oxides!$A$1:$D$13,3,FALSE)</f>
        <v>0.21294357910364087</v>
      </c>
      <c r="T31" s="7">
        <f>E31/VLOOKUP(T$3,Oxides!$A$1:$D$13,2,FALSE)*VLOOKUP(T$3,Oxides!$A$1:$D$13,3,FALSE)</f>
        <v>0</v>
      </c>
      <c r="U31" s="7">
        <f>F31/VLOOKUP(U$3,Oxides!$A$1:$D$13,2,FALSE)*VLOOKUP(U$3,Oxides!$A$1:$D$13,3,FALSE)</f>
        <v>0.35962830905754595</v>
      </c>
      <c r="V31" s="7">
        <f>G31/VLOOKUP(V$3,Oxides!$A$1:$D$13,2,FALSE)*VLOOKUP(V$3,Oxides!$A$1:$D$13,3,FALSE)</f>
        <v>6.5409781955436709E-3</v>
      </c>
      <c r="W31" s="7">
        <f>H31/VLOOKUP(W$3,Oxides!$A$1:$D$13,2,FALSE)*VLOOKUP(W$3,Oxides!$A$1:$D$13,3,FALSE)</f>
        <v>0.10725875969431707</v>
      </c>
      <c r="X31" s="7">
        <f>I31/VLOOKUP(X$3,Oxides!$A$1:$D$13,2,FALSE)*VLOOKUP(X$3,Oxides!$A$1:$D$13,3,FALSE)</f>
        <v>0.18514820725329323</v>
      </c>
      <c r="Y31" s="7">
        <f>J31/VLOOKUP(Y$3,Oxides!$A$1:$D$13,2,FALSE)*VLOOKUP(Y$3,Oxides!$A$1:$D$13,3,FALSE)</f>
        <v>5.2566241000623334E-2</v>
      </c>
      <c r="Z31" s="7">
        <f>K31/VLOOKUP(Z$3,Oxides!$A$1:$D$13,2,FALSE)*VLOOKUP(Z$3,Oxides!$A$1:$D$13,3,FALSE)</f>
        <v>3.2613057821325467E-2</v>
      </c>
      <c r="AA31" s="5">
        <f t="shared" si="11"/>
        <v>1.6396531592344357</v>
      </c>
      <c r="AC31" s="5"/>
      <c r="AD31" s="7">
        <f>B31/VLOOKUP(AD$3,Oxides!$A$1:$D$13,2,FALSE)*VLOOKUP(AD$3,Oxides!$A$1:$D$13,4,FALSE)</f>
        <v>1.3235294463024809</v>
      </c>
      <c r="AE31" s="7">
        <f>C31/VLOOKUP(AE$3,Oxides!$A$1:$D$13,2,FALSE)*VLOOKUP(AE$3,Oxides!$A$1:$D$13,4,FALSE)</f>
        <v>4.2378607913811081E-2</v>
      </c>
      <c r="AF31" s="7">
        <f>D31/VLOOKUP(AF$3,Oxides!$A$1:$D$13,2,FALSE)*VLOOKUP(AF$3,Oxides!$A$1:$D$13,4,FALSE)</f>
        <v>0.31941536865546127</v>
      </c>
      <c r="AG31" s="7">
        <f>E31/VLOOKUP(AG$3,Oxides!$A$1:$D$13,2,FALSE)*VLOOKUP(AG$3,Oxides!$A$1:$D$13,4,FALSE)</f>
        <v>0</v>
      </c>
      <c r="AH31" s="7">
        <f>F31/VLOOKUP(AH$3,Oxides!$A$1:$D$13,2,FALSE)*VLOOKUP(AH$3,Oxides!$A$1:$D$13,4,FALSE)</f>
        <v>0.35962830905754595</v>
      </c>
      <c r="AI31" s="7">
        <f>G31/VLOOKUP(AI$3,Oxides!$A$1:$D$13,2,FALSE)*VLOOKUP(AI$3,Oxides!$A$1:$D$13,4,FALSE)</f>
        <v>6.5409781955436709E-3</v>
      </c>
      <c r="AJ31" s="7">
        <f>H31/VLOOKUP(AJ$3,Oxides!$A$1:$D$13,2,FALSE)*VLOOKUP(AJ$3,Oxides!$A$1:$D$13,4,FALSE)</f>
        <v>0.10725875969431707</v>
      </c>
      <c r="AK31" s="7">
        <f>I31/VLOOKUP(AK$3,Oxides!$A$1:$D$13,2,FALSE)*VLOOKUP(AK$3,Oxides!$A$1:$D$13,4,FALSE)</f>
        <v>0.18514820725329323</v>
      </c>
      <c r="AL31" s="7">
        <f>J31/VLOOKUP(AL$3,Oxides!$A$1:$D$13,2,FALSE)*VLOOKUP(AL$3,Oxides!$A$1:$D$13,4,FALSE)</f>
        <v>2.6283120500311667E-2</v>
      </c>
      <c r="AM31" s="7">
        <f>K31/VLOOKUP(AM$3,Oxides!$A$1:$D$13,2,FALSE)*VLOOKUP(AM$3,Oxides!$A$1:$D$13,4,FALSE)</f>
        <v>1.6306528910662733E-2</v>
      </c>
      <c r="AN31" s="5">
        <f t="shared" si="12"/>
        <v>2.3864893264834275</v>
      </c>
      <c r="AQ31" s="8">
        <f t="shared" si="13"/>
        <v>6.3778155064730928</v>
      </c>
      <c r="AR31" s="8">
        <f t="shared" si="14"/>
        <v>0.20421377359644846</v>
      </c>
      <c r="AS31" s="8">
        <f t="shared" si="15"/>
        <v>2.0522624027825298</v>
      </c>
      <c r="AT31" s="8">
        <f t="shared" si="16"/>
        <v>0</v>
      </c>
      <c r="AU31" s="8">
        <f t="shared" si="17"/>
        <v>3.4659493409559134</v>
      </c>
      <c r="AV31" s="8">
        <f t="shared" si="18"/>
        <v>6.303925051246155E-2</v>
      </c>
      <c r="AW31" s="8">
        <f t="shared" si="19"/>
        <v>1.0337156950977981</v>
      </c>
      <c r="AX31" s="8">
        <f t="shared" si="20"/>
        <v>1.784382071006642</v>
      </c>
      <c r="AY31" s="8">
        <f t="shared" si="21"/>
        <v>0.50661175375792433</v>
      </c>
      <c r="AZ31" s="8">
        <f t="shared" si="22"/>
        <v>0.31431120247069522</v>
      </c>
      <c r="BA31" s="5">
        <f t="shared" si="23"/>
        <v>15.802300996653507</v>
      </c>
      <c r="BD31" s="8">
        <f t="shared" si="24"/>
        <v>12.755631012946186</v>
      </c>
      <c r="BE31" s="8">
        <f t="shared" si="25"/>
        <v>0.40842754719289692</v>
      </c>
      <c r="BF31" s="8">
        <f t="shared" si="26"/>
        <v>3.0783936041737943</v>
      </c>
      <c r="BG31" s="8">
        <f t="shared" si="27"/>
        <v>0</v>
      </c>
      <c r="BH31" s="8">
        <f t="shared" si="28"/>
        <v>3.4659493409559134</v>
      </c>
      <c r="BI31" s="8">
        <f t="shared" si="29"/>
        <v>6.303925051246155E-2</v>
      </c>
      <c r="BJ31" s="8">
        <f t="shared" si="30"/>
        <v>1.0337156950977981</v>
      </c>
      <c r="BK31" s="8">
        <f t="shared" si="31"/>
        <v>1.784382071006642</v>
      </c>
      <c r="BL31" s="8">
        <f t="shared" si="32"/>
        <v>0.25330587687896217</v>
      </c>
      <c r="BM31" s="8">
        <f t="shared" si="33"/>
        <v>0.15715560123534761</v>
      </c>
      <c r="BN31" s="5">
        <f t="shared" si="34"/>
        <v>23</v>
      </c>
      <c r="BP31">
        <f t="shared" si="35"/>
        <v>6.3778155064730928</v>
      </c>
      <c r="BQ31">
        <f t="shared" si="36"/>
        <v>1.6221844935269072</v>
      </c>
      <c r="BR31">
        <f t="shared" si="37"/>
        <v>8</v>
      </c>
      <c r="BS31" s="8">
        <f t="shared" si="38"/>
        <v>0.43007790925562261</v>
      </c>
      <c r="BT31" s="8">
        <f t="shared" si="39"/>
        <v>0</v>
      </c>
      <c r="BU31" s="8">
        <f t="shared" si="40"/>
        <v>1.0337156950977981</v>
      </c>
      <c r="BV31" s="8">
        <f t="shared" si="41"/>
        <v>3.4659493409559134</v>
      </c>
      <c r="BW31" s="8">
        <f t="shared" si="42"/>
        <v>6.303925051246155E-2</v>
      </c>
      <c r="BX31" s="8">
        <f t="shared" si="43"/>
        <v>4.9927821958217953</v>
      </c>
      <c r="BY31">
        <f t="shared" si="44"/>
        <v>0</v>
      </c>
      <c r="BZ31">
        <f t="shared" si="45"/>
        <v>0</v>
      </c>
      <c r="CA31">
        <f t="shared" si="46"/>
        <v>0</v>
      </c>
      <c r="CB31" s="8">
        <f t="shared" si="47"/>
        <v>1.784382071006642</v>
      </c>
      <c r="CC31">
        <f t="shared" si="48"/>
        <v>0.21561792899335797</v>
      </c>
      <c r="CD31">
        <f t="shared" si="49"/>
        <v>2</v>
      </c>
      <c r="CE31">
        <f t="shared" si="50"/>
        <v>0.29099382476456637</v>
      </c>
      <c r="CF31" s="8">
        <f t="shared" si="51"/>
        <v>0.31431120247069522</v>
      </c>
      <c r="CG31">
        <f t="shared" si="52"/>
        <v>0.60530502723526158</v>
      </c>
      <c r="CH31" s="8">
        <f t="shared" si="53"/>
        <v>15.598087223057057</v>
      </c>
      <c r="CI31" s="8">
        <f t="shared" si="54"/>
        <v>14.777164266828438</v>
      </c>
      <c r="CJ31">
        <f t="shared" si="55"/>
        <v>1.0150797358104613</v>
      </c>
    </row>
    <row r="32" spans="1:88" x14ac:dyDescent="0.2">
      <c r="A32" s="1" t="s">
        <v>638</v>
      </c>
      <c r="B32" s="1">
        <v>39.673999786376953</v>
      </c>
      <c r="C32" s="1">
        <v>1.8190000057220459</v>
      </c>
      <c r="D32" s="1">
        <v>10.937999725341797</v>
      </c>
      <c r="E32" s="1"/>
      <c r="F32" s="1">
        <v>25.503999710083008</v>
      </c>
      <c r="G32" s="1">
        <v>0.5130000114440918</v>
      </c>
      <c r="H32" s="1">
        <v>4.1050000190734863</v>
      </c>
      <c r="I32" s="1">
        <v>10.277999877929688</v>
      </c>
      <c r="J32" s="1">
        <v>1.5980000495910645</v>
      </c>
      <c r="K32" s="1">
        <v>1.4889999628067017</v>
      </c>
      <c r="L32" s="1">
        <v>-0.23100000619888306</v>
      </c>
      <c r="M32" s="1">
        <v>0.10499999672174454</v>
      </c>
      <c r="N32" s="6">
        <f t="shared" si="10"/>
        <v>95.791999138891697</v>
      </c>
      <c r="Q32" s="7">
        <f>B32/VLOOKUP(Q$3,Oxides!$A$1:$D$13,2,FALSE)*VLOOKUP(Q$3,Oxides!$A$1:$D$13,3,FALSE)</f>
        <v>0.6603001056236677</v>
      </c>
      <c r="R32" s="7">
        <f>C32/VLOOKUP(R$3,Oxides!$A$1:$D$13,2,FALSE)*VLOOKUP(R$3,Oxides!$A$1:$D$13,3,FALSE)</f>
        <v>2.2766299440317578E-2</v>
      </c>
      <c r="S32" s="7">
        <f>D32/VLOOKUP(S$3,Oxides!$A$1:$D$13,2,FALSE)*VLOOKUP(S$3,Oxides!$A$1:$D$13,3,FALSE)</f>
        <v>0.21455202848261215</v>
      </c>
      <c r="T32" s="7">
        <f>E32/VLOOKUP(T$3,Oxides!$A$1:$D$13,2,FALSE)*VLOOKUP(T$3,Oxides!$A$1:$D$13,3,FALSE)</f>
        <v>0</v>
      </c>
      <c r="U32" s="7">
        <f>F32/VLOOKUP(U$3,Oxides!$A$1:$D$13,2,FALSE)*VLOOKUP(U$3,Oxides!$A$1:$D$13,3,FALSE)</f>
        <v>0.35497950781226351</v>
      </c>
      <c r="V32" s="7">
        <f>G32/VLOOKUP(V$3,Oxides!$A$1:$D$13,2,FALSE)*VLOOKUP(V$3,Oxides!$A$1:$D$13,3,FALSE)</f>
        <v>7.2317284175074338E-3</v>
      </c>
      <c r="W32" s="7">
        <f>H32/VLOOKUP(W$3,Oxides!$A$1:$D$13,2,FALSE)*VLOOKUP(W$3,Oxides!$A$1:$D$13,3,FALSE)</f>
        <v>0.10184992256610907</v>
      </c>
      <c r="X32" s="7">
        <f>I32/VLOOKUP(X$3,Oxides!$A$1:$D$13,2,FALSE)*VLOOKUP(X$3,Oxides!$A$1:$D$13,3,FALSE)</f>
        <v>0.18327585312841591</v>
      </c>
      <c r="Y32" s="7">
        <f>J32/VLOOKUP(Y$3,Oxides!$A$1:$D$13,2,FALSE)*VLOOKUP(Y$3,Oxides!$A$1:$D$13,3,FALSE)</f>
        <v>5.1565904469842966E-2</v>
      </c>
      <c r="Z32" s="7">
        <f>K32/VLOOKUP(Z$3,Oxides!$A$1:$D$13,2,FALSE)*VLOOKUP(Z$3,Oxides!$A$1:$D$13,3,FALSE)</f>
        <v>3.1615131159413334E-2</v>
      </c>
      <c r="AA32" s="5">
        <f t="shared" si="11"/>
        <v>1.6281364811001495</v>
      </c>
      <c r="AC32" s="5"/>
      <c r="AD32" s="7">
        <f>B32/VLOOKUP(AD$3,Oxides!$A$1:$D$13,2,FALSE)*VLOOKUP(AD$3,Oxides!$A$1:$D$13,4,FALSE)</f>
        <v>1.3206002112473354</v>
      </c>
      <c r="AE32" s="7">
        <f>C32/VLOOKUP(AE$3,Oxides!$A$1:$D$13,2,FALSE)*VLOOKUP(AE$3,Oxides!$A$1:$D$13,4,FALSE)</f>
        <v>4.5532598880635156E-2</v>
      </c>
      <c r="AF32" s="7">
        <f>D32/VLOOKUP(AF$3,Oxides!$A$1:$D$13,2,FALSE)*VLOOKUP(AF$3,Oxides!$A$1:$D$13,4,FALSE)</f>
        <v>0.32182804272391824</v>
      </c>
      <c r="AG32" s="7">
        <f>E32/VLOOKUP(AG$3,Oxides!$A$1:$D$13,2,FALSE)*VLOOKUP(AG$3,Oxides!$A$1:$D$13,4,FALSE)</f>
        <v>0</v>
      </c>
      <c r="AH32" s="7">
        <f>F32/VLOOKUP(AH$3,Oxides!$A$1:$D$13,2,FALSE)*VLOOKUP(AH$3,Oxides!$A$1:$D$13,4,FALSE)</f>
        <v>0.35497950781226351</v>
      </c>
      <c r="AI32" s="7">
        <f>G32/VLOOKUP(AI$3,Oxides!$A$1:$D$13,2,FALSE)*VLOOKUP(AI$3,Oxides!$A$1:$D$13,4,FALSE)</f>
        <v>7.2317284175074338E-3</v>
      </c>
      <c r="AJ32" s="7">
        <f>H32/VLOOKUP(AJ$3,Oxides!$A$1:$D$13,2,FALSE)*VLOOKUP(AJ$3,Oxides!$A$1:$D$13,4,FALSE)</f>
        <v>0.10184992256610907</v>
      </c>
      <c r="AK32" s="7">
        <f>I32/VLOOKUP(AK$3,Oxides!$A$1:$D$13,2,FALSE)*VLOOKUP(AK$3,Oxides!$A$1:$D$13,4,FALSE)</f>
        <v>0.18327585312841591</v>
      </c>
      <c r="AL32" s="7">
        <f>J32/VLOOKUP(AL$3,Oxides!$A$1:$D$13,2,FALSE)*VLOOKUP(AL$3,Oxides!$A$1:$D$13,4,FALSE)</f>
        <v>2.5782952234921483E-2</v>
      </c>
      <c r="AM32" s="7">
        <f>K32/VLOOKUP(AM$3,Oxides!$A$1:$D$13,2,FALSE)*VLOOKUP(AM$3,Oxides!$A$1:$D$13,4,FALSE)</f>
        <v>1.5807565579706667E-2</v>
      </c>
      <c r="AN32" s="5">
        <f t="shared" si="12"/>
        <v>2.3768883825908134</v>
      </c>
      <c r="AQ32" s="8">
        <f t="shared" si="13"/>
        <v>6.3894049634718657</v>
      </c>
      <c r="AR32" s="8">
        <f t="shared" si="14"/>
        <v>0.22029847550373907</v>
      </c>
      <c r="AS32" s="8">
        <f t="shared" si="15"/>
        <v>2.0761162750609476</v>
      </c>
      <c r="AT32" s="8">
        <f t="shared" si="16"/>
        <v>0</v>
      </c>
      <c r="AU32" s="8">
        <f t="shared" si="17"/>
        <v>3.4349651163605364</v>
      </c>
      <c r="AV32" s="8">
        <f t="shared" si="18"/>
        <v>6.9977940411897338E-2</v>
      </c>
      <c r="AW32" s="8">
        <f t="shared" si="19"/>
        <v>0.98555247111230615</v>
      </c>
      <c r="AX32" s="8">
        <f t="shared" si="20"/>
        <v>1.773471843620537</v>
      </c>
      <c r="AY32" s="8">
        <f t="shared" si="21"/>
        <v>0.4989783329722991</v>
      </c>
      <c r="AZ32" s="8">
        <f t="shared" si="22"/>
        <v>0.30592434293187715</v>
      </c>
      <c r="BA32" s="5">
        <f t="shared" si="23"/>
        <v>15.754689761446008</v>
      </c>
      <c r="BD32" s="8">
        <f t="shared" si="24"/>
        <v>12.778809926943731</v>
      </c>
      <c r="BE32" s="8">
        <f t="shared" si="25"/>
        <v>0.44059695100747814</v>
      </c>
      <c r="BF32" s="8">
        <f t="shared" si="26"/>
        <v>3.1141744125914212</v>
      </c>
      <c r="BG32" s="8">
        <f t="shared" si="27"/>
        <v>0</v>
      </c>
      <c r="BH32" s="8">
        <f t="shared" si="28"/>
        <v>3.4349651163605364</v>
      </c>
      <c r="BI32" s="8">
        <f t="shared" si="29"/>
        <v>6.9977940411897338E-2</v>
      </c>
      <c r="BJ32" s="8">
        <f t="shared" si="30"/>
        <v>0.98555247111230615</v>
      </c>
      <c r="BK32" s="8">
        <f t="shared" si="31"/>
        <v>1.773471843620537</v>
      </c>
      <c r="BL32" s="8">
        <f t="shared" si="32"/>
        <v>0.24948916648614955</v>
      </c>
      <c r="BM32" s="8">
        <f t="shared" si="33"/>
        <v>0.15296217146593857</v>
      </c>
      <c r="BN32" s="5">
        <f t="shared" si="34"/>
        <v>22.999999999999996</v>
      </c>
      <c r="BP32">
        <f t="shared" si="35"/>
        <v>6.3894049634718657</v>
      </c>
      <c r="BQ32">
        <f t="shared" si="36"/>
        <v>1.6105950365281343</v>
      </c>
      <c r="BR32">
        <f t="shared" si="37"/>
        <v>8</v>
      </c>
      <c r="BS32" s="8">
        <f t="shared" si="38"/>
        <v>0.46552123853281335</v>
      </c>
      <c r="BT32" s="8">
        <f t="shared" si="39"/>
        <v>0</v>
      </c>
      <c r="BU32" s="8">
        <f t="shared" si="40"/>
        <v>0.98555247111230615</v>
      </c>
      <c r="BV32" s="8">
        <f t="shared" si="41"/>
        <v>3.4349651163605364</v>
      </c>
      <c r="BW32" s="8">
        <f t="shared" si="42"/>
        <v>6.9977940411897338E-2</v>
      </c>
      <c r="BX32" s="8">
        <f t="shared" si="43"/>
        <v>4.9560167664175534</v>
      </c>
      <c r="BY32">
        <f t="shared" si="44"/>
        <v>0</v>
      </c>
      <c r="BZ32">
        <f t="shared" si="45"/>
        <v>0</v>
      </c>
      <c r="CA32">
        <f t="shared" si="46"/>
        <v>0</v>
      </c>
      <c r="CB32" s="8">
        <f t="shared" si="47"/>
        <v>1.773471843620537</v>
      </c>
      <c r="CC32">
        <f t="shared" si="48"/>
        <v>0.226528156379463</v>
      </c>
      <c r="CD32">
        <f t="shared" si="49"/>
        <v>2</v>
      </c>
      <c r="CE32">
        <f t="shared" si="50"/>
        <v>0.2724501765928361</v>
      </c>
      <c r="CF32" s="8">
        <f t="shared" si="51"/>
        <v>0.30592434293187715</v>
      </c>
      <c r="CG32">
        <f t="shared" si="52"/>
        <v>0.57837451952471319</v>
      </c>
      <c r="CH32" s="8">
        <f t="shared" si="53"/>
        <v>15.534391285942267</v>
      </c>
      <c r="CI32" s="8">
        <f t="shared" si="54"/>
        <v>14.729488610038091</v>
      </c>
      <c r="CJ32">
        <f t="shared" si="55"/>
        <v>1.0183652940793584</v>
      </c>
    </row>
    <row r="33" spans="1:88" x14ac:dyDescent="0.2">
      <c r="A33" s="1" t="s">
        <v>640</v>
      </c>
      <c r="B33" s="1">
        <v>39.729999542236328</v>
      </c>
      <c r="C33" s="1">
        <v>1.5460000038146973</v>
      </c>
      <c r="D33" s="1">
        <v>10.864999771118164</v>
      </c>
      <c r="E33" s="1"/>
      <c r="F33" s="1">
        <v>25.670999526977539</v>
      </c>
      <c r="G33" s="1">
        <v>0.460999995470047</v>
      </c>
      <c r="H33" s="1">
        <v>4.1589999198913574</v>
      </c>
      <c r="I33" s="1">
        <v>10.281000137329102</v>
      </c>
      <c r="J33" s="1">
        <v>1.5429999828338623</v>
      </c>
      <c r="K33" s="1">
        <v>1.5049999952316284</v>
      </c>
      <c r="L33" s="1">
        <v>-0.20900000631809235</v>
      </c>
      <c r="M33" s="1">
        <v>9.6000000834465027E-2</v>
      </c>
      <c r="N33" s="6">
        <f t="shared" si="10"/>
        <v>95.647998869419098</v>
      </c>
      <c r="Q33" s="7">
        <f>B33/VLOOKUP(Q$3,Oxides!$A$1:$D$13,2,FALSE)*VLOOKUP(Q$3,Oxides!$A$1:$D$13,3,FALSE)</f>
        <v>0.66123211764433476</v>
      </c>
      <c r="R33" s="7">
        <f>C33/VLOOKUP(R$3,Oxides!$A$1:$D$13,2,FALSE)*VLOOKUP(R$3,Oxides!$A$1:$D$13,3,FALSE)</f>
        <v>1.9349477136261086E-2</v>
      </c>
      <c r="S33" s="7">
        <f>D33/VLOOKUP(S$3,Oxides!$A$1:$D$13,2,FALSE)*VLOOKUP(S$3,Oxides!$A$1:$D$13,3,FALSE)</f>
        <v>0.21312011326492103</v>
      </c>
      <c r="T33" s="7">
        <f>E33/VLOOKUP(T$3,Oxides!$A$1:$D$13,2,FALSE)*VLOOKUP(T$3,Oxides!$A$1:$D$13,3,FALSE)</f>
        <v>0</v>
      </c>
      <c r="U33" s="7">
        <f>F33/VLOOKUP(U$3,Oxides!$A$1:$D$13,2,FALSE)*VLOOKUP(U$3,Oxides!$A$1:$D$13,3,FALSE)</f>
        <v>0.35730390843490473</v>
      </c>
      <c r="V33" s="7">
        <f>G33/VLOOKUP(V$3,Oxides!$A$1:$D$13,2,FALSE)*VLOOKUP(V$3,Oxides!$A$1:$D$13,3,FALSE)</f>
        <v>6.4986875113839391E-3</v>
      </c>
      <c r="W33" s="7">
        <f>H33/VLOOKUP(W$3,Oxides!$A$1:$D$13,2,FALSE)*VLOOKUP(W$3,Oxides!$A$1:$D$13,3,FALSE)</f>
        <v>0.10318972419615122</v>
      </c>
      <c r="X33" s="7">
        <f>I33/VLOOKUP(X$3,Oxides!$A$1:$D$13,2,FALSE)*VLOOKUP(X$3,Oxides!$A$1:$D$13,3,FALSE)</f>
        <v>0.18332935333347186</v>
      </c>
      <c r="Y33" s="7">
        <f>J33/VLOOKUP(Y$3,Oxides!$A$1:$D$13,2,FALSE)*VLOOKUP(Y$3,Oxides!$A$1:$D$13,3,FALSE)</f>
        <v>4.9791105909002709E-2</v>
      </c>
      <c r="Z33" s="7">
        <f>K33/VLOOKUP(Z$3,Oxides!$A$1:$D$13,2,FALSE)*VLOOKUP(Z$3,Oxides!$A$1:$D$13,3,FALSE)</f>
        <v>3.195485119722679E-2</v>
      </c>
      <c r="AA33" s="5">
        <f t="shared" si="11"/>
        <v>1.6257693386276584</v>
      </c>
      <c r="AC33" s="5"/>
      <c r="AD33" s="7">
        <f>B33/VLOOKUP(AD$3,Oxides!$A$1:$D$13,2,FALSE)*VLOOKUP(AD$3,Oxides!$A$1:$D$13,4,FALSE)</f>
        <v>1.3224642352886695</v>
      </c>
      <c r="AE33" s="7">
        <f>C33/VLOOKUP(AE$3,Oxides!$A$1:$D$13,2,FALSE)*VLOOKUP(AE$3,Oxides!$A$1:$D$13,4,FALSE)</f>
        <v>3.8698954272522172E-2</v>
      </c>
      <c r="AF33" s="7">
        <f>D33/VLOOKUP(AF$3,Oxides!$A$1:$D$13,2,FALSE)*VLOOKUP(AF$3,Oxides!$A$1:$D$13,4,FALSE)</f>
        <v>0.31968016989738157</v>
      </c>
      <c r="AG33" s="7">
        <f>E33/VLOOKUP(AG$3,Oxides!$A$1:$D$13,2,FALSE)*VLOOKUP(AG$3,Oxides!$A$1:$D$13,4,FALSE)</f>
        <v>0</v>
      </c>
      <c r="AH33" s="7">
        <f>F33/VLOOKUP(AH$3,Oxides!$A$1:$D$13,2,FALSE)*VLOOKUP(AH$3,Oxides!$A$1:$D$13,4,FALSE)</f>
        <v>0.35730390843490473</v>
      </c>
      <c r="AI33" s="7">
        <f>G33/VLOOKUP(AI$3,Oxides!$A$1:$D$13,2,FALSE)*VLOOKUP(AI$3,Oxides!$A$1:$D$13,4,FALSE)</f>
        <v>6.4986875113839391E-3</v>
      </c>
      <c r="AJ33" s="7">
        <f>H33/VLOOKUP(AJ$3,Oxides!$A$1:$D$13,2,FALSE)*VLOOKUP(AJ$3,Oxides!$A$1:$D$13,4,FALSE)</f>
        <v>0.10318972419615122</v>
      </c>
      <c r="AK33" s="7">
        <f>I33/VLOOKUP(AK$3,Oxides!$A$1:$D$13,2,FALSE)*VLOOKUP(AK$3,Oxides!$A$1:$D$13,4,FALSE)</f>
        <v>0.18332935333347186</v>
      </c>
      <c r="AL33" s="7">
        <f>J33/VLOOKUP(AL$3,Oxides!$A$1:$D$13,2,FALSE)*VLOOKUP(AL$3,Oxides!$A$1:$D$13,4,FALSE)</f>
        <v>2.4895552954501354E-2</v>
      </c>
      <c r="AM33" s="7">
        <f>K33/VLOOKUP(AM$3,Oxides!$A$1:$D$13,2,FALSE)*VLOOKUP(AM$3,Oxides!$A$1:$D$13,4,FALSE)</f>
        <v>1.5977425598613395E-2</v>
      </c>
      <c r="AN33" s="5">
        <f t="shared" si="12"/>
        <v>2.3720380114875996</v>
      </c>
      <c r="AQ33" s="8">
        <f t="shared" si="13"/>
        <v>6.411507164795367</v>
      </c>
      <c r="AR33" s="8">
        <f t="shared" si="14"/>
        <v>0.18761839902173572</v>
      </c>
      <c r="AS33" s="8">
        <f t="shared" si="15"/>
        <v>2.0664772576806612</v>
      </c>
      <c r="AT33" s="8">
        <f t="shared" si="16"/>
        <v>0</v>
      </c>
      <c r="AU33" s="8">
        <f t="shared" si="17"/>
        <v>3.4645270666843064</v>
      </c>
      <c r="AV33" s="8">
        <f t="shared" si="18"/>
        <v>6.3013245166375784E-2</v>
      </c>
      <c r="AW33" s="8">
        <f t="shared" si="19"/>
        <v>1.0005588633139344</v>
      </c>
      <c r="AX33" s="8">
        <f t="shared" si="20"/>
        <v>1.7776170138291632</v>
      </c>
      <c r="AY33" s="8">
        <f t="shared" si="21"/>
        <v>0.48278966456733319</v>
      </c>
      <c r="AZ33" s="8">
        <f t="shared" si="22"/>
        <v>0.30984392913471587</v>
      </c>
      <c r="BA33" s="5">
        <f t="shared" si="23"/>
        <v>15.763952604193593</v>
      </c>
      <c r="BD33" s="8">
        <f t="shared" si="24"/>
        <v>12.823014329590734</v>
      </c>
      <c r="BE33" s="8">
        <f t="shared" si="25"/>
        <v>0.37523679804347143</v>
      </c>
      <c r="BF33" s="8">
        <f t="shared" si="26"/>
        <v>3.0997158865209919</v>
      </c>
      <c r="BG33" s="8">
        <f t="shared" si="27"/>
        <v>0</v>
      </c>
      <c r="BH33" s="8">
        <f t="shared" si="28"/>
        <v>3.4645270666843064</v>
      </c>
      <c r="BI33" s="8">
        <f t="shared" si="29"/>
        <v>6.3013245166375784E-2</v>
      </c>
      <c r="BJ33" s="8">
        <f t="shared" si="30"/>
        <v>1.0005588633139344</v>
      </c>
      <c r="BK33" s="8">
        <f t="shared" si="31"/>
        <v>1.7776170138291632</v>
      </c>
      <c r="BL33" s="8">
        <f t="shared" si="32"/>
        <v>0.24139483228366659</v>
      </c>
      <c r="BM33" s="8">
        <f t="shared" si="33"/>
        <v>0.15492196456735793</v>
      </c>
      <c r="BN33" s="5">
        <f t="shared" si="34"/>
        <v>23</v>
      </c>
      <c r="BP33">
        <f t="shared" si="35"/>
        <v>6.411507164795367</v>
      </c>
      <c r="BQ33">
        <f t="shared" si="36"/>
        <v>1.588492835204633</v>
      </c>
      <c r="BR33">
        <f t="shared" si="37"/>
        <v>8</v>
      </c>
      <c r="BS33" s="8">
        <f t="shared" si="38"/>
        <v>0.47798442247602813</v>
      </c>
      <c r="BT33" s="8">
        <f t="shared" si="39"/>
        <v>0</v>
      </c>
      <c r="BU33" s="8">
        <f t="shared" si="40"/>
        <v>1.0005588633139344</v>
      </c>
      <c r="BV33" s="8">
        <f t="shared" si="41"/>
        <v>3.4645270666843064</v>
      </c>
      <c r="BW33" s="8">
        <f t="shared" si="42"/>
        <v>6.3013245166375784E-2</v>
      </c>
      <c r="BX33" s="8">
        <f t="shared" si="43"/>
        <v>5.0060835976406448</v>
      </c>
      <c r="BY33">
        <f t="shared" si="44"/>
        <v>0</v>
      </c>
      <c r="BZ33">
        <f t="shared" si="45"/>
        <v>0</v>
      </c>
      <c r="CA33">
        <f t="shared" si="46"/>
        <v>0</v>
      </c>
      <c r="CB33" s="8">
        <f t="shared" si="47"/>
        <v>1.7776170138291632</v>
      </c>
      <c r="CC33">
        <f t="shared" si="48"/>
        <v>0.22238298617083685</v>
      </c>
      <c r="CD33">
        <f t="shared" si="49"/>
        <v>2</v>
      </c>
      <c r="CE33">
        <f t="shared" si="50"/>
        <v>0.26040667839649634</v>
      </c>
      <c r="CF33" s="8">
        <f t="shared" si="51"/>
        <v>0.30984392913471587</v>
      </c>
      <c r="CG33">
        <f t="shared" si="52"/>
        <v>0.57025060753121215</v>
      </c>
      <c r="CH33" s="8">
        <f t="shared" si="53"/>
        <v>15.576334205171857</v>
      </c>
      <c r="CI33" s="8">
        <f t="shared" si="54"/>
        <v>14.783700611469808</v>
      </c>
      <c r="CJ33">
        <f t="shared" si="55"/>
        <v>1.01463093674681</v>
      </c>
    </row>
    <row r="34" spans="1:88" x14ac:dyDescent="0.2">
      <c r="A34" s="1" t="s">
        <v>642</v>
      </c>
      <c r="B34" s="1">
        <v>39.638999938964844</v>
      </c>
      <c r="C34" s="1">
        <v>1.6289999485015869</v>
      </c>
      <c r="D34" s="1">
        <v>10.958000183105469</v>
      </c>
      <c r="E34" s="1"/>
      <c r="F34" s="1">
        <v>25.913999557495117</v>
      </c>
      <c r="G34" s="1">
        <v>0.45600000023841858</v>
      </c>
      <c r="H34" s="1">
        <v>4.2899999618530273</v>
      </c>
      <c r="I34" s="1">
        <v>10.423000335693359</v>
      </c>
      <c r="J34" s="1">
        <v>1.5989999771118164</v>
      </c>
      <c r="K34" s="1">
        <v>1.5140000581741333</v>
      </c>
      <c r="L34" s="1">
        <v>-0.20299999415874481</v>
      </c>
      <c r="M34" s="1">
        <v>9.8999999463558197E-2</v>
      </c>
      <c r="N34" s="6">
        <f t="shared" si="10"/>
        <v>96.317999966442585</v>
      </c>
      <c r="Q34" s="7">
        <f>B34/VLOOKUP(Q$3,Oxides!$A$1:$D$13,2,FALSE)*VLOOKUP(Q$3,Oxides!$A$1:$D$13,3,FALSE)</f>
        <v>0.65971759811075081</v>
      </c>
      <c r="R34" s="7">
        <f>C34/VLOOKUP(R$3,Oxides!$A$1:$D$13,2,FALSE)*VLOOKUP(R$3,Oxides!$A$1:$D$13,3,FALSE)</f>
        <v>2.0388290543807756E-2</v>
      </c>
      <c r="S34" s="7">
        <f>D34/VLOOKUP(S$3,Oxides!$A$1:$D$13,2,FALSE)*VLOOKUP(S$3,Oxides!$A$1:$D$13,3,FALSE)</f>
        <v>0.21494434324687703</v>
      </c>
      <c r="T34" s="7">
        <f>E34/VLOOKUP(T$3,Oxides!$A$1:$D$13,2,FALSE)*VLOOKUP(T$3,Oxides!$A$1:$D$13,3,FALSE)</f>
        <v>0</v>
      </c>
      <c r="U34" s="7">
        <f>F34/VLOOKUP(U$3,Oxides!$A$1:$D$13,2,FALSE)*VLOOKUP(U$3,Oxides!$A$1:$D$13,3,FALSE)</f>
        <v>0.36068612425250418</v>
      </c>
      <c r="V34" s="7">
        <f>G34/VLOOKUP(V$3,Oxides!$A$1:$D$13,2,FALSE)*VLOOKUP(V$3,Oxides!$A$1:$D$13,3,FALSE)</f>
        <v>6.428202897743907E-3</v>
      </c>
      <c r="W34" s="7">
        <f>H34/VLOOKUP(W$3,Oxides!$A$1:$D$13,2,FALSE)*VLOOKUP(W$3,Oxides!$A$1:$D$13,3,FALSE)</f>
        <v>0.10643999071696954</v>
      </c>
      <c r="X34" s="7">
        <f>I34/VLOOKUP(X$3,Oxides!$A$1:$D$13,2,FALSE)*VLOOKUP(X$3,Oxides!$A$1:$D$13,3,FALSE)</f>
        <v>0.1858614809661544</v>
      </c>
      <c r="Y34" s="7">
        <f>J34/VLOOKUP(Y$3,Oxides!$A$1:$D$13,2,FALSE)*VLOOKUP(Y$3,Oxides!$A$1:$D$13,3,FALSE)</f>
        <v>5.1598171156583716E-2</v>
      </c>
      <c r="Z34" s="7">
        <f>K34/VLOOKUP(Z$3,Oxides!$A$1:$D$13,2,FALSE)*VLOOKUP(Z$3,Oxides!$A$1:$D$13,3,FALSE)</f>
        <v>3.2145944667661755E-2</v>
      </c>
      <c r="AA34" s="5">
        <f t="shared" si="11"/>
        <v>1.6382101465590533</v>
      </c>
      <c r="AC34" s="5"/>
      <c r="AD34" s="7">
        <f>B34/VLOOKUP(AD$3,Oxides!$A$1:$D$13,2,FALSE)*VLOOKUP(AD$3,Oxides!$A$1:$D$13,4,FALSE)</f>
        <v>1.3194351962215016</v>
      </c>
      <c r="AE34" s="7">
        <f>C34/VLOOKUP(AE$3,Oxides!$A$1:$D$13,2,FALSE)*VLOOKUP(AE$3,Oxides!$A$1:$D$13,4,FALSE)</f>
        <v>4.0776581087615511E-2</v>
      </c>
      <c r="AF34" s="7">
        <f>D34/VLOOKUP(AF$3,Oxides!$A$1:$D$13,2,FALSE)*VLOOKUP(AF$3,Oxides!$A$1:$D$13,4,FALSE)</f>
        <v>0.32241651487031553</v>
      </c>
      <c r="AG34" s="7">
        <f>E34/VLOOKUP(AG$3,Oxides!$A$1:$D$13,2,FALSE)*VLOOKUP(AG$3,Oxides!$A$1:$D$13,4,FALSE)</f>
        <v>0</v>
      </c>
      <c r="AH34" s="7">
        <f>F34/VLOOKUP(AH$3,Oxides!$A$1:$D$13,2,FALSE)*VLOOKUP(AH$3,Oxides!$A$1:$D$13,4,FALSE)</f>
        <v>0.36068612425250418</v>
      </c>
      <c r="AI34" s="7">
        <f>G34/VLOOKUP(AI$3,Oxides!$A$1:$D$13,2,FALSE)*VLOOKUP(AI$3,Oxides!$A$1:$D$13,4,FALSE)</f>
        <v>6.428202897743907E-3</v>
      </c>
      <c r="AJ34" s="7">
        <f>H34/VLOOKUP(AJ$3,Oxides!$A$1:$D$13,2,FALSE)*VLOOKUP(AJ$3,Oxides!$A$1:$D$13,4,FALSE)</f>
        <v>0.10643999071696954</v>
      </c>
      <c r="AK34" s="7">
        <f>I34/VLOOKUP(AK$3,Oxides!$A$1:$D$13,2,FALSE)*VLOOKUP(AK$3,Oxides!$A$1:$D$13,4,FALSE)</f>
        <v>0.1858614809661544</v>
      </c>
      <c r="AL34" s="7">
        <f>J34/VLOOKUP(AL$3,Oxides!$A$1:$D$13,2,FALSE)*VLOOKUP(AL$3,Oxides!$A$1:$D$13,4,FALSE)</f>
        <v>2.5799085578291858E-2</v>
      </c>
      <c r="AM34" s="7">
        <f>K34/VLOOKUP(AM$3,Oxides!$A$1:$D$13,2,FALSE)*VLOOKUP(AM$3,Oxides!$A$1:$D$13,4,FALSE)</f>
        <v>1.6072972333830877E-2</v>
      </c>
      <c r="AN34" s="5">
        <f t="shared" si="12"/>
        <v>2.3839161489249281</v>
      </c>
      <c r="AQ34" s="8">
        <f t="shared" si="13"/>
        <v>6.364949020287499</v>
      </c>
      <c r="AR34" s="8">
        <f t="shared" si="14"/>
        <v>0.19670603041933815</v>
      </c>
      <c r="AS34" s="8">
        <f t="shared" si="15"/>
        <v>2.0737809494296329</v>
      </c>
      <c r="AT34" s="8">
        <f t="shared" si="16"/>
        <v>0</v>
      </c>
      <c r="AU34" s="8">
        <f t="shared" si="17"/>
        <v>3.4798962461614829</v>
      </c>
      <c r="AV34" s="8">
        <f t="shared" si="18"/>
        <v>6.2019239525175837E-2</v>
      </c>
      <c r="AW34" s="8">
        <f t="shared" si="19"/>
        <v>1.0269320032897655</v>
      </c>
      <c r="AX34" s="8">
        <f t="shared" si="20"/>
        <v>1.7931897747952921</v>
      </c>
      <c r="AY34" s="8">
        <f t="shared" si="21"/>
        <v>0.49781865739556996</v>
      </c>
      <c r="AZ34" s="8">
        <f t="shared" si="22"/>
        <v>0.31014376394473742</v>
      </c>
      <c r="BA34" s="5">
        <f t="shared" si="23"/>
        <v>15.805435685248492</v>
      </c>
      <c r="BD34" s="8">
        <f t="shared" si="24"/>
        <v>12.729898040574998</v>
      </c>
      <c r="BE34" s="8">
        <f t="shared" si="25"/>
        <v>0.3934120608386763</v>
      </c>
      <c r="BF34" s="8">
        <f t="shared" si="26"/>
        <v>3.1106714241444493</v>
      </c>
      <c r="BG34" s="8">
        <f t="shared" si="27"/>
        <v>0</v>
      </c>
      <c r="BH34" s="8">
        <f t="shared" si="28"/>
        <v>3.4798962461614829</v>
      </c>
      <c r="BI34" s="8">
        <f t="shared" si="29"/>
        <v>6.2019239525175837E-2</v>
      </c>
      <c r="BJ34" s="8">
        <f t="shared" si="30"/>
        <v>1.0269320032897655</v>
      </c>
      <c r="BK34" s="8">
        <f t="shared" si="31"/>
        <v>1.7931897747952921</v>
      </c>
      <c r="BL34" s="8">
        <f t="shared" si="32"/>
        <v>0.24890932869778498</v>
      </c>
      <c r="BM34" s="8">
        <f t="shared" si="33"/>
        <v>0.15507188197236871</v>
      </c>
      <c r="BN34" s="5">
        <f t="shared" si="34"/>
        <v>22.999999999999989</v>
      </c>
      <c r="BP34">
        <f t="shared" si="35"/>
        <v>6.364949020287499</v>
      </c>
      <c r="BQ34">
        <f t="shared" si="36"/>
        <v>1.635050979712501</v>
      </c>
      <c r="BR34">
        <f t="shared" si="37"/>
        <v>8</v>
      </c>
      <c r="BS34" s="8">
        <f t="shared" si="38"/>
        <v>0.43872996971713185</v>
      </c>
      <c r="BT34" s="8">
        <f t="shared" si="39"/>
        <v>0</v>
      </c>
      <c r="BU34" s="8">
        <f t="shared" si="40"/>
        <v>1.0269320032897655</v>
      </c>
      <c r="BV34" s="8">
        <f t="shared" si="41"/>
        <v>3.4798962461614829</v>
      </c>
      <c r="BW34" s="8">
        <f t="shared" si="42"/>
        <v>6.2019239525175837E-2</v>
      </c>
      <c r="BX34" s="8">
        <f t="shared" si="43"/>
        <v>5.0075774586935564</v>
      </c>
      <c r="BY34">
        <f t="shared" si="44"/>
        <v>0</v>
      </c>
      <c r="BZ34">
        <f t="shared" si="45"/>
        <v>0</v>
      </c>
      <c r="CA34">
        <f t="shared" si="46"/>
        <v>0</v>
      </c>
      <c r="CB34" s="8">
        <f t="shared" si="47"/>
        <v>1.7931897747952921</v>
      </c>
      <c r="CC34">
        <f t="shared" si="48"/>
        <v>0.20681022520470793</v>
      </c>
      <c r="CD34">
        <f t="shared" si="49"/>
        <v>2</v>
      </c>
      <c r="CE34">
        <f t="shared" si="50"/>
        <v>0.29100843219086203</v>
      </c>
      <c r="CF34" s="8">
        <f t="shared" si="51"/>
        <v>0.31014376394473742</v>
      </c>
      <c r="CG34">
        <f t="shared" si="52"/>
        <v>0.60115219613559945</v>
      </c>
      <c r="CH34" s="8">
        <f t="shared" si="53"/>
        <v>15.608729654829157</v>
      </c>
      <c r="CI34" s="8">
        <f t="shared" si="54"/>
        <v>14.80076723348885</v>
      </c>
      <c r="CJ34">
        <f t="shared" si="55"/>
        <v>1.0134609755945865</v>
      </c>
    </row>
    <row r="35" spans="1:88" x14ac:dyDescent="0.2">
      <c r="A35" s="1" t="s">
        <v>644</v>
      </c>
      <c r="B35" s="1">
        <v>39.540000915527344</v>
      </c>
      <c r="C35" s="1">
        <v>1.8159999847412109</v>
      </c>
      <c r="D35" s="1">
        <v>10.741999626159668</v>
      </c>
      <c r="E35" s="1"/>
      <c r="F35" s="1">
        <v>25.996999740600586</v>
      </c>
      <c r="G35" s="1">
        <v>0.54199999570846558</v>
      </c>
      <c r="H35" s="1">
        <v>4.2719998359680176</v>
      </c>
      <c r="I35" s="1">
        <v>10.298000335693359</v>
      </c>
      <c r="J35" s="1">
        <v>1.5399999618530273</v>
      </c>
      <c r="K35" s="1">
        <v>1.5039999485015869</v>
      </c>
      <c r="L35" s="1">
        <v>-0.21199999749660492</v>
      </c>
      <c r="M35" s="1">
        <v>8.5000000894069672E-2</v>
      </c>
      <c r="N35" s="6">
        <f t="shared" si="10"/>
        <v>96.12400034815073</v>
      </c>
      <c r="Q35" s="7">
        <f>B35/VLOOKUP(Q$3,Oxides!$A$1:$D$13,2,FALSE)*VLOOKUP(Q$3,Oxides!$A$1:$D$13,3,FALSE)</f>
        <v>0.65806994307257982</v>
      </c>
      <c r="R35" s="7">
        <f>C35/VLOOKUP(R$3,Oxides!$A$1:$D$13,2,FALSE)*VLOOKUP(R$3,Oxides!$A$1:$D$13,3,FALSE)</f>
        <v>2.2728751680140515E-2</v>
      </c>
      <c r="S35" s="7">
        <f>D35/VLOOKUP(S$3,Oxides!$A$1:$D$13,2,FALSE)*VLOOKUP(S$3,Oxides!$A$1:$D$13,3,FALSE)</f>
        <v>0.21070742984316532</v>
      </c>
      <c r="T35" s="7">
        <f>E35/VLOOKUP(T$3,Oxides!$A$1:$D$13,2,FALSE)*VLOOKUP(T$3,Oxides!$A$1:$D$13,3,FALSE)</f>
        <v>0</v>
      </c>
      <c r="U35" s="7">
        <f>F35/VLOOKUP(U$3,Oxides!$A$1:$D$13,2,FALSE)*VLOOKUP(U$3,Oxides!$A$1:$D$13,3,FALSE)</f>
        <v>0.36184136909574571</v>
      </c>
      <c r="V35" s="7">
        <f>G35/VLOOKUP(V$3,Oxides!$A$1:$D$13,2,FALSE)*VLOOKUP(V$3,Oxides!$A$1:$D$13,3,FALSE)</f>
        <v>7.640539344668195E-3</v>
      </c>
      <c r="W35" s="7">
        <f>H35/VLOOKUP(W$3,Oxides!$A$1:$D$13,2,FALSE)*VLOOKUP(W$3,Oxides!$A$1:$D$13,3,FALSE)</f>
        <v>0.10599338622999022</v>
      </c>
      <c r="X35" s="7">
        <f>I35/VLOOKUP(X$3,Oxides!$A$1:$D$13,2,FALSE)*VLOOKUP(X$3,Oxides!$A$1:$D$13,3,FALSE)</f>
        <v>0.18363249848773988</v>
      </c>
      <c r="Y35" s="7">
        <f>J35/VLOOKUP(Y$3,Oxides!$A$1:$D$13,2,FALSE)*VLOOKUP(Y$3,Oxides!$A$1:$D$13,3,FALSE)</f>
        <v>4.9694298155245224E-2</v>
      </c>
      <c r="Z35" s="7">
        <f>K35/VLOOKUP(Z$3,Oxides!$A$1:$D$13,2,FALSE)*VLOOKUP(Z$3,Oxides!$A$1:$D$13,3,FALSE)</f>
        <v>3.1933617745698556E-2</v>
      </c>
      <c r="AA35" s="5">
        <f t="shared" si="11"/>
        <v>1.6322418336549733</v>
      </c>
      <c r="AC35" s="5"/>
      <c r="AD35" s="7">
        <f>B35/VLOOKUP(AD$3,Oxides!$A$1:$D$13,2,FALSE)*VLOOKUP(AD$3,Oxides!$A$1:$D$13,4,FALSE)</f>
        <v>1.3161398861451596</v>
      </c>
      <c r="AE35" s="7">
        <f>C35/VLOOKUP(AE$3,Oxides!$A$1:$D$13,2,FALSE)*VLOOKUP(AE$3,Oxides!$A$1:$D$13,4,FALSE)</f>
        <v>4.5457503360281031E-2</v>
      </c>
      <c r="AF35" s="7">
        <f>D35/VLOOKUP(AF$3,Oxides!$A$1:$D$13,2,FALSE)*VLOOKUP(AF$3,Oxides!$A$1:$D$13,4,FALSE)</f>
        <v>0.316061144764748</v>
      </c>
      <c r="AG35" s="7">
        <f>E35/VLOOKUP(AG$3,Oxides!$A$1:$D$13,2,FALSE)*VLOOKUP(AG$3,Oxides!$A$1:$D$13,4,FALSE)</f>
        <v>0</v>
      </c>
      <c r="AH35" s="7">
        <f>F35/VLOOKUP(AH$3,Oxides!$A$1:$D$13,2,FALSE)*VLOOKUP(AH$3,Oxides!$A$1:$D$13,4,FALSE)</f>
        <v>0.36184136909574571</v>
      </c>
      <c r="AI35" s="7">
        <f>G35/VLOOKUP(AI$3,Oxides!$A$1:$D$13,2,FALSE)*VLOOKUP(AI$3,Oxides!$A$1:$D$13,4,FALSE)</f>
        <v>7.640539344668195E-3</v>
      </c>
      <c r="AJ35" s="7">
        <f>H35/VLOOKUP(AJ$3,Oxides!$A$1:$D$13,2,FALSE)*VLOOKUP(AJ$3,Oxides!$A$1:$D$13,4,FALSE)</f>
        <v>0.10599338622999022</v>
      </c>
      <c r="AK35" s="7">
        <f>I35/VLOOKUP(AK$3,Oxides!$A$1:$D$13,2,FALSE)*VLOOKUP(AK$3,Oxides!$A$1:$D$13,4,FALSE)</f>
        <v>0.18363249848773988</v>
      </c>
      <c r="AL35" s="7">
        <f>J35/VLOOKUP(AL$3,Oxides!$A$1:$D$13,2,FALSE)*VLOOKUP(AL$3,Oxides!$A$1:$D$13,4,FALSE)</f>
        <v>2.4847149077622612E-2</v>
      </c>
      <c r="AM35" s="7">
        <f>K35/VLOOKUP(AM$3,Oxides!$A$1:$D$13,2,FALSE)*VLOOKUP(AM$3,Oxides!$A$1:$D$13,4,FALSE)</f>
        <v>1.5966808872849278E-2</v>
      </c>
      <c r="AN35" s="5">
        <f t="shared" si="12"/>
        <v>2.3775802853788046</v>
      </c>
      <c r="AQ35" s="8">
        <f t="shared" si="13"/>
        <v>6.3659716493055782</v>
      </c>
      <c r="AR35" s="8">
        <f t="shared" si="14"/>
        <v>0.21987114035980648</v>
      </c>
      <c r="AS35" s="8">
        <f t="shared" si="15"/>
        <v>2.0383206052790253</v>
      </c>
      <c r="AT35" s="8">
        <f t="shared" si="16"/>
        <v>0</v>
      </c>
      <c r="AU35" s="8">
        <f t="shared" si="17"/>
        <v>3.5003450947088437</v>
      </c>
      <c r="AV35" s="8">
        <f t="shared" si="18"/>
        <v>7.3912290578810116E-2</v>
      </c>
      <c r="AW35" s="8">
        <f t="shared" si="19"/>
        <v>1.0253482914043295</v>
      </c>
      <c r="AX35" s="8">
        <f t="shared" si="20"/>
        <v>1.7764058236818305</v>
      </c>
      <c r="AY35" s="8">
        <f t="shared" si="21"/>
        <v>0.48072776536693834</v>
      </c>
      <c r="AZ35" s="8">
        <f t="shared" si="22"/>
        <v>0.30891625938681933</v>
      </c>
      <c r="BA35" s="5">
        <f t="shared" si="23"/>
        <v>15.789818920071983</v>
      </c>
      <c r="BD35" s="8">
        <f t="shared" si="24"/>
        <v>12.731943298611156</v>
      </c>
      <c r="BE35" s="8">
        <f t="shared" si="25"/>
        <v>0.43974228071961297</v>
      </c>
      <c r="BF35" s="8">
        <f t="shared" si="26"/>
        <v>3.0574809079185381</v>
      </c>
      <c r="BG35" s="8">
        <f t="shared" si="27"/>
        <v>0</v>
      </c>
      <c r="BH35" s="8">
        <f t="shared" si="28"/>
        <v>3.5003450947088437</v>
      </c>
      <c r="BI35" s="8">
        <f t="shared" si="29"/>
        <v>7.3912290578810116E-2</v>
      </c>
      <c r="BJ35" s="8">
        <f t="shared" si="30"/>
        <v>1.0253482914043295</v>
      </c>
      <c r="BK35" s="8">
        <f t="shared" si="31"/>
        <v>1.7764058236818305</v>
      </c>
      <c r="BL35" s="8">
        <f t="shared" si="32"/>
        <v>0.24036388268346917</v>
      </c>
      <c r="BM35" s="8">
        <f t="shared" si="33"/>
        <v>0.15445812969340966</v>
      </c>
      <c r="BN35" s="5">
        <f t="shared" si="34"/>
        <v>23.000000000000004</v>
      </c>
      <c r="BP35">
        <f t="shared" si="35"/>
        <v>6.3659716493055782</v>
      </c>
      <c r="BQ35">
        <f t="shared" si="36"/>
        <v>1.6340283506944218</v>
      </c>
      <c r="BR35">
        <f t="shared" si="37"/>
        <v>8</v>
      </c>
      <c r="BS35" s="8">
        <f t="shared" si="38"/>
        <v>0.40429225458460349</v>
      </c>
      <c r="BT35" s="8">
        <f t="shared" si="39"/>
        <v>0</v>
      </c>
      <c r="BU35" s="8">
        <f t="shared" si="40"/>
        <v>1.0253482914043295</v>
      </c>
      <c r="BV35" s="8">
        <f t="shared" si="41"/>
        <v>3.5003450947088437</v>
      </c>
      <c r="BW35" s="8">
        <f t="shared" si="42"/>
        <v>7.3912290578810116E-2</v>
      </c>
      <c r="BX35" s="8">
        <f t="shared" si="43"/>
        <v>5.0038979312765868</v>
      </c>
      <c r="BY35">
        <f t="shared" si="44"/>
        <v>0</v>
      </c>
      <c r="BZ35">
        <f t="shared" si="45"/>
        <v>0</v>
      </c>
      <c r="CA35">
        <f t="shared" si="46"/>
        <v>0</v>
      </c>
      <c r="CB35" s="8">
        <f t="shared" si="47"/>
        <v>1.7764058236818305</v>
      </c>
      <c r="CC35">
        <f t="shared" si="48"/>
        <v>0.22359417631816947</v>
      </c>
      <c r="CD35">
        <f t="shared" si="49"/>
        <v>2</v>
      </c>
      <c r="CE35">
        <f t="shared" si="50"/>
        <v>0.25713358904876887</v>
      </c>
      <c r="CF35" s="8">
        <f t="shared" si="51"/>
        <v>0.30891625938681933</v>
      </c>
      <c r="CG35">
        <f t="shared" si="52"/>
        <v>0.56604984843558825</v>
      </c>
      <c r="CH35" s="8">
        <f t="shared" si="53"/>
        <v>15.569947779712175</v>
      </c>
      <c r="CI35" s="8">
        <f t="shared" si="54"/>
        <v>14.780303754958418</v>
      </c>
      <c r="CJ35">
        <f t="shared" si="55"/>
        <v>1.0148641224621571</v>
      </c>
    </row>
    <row r="36" spans="1:88" x14ac:dyDescent="0.2">
      <c r="A36" s="1" t="s">
        <v>646</v>
      </c>
      <c r="B36" s="1">
        <v>39.412998199462891</v>
      </c>
      <c r="C36" s="1">
        <v>1.6289999485015869</v>
      </c>
      <c r="D36" s="1">
        <v>11.041999816894531</v>
      </c>
      <c r="E36" s="1"/>
      <c r="F36" s="1">
        <v>25.826000213623047</v>
      </c>
      <c r="G36" s="1">
        <v>0.49700000882148743</v>
      </c>
      <c r="H36" s="1">
        <v>4.1979999542236328</v>
      </c>
      <c r="I36" s="1">
        <v>10.324999809265137</v>
      </c>
      <c r="J36" s="1">
        <v>1.6360000371932983</v>
      </c>
      <c r="K36" s="1">
        <v>1.5199999809265137</v>
      </c>
      <c r="L36" s="1">
        <v>0.47900000214576721</v>
      </c>
      <c r="M36" s="1">
        <v>9.6000000834465027E-2</v>
      </c>
      <c r="N36" s="6">
        <f t="shared" si="10"/>
        <v>96.660997971892357</v>
      </c>
      <c r="Q36" s="7">
        <f>B36/VLOOKUP(Q$3,Oxides!$A$1:$D$13,2,FALSE)*VLOOKUP(Q$3,Oxides!$A$1:$D$13,3,FALSE)</f>
        <v>0.655956218535518</v>
      </c>
      <c r="R36" s="7">
        <f>C36/VLOOKUP(R$3,Oxides!$A$1:$D$13,2,FALSE)*VLOOKUP(R$3,Oxides!$A$1:$D$13,3,FALSE)</f>
        <v>2.0388290543807756E-2</v>
      </c>
      <c r="S36" s="7">
        <f>D36/VLOOKUP(S$3,Oxides!$A$1:$D$13,2,FALSE)*VLOOKUP(S$3,Oxides!$A$1:$D$13,3,FALSE)</f>
        <v>0.21659202036095529</v>
      </c>
      <c r="T36" s="7">
        <f>E36/VLOOKUP(T$3,Oxides!$A$1:$D$13,2,FALSE)*VLOOKUP(T$3,Oxides!$A$1:$D$13,3,FALSE)</f>
        <v>0</v>
      </c>
      <c r="U36" s="7">
        <f>F36/VLOOKUP(U$3,Oxides!$A$1:$D$13,2,FALSE)*VLOOKUP(U$3,Oxides!$A$1:$D$13,3,FALSE)</f>
        <v>0.35946129818088374</v>
      </c>
      <c r="V36" s="7">
        <f>G36/VLOOKUP(V$3,Oxides!$A$1:$D$13,2,FALSE)*VLOOKUP(V$3,Oxides!$A$1:$D$13,3,FALSE)</f>
        <v>7.0061774017864684E-3</v>
      </c>
      <c r="W36" s="7">
        <f>H36/VLOOKUP(W$3,Oxides!$A$1:$D$13,2,FALSE)*VLOOKUP(W$3,Oxides!$A$1:$D$13,3,FALSE)</f>
        <v>0.10415736133582519</v>
      </c>
      <c r="X36" s="7">
        <f>I36/VLOOKUP(X$3,Oxides!$A$1:$D$13,2,FALSE)*VLOOKUP(X$3,Oxides!$A$1:$D$13,3,FALSE)</f>
        <v>0.18411394931588312</v>
      </c>
      <c r="Y36" s="7">
        <f>J36/VLOOKUP(Y$3,Oxides!$A$1:$D$13,2,FALSE)*VLOOKUP(Y$3,Oxides!$A$1:$D$13,3,FALSE)</f>
        <v>5.2792127041646673E-2</v>
      </c>
      <c r="Z36" s="7">
        <f>K36/VLOOKUP(Z$3,Oxides!$A$1:$D$13,2,FALSE)*VLOOKUP(Z$3,Oxides!$A$1:$D$13,3,FALSE)</f>
        <v>3.2273337783512011E-2</v>
      </c>
      <c r="AA36" s="5">
        <f t="shared" si="11"/>
        <v>1.6327407804998182</v>
      </c>
      <c r="AC36" s="5"/>
      <c r="AD36" s="7">
        <f>B36/VLOOKUP(AD$3,Oxides!$A$1:$D$13,2,FALSE)*VLOOKUP(AD$3,Oxides!$A$1:$D$13,4,FALSE)</f>
        <v>1.311912437071036</v>
      </c>
      <c r="AE36" s="7">
        <f>C36/VLOOKUP(AE$3,Oxides!$A$1:$D$13,2,FALSE)*VLOOKUP(AE$3,Oxides!$A$1:$D$13,4,FALSE)</f>
        <v>4.0776581087615511E-2</v>
      </c>
      <c r="AF36" s="7">
        <f>D36/VLOOKUP(AF$3,Oxides!$A$1:$D$13,2,FALSE)*VLOOKUP(AF$3,Oxides!$A$1:$D$13,4,FALSE)</f>
        <v>0.32488803054143295</v>
      </c>
      <c r="AG36" s="7">
        <f>E36/VLOOKUP(AG$3,Oxides!$A$1:$D$13,2,FALSE)*VLOOKUP(AG$3,Oxides!$A$1:$D$13,4,FALSE)</f>
        <v>0</v>
      </c>
      <c r="AH36" s="7">
        <f>F36/VLOOKUP(AH$3,Oxides!$A$1:$D$13,2,FALSE)*VLOOKUP(AH$3,Oxides!$A$1:$D$13,4,FALSE)</f>
        <v>0.35946129818088374</v>
      </c>
      <c r="AI36" s="7">
        <f>G36/VLOOKUP(AI$3,Oxides!$A$1:$D$13,2,FALSE)*VLOOKUP(AI$3,Oxides!$A$1:$D$13,4,FALSE)</f>
        <v>7.0061774017864684E-3</v>
      </c>
      <c r="AJ36" s="7">
        <f>H36/VLOOKUP(AJ$3,Oxides!$A$1:$D$13,2,FALSE)*VLOOKUP(AJ$3,Oxides!$A$1:$D$13,4,FALSE)</f>
        <v>0.10415736133582519</v>
      </c>
      <c r="AK36" s="7">
        <f>I36/VLOOKUP(AK$3,Oxides!$A$1:$D$13,2,FALSE)*VLOOKUP(AK$3,Oxides!$A$1:$D$13,4,FALSE)</f>
        <v>0.18411394931588312</v>
      </c>
      <c r="AL36" s="7">
        <f>J36/VLOOKUP(AL$3,Oxides!$A$1:$D$13,2,FALSE)*VLOOKUP(AL$3,Oxides!$A$1:$D$13,4,FALSE)</f>
        <v>2.6396063520823337E-2</v>
      </c>
      <c r="AM36" s="7">
        <f>K36/VLOOKUP(AM$3,Oxides!$A$1:$D$13,2,FALSE)*VLOOKUP(AM$3,Oxides!$A$1:$D$13,4,FALSE)</f>
        <v>1.6136668891756006E-2</v>
      </c>
      <c r="AN36" s="5">
        <f t="shared" si="12"/>
        <v>2.3748485673470427</v>
      </c>
      <c r="AQ36" s="8">
        <f t="shared" si="13"/>
        <v>6.3528231794462089</v>
      </c>
      <c r="AR36" s="8">
        <f t="shared" si="14"/>
        <v>0.1974570879824239</v>
      </c>
      <c r="AS36" s="8">
        <f t="shared" si="15"/>
        <v>2.097656472415403</v>
      </c>
      <c r="AT36" s="8">
        <f t="shared" si="16"/>
        <v>0</v>
      </c>
      <c r="AU36" s="8">
        <f t="shared" si="17"/>
        <v>3.4813208605532777</v>
      </c>
      <c r="AV36" s="8">
        <f t="shared" si="18"/>
        <v>6.7853623366437021E-2</v>
      </c>
      <c r="AW36" s="8">
        <f t="shared" si="19"/>
        <v>1.0087461338219723</v>
      </c>
      <c r="AX36" s="8">
        <f t="shared" si="20"/>
        <v>1.7831119392154891</v>
      </c>
      <c r="AY36" s="8">
        <f t="shared" si="21"/>
        <v>0.51128267235762503</v>
      </c>
      <c r="AZ36" s="8">
        <f t="shared" si="22"/>
        <v>0.31256172676727306</v>
      </c>
      <c r="BA36" s="5">
        <f t="shared" si="23"/>
        <v>15.81281369592611</v>
      </c>
      <c r="BD36" s="8">
        <f t="shared" si="24"/>
        <v>12.705646358892418</v>
      </c>
      <c r="BE36" s="8">
        <f t="shared" si="25"/>
        <v>0.39491417596484779</v>
      </c>
      <c r="BF36" s="8">
        <f t="shared" si="26"/>
        <v>3.1464847086231051</v>
      </c>
      <c r="BG36" s="8">
        <f t="shared" si="27"/>
        <v>0</v>
      </c>
      <c r="BH36" s="8">
        <f t="shared" si="28"/>
        <v>3.4813208605532777</v>
      </c>
      <c r="BI36" s="8">
        <f t="shared" si="29"/>
        <v>6.7853623366437021E-2</v>
      </c>
      <c r="BJ36" s="8">
        <f t="shared" si="30"/>
        <v>1.0087461338219723</v>
      </c>
      <c r="BK36" s="8">
        <f t="shared" si="31"/>
        <v>1.7831119392154891</v>
      </c>
      <c r="BL36" s="8">
        <f t="shared" si="32"/>
        <v>0.25564133617881252</v>
      </c>
      <c r="BM36" s="8">
        <f t="shared" si="33"/>
        <v>0.15628086338363653</v>
      </c>
      <c r="BN36" s="5">
        <f t="shared" si="34"/>
        <v>22.999999999999993</v>
      </c>
      <c r="BP36">
        <f t="shared" si="35"/>
        <v>6.3528231794462089</v>
      </c>
      <c r="BQ36">
        <f t="shared" si="36"/>
        <v>1.6471768205537911</v>
      </c>
      <c r="BR36">
        <f t="shared" si="37"/>
        <v>8</v>
      </c>
      <c r="BS36" s="8">
        <f t="shared" si="38"/>
        <v>0.45047965186161187</v>
      </c>
      <c r="BT36" s="8">
        <f t="shared" si="39"/>
        <v>0</v>
      </c>
      <c r="BU36" s="8">
        <f t="shared" si="40"/>
        <v>1.0087461338219723</v>
      </c>
      <c r="BV36" s="8">
        <f t="shared" si="41"/>
        <v>3.4813208605532777</v>
      </c>
      <c r="BW36" s="8">
        <f t="shared" si="42"/>
        <v>6.7853623366437021E-2</v>
      </c>
      <c r="BX36" s="8">
        <f t="shared" si="43"/>
        <v>5.0084002696032988</v>
      </c>
      <c r="BY36">
        <f t="shared" si="44"/>
        <v>0</v>
      </c>
      <c r="BZ36">
        <f t="shared" si="45"/>
        <v>0</v>
      </c>
      <c r="CA36">
        <f t="shared" si="46"/>
        <v>0</v>
      </c>
      <c r="CB36" s="8">
        <f t="shared" si="47"/>
        <v>1.7831119392154891</v>
      </c>
      <c r="CC36">
        <f t="shared" si="48"/>
        <v>0.21688806078451095</v>
      </c>
      <c r="CD36">
        <f t="shared" si="49"/>
        <v>2</v>
      </c>
      <c r="CE36">
        <f t="shared" si="50"/>
        <v>0.29439461157311408</v>
      </c>
      <c r="CF36" s="8">
        <f t="shared" si="51"/>
        <v>0.31256172676727306</v>
      </c>
      <c r="CG36">
        <f t="shared" si="52"/>
        <v>0.60695633834038709</v>
      </c>
      <c r="CH36" s="8">
        <f t="shared" si="53"/>
        <v>15.615356607943687</v>
      </c>
      <c r="CI36" s="8">
        <f t="shared" si="54"/>
        <v>14.791512208818789</v>
      </c>
      <c r="CJ36">
        <f t="shared" si="55"/>
        <v>1.014095096447063</v>
      </c>
    </row>
    <row r="37" spans="1:88" x14ac:dyDescent="0.2">
      <c r="A37" s="1" t="s">
        <v>648</v>
      </c>
      <c r="B37" s="1">
        <v>39.900001525878906</v>
      </c>
      <c r="C37" s="1">
        <v>1.6050000190734863</v>
      </c>
      <c r="D37" s="1">
        <v>11.107000350952148</v>
      </c>
      <c r="E37" s="1"/>
      <c r="F37" s="1">
        <v>25.906999588012695</v>
      </c>
      <c r="G37" s="1">
        <v>0.49099999666213989</v>
      </c>
      <c r="H37" s="1">
        <v>4.3940000534057617</v>
      </c>
      <c r="I37" s="1">
        <v>10.253000259399414</v>
      </c>
      <c r="J37" s="1">
        <v>1.621999979019165</v>
      </c>
      <c r="K37" s="1">
        <v>1.5230000019073486</v>
      </c>
      <c r="L37" s="1">
        <v>-0.17499999701976776</v>
      </c>
      <c r="M37" s="1">
        <v>9.3999996781349182E-2</v>
      </c>
      <c r="N37" s="6">
        <f t="shared" si="10"/>
        <v>96.721001774072647</v>
      </c>
      <c r="Q37" s="7">
        <f>B37/VLOOKUP(Q$3,Oxides!$A$1:$D$13,2,FALSE)*VLOOKUP(Q$3,Oxides!$A$1:$D$13,3,FALSE)</f>
        <v>0.66406148519890063</v>
      </c>
      <c r="R37" s="7">
        <f>C37/VLOOKUP(R$3,Oxides!$A$1:$D$13,2,FALSE)*VLOOKUP(R$3,Oxides!$A$1:$D$13,3,FALSE)</f>
        <v>2.0087911446398276E-2</v>
      </c>
      <c r="S37" s="7">
        <f>D37/VLOOKUP(S$3,Oxides!$A$1:$D$13,2,FALSE)*VLOOKUP(S$3,Oxides!$A$1:$D$13,3,FALSE)</f>
        <v>0.2178670246382185</v>
      </c>
      <c r="T37" s="7">
        <f>E37/VLOOKUP(T$3,Oxides!$A$1:$D$13,2,FALSE)*VLOOKUP(T$3,Oxides!$A$1:$D$13,3,FALSE)</f>
        <v>0</v>
      </c>
      <c r="U37" s="7">
        <f>F37/VLOOKUP(U$3,Oxides!$A$1:$D$13,2,FALSE)*VLOOKUP(U$3,Oxides!$A$1:$D$13,3,FALSE)</f>
        <v>0.36058869460422088</v>
      </c>
      <c r="V37" s="7">
        <f>G37/VLOOKUP(V$3,Oxides!$A$1:$D$13,2,FALSE)*VLOOKUP(V$3,Oxides!$A$1:$D$13,3,FALSE)</f>
        <v>6.9215956133455679E-3</v>
      </c>
      <c r="W37" s="7">
        <f>H37/VLOOKUP(W$3,Oxides!$A$1:$D$13,2,FALSE)*VLOOKUP(W$3,Oxides!$A$1:$D$13,3,FALSE)</f>
        <v>0.10902035642276678</v>
      </c>
      <c r="X37" s="7">
        <f>I37/VLOOKUP(X$3,Oxides!$A$1:$D$13,2,FALSE)*VLOOKUP(X$3,Oxides!$A$1:$D$13,3,FALSE)</f>
        <v>0.18283006343504771</v>
      </c>
      <c r="Y37" s="7">
        <f>J37/VLOOKUP(Y$3,Oxides!$A$1:$D$13,2,FALSE)*VLOOKUP(Y$3,Oxides!$A$1:$D$13,3,FALSE)</f>
        <v>5.2340358806367615E-2</v>
      </c>
      <c r="Z37" s="7">
        <f>K37/VLOOKUP(Z$3,Oxides!$A$1:$D$13,2,FALSE)*VLOOKUP(Z$3,Oxides!$A$1:$D$13,3,FALSE)</f>
        <v>3.2337035606990333E-2</v>
      </c>
      <c r="AA37" s="5">
        <f t="shared" si="11"/>
        <v>1.6460545257722561</v>
      </c>
      <c r="AC37" s="5"/>
      <c r="AD37" s="7">
        <f>B37/VLOOKUP(AD$3,Oxides!$A$1:$D$13,2,FALSE)*VLOOKUP(AD$3,Oxides!$A$1:$D$13,4,FALSE)</f>
        <v>1.3281229703978013</v>
      </c>
      <c r="AE37" s="7">
        <f>C37/VLOOKUP(AE$3,Oxides!$A$1:$D$13,2,FALSE)*VLOOKUP(AE$3,Oxides!$A$1:$D$13,4,FALSE)</f>
        <v>4.0175822892796552E-2</v>
      </c>
      <c r="AF37" s="7">
        <f>D37/VLOOKUP(AF$3,Oxides!$A$1:$D$13,2,FALSE)*VLOOKUP(AF$3,Oxides!$A$1:$D$13,4,FALSE)</f>
        <v>0.32680053695732775</v>
      </c>
      <c r="AG37" s="7">
        <f>E37/VLOOKUP(AG$3,Oxides!$A$1:$D$13,2,FALSE)*VLOOKUP(AG$3,Oxides!$A$1:$D$13,4,FALSE)</f>
        <v>0</v>
      </c>
      <c r="AH37" s="7">
        <f>F37/VLOOKUP(AH$3,Oxides!$A$1:$D$13,2,FALSE)*VLOOKUP(AH$3,Oxides!$A$1:$D$13,4,FALSE)</f>
        <v>0.36058869460422088</v>
      </c>
      <c r="AI37" s="7">
        <f>G37/VLOOKUP(AI$3,Oxides!$A$1:$D$13,2,FALSE)*VLOOKUP(AI$3,Oxides!$A$1:$D$13,4,FALSE)</f>
        <v>6.9215956133455679E-3</v>
      </c>
      <c r="AJ37" s="7">
        <f>H37/VLOOKUP(AJ$3,Oxides!$A$1:$D$13,2,FALSE)*VLOOKUP(AJ$3,Oxides!$A$1:$D$13,4,FALSE)</f>
        <v>0.10902035642276678</v>
      </c>
      <c r="AK37" s="7">
        <f>I37/VLOOKUP(AK$3,Oxides!$A$1:$D$13,2,FALSE)*VLOOKUP(AK$3,Oxides!$A$1:$D$13,4,FALSE)</f>
        <v>0.18283006343504771</v>
      </c>
      <c r="AL37" s="7">
        <f>J37/VLOOKUP(AL$3,Oxides!$A$1:$D$13,2,FALSE)*VLOOKUP(AL$3,Oxides!$A$1:$D$13,4,FALSE)</f>
        <v>2.6170179403183808E-2</v>
      </c>
      <c r="AM37" s="7">
        <f>K37/VLOOKUP(AM$3,Oxides!$A$1:$D$13,2,FALSE)*VLOOKUP(AM$3,Oxides!$A$1:$D$13,4,FALSE)</f>
        <v>1.6168517803495167E-2</v>
      </c>
      <c r="AN37" s="5">
        <f t="shared" si="12"/>
        <v>2.396798737529986</v>
      </c>
      <c r="AQ37" s="8">
        <f t="shared" si="13"/>
        <v>6.3724224818787611</v>
      </c>
      <c r="AR37" s="8">
        <f t="shared" si="14"/>
        <v>0.19276627446128236</v>
      </c>
      <c r="AS37" s="8">
        <f t="shared" si="15"/>
        <v>2.0906809938672768</v>
      </c>
      <c r="AT37" s="8">
        <f t="shared" si="16"/>
        <v>0</v>
      </c>
      <c r="AU37" s="8">
        <f t="shared" si="17"/>
        <v>3.4602571530240223</v>
      </c>
      <c r="AV37" s="8">
        <f t="shared" si="18"/>
        <v>6.6420553638561974E-2</v>
      </c>
      <c r="AW37" s="8">
        <f t="shared" si="19"/>
        <v>1.0461738645221834</v>
      </c>
      <c r="AX37" s="8">
        <f t="shared" si="20"/>
        <v>1.7544616463456761</v>
      </c>
      <c r="AY37" s="8">
        <f t="shared" si="21"/>
        <v>0.50226505617532868</v>
      </c>
      <c r="AZ37" s="8">
        <f t="shared" si="22"/>
        <v>0.31031050180176956</v>
      </c>
      <c r="BA37" s="5">
        <f t="shared" si="23"/>
        <v>15.795758525714863</v>
      </c>
      <c r="BD37" s="8">
        <f t="shared" si="24"/>
        <v>12.744844963757522</v>
      </c>
      <c r="BE37" s="8">
        <f t="shared" si="25"/>
        <v>0.38553254892256472</v>
      </c>
      <c r="BF37" s="8">
        <f t="shared" si="26"/>
        <v>3.1360214908009154</v>
      </c>
      <c r="BG37" s="8">
        <f t="shared" si="27"/>
        <v>0</v>
      </c>
      <c r="BH37" s="8">
        <f t="shared" si="28"/>
        <v>3.4602571530240223</v>
      </c>
      <c r="BI37" s="8">
        <f t="shared" si="29"/>
        <v>6.6420553638561974E-2</v>
      </c>
      <c r="BJ37" s="8">
        <f t="shared" si="30"/>
        <v>1.0461738645221834</v>
      </c>
      <c r="BK37" s="8">
        <f t="shared" si="31"/>
        <v>1.7544616463456761</v>
      </c>
      <c r="BL37" s="8">
        <f t="shared" si="32"/>
        <v>0.25113252808766434</v>
      </c>
      <c r="BM37" s="8">
        <f t="shared" si="33"/>
        <v>0.15515525090088478</v>
      </c>
      <c r="BN37" s="5">
        <f t="shared" si="34"/>
        <v>22.999999999999993</v>
      </c>
      <c r="BP37">
        <f t="shared" si="35"/>
        <v>6.3724224818787611</v>
      </c>
      <c r="BQ37">
        <f t="shared" si="36"/>
        <v>1.6275775181212389</v>
      </c>
      <c r="BR37">
        <f t="shared" si="37"/>
        <v>8</v>
      </c>
      <c r="BS37" s="8">
        <f t="shared" si="38"/>
        <v>0.46310347574603794</v>
      </c>
      <c r="BT37" s="8">
        <f t="shared" si="39"/>
        <v>0</v>
      </c>
      <c r="BU37" s="8">
        <f t="shared" si="40"/>
        <v>1.0461738645221834</v>
      </c>
      <c r="BV37" s="8">
        <f t="shared" si="41"/>
        <v>3.4602571530240223</v>
      </c>
      <c r="BW37" s="8">
        <f t="shared" si="42"/>
        <v>6.6420553638561974E-2</v>
      </c>
      <c r="BX37" s="8">
        <f t="shared" si="43"/>
        <v>5.0359550469308054</v>
      </c>
      <c r="BY37">
        <f t="shared" si="44"/>
        <v>0</v>
      </c>
      <c r="BZ37">
        <f t="shared" si="45"/>
        <v>0</v>
      </c>
      <c r="CA37">
        <f t="shared" si="46"/>
        <v>0</v>
      </c>
      <c r="CB37" s="8">
        <f t="shared" si="47"/>
        <v>1.7544616463456761</v>
      </c>
      <c r="CC37">
        <f t="shared" si="48"/>
        <v>0.24553835365432386</v>
      </c>
      <c r="CD37">
        <f t="shared" si="49"/>
        <v>2</v>
      </c>
      <c r="CE37">
        <f t="shared" si="50"/>
        <v>0.25672670252100482</v>
      </c>
      <c r="CF37" s="8">
        <f t="shared" si="51"/>
        <v>0.31031050180176956</v>
      </c>
      <c r="CG37">
        <f t="shared" si="52"/>
        <v>0.56703720432277438</v>
      </c>
      <c r="CH37" s="8">
        <f t="shared" si="53"/>
        <v>15.60299225125358</v>
      </c>
      <c r="CI37" s="8">
        <f t="shared" si="54"/>
        <v>14.790416693276482</v>
      </c>
      <c r="CJ37">
        <f t="shared" si="55"/>
        <v>1.0141702097425553</v>
      </c>
    </row>
    <row r="38" spans="1:88" x14ac:dyDescent="0.2">
      <c r="A38" s="1" t="s">
        <v>650</v>
      </c>
      <c r="B38" s="1">
        <v>39.477001190185547</v>
      </c>
      <c r="C38" s="1">
        <v>1.7029999494552612</v>
      </c>
      <c r="D38" s="1">
        <v>11.13700008392334</v>
      </c>
      <c r="E38" s="1"/>
      <c r="F38" s="1">
        <v>25.961000442504883</v>
      </c>
      <c r="G38" s="1">
        <v>0.46700000762939453</v>
      </c>
      <c r="H38" s="1">
        <v>4.4019999504089355</v>
      </c>
      <c r="I38" s="1">
        <v>10.33899974822998</v>
      </c>
      <c r="J38" s="1">
        <v>1.8170000314712524</v>
      </c>
      <c r="K38" s="1">
        <v>1.5190000534057617</v>
      </c>
      <c r="L38" s="1">
        <v>0.48899999260902405</v>
      </c>
      <c r="M38" s="1">
        <v>9.7000002861022949E-2</v>
      </c>
      <c r="N38" s="6">
        <f t="shared" si="10"/>
        <v>97.408001452684402</v>
      </c>
      <c r="Q38" s="7">
        <f>B38/VLOOKUP(Q$3,Oxides!$A$1:$D$13,2,FALSE)*VLOOKUP(Q$3,Oxides!$A$1:$D$13,3,FALSE)</f>
        <v>0.65702142954932941</v>
      </c>
      <c r="R38" s="7">
        <f>C38/VLOOKUP(R$3,Oxides!$A$1:$D$13,2,FALSE)*VLOOKUP(R$3,Oxides!$A$1:$D$13,3,FALSE)</f>
        <v>2.1314462162826744E-2</v>
      </c>
      <c r="S38" s="7">
        <f>D38/VLOOKUP(S$3,Oxides!$A$1:$D$13,2,FALSE)*VLOOKUP(S$3,Oxides!$A$1:$D$13,3,FALSE)</f>
        <v>0.21845547807801824</v>
      </c>
      <c r="T38" s="7">
        <f>E38/VLOOKUP(T$3,Oxides!$A$1:$D$13,2,FALSE)*VLOOKUP(T$3,Oxides!$A$1:$D$13,3,FALSE)</f>
        <v>0</v>
      </c>
      <c r="U38" s="7">
        <f>F38/VLOOKUP(U$3,Oxides!$A$1:$D$13,2,FALSE)*VLOOKUP(U$3,Oxides!$A$1:$D$13,3,FALSE)</f>
        <v>0.36134030991817101</v>
      </c>
      <c r="V38" s="7">
        <f>G38/VLOOKUP(V$3,Oxides!$A$1:$D$13,2,FALSE)*VLOOKUP(V$3,Oxides!$A$1:$D$13,3,FALSE)</f>
        <v>6.5832692998248395E-3</v>
      </c>
      <c r="W38" s="7">
        <f>H38/VLOOKUP(W$3,Oxides!$A$1:$D$13,2,FALSE)*VLOOKUP(W$3,Oxides!$A$1:$D$13,3,FALSE)</f>
        <v>0.10921884336223676</v>
      </c>
      <c r="X38" s="7">
        <f>I38/VLOOKUP(X$3,Oxides!$A$1:$D$13,2,FALSE)*VLOOKUP(X$3,Oxides!$A$1:$D$13,3,FALSE)</f>
        <v>0.18436359426509522</v>
      </c>
      <c r="Y38" s="7">
        <f>J38/VLOOKUP(Y$3,Oxides!$A$1:$D$13,2,FALSE)*VLOOKUP(Y$3,Oxides!$A$1:$D$13,3,FALSE)</f>
        <v>5.8632820486160378E-2</v>
      </c>
      <c r="Z38" s="7">
        <f>K38/VLOOKUP(Z$3,Oxides!$A$1:$D$13,2,FALSE)*VLOOKUP(Z$3,Oxides!$A$1:$D$13,3,FALSE)</f>
        <v>3.2252106863090164E-2</v>
      </c>
      <c r="AA38" s="5">
        <f t="shared" si="11"/>
        <v>1.6491823139847526</v>
      </c>
      <c r="AC38" s="5"/>
      <c r="AD38" s="7">
        <f>B38/VLOOKUP(AD$3,Oxides!$A$1:$D$13,2,FALSE)*VLOOKUP(AD$3,Oxides!$A$1:$D$13,4,FALSE)</f>
        <v>1.3140428590986588</v>
      </c>
      <c r="AE38" s="7">
        <f>C38/VLOOKUP(AE$3,Oxides!$A$1:$D$13,2,FALSE)*VLOOKUP(AE$3,Oxides!$A$1:$D$13,4,FALSE)</f>
        <v>4.2628924325653489E-2</v>
      </c>
      <c r="AF38" s="7">
        <f>D38/VLOOKUP(AF$3,Oxides!$A$1:$D$13,2,FALSE)*VLOOKUP(AF$3,Oxides!$A$1:$D$13,4,FALSE)</f>
        <v>0.32768321711702736</v>
      </c>
      <c r="AG38" s="7">
        <f>E38/VLOOKUP(AG$3,Oxides!$A$1:$D$13,2,FALSE)*VLOOKUP(AG$3,Oxides!$A$1:$D$13,4,FALSE)</f>
        <v>0</v>
      </c>
      <c r="AH38" s="7">
        <f>F38/VLOOKUP(AH$3,Oxides!$A$1:$D$13,2,FALSE)*VLOOKUP(AH$3,Oxides!$A$1:$D$13,4,FALSE)</f>
        <v>0.36134030991817101</v>
      </c>
      <c r="AI38" s="7">
        <f>G38/VLOOKUP(AI$3,Oxides!$A$1:$D$13,2,FALSE)*VLOOKUP(AI$3,Oxides!$A$1:$D$13,4,FALSE)</f>
        <v>6.5832692998248395E-3</v>
      </c>
      <c r="AJ38" s="7">
        <f>H38/VLOOKUP(AJ$3,Oxides!$A$1:$D$13,2,FALSE)*VLOOKUP(AJ$3,Oxides!$A$1:$D$13,4,FALSE)</f>
        <v>0.10921884336223676</v>
      </c>
      <c r="AK38" s="7">
        <f>I38/VLOOKUP(AK$3,Oxides!$A$1:$D$13,2,FALSE)*VLOOKUP(AK$3,Oxides!$A$1:$D$13,4,FALSE)</f>
        <v>0.18436359426509522</v>
      </c>
      <c r="AL38" s="7">
        <f>J38/VLOOKUP(AL$3,Oxides!$A$1:$D$13,2,FALSE)*VLOOKUP(AL$3,Oxides!$A$1:$D$13,4,FALSE)</f>
        <v>2.9316410243080189E-2</v>
      </c>
      <c r="AM38" s="7">
        <f>K38/VLOOKUP(AM$3,Oxides!$A$1:$D$13,2,FALSE)*VLOOKUP(AM$3,Oxides!$A$1:$D$13,4,FALSE)</f>
        <v>1.6126053431545082E-2</v>
      </c>
      <c r="AN38" s="5">
        <f t="shared" si="12"/>
        <v>2.3913034810612928</v>
      </c>
      <c r="AQ38" s="8">
        <f t="shared" si="13"/>
        <v>6.3193538583935371</v>
      </c>
      <c r="AR38" s="8">
        <f t="shared" si="14"/>
        <v>0.20500644674654314</v>
      </c>
      <c r="AS38" s="8">
        <f t="shared" si="15"/>
        <v>2.1011452689244146</v>
      </c>
      <c r="AT38" s="8">
        <f t="shared" si="16"/>
        <v>0</v>
      </c>
      <c r="AU38" s="8">
        <f t="shared" si="17"/>
        <v>3.4754380587567568</v>
      </c>
      <c r="AV38" s="8">
        <f t="shared" si="18"/>
        <v>6.3319104034746443E-2</v>
      </c>
      <c r="AW38" s="8">
        <f t="shared" si="19"/>
        <v>1.0504870741946026</v>
      </c>
      <c r="AX38" s="8">
        <f t="shared" si="20"/>
        <v>1.7732432130342821</v>
      </c>
      <c r="AY38" s="8">
        <f t="shared" si="21"/>
        <v>0.56394133235785771</v>
      </c>
      <c r="AZ38" s="8">
        <f t="shared" si="22"/>
        <v>0.31020674026780309</v>
      </c>
      <c r="BA38" s="5">
        <f t="shared" si="23"/>
        <v>15.862141096710545</v>
      </c>
      <c r="BD38" s="8">
        <f t="shared" si="24"/>
        <v>12.638707716787074</v>
      </c>
      <c r="BE38" s="8">
        <f t="shared" si="25"/>
        <v>0.41001289349308628</v>
      </c>
      <c r="BF38" s="8">
        <f t="shared" si="26"/>
        <v>3.1517179033866225</v>
      </c>
      <c r="BG38" s="8">
        <f t="shared" si="27"/>
        <v>0</v>
      </c>
      <c r="BH38" s="8">
        <f t="shared" si="28"/>
        <v>3.4754380587567568</v>
      </c>
      <c r="BI38" s="8">
        <f t="shared" si="29"/>
        <v>6.3319104034746443E-2</v>
      </c>
      <c r="BJ38" s="8">
        <f t="shared" si="30"/>
        <v>1.0504870741946026</v>
      </c>
      <c r="BK38" s="8">
        <f t="shared" si="31"/>
        <v>1.7732432130342821</v>
      </c>
      <c r="BL38" s="8">
        <f t="shared" si="32"/>
        <v>0.28197066617892885</v>
      </c>
      <c r="BM38" s="8">
        <f t="shared" si="33"/>
        <v>0.15510337013390155</v>
      </c>
      <c r="BN38" s="5">
        <f t="shared" si="34"/>
        <v>23</v>
      </c>
      <c r="BP38">
        <f t="shared" si="35"/>
        <v>6.3193538583935371</v>
      </c>
      <c r="BQ38">
        <f t="shared" si="36"/>
        <v>1.6806461416064629</v>
      </c>
      <c r="BR38">
        <f t="shared" si="37"/>
        <v>8</v>
      </c>
      <c r="BS38" s="8">
        <f t="shared" si="38"/>
        <v>0.42049912731795169</v>
      </c>
      <c r="BT38" s="8">
        <f t="shared" si="39"/>
        <v>0</v>
      </c>
      <c r="BU38" s="8">
        <f t="shared" si="40"/>
        <v>1.0504870741946026</v>
      </c>
      <c r="BV38" s="8">
        <f t="shared" si="41"/>
        <v>3.4754380587567568</v>
      </c>
      <c r="BW38" s="8">
        <f t="shared" si="42"/>
        <v>6.3319104034746443E-2</v>
      </c>
      <c r="BX38" s="8">
        <f t="shared" si="43"/>
        <v>5.0097433643040574</v>
      </c>
      <c r="BY38">
        <f t="shared" si="44"/>
        <v>0</v>
      </c>
      <c r="BZ38">
        <f t="shared" si="45"/>
        <v>0</v>
      </c>
      <c r="CA38">
        <f t="shared" si="46"/>
        <v>0</v>
      </c>
      <c r="CB38" s="8">
        <f t="shared" si="47"/>
        <v>1.7732432130342821</v>
      </c>
      <c r="CC38">
        <f t="shared" si="48"/>
        <v>0.22675678696571788</v>
      </c>
      <c r="CD38">
        <f t="shared" si="49"/>
        <v>2</v>
      </c>
      <c r="CE38">
        <f t="shared" si="50"/>
        <v>0.33718454539213982</v>
      </c>
      <c r="CF38" s="8">
        <f t="shared" si="51"/>
        <v>0.31020674026780309</v>
      </c>
      <c r="CG38">
        <f t="shared" si="52"/>
        <v>0.64739128565994286</v>
      </c>
      <c r="CH38" s="8">
        <f t="shared" si="53"/>
        <v>15.657134649964</v>
      </c>
      <c r="CI38" s="8">
        <f t="shared" si="54"/>
        <v>14.78298657733834</v>
      </c>
      <c r="CJ38">
        <f t="shared" si="55"/>
        <v>1.0146799445109644</v>
      </c>
    </row>
    <row r="39" spans="1:88" x14ac:dyDescent="0.2">
      <c r="A39" s="1" t="s">
        <v>653</v>
      </c>
      <c r="B39" s="1">
        <v>39.506000518798828</v>
      </c>
      <c r="C39" s="1">
        <v>1.9229999780654907</v>
      </c>
      <c r="D39" s="1">
        <v>11.260000228881836</v>
      </c>
      <c r="E39" s="1"/>
      <c r="F39" s="1">
        <v>25.429000854492188</v>
      </c>
      <c r="G39" s="1">
        <v>0.48800000548362732</v>
      </c>
      <c r="H39" s="1">
        <v>4.2690000534057617</v>
      </c>
      <c r="I39" s="1">
        <v>10.343999862670898</v>
      </c>
      <c r="J39" s="1">
        <v>1.4029999971389771</v>
      </c>
      <c r="K39" s="1">
        <v>1.5210000276565552</v>
      </c>
      <c r="L39" s="1">
        <v>0.45100000500679016</v>
      </c>
      <c r="M39" s="1">
        <v>8.3999998867511749E-2</v>
      </c>
      <c r="N39" s="6">
        <f t="shared" si="10"/>
        <v>96.678001530468464</v>
      </c>
      <c r="Q39" s="7">
        <f>B39/VLOOKUP(Q$3,Oxides!$A$1:$D$13,2,FALSE)*VLOOKUP(Q$3,Oxides!$A$1:$D$13,3,FALSE)</f>
        <v>0.65750406956166663</v>
      </c>
      <c r="R39" s="7">
        <f>C39/VLOOKUP(R$3,Oxides!$A$1:$D$13,2,FALSE)*VLOOKUP(R$3,Oxides!$A$1:$D$13,3,FALSE)</f>
        <v>2.4067945677100168E-2</v>
      </c>
      <c r="S39" s="7">
        <f>D39/VLOOKUP(S$3,Oxides!$A$1:$D$13,2,FALSE)*VLOOKUP(S$3,Oxides!$A$1:$D$13,3,FALSE)</f>
        <v>0.22086816149977395</v>
      </c>
      <c r="T39" s="7">
        <f>E39/VLOOKUP(T$3,Oxides!$A$1:$D$13,2,FALSE)*VLOOKUP(T$3,Oxides!$A$1:$D$13,3,FALSE)</f>
        <v>0</v>
      </c>
      <c r="U39" s="7">
        <f>F39/VLOOKUP(U$3,Oxides!$A$1:$D$13,2,FALSE)*VLOOKUP(U$3,Oxides!$A$1:$D$13,3,FALSE)</f>
        <v>0.3539356301010515</v>
      </c>
      <c r="V39" s="7">
        <f>G39/VLOOKUP(V$3,Oxides!$A$1:$D$13,2,FALSE)*VLOOKUP(V$3,Oxides!$A$1:$D$13,3,FALSE)</f>
        <v>6.8793049291858361E-3</v>
      </c>
      <c r="W39" s="7">
        <f>H39/VLOOKUP(W$3,Oxides!$A$1:$D$13,2,FALSE)*VLOOKUP(W$3,Oxides!$A$1:$D$13,3,FALSE)</f>
        <v>0.10591895806427491</v>
      </c>
      <c r="X39" s="7">
        <f>I39/VLOOKUP(X$3,Oxides!$A$1:$D$13,2,FALSE)*VLOOKUP(X$3,Oxides!$A$1:$D$13,3,FALSE)</f>
        <v>0.18445275560492622</v>
      </c>
      <c r="Y39" s="7">
        <f>J39/VLOOKUP(Y$3,Oxides!$A$1:$D$13,2,FALSE)*VLOOKUP(Y$3,Oxides!$A$1:$D$13,3,FALSE)</f>
        <v>4.5273442790050203E-2</v>
      </c>
      <c r="Z39" s="7">
        <f>K39/VLOOKUP(Z$3,Oxides!$A$1:$D$13,2,FALSE)*VLOOKUP(Z$3,Oxides!$A$1:$D$13,3,FALSE)</f>
        <v>3.2294571235040245E-2</v>
      </c>
      <c r="AA39" s="5">
        <f t="shared" si="11"/>
        <v>1.6311948394630698</v>
      </c>
      <c r="AC39" s="5"/>
      <c r="AD39" s="7">
        <f>B39/VLOOKUP(AD$3,Oxides!$A$1:$D$13,2,FALSE)*VLOOKUP(AD$3,Oxides!$A$1:$D$13,4,FALSE)</f>
        <v>1.3150081391233333</v>
      </c>
      <c r="AE39" s="7">
        <f>C39/VLOOKUP(AE$3,Oxides!$A$1:$D$13,2,FALSE)*VLOOKUP(AE$3,Oxides!$A$1:$D$13,4,FALSE)</f>
        <v>4.8135891354200336E-2</v>
      </c>
      <c r="AF39" s="7">
        <f>D39/VLOOKUP(AF$3,Oxides!$A$1:$D$13,2,FALSE)*VLOOKUP(AF$3,Oxides!$A$1:$D$13,4,FALSE)</f>
        <v>0.33130224224966093</v>
      </c>
      <c r="AG39" s="7">
        <f>E39/VLOOKUP(AG$3,Oxides!$A$1:$D$13,2,FALSE)*VLOOKUP(AG$3,Oxides!$A$1:$D$13,4,FALSE)</f>
        <v>0</v>
      </c>
      <c r="AH39" s="7">
        <f>F39/VLOOKUP(AH$3,Oxides!$A$1:$D$13,2,FALSE)*VLOOKUP(AH$3,Oxides!$A$1:$D$13,4,FALSE)</f>
        <v>0.3539356301010515</v>
      </c>
      <c r="AI39" s="7">
        <f>G39/VLOOKUP(AI$3,Oxides!$A$1:$D$13,2,FALSE)*VLOOKUP(AI$3,Oxides!$A$1:$D$13,4,FALSE)</f>
        <v>6.8793049291858361E-3</v>
      </c>
      <c r="AJ39" s="7">
        <f>H39/VLOOKUP(AJ$3,Oxides!$A$1:$D$13,2,FALSE)*VLOOKUP(AJ$3,Oxides!$A$1:$D$13,4,FALSE)</f>
        <v>0.10591895806427491</v>
      </c>
      <c r="AK39" s="7">
        <f>I39/VLOOKUP(AK$3,Oxides!$A$1:$D$13,2,FALSE)*VLOOKUP(AK$3,Oxides!$A$1:$D$13,4,FALSE)</f>
        <v>0.18445275560492622</v>
      </c>
      <c r="AL39" s="7">
        <f>J39/VLOOKUP(AL$3,Oxides!$A$1:$D$13,2,FALSE)*VLOOKUP(AL$3,Oxides!$A$1:$D$13,4,FALSE)</f>
        <v>2.2636721395025101E-2</v>
      </c>
      <c r="AM39" s="7">
        <f>K39/VLOOKUP(AM$3,Oxides!$A$1:$D$13,2,FALSE)*VLOOKUP(AM$3,Oxides!$A$1:$D$13,4,FALSE)</f>
        <v>1.6147285617520123E-2</v>
      </c>
      <c r="AN39" s="5">
        <f t="shared" si="12"/>
        <v>2.3844169284391779</v>
      </c>
      <c r="AQ39" s="8">
        <f t="shared" si="13"/>
        <v>6.3422606254592706</v>
      </c>
      <c r="AR39" s="8">
        <f t="shared" si="14"/>
        <v>0.23215853904193762</v>
      </c>
      <c r="AS39" s="8">
        <f t="shared" si="15"/>
        <v>2.1304863482160021</v>
      </c>
      <c r="AT39" s="8">
        <f t="shared" si="16"/>
        <v>0</v>
      </c>
      <c r="AU39" s="8">
        <f t="shared" si="17"/>
        <v>3.4140503681346157</v>
      </c>
      <c r="AV39" s="8">
        <f t="shared" si="18"/>
        <v>6.6357528116882863E-2</v>
      </c>
      <c r="AW39" s="8">
        <f t="shared" si="19"/>
        <v>1.0216904629481052</v>
      </c>
      <c r="AX39" s="8">
        <f t="shared" si="20"/>
        <v>1.7792246516595387</v>
      </c>
      <c r="AY39" s="8">
        <f t="shared" si="21"/>
        <v>0.43670600210541832</v>
      </c>
      <c r="AZ39" s="8">
        <f t="shared" si="22"/>
        <v>0.31151227352346511</v>
      </c>
      <c r="BA39" s="5">
        <f t="shared" si="23"/>
        <v>15.734446799205237</v>
      </c>
      <c r="BD39" s="8">
        <f t="shared" si="24"/>
        <v>12.684521250918541</v>
      </c>
      <c r="BE39" s="8">
        <f t="shared" si="25"/>
        <v>0.46431707808387523</v>
      </c>
      <c r="BF39" s="8">
        <f t="shared" si="26"/>
        <v>3.1957295223240036</v>
      </c>
      <c r="BG39" s="8">
        <f t="shared" si="27"/>
        <v>0</v>
      </c>
      <c r="BH39" s="8">
        <f t="shared" si="28"/>
        <v>3.4140503681346157</v>
      </c>
      <c r="BI39" s="8">
        <f t="shared" si="29"/>
        <v>6.6357528116882863E-2</v>
      </c>
      <c r="BJ39" s="8">
        <f t="shared" si="30"/>
        <v>1.0216904629481052</v>
      </c>
      <c r="BK39" s="8">
        <f t="shared" si="31"/>
        <v>1.7792246516595387</v>
      </c>
      <c r="BL39" s="8">
        <f t="shared" si="32"/>
        <v>0.21835300105270916</v>
      </c>
      <c r="BM39" s="8">
        <f t="shared" si="33"/>
        <v>0.15575613676173256</v>
      </c>
      <c r="BN39" s="5">
        <f t="shared" si="34"/>
        <v>23</v>
      </c>
      <c r="BP39">
        <f t="shared" si="35"/>
        <v>6.3422606254592706</v>
      </c>
      <c r="BQ39">
        <f t="shared" si="36"/>
        <v>1.6577393745407294</v>
      </c>
      <c r="BR39">
        <f t="shared" si="37"/>
        <v>8</v>
      </c>
      <c r="BS39" s="8">
        <f t="shared" si="38"/>
        <v>0.47274697367527274</v>
      </c>
      <c r="BT39" s="8">
        <f t="shared" si="39"/>
        <v>0</v>
      </c>
      <c r="BU39" s="8">
        <f t="shared" si="40"/>
        <v>1.0216904629481052</v>
      </c>
      <c r="BV39" s="8">
        <f t="shared" si="41"/>
        <v>3.4140503681346157</v>
      </c>
      <c r="BW39" s="8">
        <f t="shared" si="42"/>
        <v>6.6357528116882863E-2</v>
      </c>
      <c r="BX39" s="8">
        <f t="shared" si="43"/>
        <v>4.9748453328748763</v>
      </c>
      <c r="BY39">
        <f t="shared" si="44"/>
        <v>0</v>
      </c>
      <c r="BZ39">
        <f t="shared" si="45"/>
        <v>0</v>
      </c>
      <c r="CA39">
        <f t="shared" si="46"/>
        <v>0</v>
      </c>
      <c r="CB39" s="8">
        <f t="shared" si="47"/>
        <v>1.7792246516595387</v>
      </c>
      <c r="CC39">
        <f t="shared" si="48"/>
        <v>0.22077534834046131</v>
      </c>
      <c r="CD39">
        <f t="shared" si="49"/>
        <v>2</v>
      </c>
      <c r="CE39">
        <f t="shared" si="50"/>
        <v>0.21593065376495701</v>
      </c>
      <c r="CF39" s="8">
        <f t="shared" si="51"/>
        <v>0.31151227352346511</v>
      </c>
      <c r="CG39">
        <f t="shared" si="52"/>
        <v>0.52744292728842213</v>
      </c>
      <c r="CH39" s="8">
        <f t="shared" si="53"/>
        <v>15.502288260163299</v>
      </c>
      <c r="CI39" s="8">
        <f t="shared" si="54"/>
        <v>14.754069984534414</v>
      </c>
      <c r="CJ39">
        <f t="shared" si="55"/>
        <v>1.01666862199538</v>
      </c>
    </row>
    <row r="40" spans="1:88" x14ac:dyDescent="0.2">
      <c r="A40" s="1" t="s">
        <v>655</v>
      </c>
      <c r="B40" s="1">
        <v>39.455001831054688</v>
      </c>
      <c r="C40" s="1">
        <v>1.9609999656677246</v>
      </c>
      <c r="D40" s="1">
        <v>10.982999801635742</v>
      </c>
      <c r="E40" s="1"/>
      <c r="F40" s="1">
        <v>25.996000289916992</v>
      </c>
      <c r="G40" s="1">
        <v>0.51399999856948853</v>
      </c>
      <c r="H40" s="1">
        <v>4.3060002326965332</v>
      </c>
      <c r="I40" s="1">
        <v>10.170000076293945</v>
      </c>
      <c r="J40" s="1">
        <v>1.781000018119812</v>
      </c>
      <c r="K40" s="1">
        <v>1.503000020980835</v>
      </c>
      <c r="L40" s="1">
        <v>-0.15899999439716339</v>
      </c>
      <c r="M40" s="1">
        <v>7.9000003635883331E-2</v>
      </c>
      <c r="N40" s="6">
        <f t="shared" si="10"/>
        <v>96.58900224417448</v>
      </c>
      <c r="Q40" s="7">
        <f>B40/VLOOKUP(Q$3,Oxides!$A$1:$D$13,2,FALSE)*VLOOKUP(Q$3,Oxides!$A$1:$D$13,3,FALSE)</f>
        <v>0.65665529103957554</v>
      </c>
      <c r="R40" s="7">
        <f>C40/VLOOKUP(R$3,Oxides!$A$1:$D$13,2,FALSE)*VLOOKUP(R$3,Oxides!$A$1:$D$13,3,FALSE)</f>
        <v>2.454354715800143E-2</v>
      </c>
      <c r="S40" s="7">
        <f>D40/VLOOKUP(S$3,Oxides!$A$1:$D$13,2,FALSE)*VLOOKUP(S$3,Oxides!$A$1:$D$13,3,FALSE)</f>
        <v>0.21543471799561054</v>
      </c>
      <c r="T40" s="7">
        <f>E40/VLOOKUP(T$3,Oxides!$A$1:$D$13,2,FALSE)*VLOOKUP(T$3,Oxides!$A$1:$D$13,3,FALSE)</f>
        <v>0</v>
      </c>
      <c r="U40" s="7">
        <f>F40/VLOOKUP(U$3,Oxides!$A$1:$D$13,2,FALSE)*VLOOKUP(U$3,Oxides!$A$1:$D$13,3,FALSE)</f>
        <v>0.36182745815958756</v>
      </c>
      <c r="V40" s="7">
        <f>G40/VLOOKUP(V$3,Oxides!$A$1:$D$13,2,FALSE)*VLOOKUP(V$3,Oxides!$A$1:$D$13,3,FALSE)</f>
        <v>7.2458251721868655E-3</v>
      </c>
      <c r="W40" s="7">
        <f>H40/VLOOKUP(W$3,Oxides!$A$1:$D$13,2,FALSE)*VLOOKUP(W$3,Oxides!$A$1:$D$13,3,FALSE)</f>
        <v>0.10683697642680534</v>
      </c>
      <c r="X40" s="7">
        <f>I40/VLOOKUP(X$3,Oxides!$A$1:$D$13,2,FALSE)*VLOOKUP(X$3,Oxides!$A$1:$D$13,3,FALSE)</f>
        <v>0.1813500158042694</v>
      </c>
      <c r="Y40" s="7">
        <f>J40/VLOOKUP(Y$3,Oxides!$A$1:$D$13,2,FALSE)*VLOOKUP(Y$3,Oxides!$A$1:$D$13,3,FALSE)</f>
        <v>5.7471135134605784E-2</v>
      </c>
      <c r="Z40" s="7">
        <f>K40/VLOOKUP(Z$3,Oxides!$A$1:$D$13,2,FALSE)*VLOOKUP(Z$3,Oxides!$A$1:$D$13,3,FALSE)</f>
        <v>3.1912386825276709E-2</v>
      </c>
      <c r="AA40" s="5">
        <f t="shared" si="11"/>
        <v>1.6432773537159191</v>
      </c>
      <c r="AC40" s="5"/>
      <c r="AD40" s="7">
        <f>B40/VLOOKUP(AD$3,Oxides!$A$1:$D$13,2,FALSE)*VLOOKUP(AD$3,Oxides!$A$1:$D$13,4,FALSE)</f>
        <v>1.3133105820791511</v>
      </c>
      <c r="AE40" s="7">
        <f>C40/VLOOKUP(AE$3,Oxides!$A$1:$D$13,2,FALSE)*VLOOKUP(AE$3,Oxides!$A$1:$D$13,4,FALSE)</f>
        <v>4.9087094316002861E-2</v>
      </c>
      <c r="AF40" s="7">
        <f>D40/VLOOKUP(AF$3,Oxides!$A$1:$D$13,2,FALSE)*VLOOKUP(AF$3,Oxides!$A$1:$D$13,4,FALSE)</f>
        <v>0.3231520769934158</v>
      </c>
      <c r="AG40" s="7">
        <f>E40/VLOOKUP(AG$3,Oxides!$A$1:$D$13,2,FALSE)*VLOOKUP(AG$3,Oxides!$A$1:$D$13,4,FALSE)</f>
        <v>0</v>
      </c>
      <c r="AH40" s="7">
        <f>F40/VLOOKUP(AH$3,Oxides!$A$1:$D$13,2,FALSE)*VLOOKUP(AH$3,Oxides!$A$1:$D$13,4,FALSE)</f>
        <v>0.36182745815958756</v>
      </c>
      <c r="AI40" s="7">
        <f>G40/VLOOKUP(AI$3,Oxides!$A$1:$D$13,2,FALSE)*VLOOKUP(AI$3,Oxides!$A$1:$D$13,4,FALSE)</f>
        <v>7.2458251721868655E-3</v>
      </c>
      <c r="AJ40" s="7">
        <f>H40/VLOOKUP(AJ$3,Oxides!$A$1:$D$13,2,FALSE)*VLOOKUP(AJ$3,Oxides!$A$1:$D$13,4,FALSE)</f>
        <v>0.10683697642680534</v>
      </c>
      <c r="AK40" s="7">
        <f>I40/VLOOKUP(AK$3,Oxides!$A$1:$D$13,2,FALSE)*VLOOKUP(AK$3,Oxides!$A$1:$D$13,4,FALSE)</f>
        <v>0.1813500158042694</v>
      </c>
      <c r="AL40" s="7">
        <f>J40/VLOOKUP(AL$3,Oxides!$A$1:$D$13,2,FALSE)*VLOOKUP(AL$3,Oxides!$A$1:$D$13,4,FALSE)</f>
        <v>2.8735567567302892E-2</v>
      </c>
      <c r="AM40" s="7">
        <f>K40/VLOOKUP(AM$3,Oxides!$A$1:$D$13,2,FALSE)*VLOOKUP(AM$3,Oxides!$A$1:$D$13,4,FALSE)</f>
        <v>1.5956193412638355E-2</v>
      </c>
      <c r="AN40" s="5">
        <f t="shared" si="12"/>
        <v>2.3875017899313602</v>
      </c>
      <c r="AQ40" s="8">
        <f t="shared" si="13"/>
        <v>6.3258891606294654</v>
      </c>
      <c r="AR40" s="8">
        <f t="shared" si="14"/>
        <v>0.23644027703546228</v>
      </c>
      <c r="AS40" s="8">
        <f t="shared" si="15"/>
        <v>2.0753904917664991</v>
      </c>
      <c r="AT40" s="8">
        <f t="shared" si="16"/>
        <v>0</v>
      </c>
      <c r="AU40" s="8">
        <f t="shared" si="17"/>
        <v>3.4856650465211878</v>
      </c>
      <c r="AV40" s="8">
        <f t="shared" si="18"/>
        <v>6.9802661368932067E-2</v>
      </c>
      <c r="AW40" s="8">
        <f t="shared" si="19"/>
        <v>1.029214079829933</v>
      </c>
      <c r="AX40" s="8">
        <f t="shared" si="20"/>
        <v>1.7470354916961601</v>
      </c>
      <c r="AY40" s="8">
        <f t="shared" si="21"/>
        <v>0.55364821658790686</v>
      </c>
      <c r="AZ40" s="8">
        <f t="shared" si="22"/>
        <v>0.30742799862046011</v>
      </c>
      <c r="BA40" s="5">
        <f t="shared" si="23"/>
        <v>15.830513424056006</v>
      </c>
      <c r="BD40" s="8">
        <f t="shared" si="24"/>
        <v>12.651778321258931</v>
      </c>
      <c r="BE40" s="8">
        <f t="shared" si="25"/>
        <v>0.47288055407092455</v>
      </c>
      <c r="BF40" s="8">
        <f t="shared" si="26"/>
        <v>3.1130857376497483</v>
      </c>
      <c r="BG40" s="8">
        <f t="shared" si="27"/>
        <v>0</v>
      </c>
      <c r="BH40" s="8">
        <f t="shared" si="28"/>
        <v>3.4856650465211878</v>
      </c>
      <c r="BI40" s="8">
        <f t="shared" si="29"/>
        <v>6.9802661368932067E-2</v>
      </c>
      <c r="BJ40" s="8">
        <f t="shared" si="30"/>
        <v>1.029214079829933</v>
      </c>
      <c r="BK40" s="8">
        <f t="shared" si="31"/>
        <v>1.7470354916961601</v>
      </c>
      <c r="BL40" s="8">
        <f t="shared" si="32"/>
        <v>0.27682410829395343</v>
      </c>
      <c r="BM40" s="8">
        <f t="shared" si="33"/>
        <v>0.15371399931023005</v>
      </c>
      <c r="BN40" s="5">
        <f t="shared" si="34"/>
        <v>23.000000000000004</v>
      </c>
      <c r="BP40">
        <f t="shared" si="35"/>
        <v>6.3258891606294654</v>
      </c>
      <c r="BQ40">
        <f t="shared" si="36"/>
        <v>1.6741108393705346</v>
      </c>
      <c r="BR40">
        <f t="shared" si="37"/>
        <v>8</v>
      </c>
      <c r="BS40" s="8">
        <f t="shared" si="38"/>
        <v>0.40127965239596453</v>
      </c>
      <c r="BT40" s="8">
        <f t="shared" si="39"/>
        <v>0</v>
      </c>
      <c r="BU40" s="8">
        <f t="shared" si="40"/>
        <v>1.029214079829933</v>
      </c>
      <c r="BV40" s="8">
        <f t="shared" si="41"/>
        <v>3.4856650465211878</v>
      </c>
      <c r="BW40" s="8">
        <f t="shared" si="42"/>
        <v>6.9802661368932067E-2</v>
      </c>
      <c r="BX40" s="8">
        <f t="shared" si="43"/>
        <v>4.9859614401160179</v>
      </c>
      <c r="BY40">
        <f t="shared" si="44"/>
        <v>0</v>
      </c>
      <c r="BZ40">
        <f t="shared" si="45"/>
        <v>0</v>
      </c>
      <c r="CA40">
        <f t="shared" si="46"/>
        <v>0</v>
      </c>
      <c r="CB40" s="8">
        <f t="shared" si="47"/>
        <v>1.7470354916961601</v>
      </c>
      <c r="CC40">
        <f t="shared" si="48"/>
        <v>0.25296450830383987</v>
      </c>
      <c r="CD40">
        <f t="shared" si="49"/>
        <v>2</v>
      </c>
      <c r="CE40">
        <f t="shared" si="50"/>
        <v>0.30068370828406699</v>
      </c>
      <c r="CF40" s="8">
        <f t="shared" si="51"/>
        <v>0.30742799862046011</v>
      </c>
      <c r="CG40">
        <f t="shared" si="52"/>
        <v>0.60811170690452709</v>
      </c>
      <c r="CH40" s="8">
        <f t="shared" si="53"/>
        <v>15.594073147020545</v>
      </c>
      <c r="CI40" s="8">
        <f t="shared" si="54"/>
        <v>14.732996931812178</v>
      </c>
      <c r="CJ40">
        <f t="shared" si="55"/>
        <v>1.0181227939857433</v>
      </c>
    </row>
    <row r="41" spans="1:88" x14ac:dyDescent="0.2">
      <c r="A41" s="1" t="s">
        <v>657</v>
      </c>
      <c r="B41" s="1">
        <v>39.518001556396484</v>
      </c>
      <c r="C41" s="1">
        <v>1.8849999904632568</v>
      </c>
      <c r="D41" s="1">
        <v>11.102999687194824</v>
      </c>
      <c r="E41" s="1"/>
      <c r="F41" s="1">
        <v>25.982999801635742</v>
      </c>
      <c r="G41" s="1">
        <v>0.49599999189376831</v>
      </c>
      <c r="H41" s="1">
        <v>4.4149999618530273</v>
      </c>
      <c r="I41" s="1">
        <v>10.348999977111816</v>
      </c>
      <c r="J41" s="1">
        <v>1.5559999942779541</v>
      </c>
      <c r="K41" s="1">
        <v>1.5820000171661377</v>
      </c>
      <c r="L41" s="1">
        <v>-0.28099998831748962</v>
      </c>
      <c r="M41" s="1">
        <v>9.8999999463558197E-2</v>
      </c>
      <c r="N41" s="6">
        <f t="shared" si="10"/>
        <v>96.70500098913908</v>
      </c>
      <c r="Q41" s="7">
        <f>B41/VLOOKUP(Q$3,Oxides!$A$1:$D$13,2,FALSE)*VLOOKUP(Q$3,Oxides!$A$1:$D$13,3,FALSE)</f>
        <v>0.65770380456282596</v>
      </c>
      <c r="R41" s="7">
        <f>C41/VLOOKUP(R$3,Oxides!$A$1:$D$13,2,FALSE)*VLOOKUP(R$3,Oxides!$A$1:$D$13,3,FALSE)</f>
        <v>2.3592344196198902E-2</v>
      </c>
      <c r="S41" s="7">
        <f>D41/VLOOKUP(S$3,Oxides!$A$1:$D$13,2,FALSE)*VLOOKUP(S$3,Oxides!$A$1:$D$13,3,FALSE)</f>
        <v>0.21778855046140699</v>
      </c>
      <c r="T41" s="7">
        <f>E41/VLOOKUP(T$3,Oxides!$A$1:$D$13,2,FALSE)*VLOOKUP(T$3,Oxides!$A$1:$D$13,3,FALSE)</f>
        <v>0</v>
      </c>
      <c r="U41" s="7">
        <f>F41/VLOOKUP(U$3,Oxides!$A$1:$D$13,2,FALSE)*VLOOKUP(U$3,Oxides!$A$1:$D$13,3,FALSE)</f>
        <v>0.36164650979917912</v>
      </c>
      <c r="V41" s="7">
        <f>G41/VLOOKUP(V$3,Oxides!$A$1:$D$13,2,FALSE)*VLOOKUP(V$3,Oxides!$A$1:$D$13,3,FALSE)</f>
        <v>6.9920802269856008E-3</v>
      </c>
      <c r="W41" s="7">
        <f>H41/VLOOKUP(W$3,Oxides!$A$1:$D$13,2,FALSE)*VLOOKUP(W$3,Oxides!$A$1:$D$13,3,FALSE)</f>
        <v>0.10954138907546142</v>
      </c>
      <c r="X41" s="7">
        <f>I41/VLOOKUP(X$3,Oxides!$A$1:$D$13,2,FALSE)*VLOOKUP(X$3,Oxides!$A$1:$D$13,3,FALSE)</f>
        <v>0.18454191694475719</v>
      </c>
      <c r="Y41" s="7">
        <f>J41/VLOOKUP(Y$3,Oxides!$A$1:$D$13,2,FALSE)*VLOOKUP(Y$3,Oxides!$A$1:$D$13,3,FALSE)</f>
        <v>5.0210603610773404E-2</v>
      </c>
      <c r="Z41" s="7">
        <f>K41/VLOOKUP(Z$3,Oxides!$A$1:$D$13,2,FALSE)*VLOOKUP(Z$3,Oxides!$A$1:$D$13,3,FALSE)</f>
        <v>3.3589751031709351E-2</v>
      </c>
      <c r="AA41" s="5">
        <f t="shared" si="11"/>
        <v>1.645606949909298</v>
      </c>
      <c r="AC41" s="5"/>
      <c r="AD41" s="7">
        <f>B41/VLOOKUP(AD$3,Oxides!$A$1:$D$13,2,FALSE)*VLOOKUP(AD$3,Oxides!$A$1:$D$13,4,FALSE)</f>
        <v>1.3154076091256519</v>
      </c>
      <c r="AE41" s="7">
        <f>C41/VLOOKUP(AE$3,Oxides!$A$1:$D$13,2,FALSE)*VLOOKUP(AE$3,Oxides!$A$1:$D$13,4,FALSE)</f>
        <v>4.7184688392397804E-2</v>
      </c>
      <c r="AF41" s="7">
        <f>D41/VLOOKUP(AF$3,Oxides!$A$1:$D$13,2,FALSE)*VLOOKUP(AF$3,Oxides!$A$1:$D$13,4,FALSE)</f>
        <v>0.32668282569211049</v>
      </c>
      <c r="AG41" s="7">
        <f>E41/VLOOKUP(AG$3,Oxides!$A$1:$D$13,2,FALSE)*VLOOKUP(AG$3,Oxides!$A$1:$D$13,4,FALSE)</f>
        <v>0</v>
      </c>
      <c r="AH41" s="7">
        <f>F41/VLOOKUP(AH$3,Oxides!$A$1:$D$13,2,FALSE)*VLOOKUP(AH$3,Oxides!$A$1:$D$13,4,FALSE)</f>
        <v>0.36164650979917912</v>
      </c>
      <c r="AI41" s="7">
        <f>G41/VLOOKUP(AI$3,Oxides!$A$1:$D$13,2,FALSE)*VLOOKUP(AI$3,Oxides!$A$1:$D$13,4,FALSE)</f>
        <v>6.9920802269856008E-3</v>
      </c>
      <c r="AJ41" s="7">
        <f>H41/VLOOKUP(AJ$3,Oxides!$A$1:$D$13,2,FALSE)*VLOOKUP(AJ$3,Oxides!$A$1:$D$13,4,FALSE)</f>
        <v>0.10954138907546142</v>
      </c>
      <c r="AK41" s="7">
        <f>I41/VLOOKUP(AK$3,Oxides!$A$1:$D$13,2,FALSE)*VLOOKUP(AK$3,Oxides!$A$1:$D$13,4,FALSE)</f>
        <v>0.18454191694475719</v>
      </c>
      <c r="AL41" s="7">
        <f>J41/VLOOKUP(AL$3,Oxides!$A$1:$D$13,2,FALSE)*VLOOKUP(AL$3,Oxides!$A$1:$D$13,4,FALSE)</f>
        <v>2.5105301805386702E-2</v>
      </c>
      <c r="AM41" s="7">
        <f>K41/VLOOKUP(AM$3,Oxides!$A$1:$D$13,2,FALSE)*VLOOKUP(AM$3,Oxides!$A$1:$D$13,4,FALSE)</f>
        <v>1.6794875515854676E-2</v>
      </c>
      <c r="AN41" s="5">
        <f t="shared" si="12"/>
        <v>2.3938971965777847</v>
      </c>
      <c r="AQ41" s="8">
        <f t="shared" si="13"/>
        <v>6.3190631270925888</v>
      </c>
      <c r="AR41" s="8">
        <f t="shared" si="14"/>
        <v>0.22666968209340288</v>
      </c>
      <c r="AS41" s="8">
        <f t="shared" si="15"/>
        <v>2.0924610579657363</v>
      </c>
      <c r="AT41" s="8">
        <f t="shared" si="16"/>
        <v>0</v>
      </c>
      <c r="AU41" s="8">
        <f t="shared" si="17"/>
        <v>3.4746144225708604</v>
      </c>
      <c r="AV41" s="8">
        <f t="shared" si="18"/>
        <v>6.7178258719951423E-2</v>
      </c>
      <c r="AW41" s="8">
        <f t="shared" si="19"/>
        <v>1.052447846272311</v>
      </c>
      <c r="AX41" s="8">
        <f t="shared" si="20"/>
        <v>1.7730352396907954</v>
      </c>
      <c r="AY41" s="8">
        <f t="shared" si="21"/>
        <v>0.48241164436747946</v>
      </c>
      <c r="AZ41" s="8">
        <f t="shared" si="22"/>
        <v>0.32272241048351646</v>
      </c>
      <c r="BA41" s="5">
        <f t="shared" si="23"/>
        <v>15.810603689256642</v>
      </c>
      <c r="BD41" s="8">
        <f t="shared" si="24"/>
        <v>12.638126254185178</v>
      </c>
      <c r="BE41" s="8">
        <f t="shared" si="25"/>
        <v>0.45333936418680576</v>
      </c>
      <c r="BF41" s="8">
        <f t="shared" si="26"/>
        <v>3.1386915869486041</v>
      </c>
      <c r="BG41" s="8">
        <f t="shared" si="27"/>
        <v>0</v>
      </c>
      <c r="BH41" s="8">
        <f t="shared" si="28"/>
        <v>3.4746144225708604</v>
      </c>
      <c r="BI41" s="8">
        <f t="shared" si="29"/>
        <v>6.7178258719951423E-2</v>
      </c>
      <c r="BJ41" s="8">
        <f t="shared" si="30"/>
        <v>1.052447846272311</v>
      </c>
      <c r="BK41" s="8">
        <f t="shared" si="31"/>
        <v>1.7730352396907954</v>
      </c>
      <c r="BL41" s="8">
        <f t="shared" si="32"/>
        <v>0.24120582218373973</v>
      </c>
      <c r="BM41" s="8">
        <f t="shared" si="33"/>
        <v>0.16136120524175823</v>
      </c>
      <c r="BN41" s="5">
        <f t="shared" si="34"/>
        <v>23.000000000000004</v>
      </c>
      <c r="BP41">
        <f t="shared" si="35"/>
        <v>6.3190631270925888</v>
      </c>
      <c r="BQ41">
        <f t="shared" si="36"/>
        <v>1.6809368729074112</v>
      </c>
      <c r="BR41">
        <f t="shared" si="37"/>
        <v>8</v>
      </c>
      <c r="BS41" s="8">
        <f t="shared" si="38"/>
        <v>0.41152418505832511</v>
      </c>
      <c r="BT41" s="8">
        <f t="shared" si="39"/>
        <v>0</v>
      </c>
      <c r="BU41" s="8">
        <f t="shared" si="40"/>
        <v>1.052447846272311</v>
      </c>
      <c r="BV41" s="8">
        <f t="shared" si="41"/>
        <v>3.4746144225708604</v>
      </c>
      <c r="BW41" s="8">
        <f t="shared" si="42"/>
        <v>6.7178258719951423E-2</v>
      </c>
      <c r="BX41" s="8">
        <f t="shared" si="43"/>
        <v>5.0057647126214482</v>
      </c>
      <c r="BY41">
        <f t="shared" si="44"/>
        <v>0</v>
      </c>
      <c r="BZ41">
        <f t="shared" si="45"/>
        <v>0</v>
      </c>
      <c r="CA41">
        <f t="shared" si="46"/>
        <v>0</v>
      </c>
      <c r="CB41" s="8">
        <f t="shared" si="47"/>
        <v>1.7730352396907954</v>
      </c>
      <c r="CC41">
        <f t="shared" si="48"/>
        <v>0.22696476030920465</v>
      </c>
      <c r="CD41">
        <f t="shared" si="49"/>
        <v>2</v>
      </c>
      <c r="CE41">
        <f t="shared" si="50"/>
        <v>0.25544688405827481</v>
      </c>
      <c r="CF41" s="8">
        <f t="shared" si="51"/>
        <v>0.32272241048351646</v>
      </c>
      <c r="CG41">
        <f t="shared" si="52"/>
        <v>0.57816929454179133</v>
      </c>
      <c r="CH41" s="8">
        <f t="shared" si="53"/>
        <v>15.58393400716324</v>
      </c>
      <c r="CI41" s="8">
        <f t="shared" si="54"/>
        <v>14.778799952312244</v>
      </c>
      <c r="CJ41">
        <f t="shared" si="55"/>
        <v>1.0149673889897364</v>
      </c>
    </row>
    <row r="42" spans="1:88" x14ac:dyDescent="0.2">
      <c r="A42" s="1" t="s">
        <v>659</v>
      </c>
      <c r="B42" s="1">
        <v>39.438999176025391</v>
      </c>
      <c r="C42" s="1">
        <v>1.9010000228881836</v>
      </c>
      <c r="D42" s="1">
        <v>10.848999977111816</v>
      </c>
      <c r="E42" s="1"/>
      <c r="F42" s="1">
        <v>25.64900016784668</v>
      </c>
      <c r="G42" s="1">
        <v>0.58899998664855957</v>
      </c>
      <c r="H42" s="1">
        <v>4.2230000495910645</v>
      </c>
      <c r="I42" s="1">
        <v>10.140000343322754</v>
      </c>
      <c r="J42" s="1">
        <v>1.6009999513626099</v>
      </c>
      <c r="K42" s="1">
        <v>1.4700000286102295</v>
      </c>
      <c r="L42" s="1">
        <v>-0.22300000488758087</v>
      </c>
      <c r="M42" s="1">
        <v>9.0999998152256012E-2</v>
      </c>
      <c r="N42" s="6">
        <f t="shared" si="10"/>
        <v>95.728999696671963</v>
      </c>
      <c r="Q42" s="7">
        <f>B42/VLOOKUP(Q$3,Oxides!$A$1:$D$13,2,FALSE)*VLOOKUP(Q$3,Oxides!$A$1:$D$13,3,FALSE)</f>
        <v>0.65638895654184404</v>
      </c>
      <c r="R42" s="7">
        <f>C42/VLOOKUP(R$3,Oxides!$A$1:$D$13,2,FALSE)*VLOOKUP(R$3,Oxides!$A$1:$D$13,3,FALSE)</f>
        <v>2.3792597922474228E-2</v>
      </c>
      <c r="S42" s="7">
        <f>D42/VLOOKUP(S$3,Oxides!$A$1:$D$13,2,FALSE)*VLOOKUP(S$3,Oxides!$A$1:$D$13,3,FALSE)</f>
        <v>0.21280627267746768</v>
      </c>
      <c r="T42" s="7">
        <f>E42/VLOOKUP(T$3,Oxides!$A$1:$D$13,2,FALSE)*VLOOKUP(T$3,Oxides!$A$1:$D$13,3,FALSE)</f>
        <v>0</v>
      </c>
      <c r="U42" s="7">
        <f>F42/VLOOKUP(U$3,Oxides!$A$1:$D$13,2,FALSE)*VLOOKUP(U$3,Oxides!$A$1:$D$13,3,FALSE)</f>
        <v>0.35699770855389662</v>
      </c>
      <c r="V42" s="7">
        <f>G42/VLOOKUP(V$3,Oxides!$A$1:$D$13,2,FALSE)*VLOOKUP(V$3,Oxides!$A$1:$D$13,3,FALSE)</f>
        <v>8.3030952170302218E-3</v>
      </c>
      <c r="W42" s="7">
        <f>H42/VLOOKUP(W$3,Oxides!$A$1:$D$13,2,FALSE)*VLOOKUP(W$3,Oxides!$A$1:$D$13,3,FALSE)</f>
        <v>0.10477764337370273</v>
      </c>
      <c r="X42" s="7">
        <f>I42/VLOOKUP(X$3,Oxides!$A$1:$D$13,2,FALSE)*VLOOKUP(X$3,Oxides!$A$1:$D$13,3,FALSE)</f>
        <v>0.18081506477107021</v>
      </c>
      <c r="Y42" s="7">
        <f>J42/VLOOKUP(Y$3,Oxides!$A$1:$D$13,2,FALSE)*VLOOKUP(Y$3,Oxides!$A$1:$D$13,3,FALSE)</f>
        <v>5.1662708376832837E-2</v>
      </c>
      <c r="Z42" s="7">
        <f>K42/VLOOKUP(Z$3,Oxides!$A$1:$D$13,2,FALSE)*VLOOKUP(Z$3,Oxides!$A$1:$D$13,3,FALSE)</f>
        <v>3.1211715829227955E-2</v>
      </c>
      <c r="AA42" s="5">
        <f t="shared" si="11"/>
        <v>1.6267557632635465</v>
      </c>
      <c r="AC42" s="5"/>
      <c r="AD42" s="7">
        <f>B42/VLOOKUP(AD$3,Oxides!$A$1:$D$13,2,FALSE)*VLOOKUP(AD$3,Oxides!$A$1:$D$13,4,FALSE)</f>
        <v>1.3127779130836881</v>
      </c>
      <c r="AE42" s="7">
        <f>C42/VLOOKUP(AE$3,Oxides!$A$1:$D$13,2,FALSE)*VLOOKUP(AE$3,Oxides!$A$1:$D$13,4,FALSE)</f>
        <v>4.7585195844948455E-2</v>
      </c>
      <c r="AF42" s="7">
        <f>D42/VLOOKUP(AF$3,Oxides!$A$1:$D$13,2,FALSE)*VLOOKUP(AF$3,Oxides!$A$1:$D$13,4,FALSE)</f>
        <v>0.31920940901620154</v>
      </c>
      <c r="AG42" s="7">
        <f>E42/VLOOKUP(AG$3,Oxides!$A$1:$D$13,2,FALSE)*VLOOKUP(AG$3,Oxides!$A$1:$D$13,4,FALSE)</f>
        <v>0</v>
      </c>
      <c r="AH42" s="7">
        <f>F42/VLOOKUP(AH$3,Oxides!$A$1:$D$13,2,FALSE)*VLOOKUP(AH$3,Oxides!$A$1:$D$13,4,FALSE)</f>
        <v>0.35699770855389662</v>
      </c>
      <c r="AI42" s="7">
        <f>G42/VLOOKUP(AI$3,Oxides!$A$1:$D$13,2,FALSE)*VLOOKUP(AI$3,Oxides!$A$1:$D$13,4,FALSE)</f>
        <v>8.3030952170302218E-3</v>
      </c>
      <c r="AJ42" s="7">
        <f>H42/VLOOKUP(AJ$3,Oxides!$A$1:$D$13,2,FALSE)*VLOOKUP(AJ$3,Oxides!$A$1:$D$13,4,FALSE)</f>
        <v>0.10477764337370273</v>
      </c>
      <c r="AK42" s="7">
        <f>I42/VLOOKUP(AK$3,Oxides!$A$1:$D$13,2,FALSE)*VLOOKUP(AK$3,Oxides!$A$1:$D$13,4,FALSE)</f>
        <v>0.18081506477107021</v>
      </c>
      <c r="AL42" s="7">
        <f>J42/VLOOKUP(AL$3,Oxides!$A$1:$D$13,2,FALSE)*VLOOKUP(AL$3,Oxides!$A$1:$D$13,4,FALSE)</f>
        <v>2.5831354188416419E-2</v>
      </c>
      <c r="AM42" s="7">
        <f>K42/VLOOKUP(AM$3,Oxides!$A$1:$D$13,2,FALSE)*VLOOKUP(AM$3,Oxides!$A$1:$D$13,4,FALSE)</f>
        <v>1.5605857914613977E-2</v>
      </c>
      <c r="AN42" s="5">
        <f t="shared" si="12"/>
        <v>2.3719032419635684</v>
      </c>
      <c r="AQ42" s="8">
        <f t="shared" si="13"/>
        <v>6.3649080339232054</v>
      </c>
      <c r="AR42" s="8">
        <f t="shared" si="14"/>
        <v>0.23071335395784773</v>
      </c>
      <c r="AS42" s="8">
        <f t="shared" si="15"/>
        <v>2.0635514067301637</v>
      </c>
      <c r="AT42" s="8">
        <f t="shared" si="16"/>
        <v>0</v>
      </c>
      <c r="AU42" s="8">
        <f t="shared" si="17"/>
        <v>3.461754742551062</v>
      </c>
      <c r="AV42" s="8">
        <f t="shared" si="18"/>
        <v>8.0513904029913361E-2</v>
      </c>
      <c r="AW42" s="8">
        <f t="shared" si="19"/>
        <v>1.0160135350209947</v>
      </c>
      <c r="AX42" s="8">
        <f t="shared" si="20"/>
        <v>1.7533373268176895</v>
      </c>
      <c r="AY42" s="8">
        <f t="shared" si="21"/>
        <v>0.5009657525841883</v>
      </c>
      <c r="AZ42" s="8">
        <f t="shared" si="22"/>
        <v>0.30265545886178657</v>
      </c>
      <c r="BA42" s="5">
        <f t="shared" si="23"/>
        <v>15.774413514476851</v>
      </c>
      <c r="BD42" s="8">
        <f t="shared" si="24"/>
        <v>12.729816067846411</v>
      </c>
      <c r="BE42" s="8">
        <f t="shared" si="25"/>
        <v>0.46142670791569546</v>
      </c>
      <c r="BF42" s="8">
        <f t="shared" si="26"/>
        <v>3.0953271100952455</v>
      </c>
      <c r="BG42" s="8">
        <f t="shared" si="27"/>
        <v>0</v>
      </c>
      <c r="BH42" s="8">
        <f t="shared" si="28"/>
        <v>3.461754742551062</v>
      </c>
      <c r="BI42" s="8">
        <f t="shared" si="29"/>
        <v>8.0513904029913361E-2</v>
      </c>
      <c r="BJ42" s="8">
        <f t="shared" si="30"/>
        <v>1.0160135350209947</v>
      </c>
      <c r="BK42" s="8">
        <f t="shared" si="31"/>
        <v>1.7533373268176895</v>
      </c>
      <c r="BL42" s="8">
        <f t="shared" si="32"/>
        <v>0.25048287629209415</v>
      </c>
      <c r="BM42" s="8">
        <f t="shared" si="33"/>
        <v>0.15132772943089329</v>
      </c>
      <c r="BN42" s="5">
        <f t="shared" si="34"/>
        <v>22.999999999999996</v>
      </c>
      <c r="BP42">
        <f t="shared" si="35"/>
        <v>6.3649080339232054</v>
      </c>
      <c r="BQ42">
        <f t="shared" si="36"/>
        <v>1.6350919660767946</v>
      </c>
      <c r="BR42">
        <f t="shared" si="37"/>
        <v>8</v>
      </c>
      <c r="BS42" s="8">
        <f t="shared" si="38"/>
        <v>0.42845944065336905</v>
      </c>
      <c r="BT42" s="8">
        <f t="shared" si="39"/>
        <v>0</v>
      </c>
      <c r="BU42" s="8">
        <f t="shared" si="40"/>
        <v>1.0160135350209947</v>
      </c>
      <c r="BV42" s="8">
        <f t="shared" si="41"/>
        <v>3.461754742551062</v>
      </c>
      <c r="BW42" s="8">
        <f t="shared" si="42"/>
        <v>8.0513904029913361E-2</v>
      </c>
      <c r="BX42" s="8">
        <f t="shared" si="43"/>
        <v>4.9867416222553382</v>
      </c>
      <c r="BY42">
        <f t="shared" si="44"/>
        <v>0</v>
      </c>
      <c r="BZ42">
        <f t="shared" si="45"/>
        <v>0</v>
      </c>
      <c r="CA42">
        <f t="shared" si="46"/>
        <v>0</v>
      </c>
      <c r="CB42" s="8">
        <f t="shared" si="47"/>
        <v>1.7533373268176895</v>
      </c>
      <c r="CC42">
        <f t="shared" si="48"/>
        <v>0.2466626731823105</v>
      </c>
      <c r="CD42">
        <f t="shared" si="49"/>
        <v>2</v>
      </c>
      <c r="CE42">
        <f t="shared" si="50"/>
        <v>0.2543030794018778</v>
      </c>
      <c r="CF42" s="8">
        <f t="shared" si="51"/>
        <v>0.30265545886178657</v>
      </c>
      <c r="CG42">
        <f t="shared" si="52"/>
        <v>0.55695853826366437</v>
      </c>
      <c r="CH42" s="8">
        <f t="shared" si="53"/>
        <v>15.543700160519002</v>
      </c>
      <c r="CI42" s="8">
        <f t="shared" si="54"/>
        <v>14.740078949073027</v>
      </c>
      <c r="CJ42">
        <f t="shared" si="55"/>
        <v>1.0176336267821224</v>
      </c>
    </row>
    <row r="43" spans="1:88" x14ac:dyDescent="0.2">
      <c r="A43" s="1" t="s">
        <v>661</v>
      </c>
      <c r="B43" s="1">
        <v>39.492000579833984</v>
      </c>
      <c r="C43" s="1">
        <v>1.8880000114440918</v>
      </c>
      <c r="D43" s="1">
        <v>10.805000305175781</v>
      </c>
      <c r="E43" s="1"/>
      <c r="F43" s="1">
        <v>26.194000244140625</v>
      </c>
      <c r="G43" s="1">
        <v>0.54199999570846558</v>
      </c>
      <c r="H43" s="1">
        <v>4.3600001335144043</v>
      </c>
      <c r="I43" s="1">
        <v>10.003999710083008</v>
      </c>
      <c r="J43" s="1">
        <v>1.6330000162124634</v>
      </c>
      <c r="K43" s="1">
        <v>1.4470000267028809</v>
      </c>
      <c r="L43" s="1">
        <v>-0.27099999785423279</v>
      </c>
      <c r="M43" s="1">
        <v>9.7000002861022949E-2</v>
      </c>
      <c r="N43" s="6">
        <f t="shared" si="10"/>
        <v>96.191001027822495</v>
      </c>
      <c r="Q43" s="7">
        <f>B43/VLOOKUP(Q$3,Oxides!$A$1:$D$13,2,FALSE)*VLOOKUP(Q$3,Oxides!$A$1:$D$13,3,FALSE)</f>
        <v>0.65727106655649992</v>
      </c>
      <c r="R43" s="7">
        <f>C43/VLOOKUP(R$3,Oxides!$A$1:$D$13,2,FALSE)*VLOOKUP(R$3,Oxides!$A$1:$D$13,3,FALSE)</f>
        <v>2.3629891956375965E-2</v>
      </c>
      <c r="S43" s="7">
        <f>D43/VLOOKUP(S$3,Oxides!$A$1:$D$13,2,FALSE)*VLOOKUP(S$3,Oxides!$A$1:$D$13,3,FALSE)</f>
        <v>0.21194320638532158</v>
      </c>
      <c r="T43" s="7">
        <f>E43/VLOOKUP(T$3,Oxides!$A$1:$D$13,2,FALSE)*VLOOKUP(T$3,Oxides!$A$1:$D$13,3,FALSE)</f>
        <v>0</v>
      </c>
      <c r="U43" s="7">
        <f>F43/VLOOKUP(U$3,Oxides!$A$1:$D$13,2,FALSE)*VLOOKUP(U$3,Oxides!$A$1:$D$13,3,FALSE)</f>
        <v>0.36458333673142457</v>
      </c>
      <c r="V43" s="7">
        <f>G43/VLOOKUP(V$3,Oxides!$A$1:$D$13,2,FALSE)*VLOOKUP(V$3,Oxides!$A$1:$D$13,3,FALSE)</f>
        <v>7.640539344668195E-3</v>
      </c>
      <c r="W43" s="7">
        <f>H43/VLOOKUP(W$3,Oxides!$A$1:$D$13,2,FALSE)*VLOOKUP(W$3,Oxides!$A$1:$D$13,3,FALSE)</f>
        <v>0.1081767780568475</v>
      </c>
      <c r="X43" s="7">
        <f>I43/VLOOKUP(X$3,Oxides!$A$1:$D$13,2,FALSE)*VLOOKUP(X$3,Oxides!$A$1:$D$13,3,FALSE)</f>
        <v>0.1783899205427128</v>
      </c>
      <c r="Y43" s="7">
        <f>J43/VLOOKUP(Y$3,Oxides!$A$1:$D$13,2,FALSE)*VLOOKUP(Y$3,Oxides!$A$1:$D$13,3,FALSE)</f>
        <v>5.2695319287889189E-2</v>
      </c>
      <c r="Z43" s="7">
        <f>K43/VLOOKUP(Z$3,Oxides!$A$1:$D$13,2,FALSE)*VLOOKUP(Z$3,Oxides!$A$1:$D$13,3,FALSE)</f>
        <v>3.0723369224036009E-2</v>
      </c>
      <c r="AA43" s="5">
        <f t="shared" si="11"/>
        <v>1.6350534280857758</v>
      </c>
      <c r="AC43" s="5"/>
      <c r="AD43" s="7">
        <f>B43/VLOOKUP(AD$3,Oxides!$A$1:$D$13,2,FALSE)*VLOOKUP(AD$3,Oxides!$A$1:$D$13,4,FALSE)</f>
        <v>1.3145421331129998</v>
      </c>
      <c r="AE43" s="7">
        <f>C43/VLOOKUP(AE$3,Oxides!$A$1:$D$13,2,FALSE)*VLOOKUP(AE$3,Oxides!$A$1:$D$13,4,FALSE)</f>
        <v>4.7259783912751929E-2</v>
      </c>
      <c r="AF43" s="7">
        <f>D43/VLOOKUP(AF$3,Oxides!$A$1:$D$13,2,FALSE)*VLOOKUP(AF$3,Oxides!$A$1:$D$13,4,FALSE)</f>
        <v>0.31791480957798235</v>
      </c>
      <c r="AG43" s="7">
        <f>E43/VLOOKUP(AG$3,Oxides!$A$1:$D$13,2,FALSE)*VLOOKUP(AG$3,Oxides!$A$1:$D$13,4,FALSE)</f>
        <v>0</v>
      </c>
      <c r="AH43" s="7">
        <f>F43/VLOOKUP(AH$3,Oxides!$A$1:$D$13,2,FALSE)*VLOOKUP(AH$3,Oxides!$A$1:$D$13,4,FALSE)</f>
        <v>0.36458333673142457</v>
      </c>
      <c r="AI43" s="7">
        <f>G43/VLOOKUP(AI$3,Oxides!$A$1:$D$13,2,FALSE)*VLOOKUP(AI$3,Oxides!$A$1:$D$13,4,FALSE)</f>
        <v>7.640539344668195E-3</v>
      </c>
      <c r="AJ43" s="7">
        <f>H43/VLOOKUP(AJ$3,Oxides!$A$1:$D$13,2,FALSE)*VLOOKUP(AJ$3,Oxides!$A$1:$D$13,4,FALSE)</f>
        <v>0.1081767780568475</v>
      </c>
      <c r="AK43" s="7">
        <f>I43/VLOOKUP(AK$3,Oxides!$A$1:$D$13,2,FALSE)*VLOOKUP(AK$3,Oxides!$A$1:$D$13,4,FALSE)</f>
        <v>0.1783899205427128</v>
      </c>
      <c r="AL43" s="7">
        <f>J43/VLOOKUP(AL$3,Oxides!$A$1:$D$13,2,FALSE)*VLOOKUP(AL$3,Oxides!$A$1:$D$13,4,FALSE)</f>
        <v>2.6347659643944595E-2</v>
      </c>
      <c r="AM43" s="7">
        <f>K43/VLOOKUP(AM$3,Oxides!$A$1:$D$13,2,FALSE)*VLOOKUP(AM$3,Oxides!$A$1:$D$13,4,FALSE)</f>
        <v>1.5361684612018004E-2</v>
      </c>
      <c r="AN43" s="5">
        <f t="shared" si="12"/>
        <v>2.3802166455353504</v>
      </c>
      <c r="AQ43" s="8">
        <f t="shared" si="13"/>
        <v>6.3512010804375247</v>
      </c>
      <c r="AR43" s="8">
        <f t="shared" si="14"/>
        <v>0.22833531393710918</v>
      </c>
      <c r="AS43" s="8">
        <f t="shared" si="15"/>
        <v>2.0480042251641328</v>
      </c>
      <c r="AT43" s="8">
        <f t="shared" si="16"/>
        <v>0</v>
      </c>
      <c r="AU43" s="8">
        <f t="shared" si="17"/>
        <v>3.5229636598632998</v>
      </c>
      <c r="AV43" s="8">
        <f t="shared" si="18"/>
        <v>7.3830424325867755E-2</v>
      </c>
      <c r="AW43" s="8">
        <f t="shared" si="19"/>
        <v>1.0453106863085082</v>
      </c>
      <c r="AX43" s="8">
        <f t="shared" si="20"/>
        <v>1.7237792955437334</v>
      </c>
      <c r="AY43" s="8">
        <f t="shared" si="21"/>
        <v>0.50919412982630152</v>
      </c>
      <c r="AZ43" s="8">
        <f t="shared" si="22"/>
        <v>0.29687948509993456</v>
      </c>
      <c r="BA43" s="5">
        <f t="shared" si="23"/>
        <v>15.799498300506412</v>
      </c>
      <c r="BD43" s="8">
        <f t="shared" si="24"/>
        <v>12.702402160875049</v>
      </c>
      <c r="BE43" s="8">
        <f t="shared" si="25"/>
        <v>0.45667062787421836</v>
      </c>
      <c r="BF43" s="8">
        <f t="shared" si="26"/>
        <v>3.0720063377461986</v>
      </c>
      <c r="BG43" s="8">
        <f t="shared" si="27"/>
        <v>0</v>
      </c>
      <c r="BH43" s="8">
        <f t="shared" si="28"/>
        <v>3.5229636598632998</v>
      </c>
      <c r="BI43" s="8">
        <f t="shared" si="29"/>
        <v>7.3830424325867755E-2</v>
      </c>
      <c r="BJ43" s="8">
        <f t="shared" si="30"/>
        <v>1.0453106863085082</v>
      </c>
      <c r="BK43" s="8">
        <f t="shared" si="31"/>
        <v>1.7237792955437334</v>
      </c>
      <c r="BL43" s="8">
        <f t="shared" si="32"/>
        <v>0.25459706491315076</v>
      </c>
      <c r="BM43" s="8">
        <f t="shared" si="33"/>
        <v>0.14843974254996728</v>
      </c>
      <c r="BN43" s="5">
        <f t="shared" si="34"/>
        <v>22.999999999999989</v>
      </c>
      <c r="BP43">
        <f t="shared" si="35"/>
        <v>6.3512010804375247</v>
      </c>
      <c r="BQ43">
        <f t="shared" si="36"/>
        <v>1.6487989195624753</v>
      </c>
      <c r="BR43">
        <f t="shared" si="37"/>
        <v>8</v>
      </c>
      <c r="BS43" s="8">
        <f t="shared" si="38"/>
        <v>0.39920530560165757</v>
      </c>
      <c r="BT43" s="8">
        <f t="shared" si="39"/>
        <v>0</v>
      </c>
      <c r="BU43" s="8">
        <f t="shared" si="40"/>
        <v>1.0453106863085082</v>
      </c>
      <c r="BV43" s="8">
        <f t="shared" si="41"/>
        <v>3.5229636598632998</v>
      </c>
      <c r="BW43" s="8">
        <f t="shared" si="42"/>
        <v>7.3830424325867755E-2</v>
      </c>
      <c r="BX43" s="8">
        <f t="shared" si="43"/>
        <v>5.0413100760993332</v>
      </c>
      <c r="BY43">
        <f t="shared" si="44"/>
        <v>0</v>
      </c>
      <c r="BZ43">
        <f t="shared" si="45"/>
        <v>0</v>
      </c>
      <c r="CA43">
        <f t="shared" si="46"/>
        <v>0</v>
      </c>
      <c r="CB43" s="8">
        <f t="shared" si="47"/>
        <v>1.7237792955437334</v>
      </c>
      <c r="CC43">
        <f t="shared" si="48"/>
        <v>0.27622070445626656</v>
      </c>
      <c r="CD43">
        <f t="shared" si="49"/>
        <v>2</v>
      </c>
      <c r="CE43">
        <f t="shared" si="50"/>
        <v>0.23297342537003496</v>
      </c>
      <c r="CF43" s="8">
        <f t="shared" si="51"/>
        <v>0.29687948509993456</v>
      </c>
      <c r="CG43">
        <f t="shared" si="52"/>
        <v>0.52985291046996952</v>
      </c>
      <c r="CH43" s="8">
        <f t="shared" si="53"/>
        <v>15.571162986569302</v>
      </c>
      <c r="CI43" s="8">
        <f t="shared" si="54"/>
        <v>14.765089371643066</v>
      </c>
      <c r="CJ43">
        <f t="shared" si="55"/>
        <v>1.0159098683688355</v>
      </c>
    </row>
    <row r="44" spans="1:88" x14ac:dyDescent="0.2">
      <c r="A44" s="1" t="s">
        <v>663</v>
      </c>
      <c r="B44" s="1">
        <v>39.602001190185547</v>
      </c>
      <c r="C44" s="1">
        <v>1.812000036239624</v>
      </c>
      <c r="D44" s="1">
        <v>10.805000305175781</v>
      </c>
      <c r="E44" s="1"/>
      <c r="F44" s="1">
        <v>25.841999053955078</v>
      </c>
      <c r="G44" s="1">
        <v>0.51700001955032349</v>
      </c>
      <c r="H44" s="1">
        <v>4.3309998512268066</v>
      </c>
      <c r="I44" s="1">
        <v>10.050999641418457</v>
      </c>
      <c r="J44" s="1">
        <v>1.7769999504089355</v>
      </c>
      <c r="K44" s="1">
        <v>1.4859999418258667</v>
      </c>
      <c r="L44" s="1">
        <v>-0.16300000250339508</v>
      </c>
      <c r="M44" s="1">
        <v>9.0000003576278687E-2</v>
      </c>
      <c r="N44" s="6">
        <f t="shared" si="10"/>
        <v>96.149999991059303</v>
      </c>
      <c r="Q44" s="7">
        <f>B44/VLOOKUP(Q$3,Oxides!$A$1:$D$13,2,FALSE)*VLOOKUP(Q$3,Oxides!$A$1:$D$13,3,FALSE)</f>
        <v>0.65910182259382655</v>
      </c>
      <c r="R44" s="7">
        <f>C44/VLOOKUP(R$3,Oxides!$A$1:$D$13,2,FALSE)*VLOOKUP(R$3,Oxides!$A$1:$D$13,3,FALSE)</f>
        <v>2.2678688994573436E-2</v>
      </c>
      <c r="S44" s="7">
        <f>D44/VLOOKUP(S$3,Oxides!$A$1:$D$13,2,FALSE)*VLOOKUP(S$3,Oxides!$A$1:$D$13,3,FALSE)</f>
        <v>0.21194320638532158</v>
      </c>
      <c r="T44" s="7">
        <f>E44/VLOOKUP(T$3,Oxides!$A$1:$D$13,2,FALSE)*VLOOKUP(T$3,Oxides!$A$1:$D$13,3,FALSE)</f>
        <v>0</v>
      </c>
      <c r="U44" s="7">
        <f>F44/VLOOKUP(U$3,Oxides!$A$1:$D$13,2,FALSE)*VLOOKUP(U$3,Oxides!$A$1:$D$13,3,FALSE)</f>
        <v>0.3596839793497667</v>
      </c>
      <c r="V44" s="7">
        <f>G44/VLOOKUP(V$3,Oxides!$A$1:$D$13,2,FALSE)*VLOOKUP(V$3,Oxides!$A$1:$D$13,3,FALSE)</f>
        <v>7.2881162764680341E-3</v>
      </c>
      <c r="W44" s="7">
        <f>H44/VLOOKUP(W$3,Oxides!$A$1:$D$13,2,FALSE)*VLOOKUP(W$3,Oxides!$A$1:$D$13,3,FALSE)</f>
        <v>0.10745724663378704</v>
      </c>
      <c r="X44" s="7">
        <f>I44/VLOOKUP(X$3,Oxides!$A$1:$D$13,2,FALSE)*VLOOKUP(X$3,Oxides!$A$1:$D$13,3,FALSE)</f>
        <v>0.17922801673018002</v>
      </c>
      <c r="Y44" s="7">
        <f>J44/VLOOKUP(Y$3,Oxides!$A$1:$D$13,2,FALSE)*VLOOKUP(Y$3,Oxides!$A$1:$D$13,3,FALSE)</f>
        <v>5.7342056847339937E-2</v>
      </c>
      <c r="Z44" s="7">
        <f>K44/VLOOKUP(Z$3,Oxides!$A$1:$D$13,2,FALSE)*VLOOKUP(Z$3,Oxides!$A$1:$D$13,3,FALSE)</f>
        <v>3.1551433335935013E-2</v>
      </c>
      <c r="AA44" s="5">
        <f t="shared" si="11"/>
        <v>1.6362745671471985</v>
      </c>
      <c r="AC44" s="5"/>
      <c r="AD44" s="7">
        <f>B44/VLOOKUP(AD$3,Oxides!$A$1:$D$13,2,FALSE)*VLOOKUP(AD$3,Oxides!$A$1:$D$13,4,FALSE)</f>
        <v>1.3182036451876531</v>
      </c>
      <c r="AE44" s="7">
        <f>C44/VLOOKUP(AE$3,Oxides!$A$1:$D$13,2,FALSE)*VLOOKUP(AE$3,Oxides!$A$1:$D$13,4,FALSE)</f>
        <v>4.5357377989146873E-2</v>
      </c>
      <c r="AF44" s="7">
        <f>D44/VLOOKUP(AF$3,Oxides!$A$1:$D$13,2,FALSE)*VLOOKUP(AF$3,Oxides!$A$1:$D$13,4,FALSE)</f>
        <v>0.31791480957798235</v>
      </c>
      <c r="AG44" s="7">
        <f>E44/VLOOKUP(AG$3,Oxides!$A$1:$D$13,2,FALSE)*VLOOKUP(AG$3,Oxides!$A$1:$D$13,4,FALSE)</f>
        <v>0</v>
      </c>
      <c r="AH44" s="7">
        <f>F44/VLOOKUP(AH$3,Oxides!$A$1:$D$13,2,FALSE)*VLOOKUP(AH$3,Oxides!$A$1:$D$13,4,FALSE)</f>
        <v>0.3596839793497667</v>
      </c>
      <c r="AI44" s="7">
        <f>G44/VLOOKUP(AI$3,Oxides!$A$1:$D$13,2,FALSE)*VLOOKUP(AI$3,Oxides!$A$1:$D$13,4,FALSE)</f>
        <v>7.2881162764680341E-3</v>
      </c>
      <c r="AJ44" s="7">
        <f>H44/VLOOKUP(AJ$3,Oxides!$A$1:$D$13,2,FALSE)*VLOOKUP(AJ$3,Oxides!$A$1:$D$13,4,FALSE)</f>
        <v>0.10745724663378704</v>
      </c>
      <c r="AK44" s="7">
        <f>I44/VLOOKUP(AK$3,Oxides!$A$1:$D$13,2,FALSE)*VLOOKUP(AK$3,Oxides!$A$1:$D$13,4,FALSE)</f>
        <v>0.17922801673018002</v>
      </c>
      <c r="AL44" s="7">
        <f>J44/VLOOKUP(AL$3,Oxides!$A$1:$D$13,2,FALSE)*VLOOKUP(AL$3,Oxides!$A$1:$D$13,4,FALSE)</f>
        <v>2.8671028423669968E-2</v>
      </c>
      <c r="AM44" s="7">
        <f>K44/VLOOKUP(AM$3,Oxides!$A$1:$D$13,2,FALSE)*VLOOKUP(AM$3,Oxides!$A$1:$D$13,4,FALSE)</f>
        <v>1.5775716667967506E-2</v>
      </c>
      <c r="AN44" s="5">
        <f t="shared" si="12"/>
        <v>2.3795799368366208</v>
      </c>
      <c r="AQ44" s="8">
        <f t="shared" si="13"/>
        <v>6.3705957866709122</v>
      </c>
      <c r="AR44" s="8">
        <f t="shared" si="14"/>
        <v>0.21920248981784982</v>
      </c>
      <c r="AS44" s="8">
        <f t="shared" si="15"/>
        <v>2.0485522135233429</v>
      </c>
      <c r="AT44" s="8">
        <f t="shared" si="16"/>
        <v>0</v>
      </c>
      <c r="AU44" s="8">
        <f t="shared" si="17"/>
        <v>3.4765512168682524</v>
      </c>
      <c r="AV44" s="8">
        <f t="shared" si="18"/>
        <v>7.0443808910914438E-2</v>
      </c>
      <c r="AW44" s="8">
        <f t="shared" si="19"/>
        <v>1.038635699653234</v>
      </c>
      <c r="AX44" s="8">
        <f t="shared" si="20"/>
        <v>1.7323412090430519</v>
      </c>
      <c r="AY44" s="8">
        <f t="shared" si="21"/>
        <v>0.55424374994609416</v>
      </c>
      <c r="AZ44" s="8">
        <f t="shared" si="22"/>
        <v>0.30496263457794059</v>
      </c>
      <c r="BA44" s="5">
        <f t="shared" si="23"/>
        <v>15.815528809011591</v>
      </c>
      <c r="BD44" s="8">
        <f t="shared" si="24"/>
        <v>12.741191573341824</v>
      </c>
      <c r="BE44" s="8">
        <f t="shared" si="25"/>
        <v>0.43840497963569963</v>
      </c>
      <c r="BF44" s="8">
        <f t="shared" si="26"/>
        <v>3.0728283202850144</v>
      </c>
      <c r="BG44" s="8">
        <f t="shared" si="27"/>
        <v>0</v>
      </c>
      <c r="BH44" s="8">
        <f t="shared" si="28"/>
        <v>3.4765512168682524</v>
      </c>
      <c r="BI44" s="8">
        <f t="shared" si="29"/>
        <v>7.0443808910914438E-2</v>
      </c>
      <c r="BJ44" s="8">
        <f t="shared" si="30"/>
        <v>1.038635699653234</v>
      </c>
      <c r="BK44" s="8">
        <f t="shared" si="31"/>
        <v>1.7323412090430519</v>
      </c>
      <c r="BL44" s="8">
        <f t="shared" si="32"/>
        <v>0.27712187497304708</v>
      </c>
      <c r="BM44" s="8">
        <f t="shared" si="33"/>
        <v>0.1524813172889703</v>
      </c>
      <c r="BN44" s="5">
        <f t="shared" si="34"/>
        <v>23.000000000000011</v>
      </c>
      <c r="BP44">
        <f t="shared" si="35"/>
        <v>6.3705957866709122</v>
      </c>
      <c r="BQ44">
        <f t="shared" si="36"/>
        <v>1.6294042133290878</v>
      </c>
      <c r="BR44">
        <f t="shared" si="37"/>
        <v>8</v>
      </c>
      <c r="BS44" s="8">
        <f t="shared" si="38"/>
        <v>0.41914800019425513</v>
      </c>
      <c r="BT44" s="8">
        <f t="shared" si="39"/>
        <v>0</v>
      </c>
      <c r="BU44" s="8">
        <f t="shared" si="40"/>
        <v>1.038635699653234</v>
      </c>
      <c r="BV44" s="8">
        <f t="shared" si="41"/>
        <v>3.4765512168682524</v>
      </c>
      <c r="BW44" s="8">
        <f t="shared" si="42"/>
        <v>7.0443808910914438E-2</v>
      </c>
      <c r="BX44" s="8">
        <f t="shared" si="43"/>
        <v>5.0047787256266556</v>
      </c>
      <c r="BY44">
        <f t="shared" si="44"/>
        <v>0</v>
      </c>
      <c r="BZ44">
        <f t="shared" si="45"/>
        <v>0</v>
      </c>
      <c r="CA44">
        <f t="shared" si="46"/>
        <v>0</v>
      </c>
      <c r="CB44" s="8">
        <f t="shared" si="47"/>
        <v>1.7323412090430519</v>
      </c>
      <c r="CC44">
        <f t="shared" si="48"/>
        <v>0.26765879095694811</v>
      </c>
      <c r="CD44">
        <f t="shared" si="49"/>
        <v>2</v>
      </c>
      <c r="CE44">
        <f t="shared" si="50"/>
        <v>0.28658495898914604</v>
      </c>
      <c r="CF44" s="8">
        <f t="shared" si="51"/>
        <v>0.30496263457794059</v>
      </c>
      <c r="CG44">
        <f t="shared" si="52"/>
        <v>0.59154759356708664</v>
      </c>
      <c r="CH44" s="8">
        <f t="shared" si="53"/>
        <v>15.596326319193743</v>
      </c>
      <c r="CI44" s="8">
        <f t="shared" si="54"/>
        <v>14.737119934669707</v>
      </c>
      <c r="CJ44">
        <f t="shared" si="55"/>
        <v>1.0178379538536466</v>
      </c>
    </row>
    <row r="45" spans="1:88" x14ac:dyDescent="0.2">
      <c r="A45" s="1" t="s">
        <v>665</v>
      </c>
      <c r="B45" s="1">
        <v>39.425998687744141</v>
      </c>
      <c r="C45" s="1">
        <v>1.8869999647140503</v>
      </c>
      <c r="D45" s="1">
        <v>10.711999893188477</v>
      </c>
      <c r="E45" s="1"/>
      <c r="F45" s="1">
        <v>25.996000289916992</v>
      </c>
      <c r="G45" s="1">
        <v>0.51499998569488525</v>
      </c>
      <c r="H45" s="1">
        <v>4.3689999580383301</v>
      </c>
      <c r="I45" s="1">
        <v>9.8850002288818359</v>
      </c>
      <c r="J45" s="1">
        <v>1.875</v>
      </c>
      <c r="K45" s="1">
        <v>1.4220000505447388</v>
      </c>
      <c r="L45" s="1">
        <v>0.51499998569488525</v>
      </c>
      <c r="M45" s="1">
        <v>8.7999999523162842E-2</v>
      </c>
      <c r="N45" s="6">
        <f t="shared" si="10"/>
        <v>96.689999043941498</v>
      </c>
      <c r="Q45" s="7">
        <f>B45/VLOOKUP(Q$3,Oxides!$A$1:$D$13,2,FALSE)*VLOOKUP(Q$3,Oxides!$A$1:$D$13,3,FALSE)</f>
        <v>0.65617258753868102</v>
      </c>
      <c r="R45" s="7">
        <f>C45/VLOOKUP(R$3,Oxides!$A$1:$D$13,2,FALSE)*VLOOKUP(R$3,Oxides!$A$1:$D$13,3,FALSE)</f>
        <v>2.3617375538982441E-2</v>
      </c>
      <c r="S45" s="7">
        <f>D45/VLOOKUP(S$3,Oxides!$A$1:$D$13,2,FALSE)*VLOOKUP(S$3,Oxides!$A$1:$D$13,3,FALSE)</f>
        <v>0.2101189764033656</v>
      </c>
      <c r="T45" s="7">
        <f>E45/VLOOKUP(T$3,Oxides!$A$1:$D$13,2,FALSE)*VLOOKUP(T$3,Oxides!$A$1:$D$13,3,FALSE)</f>
        <v>0</v>
      </c>
      <c r="U45" s="7">
        <f>F45/VLOOKUP(U$3,Oxides!$A$1:$D$13,2,FALSE)*VLOOKUP(U$3,Oxides!$A$1:$D$13,3,FALSE)</f>
        <v>0.36182745815958756</v>
      </c>
      <c r="V45" s="7">
        <f>G45/VLOOKUP(V$3,Oxides!$A$1:$D$13,2,FALSE)*VLOOKUP(V$3,Oxides!$A$1:$D$13,3,FALSE)</f>
        <v>7.2599219268662972E-3</v>
      </c>
      <c r="W45" s="7">
        <f>H45/VLOOKUP(W$3,Oxides!$A$1:$D$13,2,FALSE)*VLOOKUP(W$3,Oxides!$A$1:$D$13,3,FALSE)</f>
        <v>0.10840007438488924</v>
      </c>
      <c r="X45" s="7">
        <f>I45/VLOOKUP(X$3,Oxides!$A$1:$D$13,2,FALSE)*VLOOKUP(X$3,Oxides!$A$1:$D$13,3,FALSE)</f>
        <v>0.17626793847441014</v>
      </c>
      <c r="Y45" s="7">
        <f>J45/VLOOKUP(Y$3,Oxides!$A$1:$D$13,2,FALSE)*VLOOKUP(Y$3,Oxides!$A$1:$D$13,3,FALSE)</f>
        <v>6.05044229539905E-2</v>
      </c>
      <c r="Z45" s="7">
        <f>K45/VLOOKUP(Z$3,Oxides!$A$1:$D$13,2,FALSE)*VLOOKUP(Z$3,Oxides!$A$1:$D$13,3,FALSE)</f>
        <v>3.0192558246893982E-2</v>
      </c>
      <c r="AA45" s="5">
        <f t="shared" si="11"/>
        <v>1.6343613136276667</v>
      </c>
      <c r="AC45" s="5"/>
      <c r="AD45" s="7">
        <f>B45/VLOOKUP(AD$3,Oxides!$A$1:$D$13,2,FALSE)*VLOOKUP(AD$3,Oxides!$A$1:$D$13,4,FALSE)</f>
        <v>1.312345175077362</v>
      </c>
      <c r="AE45" s="7">
        <f>C45/VLOOKUP(AE$3,Oxides!$A$1:$D$13,2,FALSE)*VLOOKUP(AE$3,Oxides!$A$1:$D$13,4,FALSE)</f>
        <v>4.7234751077964883E-2</v>
      </c>
      <c r="AF45" s="7">
        <f>D45/VLOOKUP(AF$3,Oxides!$A$1:$D$13,2,FALSE)*VLOOKUP(AF$3,Oxides!$A$1:$D$13,4,FALSE)</f>
        <v>0.31517846460504839</v>
      </c>
      <c r="AG45" s="7">
        <f>E45/VLOOKUP(AG$3,Oxides!$A$1:$D$13,2,FALSE)*VLOOKUP(AG$3,Oxides!$A$1:$D$13,4,FALSE)</f>
        <v>0</v>
      </c>
      <c r="AH45" s="7">
        <f>F45/VLOOKUP(AH$3,Oxides!$A$1:$D$13,2,FALSE)*VLOOKUP(AH$3,Oxides!$A$1:$D$13,4,FALSE)</f>
        <v>0.36182745815958756</v>
      </c>
      <c r="AI45" s="7">
        <f>G45/VLOOKUP(AI$3,Oxides!$A$1:$D$13,2,FALSE)*VLOOKUP(AI$3,Oxides!$A$1:$D$13,4,FALSE)</f>
        <v>7.2599219268662972E-3</v>
      </c>
      <c r="AJ45" s="7">
        <f>H45/VLOOKUP(AJ$3,Oxides!$A$1:$D$13,2,FALSE)*VLOOKUP(AJ$3,Oxides!$A$1:$D$13,4,FALSE)</f>
        <v>0.10840007438488924</v>
      </c>
      <c r="AK45" s="7">
        <f>I45/VLOOKUP(AK$3,Oxides!$A$1:$D$13,2,FALSE)*VLOOKUP(AK$3,Oxides!$A$1:$D$13,4,FALSE)</f>
        <v>0.17626793847441014</v>
      </c>
      <c r="AL45" s="7">
        <f>J45/VLOOKUP(AL$3,Oxides!$A$1:$D$13,2,FALSE)*VLOOKUP(AL$3,Oxides!$A$1:$D$13,4,FALSE)</f>
        <v>3.025221147699525E-2</v>
      </c>
      <c r="AM45" s="7">
        <f>K45/VLOOKUP(AM$3,Oxides!$A$1:$D$13,2,FALSE)*VLOOKUP(AM$3,Oxides!$A$1:$D$13,4,FALSE)</f>
        <v>1.5096279123446991E-2</v>
      </c>
      <c r="AN45" s="5">
        <f t="shared" si="12"/>
        <v>2.3738622743065707</v>
      </c>
      <c r="AQ45" s="8">
        <f t="shared" si="13"/>
        <v>6.3575590196352829</v>
      </c>
      <c r="AR45" s="8">
        <f t="shared" si="14"/>
        <v>0.22882525379669311</v>
      </c>
      <c r="AS45" s="8">
        <f t="shared" si="15"/>
        <v>2.0358116431540241</v>
      </c>
      <c r="AT45" s="8">
        <f t="shared" si="16"/>
        <v>0</v>
      </c>
      <c r="AU45" s="8">
        <f t="shared" si="17"/>
        <v>3.5056926544323064</v>
      </c>
      <c r="AV45" s="8">
        <f t="shared" si="18"/>
        <v>7.034030833431601E-2</v>
      </c>
      <c r="AW45" s="8">
        <f t="shared" si="19"/>
        <v>1.0502722663557817</v>
      </c>
      <c r="AX45" s="8">
        <f t="shared" si="20"/>
        <v>1.7078339500953967</v>
      </c>
      <c r="AY45" s="8">
        <f t="shared" si="21"/>
        <v>0.586218393124042</v>
      </c>
      <c r="AZ45" s="8">
        <f t="shared" si="22"/>
        <v>0.29253122525038289</v>
      </c>
      <c r="BA45" s="5">
        <f t="shared" si="23"/>
        <v>15.835084714178226</v>
      </c>
      <c r="BD45" s="8">
        <f t="shared" si="24"/>
        <v>12.715118039270566</v>
      </c>
      <c r="BE45" s="8">
        <f t="shared" si="25"/>
        <v>0.45765050759338621</v>
      </c>
      <c r="BF45" s="8">
        <f t="shared" si="26"/>
        <v>3.0537174647310366</v>
      </c>
      <c r="BG45" s="8">
        <f t="shared" si="27"/>
        <v>0</v>
      </c>
      <c r="BH45" s="8">
        <f t="shared" si="28"/>
        <v>3.5056926544323064</v>
      </c>
      <c r="BI45" s="8">
        <f t="shared" si="29"/>
        <v>7.034030833431601E-2</v>
      </c>
      <c r="BJ45" s="8">
        <f t="shared" si="30"/>
        <v>1.0502722663557817</v>
      </c>
      <c r="BK45" s="8">
        <f t="shared" si="31"/>
        <v>1.7078339500953967</v>
      </c>
      <c r="BL45" s="8">
        <f t="shared" si="32"/>
        <v>0.293109196562021</v>
      </c>
      <c r="BM45" s="8">
        <f t="shared" si="33"/>
        <v>0.14626561262519144</v>
      </c>
      <c r="BN45" s="5">
        <f t="shared" si="34"/>
        <v>23.000000000000004</v>
      </c>
      <c r="BP45">
        <f t="shared" si="35"/>
        <v>6.3575590196352829</v>
      </c>
      <c r="BQ45">
        <f t="shared" si="36"/>
        <v>1.6424409803647171</v>
      </c>
      <c r="BR45">
        <f t="shared" si="37"/>
        <v>8</v>
      </c>
      <c r="BS45" s="8">
        <f t="shared" si="38"/>
        <v>0.39337066278930699</v>
      </c>
      <c r="BT45" s="8">
        <f t="shared" si="39"/>
        <v>0</v>
      </c>
      <c r="BU45" s="8">
        <f t="shared" si="40"/>
        <v>1.0502722663557817</v>
      </c>
      <c r="BV45" s="8">
        <f t="shared" si="41"/>
        <v>3.5056926544323064</v>
      </c>
      <c r="BW45" s="8">
        <f t="shared" si="42"/>
        <v>7.034030833431601E-2</v>
      </c>
      <c r="BX45" s="8">
        <f t="shared" si="43"/>
        <v>5.019675891911711</v>
      </c>
      <c r="BY45">
        <f t="shared" si="44"/>
        <v>0</v>
      </c>
      <c r="BZ45">
        <f t="shared" si="45"/>
        <v>0</v>
      </c>
      <c r="CA45">
        <f t="shared" si="46"/>
        <v>0</v>
      </c>
      <c r="CB45" s="8">
        <f t="shared" si="47"/>
        <v>1.7078339500953967</v>
      </c>
      <c r="CC45">
        <f t="shared" si="48"/>
        <v>0.29216604990460326</v>
      </c>
      <c r="CD45">
        <f t="shared" si="49"/>
        <v>2</v>
      </c>
      <c r="CE45">
        <f t="shared" si="50"/>
        <v>0.29405234321943874</v>
      </c>
      <c r="CF45" s="8">
        <f t="shared" si="51"/>
        <v>0.29253122525038289</v>
      </c>
      <c r="CG45">
        <f t="shared" si="52"/>
        <v>0.58658356846982163</v>
      </c>
      <c r="CH45" s="8">
        <f t="shared" si="53"/>
        <v>15.606259460381532</v>
      </c>
      <c r="CI45" s="8">
        <f t="shared" si="54"/>
        <v>14.727509842007107</v>
      </c>
      <c r="CJ45">
        <f t="shared" si="55"/>
        <v>1.018502120244094</v>
      </c>
    </row>
    <row r="46" spans="1:88" x14ac:dyDescent="0.2">
      <c r="A46" s="1" t="s">
        <v>667</v>
      </c>
      <c r="B46" s="1">
        <v>39.740001678466797</v>
      </c>
      <c r="C46" s="1">
        <v>1.8980000019073486</v>
      </c>
      <c r="D46" s="1">
        <v>10.673999786376953</v>
      </c>
      <c r="E46" s="1"/>
      <c r="F46" s="1">
        <v>25.788999557495117</v>
      </c>
      <c r="G46" s="1">
        <v>0.56400001049041748</v>
      </c>
      <c r="H46" s="1">
        <v>4.2789998054504395</v>
      </c>
      <c r="I46" s="1">
        <v>10.034999847412109</v>
      </c>
      <c r="J46" s="1">
        <v>1.8839999437332153</v>
      </c>
      <c r="K46" s="1">
        <v>1.4750000238418579</v>
      </c>
      <c r="L46" s="1">
        <v>-0.2460000067949295</v>
      </c>
      <c r="M46" s="1">
        <v>0.10400000214576721</v>
      </c>
      <c r="N46" s="6">
        <f t="shared" si="10"/>
        <v>96.196000650525093</v>
      </c>
      <c r="Q46" s="7">
        <f>B46/VLOOKUP(Q$3,Oxides!$A$1:$D$13,2,FALSE)*VLOOKUP(Q$3,Oxides!$A$1:$D$13,3,FALSE)</f>
        <v>0.6613985846414866</v>
      </c>
      <c r="R46" s="7">
        <f>C46/VLOOKUP(R$3,Oxides!$A$1:$D$13,2,FALSE)*VLOOKUP(R$3,Oxides!$A$1:$D$13,3,FALSE)</f>
        <v>2.3755050162297165E-2</v>
      </c>
      <c r="S46" s="7">
        <f>D46/VLOOKUP(S$3,Oxides!$A$1:$D$13,2,FALSE)*VLOOKUP(S$3,Oxides!$A$1:$D$13,3,FALSE)</f>
        <v>0.2093735933165404</v>
      </c>
      <c r="T46" s="7">
        <f>E46/VLOOKUP(T$3,Oxides!$A$1:$D$13,2,FALSE)*VLOOKUP(T$3,Oxides!$A$1:$D$13,3,FALSE)</f>
        <v>0</v>
      </c>
      <c r="U46" s="7">
        <f>F46/VLOOKUP(U$3,Oxides!$A$1:$D$13,2,FALSE)*VLOOKUP(U$3,Oxides!$A$1:$D$13,3,FALSE)</f>
        <v>0.3589463015195628</v>
      </c>
      <c r="V46" s="7">
        <f>G46/VLOOKUP(V$3,Oxides!$A$1:$D$13,2,FALSE)*VLOOKUP(V$3,Oxides!$A$1:$D$13,3,FALSE)</f>
        <v>7.95067214883006E-3</v>
      </c>
      <c r="W46" s="7">
        <f>H46/VLOOKUP(W$3,Oxides!$A$1:$D$13,2,FALSE)*VLOOKUP(W$3,Oxides!$A$1:$D$13,3,FALSE)</f>
        <v>0.10616706378088843</v>
      </c>
      <c r="X46" s="7">
        <f>I46/VLOOKUP(X$3,Oxides!$A$1:$D$13,2,FALSE)*VLOOKUP(X$3,Oxides!$A$1:$D$13,3,FALSE)</f>
        <v>0.17894271064619288</v>
      </c>
      <c r="Y46" s="7">
        <f>J46/VLOOKUP(Y$3,Oxides!$A$1:$D$13,2,FALSE)*VLOOKUP(Y$3,Oxides!$A$1:$D$13,3,FALSE)</f>
        <v>6.079484236849534E-2</v>
      </c>
      <c r="Z46" s="7">
        <f>K46/VLOOKUP(Z$3,Oxides!$A$1:$D$13,2,FALSE)*VLOOKUP(Z$3,Oxides!$A$1:$D$13,3,FALSE)</f>
        <v>3.1317878024656361E-2</v>
      </c>
      <c r="AA46" s="5">
        <f t="shared" si="11"/>
        <v>1.6386466966089501</v>
      </c>
      <c r="AC46" s="5"/>
      <c r="AD46" s="7">
        <f>B46/VLOOKUP(AD$3,Oxides!$A$1:$D$13,2,FALSE)*VLOOKUP(AD$3,Oxides!$A$1:$D$13,4,FALSE)</f>
        <v>1.3227971692829732</v>
      </c>
      <c r="AE46" s="7">
        <f>C46/VLOOKUP(AE$3,Oxides!$A$1:$D$13,2,FALSE)*VLOOKUP(AE$3,Oxides!$A$1:$D$13,4,FALSE)</f>
        <v>4.751010032459433E-2</v>
      </c>
      <c r="AF46" s="7">
        <f>D46/VLOOKUP(AF$3,Oxides!$A$1:$D$13,2,FALSE)*VLOOKUP(AF$3,Oxides!$A$1:$D$13,4,FALSE)</f>
        <v>0.31406038997481062</v>
      </c>
      <c r="AG46" s="7">
        <f>E46/VLOOKUP(AG$3,Oxides!$A$1:$D$13,2,FALSE)*VLOOKUP(AG$3,Oxides!$A$1:$D$13,4,FALSE)</f>
        <v>0</v>
      </c>
      <c r="AH46" s="7">
        <f>F46/VLOOKUP(AH$3,Oxides!$A$1:$D$13,2,FALSE)*VLOOKUP(AH$3,Oxides!$A$1:$D$13,4,FALSE)</f>
        <v>0.3589463015195628</v>
      </c>
      <c r="AI46" s="7">
        <f>G46/VLOOKUP(AI$3,Oxides!$A$1:$D$13,2,FALSE)*VLOOKUP(AI$3,Oxides!$A$1:$D$13,4,FALSE)</f>
        <v>7.95067214883006E-3</v>
      </c>
      <c r="AJ46" s="7">
        <f>H46/VLOOKUP(AJ$3,Oxides!$A$1:$D$13,2,FALSE)*VLOOKUP(AJ$3,Oxides!$A$1:$D$13,4,FALSE)</f>
        <v>0.10616706378088843</v>
      </c>
      <c r="AK46" s="7">
        <f>I46/VLOOKUP(AK$3,Oxides!$A$1:$D$13,2,FALSE)*VLOOKUP(AK$3,Oxides!$A$1:$D$13,4,FALSE)</f>
        <v>0.17894271064619288</v>
      </c>
      <c r="AL46" s="7">
        <f>J46/VLOOKUP(AL$3,Oxides!$A$1:$D$13,2,FALSE)*VLOOKUP(AL$3,Oxides!$A$1:$D$13,4,FALSE)</f>
        <v>3.039742118424767E-2</v>
      </c>
      <c r="AM46" s="7">
        <f>K46/VLOOKUP(AM$3,Oxides!$A$1:$D$13,2,FALSE)*VLOOKUP(AM$3,Oxides!$A$1:$D$13,4,FALSE)</f>
        <v>1.565893901232818E-2</v>
      </c>
      <c r="AN46" s="5">
        <f t="shared" si="12"/>
        <v>2.3824307678744279</v>
      </c>
      <c r="AQ46" s="8">
        <f t="shared" si="13"/>
        <v>6.3851456469924113</v>
      </c>
      <c r="AR46" s="8">
        <f t="shared" si="14"/>
        <v>0.22933138754764118</v>
      </c>
      <c r="AS46" s="8">
        <f t="shared" si="15"/>
        <v>2.0212938445958852</v>
      </c>
      <c r="AT46" s="8">
        <f t="shared" si="16"/>
        <v>0</v>
      </c>
      <c r="AU46" s="8">
        <f t="shared" si="17"/>
        <v>3.4652696087851589</v>
      </c>
      <c r="AV46" s="8">
        <f t="shared" si="18"/>
        <v>7.6755833533094203E-2</v>
      </c>
      <c r="AW46" s="8">
        <f t="shared" si="19"/>
        <v>1.0249374294049318</v>
      </c>
      <c r="AX46" s="8">
        <f t="shared" si="20"/>
        <v>1.7275139325598921</v>
      </c>
      <c r="AY46" s="8">
        <f t="shared" si="21"/>
        <v>0.5869137493228902</v>
      </c>
      <c r="AZ46" s="8">
        <f t="shared" si="22"/>
        <v>0.30234297016309442</v>
      </c>
      <c r="BA46" s="5">
        <f t="shared" si="23"/>
        <v>15.819504402905</v>
      </c>
      <c r="BD46" s="8">
        <f t="shared" si="24"/>
        <v>12.770291293984823</v>
      </c>
      <c r="BE46" s="8">
        <f t="shared" si="25"/>
        <v>0.45866277509528236</v>
      </c>
      <c r="BF46" s="8">
        <f t="shared" si="26"/>
        <v>3.0319407668938281</v>
      </c>
      <c r="BG46" s="8">
        <f t="shared" si="27"/>
        <v>0</v>
      </c>
      <c r="BH46" s="8">
        <f t="shared" si="28"/>
        <v>3.4652696087851589</v>
      </c>
      <c r="BI46" s="8">
        <f t="shared" si="29"/>
        <v>7.6755833533094203E-2</v>
      </c>
      <c r="BJ46" s="8">
        <f t="shared" si="30"/>
        <v>1.0249374294049318</v>
      </c>
      <c r="BK46" s="8">
        <f t="shared" si="31"/>
        <v>1.7275139325598921</v>
      </c>
      <c r="BL46" s="8">
        <f t="shared" si="32"/>
        <v>0.2934568746614451</v>
      </c>
      <c r="BM46" s="8">
        <f t="shared" si="33"/>
        <v>0.15117148508154721</v>
      </c>
      <c r="BN46" s="5">
        <f t="shared" si="34"/>
        <v>23.000000000000004</v>
      </c>
      <c r="BP46">
        <f t="shared" si="35"/>
        <v>6.3851456469924113</v>
      </c>
      <c r="BQ46">
        <f t="shared" si="36"/>
        <v>1.6148543530075887</v>
      </c>
      <c r="BR46">
        <f t="shared" si="37"/>
        <v>8</v>
      </c>
      <c r="BS46" s="8">
        <f t="shared" si="38"/>
        <v>0.40643949158829651</v>
      </c>
      <c r="BT46" s="8">
        <f t="shared" si="39"/>
        <v>0</v>
      </c>
      <c r="BU46" s="8">
        <f t="shared" si="40"/>
        <v>1.0249374294049318</v>
      </c>
      <c r="BV46" s="8">
        <f t="shared" si="41"/>
        <v>3.4652696087851589</v>
      </c>
      <c r="BW46" s="8">
        <f t="shared" si="42"/>
        <v>7.6755833533094203E-2</v>
      </c>
      <c r="BX46" s="8">
        <f t="shared" si="43"/>
        <v>4.9734023633114814</v>
      </c>
      <c r="BY46">
        <f t="shared" si="44"/>
        <v>0</v>
      </c>
      <c r="BZ46">
        <f t="shared" si="45"/>
        <v>0</v>
      </c>
      <c r="CA46">
        <f t="shared" si="46"/>
        <v>0</v>
      </c>
      <c r="CB46" s="8">
        <f t="shared" si="47"/>
        <v>1.7275139325598921</v>
      </c>
      <c r="CC46">
        <f t="shared" si="48"/>
        <v>0.27248606744010795</v>
      </c>
      <c r="CD46">
        <f t="shared" si="49"/>
        <v>2</v>
      </c>
      <c r="CE46">
        <f t="shared" si="50"/>
        <v>0.31442768188278225</v>
      </c>
      <c r="CF46" s="8">
        <f t="shared" si="51"/>
        <v>0.30234297016309442</v>
      </c>
      <c r="CG46">
        <f t="shared" si="52"/>
        <v>0.61677065204587667</v>
      </c>
      <c r="CH46" s="8">
        <f t="shared" si="53"/>
        <v>15.590173015357358</v>
      </c>
      <c r="CI46" s="8">
        <f t="shared" si="54"/>
        <v>14.700916295871375</v>
      </c>
      <c r="CJ46">
        <f t="shared" si="55"/>
        <v>1.0203445620741762</v>
      </c>
    </row>
    <row r="47" spans="1:88" x14ac:dyDescent="0.2">
      <c r="A47" s="1" t="s">
        <v>669</v>
      </c>
      <c r="B47" s="1">
        <v>39.798000335693359</v>
      </c>
      <c r="C47" s="1">
        <v>1.6200000047683716</v>
      </c>
      <c r="D47" s="1">
        <v>10.663000106811523</v>
      </c>
      <c r="E47" s="1"/>
      <c r="F47" s="1">
        <v>26.200000762939453</v>
      </c>
      <c r="G47" s="1">
        <v>0.53700000047683716</v>
      </c>
      <c r="H47" s="1">
        <v>4.3850002288818359</v>
      </c>
      <c r="I47" s="1">
        <v>10.116000175476074</v>
      </c>
      <c r="J47" s="1">
        <v>1.7359999418258667</v>
      </c>
      <c r="K47" s="1">
        <v>1.4440000057220459</v>
      </c>
      <c r="L47" s="1">
        <v>0.51200002431869507</v>
      </c>
      <c r="M47" s="1">
        <v>9.7000002861022949E-2</v>
      </c>
      <c r="N47" s="6">
        <f t="shared" si="10"/>
        <v>97.108001589775085</v>
      </c>
      <c r="Q47" s="7">
        <f>B47/VLOOKUP(Q$3,Oxides!$A$1:$D$13,2,FALSE)*VLOOKUP(Q$3,Oxides!$A$1:$D$13,3,FALSE)</f>
        <v>0.66236386466616115</v>
      </c>
      <c r="R47" s="7">
        <f>C47/VLOOKUP(R$3,Oxides!$A$1:$D$13,2,FALSE)*VLOOKUP(R$3,Oxides!$A$1:$D$13,3,FALSE)</f>
        <v>2.0275648755280075E-2</v>
      </c>
      <c r="S47" s="7">
        <f>D47/VLOOKUP(S$3,Oxides!$A$1:$D$13,2,FALSE)*VLOOKUP(S$3,Oxides!$A$1:$D$13,3,FALSE)</f>
        <v>0.20915783142015329</v>
      </c>
      <c r="T47" s="7">
        <f>E47/VLOOKUP(T$3,Oxides!$A$1:$D$13,2,FALSE)*VLOOKUP(T$3,Oxides!$A$1:$D$13,3,FALSE)</f>
        <v>0</v>
      </c>
      <c r="U47" s="7">
        <f>F47/VLOOKUP(U$3,Oxides!$A$1:$D$13,2,FALSE)*VLOOKUP(U$3,Oxides!$A$1:$D$13,3,FALSE)</f>
        <v>0.36466685544354976</v>
      </c>
      <c r="V47" s="7">
        <f>G47/VLOOKUP(V$3,Oxides!$A$1:$D$13,2,FALSE)*VLOOKUP(V$3,Oxides!$A$1:$D$13,3,FALSE)</f>
        <v>7.570054731028163E-3</v>
      </c>
      <c r="W47" s="7">
        <f>H47/VLOOKUP(W$3,Oxides!$A$1:$D$13,2,FALSE)*VLOOKUP(W$3,Oxides!$A$1:$D$13,3,FALSE)</f>
        <v>0.10879706009472503</v>
      </c>
      <c r="X47" s="7">
        <f>I47/VLOOKUP(X$3,Oxides!$A$1:$D$13,2,FALSE)*VLOOKUP(X$3,Oxides!$A$1:$D$13,3,FALSE)</f>
        <v>0.18038709714219614</v>
      </c>
      <c r="Y47" s="7">
        <f>J47/VLOOKUP(Y$3,Oxides!$A$1:$D$13,2,FALSE)*VLOOKUP(Y$3,Oxides!$A$1:$D$13,3,FALSE)</f>
        <v>5.6019026521778745E-2</v>
      </c>
      <c r="Z47" s="7">
        <f>K47/VLOOKUP(Z$3,Oxides!$A$1:$D$13,2,FALSE)*VLOOKUP(Z$3,Oxides!$A$1:$D$13,3,FALSE)</f>
        <v>3.0659671400557687E-2</v>
      </c>
      <c r="AA47" s="5">
        <f t="shared" si="11"/>
        <v>1.6398971101754301</v>
      </c>
      <c r="AC47" s="5"/>
      <c r="AD47" s="7">
        <f>B47/VLOOKUP(AD$3,Oxides!$A$1:$D$13,2,FALSE)*VLOOKUP(AD$3,Oxides!$A$1:$D$13,4,FALSE)</f>
        <v>1.3247277293323223</v>
      </c>
      <c r="AE47" s="7">
        <f>C47/VLOOKUP(AE$3,Oxides!$A$1:$D$13,2,FALSE)*VLOOKUP(AE$3,Oxides!$A$1:$D$13,4,FALSE)</f>
        <v>4.055129751056015E-2</v>
      </c>
      <c r="AF47" s="7">
        <f>D47/VLOOKUP(AF$3,Oxides!$A$1:$D$13,2,FALSE)*VLOOKUP(AF$3,Oxides!$A$1:$D$13,4,FALSE)</f>
        <v>0.31373674713022992</v>
      </c>
      <c r="AG47" s="7">
        <f>E47/VLOOKUP(AG$3,Oxides!$A$1:$D$13,2,FALSE)*VLOOKUP(AG$3,Oxides!$A$1:$D$13,4,FALSE)</f>
        <v>0</v>
      </c>
      <c r="AH47" s="7">
        <f>F47/VLOOKUP(AH$3,Oxides!$A$1:$D$13,2,FALSE)*VLOOKUP(AH$3,Oxides!$A$1:$D$13,4,FALSE)</f>
        <v>0.36466685544354976</v>
      </c>
      <c r="AI47" s="7">
        <f>G47/VLOOKUP(AI$3,Oxides!$A$1:$D$13,2,FALSE)*VLOOKUP(AI$3,Oxides!$A$1:$D$13,4,FALSE)</f>
        <v>7.570054731028163E-3</v>
      </c>
      <c r="AJ47" s="7">
        <f>H47/VLOOKUP(AJ$3,Oxides!$A$1:$D$13,2,FALSE)*VLOOKUP(AJ$3,Oxides!$A$1:$D$13,4,FALSE)</f>
        <v>0.10879706009472503</v>
      </c>
      <c r="AK47" s="7">
        <f>I47/VLOOKUP(AK$3,Oxides!$A$1:$D$13,2,FALSE)*VLOOKUP(AK$3,Oxides!$A$1:$D$13,4,FALSE)</f>
        <v>0.18038709714219614</v>
      </c>
      <c r="AL47" s="7">
        <f>J47/VLOOKUP(AL$3,Oxides!$A$1:$D$13,2,FALSE)*VLOOKUP(AL$3,Oxides!$A$1:$D$13,4,FALSE)</f>
        <v>2.8009513260889372E-2</v>
      </c>
      <c r="AM47" s="7">
        <f>K47/VLOOKUP(AM$3,Oxides!$A$1:$D$13,2,FALSE)*VLOOKUP(AM$3,Oxides!$A$1:$D$13,4,FALSE)</f>
        <v>1.5329835700278844E-2</v>
      </c>
      <c r="AN47" s="5">
        <f t="shared" si="12"/>
        <v>2.3837761903457797</v>
      </c>
      <c r="AQ47" s="8">
        <f t="shared" si="13"/>
        <v>6.3908553785462043</v>
      </c>
      <c r="AR47" s="8">
        <f t="shared" si="14"/>
        <v>0.19563074891850335</v>
      </c>
      <c r="AS47" s="8">
        <f t="shared" si="15"/>
        <v>2.0180712191632879</v>
      </c>
      <c r="AT47" s="8">
        <f t="shared" si="16"/>
        <v>0</v>
      </c>
      <c r="AU47" s="8">
        <f t="shared" si="17"/>
        <v>3.5185088722549138</v>
      </c>
      <c r="AV47" s="8">
        <f t="shared" si="18"/>
        <v>7.3040103143404575E-2</v>
      </c>
      <c r="AW47" s="8">
        <f t="shared" si="19"/>
        <v>1.0497346153187723</v>
      </c>
      <c r="AX47" s="8">
        <f t="shared" si="20"/>
        <v>1.740475154955168</v>
      </c>
      <c r="AY47" s="8">
        <f t="shared" si="21"/>
        <v>0.54050275995667874</v>
      </c>
      <c r="AZ47" s="8">
        <f t="shared" si="22"/>
        <v>0.29582158135010894</v>
      </c>
      <c r="BA47" s="5">
        <f t="shared" si="23"/>
        <v>15.822640433607043</v>
      </c>
      <c r="BD47" s="8">
        <f t="shared" si="24"/>
        <v>12.781710757092409</v>
      </c>
      <c r="BE47" s="8">
        <f t="shared" si="25"/>
        <v>0.3912614978370067</v>
      </c>
      <c r="BF47" s="8">
        <f t="shared" si="26"/>
        <v>3.0271068287449316</v>
      </c>
      <c r="BG47" s="8">
        <f t="shared" si="27"/>
        <v>0</v>
      </c>
      <c r="BH47" s="8">
        <f t="shared" si="28"/>
        <v>3.5185088722549138</v>
      </c>
      <c r="BI47" s="8">
        <f t="shared" si="29"/>
        <v>7.3040103143404575E-2</v>
      </c>
      <c r="BJ47" s="8">
        <f t="shared" si="30"/>
        <v>1.0497346153187723</v>
      </c>
      <c r="BK47" s="8">
        <f t="shared" si="31"/>
        <v>1.740475154955168</v>
      </c>
      <c r="BL47" s="8">
        <f t="shared" si="32"/>
        <v>0.27025137997833937</v>
      </c>
      <c r="BM47" s="8">
        <f t="shared" si="33"/>
        <v>0.14791079067505447</v>
      </c>
      <c r="BN47" s="5">
        <f t="shared" si="34"/>
        <v>23</v>
      </c>
      <c r="BP47">
        <f t="shared" si="35"/>
        <v>6.3908553785462043</v>
      </c>
      <c r="BQ47">
        <f t="shared" si="36"/>
        <v>1.6091446214537957</v>
      </c>
      <c r="BR47">
        <f t="shared" si="37"/>
        <v>8</v>
      </c>
      <c r="BS47" s="8">
        <f t="shared" si="38"/>
        <v>0.40892659770949225</v>
      </c>
      <c r="BT47" s="8">
        <f t="shared" si="39"/>
        <v>0</v>
      </c>
      <c r="BU47" s="8">
        <f t="shared" si="40"/>
        <v>1.0497346153187723</v>
      </c>
      <c r="BV47" s="8">
        <f t="shared" si="41"/>
        <v>3.5185088722549138</v>
      </c>
      <c r="BW47" s="8">
        <f t="shared" si="42"/>
        <v>7.3040103143404575E-2</v>
      </c>
      <c r="BX47" s="8">
        <f t="shared" si="43"/>
        <v>5.0502101884265835</v>
      </c>
      <c r="BY47">
        <f t="shared" si="44"/>
        <v>0</v>
      </c>
      <c r="BZ47">
        <f t="shared" si="45"/>
        <v>0</v>
      </c>
      <c r="CA47">
        <f t="shared" si="46"/>
        <v>0</v>
      </c>
      <c r="CB47" s="8">
        <f t="shared" si="47"/>
        <v>1.740475154955168</v>
      </c>
      <c r="CC47">
        <f t="shared" si="48"/>
        <v>0.25952484504483198</v>
      </c>
      <c r="CD47">
        <f t="shared" si="49"/>
        <v>2</v>
      </c>
      <c r="CE47">
        <f t="shared" si="50"/>
        <v>0.28097791491184676</v>
      </c>
      <c r="CF47" s="8">
        <f t="shared" si="51"/>
        <v>0.29582158135010894</v>
      </c>
      <c r="CG47">
        <f t="shared" si="52"/>
        <v>0.5767994962619557</v>
      </c>
      <c r="CH47" s="8">
        <f t="shared" si="53"/>
        <v>15.627009684688538</v>
      </c>
      <c r="CI47" s="8">
        <f t="shared" si="54"/>
        <v>14.790685343381751</v>
      </c>
      <c r="CJ47">
        <f t="shared" si="55"/>
        <v>1.0141517888967808</v>
      </c>
    </row>
    <row r="48" spans="1:88" x14ac:dyDescent="0.2">
      <c r="A48" s="1" t="s">
        <v>671</v>
      </c>
      <c r="B48" s="1">
        <v>39.751998901367188</v>
      </c>
      <c r="C48" s="1">
        <v>1.6779999732971191</v>
      </c>
      <c r="D48" s="1">
        <v>10.628999710083008</v>
      </c>
      <c r="E48" s="1"/>
      <c r="F48" s="1">
        <v>26.167999267578125</v>
      </c>
      <c r="G48" s="1">
        <v>0.54100000858306885</v>
      </c>
      <c r="H48" s="1">
        <v>4.1570000648498535</v>
      </c>
      <c r="I48" s="1">
        <v>10.053999900817871</v>
      </c>
      <c r="J48" s="1">
        <v>1.8470000028610229</v>
      </c>
      <c r="K48" s="1">
        <v>1.4450000524520874</v>
      </c>
      <c r="L48" s="1">
        <v>-0.17100000381469727</v>
      </c>
      <c r="M48" s="1">
        <v>9.3000002205371857E-2</v>
      </c>
      <c r="N48" s="6">
        <f t="shared" si="10"/>
        <v>96.192997880280018</v>
      </c>
      <c r="Q48" s="7">
        <f>B48/VLOOKUP(Q$3,Oxides!$A$1:$D$13,2,FALSE)*VLOOKUP(Q$3,Oxides!$A$1:$D$13,3,FALSE)</f>
        <v>0.66159825615408863</v>
      </c>
      <c r="R48" s="7">
        <f>C48/VLOOKUP(R$3,Oxides!$A$1:$D$13,2,FALSE)*VLOOKUP(R$3,Oxides!$A$1:$D$13,3,FALSE)</f>
        <v>2.1001566648023742E-2</v>
      </c>
      <c r="S48" s="7">
        <f>D48/VLOOKUP(S$3,Oxides!$A$1:$D$13,2,FALSE)*VLOOKUP(S$3,Oxides!$A$1:$D$13,3,FALSE)</f>
        <v>0.20849090380354204</v>
      </c>
      <c r="T48" s="7">
        <f>E48/VLOOKUP(T$3,Oxides!$A$1:$D$13,2,FALSE)*VLOOKUP(T$3,Oxides!$A$1:$D$13,3,FALSE)</f>
        <v>0</v>
      </c>
      <c r="U48" s="7">
        <f>F48/VLOOKUP(U$3,Oxides!$A$1:$D$13,2,FALSE)*VLOOKUP(U$3,Oxides!$A$1:$D$13,3,FALSE)</f>
        <v>0.36422144001060769</v>
      </c>
      <c r="V48" s="7">
        <f>G48/VLOOKUP(V$3,Oxides!$A$1:$D$13,2,FALSE)*VLOOKUP(V$3,Oxides!$A$1:$D$13,3,FALSE)</f>
        <v>7.6264425899887633E-3</v>
      </c>
      <c r="W48" s="7">
        <f>H48/VLOOKUP(W$3,Oxides!$A$1:$D$13,2,FALSE)*VLOOKUP(W$3,Oxides!$A$1:$D$13,3,FALSE)</f>
        <v>0.10314010541900769</v>
      </c>
      <c r="X48" s="7">
        <f>I48/VLOOKUP(X$3,Oxides!$A$1:$D$13,2,FALSE)*VLOOKUP(X$3,Oxides!$A$1:$D$13,3,FALSE)</f>
        <v>0.17928151693523595</v>
      </c>
      <c r="Y48" s="7">
        <f>J48/VLOOKUP(Y$3,Oxides!$A$1:$D$13,2,FALSE)*VLOOKUP(Y$3,Oxides!$A$1:$D$13,3,FALSE)</f>
        <v>5.9600890330199996E-2</v>
      </c>
      <c r="Z48" s="7">
        <f>K48/VLOOKUP(Z$3,Oxides!$A$1:$D$13,2,FALSE)*VLOOKUP(Z$3,Oxides!$A$1:$D$13,3,FALSE)</f>
        <v>3.0680904852085925E-2</v>
      </c>
      <c r="AA48" s="5">
        <f t="shared" si="11"/>
        <v>1.6356420267427807</v>
      </c>
      <c r="AC48" s="5"/>
      <c r="AD48" s="7">
        <f>B48/VLOOKUP(AD$3,Oxides!$A$1:$D$13,2,FALSE)*VLOOKUP(AD$3,Oxides!$A$1:$D$13,4,FALSE)</f>
        <v>1.3231965123081773</v>
      </c>
      <c r="AE48" s="7">
        <f>C48/VLOOKUP(AE$3,Oxides!$A$1:$D$13,2,FALSE)*VLOOKUP(AE$3,Oxides!$A$1:$D$13,4,FALSE)</f>
        <v>4.2003133296047483E-2</v>
      </c>
      <c r="AF48" s="7">
        <f>D48/VLOOKUP(AF$3,Oxides!$A$1:$D$13,2,FALSE)*VLOOKUP(AF$3,Oxides!$A$1:$D$13,4,FALSE)</f>
        <v>0.31273635570531305</v>
      </c>
      <c r="AG48" s="7">
        <f>E48/VLOOKUP(AG$3,Oxides!$A$1:$D$13,2,FALSE)*VLOOKUP(AG$3,Oxides!$A$1:$D$13,4,FALSE)</f>
        <v>0</v>
      </c>
      <c r="AH48" s="7">
        <f>F48/VLOOKUP(AH$3,Oxides!$A$1:$D$13,2,FALSE)*VLOOKUP(AH$3,Oxides!$A$1:$D$13,4,FALSE)</f>
        <v>0.36422144001060769</v>
      </c>
      <c r="AI48" s="7">
        <f>G48/VLOOKUP(AI$3,Oxides!$A$1:$D$13,2,FALSE)*VLOOKUP(AI$3,Oxides!$A$1:$D$13,4,FALSE)</f>
        <v>7.6264425899887633E-3</v>
      </c>
      <c r="AJ48" s="7">
        <f>H48/VLOOKUP(AJ$3,Oxides!$A$1:$D$13,2,FALSE)*VLOOKUP(AJ$3,Oxides!$A$1:$D$13,4,FALSE)</f>
        <v>0.10314010541900769</v>
      </c>
      <c r="AK48" s="7">
        <f>I48/VLOOKUP(AK$3,Oxides!$A$1:$D$13,2,FALSE)*VLOOKUP(AK$3,Oxides!$A$1:$D$13,4,FALSE)</f>
        <v>0.17928151693523595</v>
      </c>
      <c r="AL48" s="7">
        <f>J48/VLOOKUP(AL$3,Oxides!$A$1:$D$13,2,FALSE)*VLOOKUP(AL$3,Oxides!$A$1:$D$13,4,FALSE)</f>
        <v>2.9800445165099998E-2</v>
      </c>
      <c r="AM48" s="7">
        <f>K48/VLOOKUP(AM$3,Oxides!$A$1:$D$13,2,FALSE)*VLOOKUP(AM$3,Oxides!$A$1:$D$13,4,FALSE)</f>
        <v>1.5340452426042962E-2</v>
      </c>
      <c r="AN48" s="5">
        <f t="shared" si="12"/>
        <v>2.3773464038555212</v>
      </c>
      <c r="AQ48" s="8">
        <f t="shared" si="13"/>
        <v>6.400733131219698</v>
      </c>
      <c r="AR48" s="8">
        <f t="shared" si="14"/>
        <v>0.20318285636505065</v>
      </c>
      <c r="AS48" s="8">
        <f t="shared" si="15"/>
        <v>2.0170770148197938</v>
      </c>
      <c r="AT48" s="8">
        <f t="shared" si="16"/>
        <v>0</v>
      </c>
      <c r="AU48" s="8">
        <f t="shared" si="17"/>
        <v>3.5237158146823768</v>
      </c>
      <c r="AV48" s="8">
        <f t="shared" si="18"/>
        <v>7.3783180812551738E-2</v>
      </c>
      <c r="AW48" s="8">
        <f t="shared" si="19"/>
        <v>0.99784466445023134</v>
      </c>
      <c r="AX48" s="8">
        <f t="shared" si="20"/>
        <v>1.7344863511783886</v>
      </c>
      <c r="AY48" s="8">
        <f t="shared" si="21"/>
        <v>0.57661789437645161</v>
      </c>
      <c r="AZ48" s="8">
        <f t="shared" si="22"/>
        <v>0.29682708857806883</v>
      </c>
      <c r="BA48" s="5">
        <f t="shared" si="23"/>
        <v>15.824267996482607</v>
      </c>
      <c r="BD48" s="8">
        <f t="shared" si="24"/>
        <v>12.801466262439396</v>
      </c>
      <c r="BE48" s="8">
        <f t="shared" si="25"/>
        <v>0.4063657127301013</v>
      </c>
      <c r="BF48" s="8">
        <f t="shared" si="26"/>
        <v>3.0256155222296908</v>
      </c>
      <c r="BG48" s="8">
        <f t="shared" si="27"/>
        <v>0</v>
      </c>
      <c r="BH48" s="8">
        <f t="shared" si="28"/>
        <v>3.5237158146823768</v>
      </c>
      <c r="BI48" s="8">
        <f t="shared" si="29"/>
        <v>7.3783180812551738E-2</v>
      </c>
      <c r="BJ48" s="8">
        <f t="shared" si="30"/>
        <v>0.99784466445023134</v>
      </c>
      <c r="BK48" s="8">
        <f t="shared" si="31"/>
        <v>1.7344863511783886</v>
      </c>
      <c r="BL48" s="8">
        <f t="shared" si="32"/>
        <v>0.28830894718822581</v>
      </c>
      <c r="BM48" s="8">
        <f t="shared" si="33"/>
        <v>0.14841354428903442</v>
      </c>
      <c r="BN48" s="5">
        <f t="shared" si="34"/>
        <v>23</v>
      </c>
      <c r="BP48">
        <f t="shared" si="35"/>
        <v>6.400733131219698</v>
      </c>
      <c r="BQ48">
        <f t="shared" si="36"/>
        <v>1.599266868780302</v>
      </c>
      <c r="BR48">
        <f t="shared" si="37"/>
        <v>8</v>
      </c>
      <c r="BS48" s="8">
        <f t="shared" si="38"/>
        <v>0.41781014603949185</v>
      </c>
      <c r="BT48" s="8">
        <f t="shared" si="39"/>
        <v>0</v>
      </c>
      <c r="BU48" s="8">
        <f t="shared" si="40"/>
        <v>0.99784466445023134</v>
      </c>
      <c r="BV48" s="8">
        <f t="shared" si="41"/>
        <v>3.5237158146823768</v>
      </c>
      <c r="BW48" s="8">
        <f t="shared" si="42"/>
        <v>7.3783180812551738E-2</v>
      </c>
      <c r="BX48" s="8">
        <f t="shared" si="43"/>
        <v>5.0131538059846514</v>
      </c>
      <c r="BY48">
        <f t="shared" si="44"/>
        <v>0</v>
      </c>
      <c r="BZ48">
        <f t="shared" si="45"/>
        <v>0</v>
      </c>
      <c r="CA48">
        <f t="shared" si="46"/>
        <v>0</v>
      </c>
      <c r="CB48" s="8">
        <f t="shared" si="47"/>
        <v>1.7344863511783886</v>
      </c>
      <c r="CC48">
        <f t="shared" si="48"/>
        <v>0.26551364882161144</v>
      </c>
      <c r="CD48">
        <f t="shared" si="49"/>
        <v>2</v>
      </c>
      <c r="CE48">
        <f t="shared" si="50"/>
        <v>0.31110424555484018</v>
      </c>
      <c r="CF48" s="8">
        <f t="shared" si="51"/>
        <v>0.29682708857806883</v>
      </c>
      <c r="CG48">
        <f t="shared" si="52"/>
        <v>0.60793133413290901</v>
      </c>
      <c r="CH48" s="8">
        <f t="shared" si="53"/>
        <v>15.621085140117559</v>
      </c>
      <c r="CI48" s="8">
        <f t="shared" si="54"/>
        <v>14.747640157163039</v>
      </c>
      <c r="CJ48">
        <f t="shared" si="55"/>
        <v>1.0171118796056593</v>
      </c>
    </row>
    <row r="49" spans="1:88" x14ac:dyDescent="0.2">
      <c r="A49" s="1" t="s">
        <v>673</v>
      </c>
      <c r="B49" s="1">
        <v>39.700000762939453</v>
      </c>
      <c r="C49" s="1">
        <v>1.7719999551773071</v>
      </c>
      <c r="D49" s="1">
        <v>10.532999992370605</v>
      </c>
      <c r="E49" s="1"/>
      <c r="F49" s="1">
        <v>26.298999786376953</v>
      </c>
      <c r="G49" s="1">
        <v>0.56099998950958252</v>
      </c>
      <c r="H49" s="1">
        <v>4.4539999961853027</v>
      </c>
      <c r="I49" s="1">
        <v>10.039999961853027</v>
      </c>
      <c r="J49" s="1">
        <v>1.7929999828338623</v>
      </c>
      <c r="K49" s="1">
        <v>1.437999963760376</v>
      </c>
      <c r="L49" s="1">
        <v>-0.2630000114440918</v>
      </c>
      <c r="M49" s="1">
        <v>9.8999999463558197E-2</v>
      </c>
      <c r="N49" s="6">
        <f t="shared" si="10"/>
        <v>96.426000379025936</v>
      </c>
      <c r="Q49" s="7">
        <f>B49/VLOOKUP(Q$3,Oxides!$A$1:$D$13,2,FALSE)*VLOOKUP(Q$3,Oxides!$A$1:$D$13,3,FALSE)</f>
        <v>0.66073284362999385</v>
      </c>
      <c r="R49" s="7">
        <f>C49/VLOOKUP(R$3,Oxides!$A$1:$D$13,2,FALSE)*VLOOKUP(R$3,Oxides!$A$1:$D$13,3,FALSE)</f>
        <v>2.2178054678885131E-2</v>
      </c>
      <c r="S49" s="7">
        <f>D49/VLOOKUP(S$3,Oxides!$A$1:$D$13,2,FALSE)*VLOOKUP(S$3,Oxides!$A$1:$D$13,3,FALSE)</f>
        <v>0.20660784157222439</v>
      </c>
      <c r="T49" s="7">
        <f>E49/VLOOKUP(T$3,Oxides!$A$1:$D$13,2,FALSE)*VLOOKUP(T$3,Oxides!$A$1:$D$13,3,FALSE)</f>
        <v>0</v>
      </c>
      <c r="U49" s="7">
        <f>F49/VLOOKUP(U$3,Oxides!$A$1:$D$13,2,FALSE)*VLOOKUP(U$3,Oxides!$A$1:$D$13,3,FALSE)</f>
        <v>0.36604478145567421</v>
      </c>
      <c r="V49" s="7">
        <f>G49/VLOOKUP(V$3,Oxides!$A$1:$D$13,2,FALSE)*VLOOKUP(V$3,Oxides!$A$1:$D$13,3,FALSE)</f>
        <v>7.9083810445488914E-3</v>
      </c>
      <c r="W49" s="7">
        <f>H49/VLOOKUP(W$3,Oxides!$A$1:$D$13,2,FALSE)*VLOOKUP(W$3,Oxides!$A$1:$D$13,3,FALSE)</f>
        <v>0.11050902621513539</v>
      </c>
      <c r="X49" s="7">
        <f>I49/VLOOKUP(X$3,Oxides!$A$1:$D$13,2,FALSE)*VLOOKUP(X$3,Oxides!$A$1:$D$13,3,FALSE)</f>
        <v>0.17903187198602388</v>
      </c>
      <c r="Y49" s="7">
        <f>J49/VLOOKUP(Y$3,Oxides!$A$1:$D$13,2,FALSE)*VLOOKUP(Y$3,Oxides!$A$1:$D$13,3,FALSE)</f>
        <v>5.7858362302868109E-2</v>
      </c>
      <c r="Z49" s="7">
        <f>K49/VLOOKUP(Z$3,Oxides!$A$1:$D$13,2,FALSE)*VLOOKUP(Z$3,Oxides!$A$1:$D$13,3,FALSE)</f>
        <v>3.0532275753601044E-2</v>
      </c>
      <c r="AA49" s="5">
        <f t="shared" si="11"/>
        <v>1.6414034386389547</v>
      </c>
      <c r="AC49" s="5"/>
      <c r="AD49" s="7">
        <f>B49/VLOOKUP(AD$3,Oxides!$A$1:$D$13,2,FALSE)*VLOOKUP(AD$3,Oxides!$A$1:$D$13,4,FALSE)</f>
        <v>1.3214656872599877</v>
      </c>
      <c r="AE49" s="7">
        <f>C49/VLOOKUP(AE$3,Oxides!$A$1:$D$13,2,FALSE)*VLOOKUP(AE$3,Oxides!$A$1:$D$13,4,FALSE)</f>
        <v>4.4356109357770263E-2</v>
      </c>
      <c r="AF49" s="7">
        <f>D49/VLOOKUP(AF$3,Oxides!$A$1:$D$13,2,FALSE)*VLOOKUP(AF$3,Oxides!$A$1:$D$13,4,FALSE)</f>
        <v>0.30991176235833662</v>
      </c>
      <c r="AG49" s="7">
        <f>E49/VLOOKUP(AG$3,Oxides!$A$1:$D$13,2,FALSE)*VLOOKUP(AG$3,Oxides!$A$1:$D$13,4,FALSE)</f>
        <v>0</v>
      </c>
      <c r="AH49" s="7">
        <f>F49/VLOOKUP(AH$3,Oxides!$A$1:$D$13,2,FALSE)*VLOOKUP(AH$3,Oxides!$A$1:$D$13,4,FALSE)</f>
        <v>0.36604478145567421</v>
      </c>
      <c r="AI49" s="7">
        <f>G49/VLOOKUP(AI$3,Oxides!$A$1:$D$13,2,FALSE)*VLOOKUP(AI$3,Oxides!$A$1:$D$13,4,FALSE)</f>
        <v>7.9083810445488914E-3</v>
      </c>
      <c r="AJ49" s="7">
        <f>H49/VLOOKUP(AJ$3,Oxides!$A$1:$D$13,2,FALSE)*VLOOKUP(AJ$3,Oxides!$A$1:$D$13,4,FALSE)</f>
        <v>0.11050902621513539</v>
      </c>
      <c r="AK49" s="7">
        <f>I49/VLOOKUP(AK$3,Oxides!$A$1:$D$13,2,FALSE)*VLOOKUP(AK$3,Oxides!$A$1:$D$13,4,FALSE)</f>
        <v>0.17903187198602388</v>
      </c>
      <c r="AL49" s="7">
        <f>J49/VLOOKUP(AL$3,Oxides!$A$1:$D$13,2,FALSE)*VLOOKUP(AL$3,Oxides!$A$1:$D$13,4,FALSE)</f>
        <v>2.8929181151434055E-2</v>
      </c>
      <c r="AM49" s="7">
        <f>K49/VLOOKUP(AM$3,Oxides!$A$1:$D$13,2,FALSE)*VLOOKUP(AM$3,Oxides!$A$1:$D$13,4,FALSE)</f>
        <v>1.5266137876800522E-2</v>
      </c>
      <c r="AN49" s="5">
        <f t="shared" si="12"/>
        <v>2.3834229387057118</v>
      </c>
      <c r="AQ49" s="8">
        <f t="shared" si="13"/>
        <v>6.3760632478188368</v>
      </c>
      <c r="AR49" s="8">
        <f t="shared" si="14"/>
        <v>0.21401793585630208</v>
      </c>
      <c r="AS49" s="8">
        <f t="shared" si="15"/>
        <v>1.9937629528486727</v>
      </c>
      <c r="AT49" s="8">
        <f t="shared" si="16"/>
        <v>0</v>
      </c>
      <c r="AU49" s="8">
        <f t="shared" si="17"/>
        <v>3.5323273250245535</v>
      </c>
      <c r="AV49" s="8">
        <f t="shared" si="18"/>
        <v>7.6315773029942857E-2</v>
      </c>
      <c r="AW49" s="8">
        <f t="shared" si="19"/>
        <v>1.0664106490173988</v>
      </c>
      <c r="AX49" s="8">
        <f t="shared" si="20"/>
        <v>1.7276552091567237</v>
      </c>
      <c r="AY49" s="8">
        <f t="shared" si="21"/>
        <v>0.55833243498470719</v>
      </c>
      <c r="AZ49" s="8">
        <f t="shared" si="22"/>
        <v>0.29463605931147413</v>
      </c>
      <c r="BA49" s="5">
        <f t="shared" si="23"/>
        <v>15.839521587048614</v>
      </c>
      <c r="BD49" s="8">
        <f t="shared" si="24"/>
        <v>12.752126495637674</v>
      </c>
      <c r="BE49" s="8">
        <f t="shared" si="25"/>
        <v>0.42803587171260415</v>
      </c>
      <c r="BF49" s="8">
        <f t="shared" si="26"/>
        <v>2.9906444292730092</v>
      </c>
      <c r="BG49" s="8">
        <f t="shared" si="27"/>
        <v>0</v>
      </c>
      <c r="BH49" s="8">
        <f t="shared" si="28"/>
        <v>3.5323273250245535</v>
      </c>
      <c r="BI49" s="8">
        <f t="shared" si="29"/>
        <v>7.6315773029942857E-2</v>
      </c>
      <c r="BJ49" s="8">
        <f t="shared" si="30"/>
        <v>1.0664106490173988</v>
      </c>
      <c r="BK49" s="8">
        <f t="shared" si="31"/>
        <v>1.7276552091567237</v>
      </c>
      <c r="BL49" s="8">
        <f t="shared" si="32"/>
        <v>0.2791662174923536</v>
      </c>
      <c r="BM49" s="8">
        <f t="shared" si="33"/>
        <v>0.14731802965573706</v>
      </c>
      <c r="BN49" s="5">
        <f t="shared" si="34"/>
        <v>22.999999999999993</v>
      </c>
      <c r="BP49">
        <f t="shared" si="35"/>
        <v>6.3760632478188368</v>
      </c>
      <c r="BQ49">
        <f t="shared" si="36"/>
        <v>1.6239367521811632</v>
      </c>
      <c r="BR49">
        <f t="shared" si="37"/>
        <v>8</v>
      </c>
      <c r="BS49" s="8">
        <f t="shared" si="38"/>
        <v>0.36982620066750949</v>
      </c>
      <c r="BT49" s="8">
        <f t="shared" si="39"/>
        <v>0</v>
      </c>
      <c r="BU49" s="8">
        <f t="shared" si="40"/>
        <v>1.0664106490173988</v>
      </c>
      <c r="BV49" s="8">
        <f t="shared" si="41"/>
        <v>3.5323273250245535</v>
      </c>
      <c r="BW49" s="8">
        <f t="shared" si="42"/>
        <v>7.6315773029942857E-2</v>
      </c>
      <c r="BX49" s="8">
        <f t="shared" si="43"/>
        <v>5.0448799477394051</v>
      </c>
      <c r="BY49">
        <f t="shared" si="44"/>
        <v>0</v>
      </c>
      <c r="BZ49">
        <f t="shared" si="45"/>
        <v>0</v>
      </c>
      <c r="CA49">
        <f t="shared" si="46"/>
        <v>0</v>
      </c>
      <c r="CB49" s="8">
        <f t="shared" si="47"/>
        <v>1.7276552091567237</v>
      </c>
      <c r="CC49">
        <f t="shared" si="48"/>
        <v>0.27234479084327634</v>
      </c>
      <c r="CD49">
        <f t="shared" si="49"/>
        <v>2</v>
      </c>
      <c r="CE49">
        <f t="shared" si="50"/>
        <v>0.28598764414143085</v>
      </c>
      <c r="CF49" s="8">
        <f t="shared" si="51"/>
        <v>0.29463605931147413</v>
      </c>
      <c r="CG49">
        <f t="shared" si="52"/>
        <v>0.58062370345290493</v>
      </c>
      <c r="CH49" s="8">
        <f t="shared" si="53"/>
        <v>15.625503651192311</v>
      </c>
      <c r="CI49" s="8">
        <f t="shared" si="54"/>
        <v>14.772535156896129</v>
      </c>
      <c r="CJ49">
        <f t="shared" si="55"/>
        <v>1.0153978203935894</v>
      </c>
    </row>
    <row r="50" spans="1:88" x14ac:dyDescent="0.2">
      <c r="A50" s="1" t="s">
        <v>675</v>
      </c>
      <c r="B50" s="1">
        <v>39.674999237060547</v>
      </c>
      <c r="C50" s="1">
        <v>2.003000020980835</v>
      </c>
      <c r="D50" s="1">
        <v>10.645000457763672</v>
      </c>
      <c r="E50" s="1"/>
      <c r="F50" s="1">
        <v>25.902000427246094</v>
      </c>
      <c r="G50" s="1">
        <v>0.54799997806549072</v>
      </c>
      <c r="H50" s="1">
        <v>4.3010001182556152</v>
      </c>
      <c r="I50" s="1">
        <v>9.8690004348754883</v>
      </c>
      <c r="J50" s="1">
        <v>1.8519999980926514</v>
      </c>
      <c r="K50" s="1">
        <v>1.4550000429153442</v>
      </c>
      <c r="L50" s="1">
        <v>-0.25099998712539673</v>
      </c>
      <c r="M50" s="1">
        <v>8.3999998867511749E-2</v>
      </c>
      <c r="N50" s="6">
        <f t="shared" si="10"/>
        <v>96.083000726997852</v>
      </c>
      <c r="Q50" s="7">
        <f>B50/VLOOKUP(Q$3,Oxides!$A$1:$D$13,2,FALSE)*VLOOKUP(Q$3,Oxides!$A$1:$D$13,3,FALSE)</f>
        <v>0.6603167396256715</v>
      </c>
      <c r="R50" s="7">
        <f>C50/VLOOKUP(R$3,Oxides!$A$1:$D$13,2,FALSE)*VLOOKUP(R$3,Oxides!$A$1:$D$13,3,FALSE)</f>
        <v>2.5069212816473278E-2</v>
      </c>
      <c r="S50" s="7">
        <f>D50/VLOOKUP(S$3,Oxides!$A$1:$D$13,2,FALSE)*VLOOKUP(S$3,Oxides!$A$1:$D$13,3,FALSE)</f>
        <v>0.20880476309759297</v>
      </c>
      <c r="T50" s="7">
        <f>E50/VLOOKUP(T$3,Oxides!$A$1:$D$13,2,FALSE)*VLOOKUP(T$3,Oxides!$A$1:$D$13,3,FALSE)</f>
        <v>0</v>
      </c>
      <c r="U50" s="7">
        <f>F50/VLOOKUP(U$3,Oxides!$A$1:$D$13,2,FALSE)*VLOOKUP(U$3,Oxides!$A$1:$D$13,3,FALSE)</f>
        <v>0.36051911337584197</v>
      </c>
      <c r="V50" s="7">
        <f>G50/VLOOKUP(V$3,Oxides!$A$1:$D$13,2,FALSE)*VLOOKUP(V$3,Oxides!$A$1:$D$13,3,FALSE)</f>
        <v>7.7251207129876587E-3</v>
      </c>
      <c r="W50" s="7">
        <f>H50/VLOOKUP(W$3,Oxides!$A$1:$D$13,2,FALSE)*VLOOKUP(W$3,Oxides!$A$1:$D$13,3,FALSE)</f>
        <v>0.10671291765305066</v>
      </c>
      <c r="X50" s="7">
        <f>I50/VLOOKUP(X$3,Oxides!$A$1:$D$13,2,FALSE)*VLOOKUP(X$3,Oxides!$A$1:$D$13,3,FALSE)</f>
        <v>0.17598263239042303</v>
      </c>
      <c r="Y50" s="7">
        <f>J50/VLOOKUP(Y$3,Oxides!$A$1:$D$13,2,FALSE)*VLOOKUP(Y$3,Oxides!$A$1:$D$13,3,FALSE)</f>
        <v>5.9762235304206601E-2</v>
      </c>
      <c r="Z50" s="7">
        <f>K50/VLOOKUP(Z$3,Oxides!$A$1:$D$13,2,FALSE)*VLOOKUP(Z$3,Oxides!$A$1:$D$13,3,FALSE)</f>
        <v>3.0893229242942737E-2</v>
      </c>
      <c r="AA50" s="5">
        <f t="shared" si="11"/>
        <v>1.6357859642191903</v>
      </c>
      <c r="AC50" s="5"/>
      <c r="AD50" s="7">
        <f>B50/VLOOKUP(AD$3,Oxides!$A$1:$D$13,2,FALSE)*VLOOKUP(AD$3,Oxides!$A$1:$D$13,4,FALSE)</f>
        <v>1.320633479251343</v>
      </c>
      <c r="AE50" s="7">
        <f>C50/VLOOKUP(AE$3,Oxides!$A$1:$D$13,2,FALSE)*VLOOKUP(AE$3,Oxides!$A$1:$D$13,4,FALSE)</f>
        <v>5.0138425632946557E-2</v>
      </c>
      <c r="AF50" s="7">
        <f>D50/VLOOKUP(AF$3,Oxides!$A$1:$D$13,2,FALSE)*VLOOKUP(AF$3,Oxides!$A$1:$D$13,4,FALSE)</f>
        <v>0.31320714464638943</v>
      </c>
      <c r="AG50" s="7">
        <f>E50/VLOOKUP(AG$3,Oxides!$A$1:$D$13,2,FALSE)*VLOOKUP(AG$3,Oxides!$A$1:$D$13,4,FALSE)</f>
        <v>0</v>
      </c>
      <c r="AH50" s="7">
        <f>F50/VLOOKUP(AH$3,Oxides!$A$1:$D$13,2,FALSE)*VLOOKUP(AH$3,Oxides!$A$1:$D$13,4,FALSE)</f>
        <v>0.36051911337584197</v>
      </c>
      <c r="AI50" s="7">
        <f>G50/VLOOKUP(AI$3,Oxides!$A$1:$D$13,2,FALSE)*VLOOKUP(AI$3,Oxides!$A$1:$D$13,4,FALSE)</f>
        <v>7.7251207129876587E-3</v>
      </c>
      <c r="AJ50" s="7">
        <f>H50/VLOOKUP(AJ$3,Oxides!$A$1:$D$13,2,FALSE)*VLOOKUP(AJ$3,Oxides!$A$1:$D$13,4,FALSE)</f>
        <v>0.10671291765305066</v>
      </c>
      <c r="AK50" s="7">
        <f>I50/VLOOKUP(AK$3,Oxides!$A$1:$D$13,2,FALSE)*VLOOKUP(AK$3,Oxides!$A$1:$D$13,4,FALSE)</f>
        <v>0.17598263239042303</v>
      </c>
      <c r="AL50" s="7">
        <f>J50/VLOOKUP(AL$3,Oxides!$A$1:$D$13,2,FALSE)*VLOOKUP(AL$3,Oxides!$A$1:$D$13,4,FALSE)</f>
        <v>2.9881117652103301E-2</v>
      </c>
      <c r="AM50" s="7">
        <f>K50/VLOOKUP(AM$3,Oxides!$A$1:$D$13,2,FALSE)*VLOOKUP(AM$3,Oxides!$A$1:$D$13,4,FALSE)</f>
        <v>1.5446614621471368E-2</v>
      </c>
      <c r="AN50" s="5">
        <f t="shared" si="12"/>
        <v>2.3802465659365573</v>
      </c>
      <c r="AQ50" s="8">
        <f t="shared" si="13"/>
        <v>6.3805511700905209</v>
      </c>
      <c r="AR50" s="8">
        <f t="shared" si="14"/>
        <v>0.24224040611188252</v>
      </c>
      <c r="AS50" s="8">
        <f t="shared" si="15"/>
        <v>2.0176521289738703</v>
      </c>
      <c r="AT50" s="8">
        <f t="shared" si="16"/>
        <v>0</v>
      </c>
      <c r="AU50" s="8">
        <f t="shared" si="17"/>
        <v>3.4836473356623587</v>
      </c>
      <c r="AV50" s="8">
        <f t="shared" si="18"/>
        <v>7.4646794555422516E-2</v>
      </c>
      <c r="AW50" s="8">
        <f t="shared" si="19"/>
        <v>1.0311524617427321</v>
      </c>
      <c r="AX50" s="8">
        <f t="shared" si="20"/>
        <v>1.7004963279453857</v>
      </c>
      <c r="AY50" s="8">
        <f t="shared" si="21"/>
        <v>0.57747438087613157</v>
      </c>
      <c r="AZ50" s="8">
        <f t="shared" si="22"/>
        <v>0.29851708758084256</v>
      </c>
      <c r="BA50" s="5">
        <f t="shared" si="23"/>
        <v>15.806378093539145</v>
      </c>
      <c r="BD50" s="8">
        <f t="shared" si="24"/>
        <v>12.761102340181042</v>
      </c>
      <c r="BE50" s="8">
        <f t="shared" si="25"/>
        <v>0.48448081222376504</v>
      </c>
      <c r="BF50" s="8">
        <f t="shared" si="26"/>
        <v>3.0264781934608052</v>
      </c>
      <c r="BG50" s="8">
        <f t="shared" si="27"/>
        <v>0</v>
      </c>
      <c r="BH50" s="8">
        <f t="shared" si="28"/>
        <v>3.4836473356623587</v>
      </c>
      <c r="BI50" s="8">
        <f t="shared" si="29"/>
        <v>7.4646794555422516E-2</v>
      </c>
      <c r="BJ50" s="8">
        <f t="shared" si="30"/>
        <v>1.0311524617427321</v>
      </c>
      <c r="BK50" s="8">
        <f t="shared" si="31"/>
        <v>1.7004963279453857</v>
      </c>
      <c r="BL50" s="8">
        <f t="shared" si="32"/>
        <v>0.28873719043806578</v>
      </c>
      <c r="BM50" s="8">
        <f t="shared" si="33"/>
        <v>0.14925854379042128</v>
      </c>
      <c r="BN50" s="5">
        <f t="shared" si="34"/>
        <v>23</v>
      </c>
      <c r="BP50">
        <f t="shared" si="35"/>
        <v>6.3805511700905209</v>
      </c>
      <c r="BQ50">
        <f t="shared" si="36"/>
        <v>1.6194488299094791</v>
      </c>
      <c r="BR50">
        <f t="shared" si="37"/>
        <v>8</v>
      </c>
      <c r="BS50" s="8">
        <f t="shared" si="38"/>
        <v>0.39820329906439111</v>
      </c>
      <c r="BT50" s="8">
        <f t="shared" si="39"/>
        <v>0</v>
      </c>
      <c r="BU50" s="8">
        <f t="shared" si="40"/>
        <v>1.0311524617427321</v>
      </c>
      <c r="BV50" s="8">
        <f t="shared" si="41"/>
        <v>3.4836473356623587</v>
      </c>
      <c r="BW50" s="8">
        <f t="shared" si="42"/>
        <v>7.4646794555422516E-2</v>
      </c>
      <c r="BX50" s="8">
        <f t="shared" si="43"/>
        <v>4.9876498910249047</v>
      </c>
      <c r="BY50">
        <f t="shared" si="44"/>
        <v>0</v>
      </c>
      <c r="BZ50">
        <f t="shared" si="45"/>
        <v>0</v>
      </c>
      <c r="CA50">
        <f t="shared" si="46"/>
        <v>0</v>
      </c>
      <c r="CB50" s="8">
        <f t="shared" si="47"/>
        <v>1.7004963279453857</v>
      </c>
      <c r="CC50">
        <f t="shared" si="48"/>
        <v>0.29950367205461426</v>
      </c>
      <c r="CD50">
        <f t="shared" si="49"/>
        <v>2</v>
      </c>
      <c r="CE50">
        <f t="shared" si="50"/>
        <v>0.27797070882151731</v>
      </c>
      <c r="CF50" s="8">
        <f t="shared" si="51"/>
        <v>0.29851708758084256</v>
      </c>
      <c r="CG50">
        <f t="shared" si="52"/>
        <v>0.57648779640235981</v>
      </c>
      <c r="CH50" s="8">
        <f t="shared" si="53"/>
        <v>15.564137687427264</v>
      </c>
      <c r="CI50" s="8">
        <f t="shared" si="54"/>
        <v>14.68814621897029</v>
      </c>
      <c r="CJ50">
        <f t="shared" si="55"/>
        <v>1.021231663708994</v>
      </c>
    </row>
    <row r="51" spans="1:88" x14ac:dyDescent="0.2">
      <c r="A51" s="1" t="s">
        <v>677</v>
      </c>
      <c r="B51" s="1">
        <v>39.377998352050781</v>
      </c>
      <c r="C51" s="1">
        <v>1.9520000219345093</v>
      </c>
      <c r="D51" s="1">
        <v>10.973999977111816</v>
      </c>
      <c r="E51" s="1"/>
      <c r="F51" s="1">
        <v>26.288000106811523</v>
      </c>
      <c r="G51" s="1">
        <v>0.54199999570846558</v>
      </c>
      <c r="H51" s="1">
        <v>3.9309999942779541</v>
      </c>
      <c r="I51" s="1">
        <v>10.092000007629395</v>
      </c>
      <c r="J51" s="1">
        <v>1.6950000524520874</v>
      </c>
      <c r="K51" s="1">
        <v>1.4639999866485596</v>
      </c>
      <c r="L51" s="1">
        <v>0.4699999988079071</v>
      </c>
      <c r="M51" s="1">
        <v>7.9999998211860657E-2</v>
      </c>
      <c r="N51" s="6">
        <f t="shared" si="10"/>
        <v>96.865998491644859</v>
      </c>
      <c r="Q51" s="7">
        <f>B51/VLOOKUP(Q$3,Oxides!$A$1:$D$13,2,FALSE)*VLOOKUP(Q$3,Oxides!$A$1:$D$13,3,FALSE)</f>
        <v>0.65537371102260111</v>
      </c>
      <c r="R51" s="7">
        <f>C51/VLOOKUP(R$3,Oxides!$A$1:$D$13,2,FALSE)*VLOOKUP(R$3,Oxides!$A$1:$D$13,3,FALSE)</f>
        <v>2.4430905369473753E-2</v>
      </c>
      <c r="S51" s="7">
        <f>D51/VLOOKUP(S$3,Oxides!$A$1:$D$13,2,FALSE)*VLOOKUP(S$3,Oxides!$A$1:$D$13,3,FALSE)</f>
        <v>0.21525818383433037</v>
      </c>
      <c r="T51" s="7">
        <f>E51/VLOOKUP(T$3,Oxides!$A$1:$D$13,2,FALSE)*VLOOKUP(T$3,Oxides!$A$1:$D$13,3,FALSE)</f>
        <v>0</v>
      </c>
      <c r="U51" s="7">
        <f>F51/VLOOKUP(U$3,Oxides!$A$1:$D$13,2,FALSE)*VLOOKUP(U$3,Oxides!$A$1:$D$13,3,FALSE)</f>
        <v>0.36589168151517015</v>
      </c>
      <c r="V51" s="7">
        <f>G51/VLOOKUP(V$3,Oxides!$A$1:$D$13,2,FALSE)*VLOOKUP(V$3,Oxides!$A$1:$D$13,3,FALSE)</f>
        <v>7.640539344668195E-3</v>
      </c>
      <c r="W51" s="7">
        <f>H51/VLOOKUP(W$3,Oxides!$A$1:$D$13,2,FALSE)*VLOOKUP(W$3,Oxides!$A$1:$D$13,3,FALSE)</f>
        <v>9.7532775435881791E-2</v>
      </c>
      <c r="X51" s="7">
        <f>I51/VLOOKUP(X$3,Oxides!$A$1:$D$13,2,FALSE)*VLOOKUP(X$3,Oxides!$A$1:$D$13,3,FALSE)</f>
        <v>0.17995912951332207</v>
      </c>
      <c r="Y51" s="7">
        <f>J51/VLOOKUP(Y$3,Oxides!$A$1:$D$13,2,FALSE)*VLOOKUP(Y$3,Oxides!$A$1:$D$13,3,FALSE)</f>
        <v>5.4696000042985159E-2</v>
      </c>
      <c r="Z51" s="7">
        <f>K51/VLOOKUP(Z$3,Oxides!$A$1:$D$13,2,FALSE)*VLOOKUP(Z$3,Oxides!$A$1:$D$13,3,FALSE)</f>
        <v>3.1084320182271311E-2</v>
      </c>
      <c r="AA51" s="5">
        <f t="shared" si="11"/>
        <v>1.6318672462607038</v>
      </c>
      <c r="AC51" s="5"/>
      <c r="AD51" s="7">
        <f>B51/VLOOKUP(AD$3,Oxides!$A$1:$D$13,2,FALSE)*VLOOKUP(AD$3,Oxides!$A$1:$D$13,4,FALSE)</f>
        <v>1.3107474220452022</v>
      </c>
      <c r="AE51" s="7">
        <f>C51/VLOOKUP(AE$3,Oxides!$A$1:$D$13,2,FALSE)*VLOOKUP(AE$3,Oxides!$A$1:$D$13,4,FALSE)</f>
        <v>4.8861810738947506E-2</v>
      </c>
      <c r="AF51" s="7">
        <f>D51/VLOOKUP(AF$3,Oxides!$A$1:$D$13,2,FALSE)*VLOOKUP(AF$3,Oxides!$A$1:$D$13,4,FALSE)</f>
        <v>0.32288727575149556</v>
      </c>
      <c r="AG51" s="7">
        <f>E51/VLOOKUP(AG$3,Oxides!$A$1:$D$13,2,FALSE)*VLOOKUP(AG$3,Oxides!$A$1:$D$13,4,FALSE)</f>
        <v>0</v>
      </c>
      <c r="AH51" s="7">
        <f>F51/VLOOKUP(AH$3,Oxides!$A$1:$D$13,2,FALSE)*VLOOKUP(AH$3,Oxides!$A$1:$D$13,4,FALSE)</f>
        <v>0.36589168151517015</v>
      </c>
      <c r="AI51" s="7">
        <f>G51/VLOOKUP(AI$3,Oxides!$A$1:$D$13,2,FALSE)*VLOOKUP(AI$3,Oxides!$A$1:$D$13,4,FALSE)</f>
        <v>7.640539344668195E-3</v>
      </c>
      <c r="AJ51" s="7">
        <f>H51/VLOOKUP(AJ$3,Oxides!$A$1:$D$13,2,FALSE)*VLOOKUP(AJ$3,Oxides!$A$1:$D$13,4,FALSE)</f>
        <v>9.7532775435881791E-2</v>
      </c>
      <c r="AK51" s="7">
        <f>I51/VLOOKUP(AK$3,Oxides!$A$1:$D$13,2,FALSE)*VLOOKUP(AK$3,Oxides!$A$1:$D$13,4,FALSE)</f>
        <v>0.17995912951332207</v>
      </c>
      <c r="AL51" s="7">
        <f>J51/VLOOKUP(AL$3,Oxides!$A$1:$D$13,2,FALSE)*VLOOKUP(AL$3,Oxides!$A$1:$D$13,4,FALSE)</f>
        <v>2.7348000021492579E-2</v>
      </c>
      <c r="AM51" s="7">
        <f>K51/VLOOKUP(AM$3,Oxides!$A$1:$D$13,2,FALSE)*VLOOKUP(AM$3,Oxides!$A$1:$D$13,4,FALSE)</f>
        <v>1.5542160091135656E-2</v>
      </c>
      <c r="AN51" s="5">
        <f t="shared" si="12"/>
        <v>2.3764107944573163</v>
      </c>
      <c r="AQ51" s="8">
        <f t="shared" si="13"/>
        <v>6.3430091248016209</v>
      </c>
      <c r="AR51" s="8">
        <f t="shared" si="14"/>
        <v>0.23645357309791881</v>
      </c>
      <c r="AS51" s="8">
        <f t="shared" si="15"/>
        <v>2.0833680101677068</v>
      </c>
      <c r="AT51" s="8">
        <f t="shared" si="16"/>
        <v>0</v>
      </c>
      <c r="AU51" s="8">
        <f t="shared" si="17"/>
        <v>3.5412684938467058</v>
      </c>
      <c r="AV51" s="8">
        <f t="shared" si="18"/>
        <v>7.394866465732379E-2</v>
      </c>
      <c r="AW51" s="8">
        <f t="shared" si="19"/>
        <v>0.94396719635232795</v>
      </c>
      <c r="AX51" s="8">
        <f t="shared" si="20"/>
        <v>1.7417274776146667</v>
      </c>
      <c r="AY51" s="8">
        <f t="shared" si="21"/>
        <v>0.52937312182001806</v>
      </c>
      <c r="AZ51" s="8">
        <f t="shared" si="22"/>
        <v>0.30084839113664508</v>
      </c>
      <c r="BA51" s="5">
        <f t="shared" si="23"/>
        <v>15.793964053494937</v>
      </c>
      <c r="BD51" s="8">
        <f t="shared" si="24"/>
        <v>12.686018249603242</v>
      </c>
      <c r="BE51" s="8">
        <f t="shared" si="25"/>
        <v>0.47290714619583762</v>
      </c>
      <c r="BF51" s="8">
        <f t="shared" si="26"/>
        <v>3.1250520152515602</v>
      </c>
      <c r="BG51" s="8">
        <f t="shared" si="27"/>
        <v>0</v>
      </c>
      <c r="BH51" s="8">
        <f t="shared" si="28"/>
        <v>3.5412684938467058</v>
      </c>
      <c r="BI51" s="8">
        <f t="shared" si="29"/>
        <v>7.394866465732379E-2</v>
      </c>
      <c r="BJ51" s="8">
        <f t="shared" si="30"/>
        <v>0.94396719635232795</v>
      </c>
      <c r="BK51" s="8">
        <f t="shared" si="31"/>
        <v>1.7417274776146667</v>
      </c>
      <c r="BL51" s="8">
        <f t="shared" si="32"/>
        <v>0.26468656091000903</v>
      </c>
      <c r="BM51" s="8">
        <f t="shared" si="33"/>
        <v>0.15042419556832254</v>
      </c>
      <c r="BN51" s="5">
        <f t="shared" si="34"/>
        <v>22.999999999999993</v>
      </c>
      <c r="BP51">
        <f t="shared" si="35"/>
        <v>6.3430091248016209</v>
      </c>
      <c r="BQ51">
        <f t="shared" si="36"/>
        <v>1.6569908751983791</v>
      </c>
      <c r="BR51">
        <f t="shared" si="37"/>
        <v>8</v>
      </c>
      <c r="BS51" s="8">
        <f t="shared" si="38"/>
        <v>0.42637713496932772</v>
      </c>
      <c r="BT51" s="8">
        <f t="shared" si="39"/>
        <v>0</v>
      </c>
      <c r="BU51" s="8">
        <f t="shared" si="40"/>
        <v>0.94396719635232795</v>
      </c>
      <c r="BV51" s="8">
        <f t="shared" si="41"/>
        <v>3.5412684938467058</v>
      </c>
      <c r="BW51" s="8">
        <f t="shared" si="42"/>
        <v>7.394866465732379E-2</v>
      </c>
      <c r="BX51" s="8">
        <f t="shared" si="43"/>
        <v>4.9855614898256855</v>
      </c>
      <c r="BY51">
        <f t="shared" si="44"/>
        <v>0</v>
      </c>
      <c r="BZ51">
        <f t="shared" si="45"/>
        <v>0</v>
      </c>
      <c r="CA51">
        <f t="shared" si="46"/>
        <v>0</v>
      </c>
      <c r="CB51" s="8">
        <f t="shared" si="47"/>
        <v>1.7417274776146667</v>
      </c>
      <c r="CC51">
        <f t="shared" si="48"/>
        <v>0.25827252238533327</v>
      </c>
      <c r="CD51">
        <f t="shared" si="49"/>
        <v>2</v>
      </c>
      <c r="CE51">
        <f t="shared" si="50"/>
        <v>0.27110059943468479</v>
      </c>
      <c r="CF51" s="8">
        <f t="shared" si="51"/>
        <v>0.30084839113664508</v>
      </c>
      <c r="CG51">
        <f t="shared" si="52"/>
        <v>0.57194899057132986</v>
      </c>
      <c r="CH51" s="8">
        <f t="shared" si="53"/>
        <v>15.557510480397015</v>
      </c>
      <c r="CI51" s="8">
        <f t="shared" si="54"/>
        <v>14.727288967440352</v>
      </c>
      <c r="CJ51">
        <f t="shared" si="55"/>
        <v>1.0185173953714475</v>
      </c>
    </row>
    <row r="52" spans="1:88" x14ac:dyDescent="0.2">
      <c r="A52" s="1" t="s">
        <v>679</v>
      </c>
      <c r="B52" s="1">
        <v>39.570999145507812</v>
      </c>
      <c r="C52" s="1">
        <v>1.75</v>
      </c>
      <c r="D52" s="1">
        <v>10.697999954223633</v>
      </c>
      <c r="E52" s="1"/>
      <c r="F52" s="1">
        <v>26.063999176025391</v>
      </c>
      <c r="G52" s="1">
        <v>0.52300000190734863</v>
      </c>
      <c r="H52" s="1">
        <v>4.1789999008178711</v>
      </c>
      <c r="I52" s="1">
        <v>10.163999557495117</v>
      </c>
      <c r="J52" s="1">
        <v>1.6610000133514404</v>
      </c>
      <c r="K52" s="1">
        <v>1.4620000123977661</v>
      </c>
      <c r="L52" s="1">
        <v>-0.15600000321865082</v>
      </c>
      <c r="M52" s="1">
        <v>0.10000000149011612</v>
      </c>
      <c r="N52" s="6">
        <f t="shared" si="10"/>
        <v>96.015997759997845</v>
      </c>
      <c r="Q52" s="7">
        <f>B52/VLOOKUP(Q$3,Oxides!$A$1:$D$13,2,FALSE)*VLOOKUP(Q$3,Oxides!$A$1:$D$13,3,FALSE)</f>
        <v>0.65858585108892453</v>
      </c>
      <c r="R52" s="7">
        <f>C52/VLOOKUP(R$3,Oxides!$A$1:$D$13,2,FALSE)*VLOOKUP(R$3,Oxides!$A$1:$D$13,3,FALSE)</f>
        <v>2.1902706924259191E-2</v>
      </c>
      <c r="S52" s="7">
        <f>D52/VLOOKUP(S$3,Oxides!$A$1:$D$13,2,FALSE)*VLOOKUP(S$3,Oxides!$A$1:$D$13,3,FALSE)</f>
        <v>0.20984436355101921</v>
      </c>
      <c r="T52" s="7">
        <f>E52/VLOOKUP(T$3,Oxides!$A$1:$D$13,2,FALSE)*VLOOKUP(T$3,Oxides!$A$1:$D$13,3,FALSE)</f>
        <v>0</v>
      </c>
      <c r="U52" s="7">
        <f>F52/VLOOKUP(U$3,Oxides!$A$1:$D$13,2,FALSE)*VLOOKUP(U$3,Oxides!$A$1:$D$13,3,FALSE)</f>
        <v>0.36277390622251621</v>
      </c>
      <c r="V52" s="7">
        <f>G52/VLOOKUP(V$3,Oxides!$A$1:$D$13,2,FALSE)*VLOOKUP(V$3,Oxides!$A$1:$D$13,3,FALSE)</f>
        <v>7.3726976447874978E-3</v>
      </c>
      <c r="W52" s="7">
        <f>H52/VLOOKUP(W$3,Oxides!$A$1:$D$13,2,FALSE)*VLOOKUP(W$3,Oxides!$A$1:$D$13,3,FALSE)</f>
        <v>0.10368594746027408</v>
      </c>
      <c r="X52" s="7">
        <f>I52/VLOOKUP(X$3,Oxides!$A$1:$D$13,2,FALSE)*VLOOKUP(X$3,Oxides!$A$1:$D$13,3,FALSE)</f>
        <v>0.18124301539415752</v>
      </c>
      <c r="Y52" s="7">
        <f>J52/VLOOKUP(Y$3,Oxides!$A$1:$D$13,2,FALSE)*VLOOKUP(Y$3,Oxides!$A$1:$D$13,3,FALSE)</f>
        <v>5.3598851911679693E-2</v>
      </c>
      <c r="Z52" s="7">
        <f>K52/VLOOKUP(Z$3,Oxides!$A$1:$D$13,2,FALSE)*VLOOKUP(Z$3,Oxides!$A$1:$D$13,3,FALSE)</f>
        <v>3.1041855810321227E-2</v>
      </c>
      <c r="AA52" s="5">
        <f t="shared" si="11"/>
        <v>1.6300491960079391</v>
      </c>
      <c r="AC52" s="5"/>
      <c r="AD52" s="7">
        <f>B52/VLOOKUP(AD$3,Oxides!$A$1:$D$13,2,FALSE)*VLOOKUP(AD$3,Oxides!$A$1:$D$13,4,FALSE)</f>
        <v>1.3171717021778491</v>
      </c>
      <c r="AE52" s="7">
        <f>C52/VLOOKUP(AE$3,Oxides!$A$1:$D$13,2,FALSE)*VLOOKUP(AE$3,Oxides!$A$1:$D$13,4,FALSE)</f>
        <v>4.3805413848518382E-2</v>
      </c>
      <c r="AF52" s="7">
        <f>D52/VLOOKUP(AF$3,Oxides!$A$1:$D$13,2,FALSE)*VLOOKUP(AF$3,Oxides!$A$1:$D$13,4,FALSE)</f>
        <v>0.31476654532652881</v>
      </c>
      <c r="AG52" s="7">
        <f>E52/VLOOKUP(AG$3,Oxides!$A$1:$D$13,2,FALSE)*VLOOKUP(AG$3,Oxides!$A$1:$D$13,4,FALSE)</f>
        <v>0</v>
      </c>
      <c r="AH52" s="7">
        <f>F52/VLOOKUP(AH$3,Oxides!$A$1:$D$13,2,FALSE)*VLOOKUP(AH$3,Oxides!$A$1:$D$13,4,FALSE)</f>
        <v>0.36277390622251621</v>
      </c>
      <c r="AI52" s="7">
        <f>G52/VLOOKUP(AI$3,Oxides!$A$1:$D$13,2,FALSE)*VLOOKUP(AI$3,Oxides!$A$1:$D$13,4,FALSE)</f>
        <v>7.3726976447874978E-3</v>
      </c>
      <c r="AJ52" s="7">
        <f>H52/VLOOKUP(AJ$3,Oxides!$A$1:$D$13,2,FALSE)*VLOOKUP(AJ$3,Oxides!$A$1:$D$13,4,FALSE)</f>
        <v>0.10368594746027408</v>
      </c>
      <c r="AK52" s="7">
        <f>I52/VLOOKUP(AK$3,Oxides!$A$1:$D$13,2,FALSE)*VLOOKUP(AK$3,Oxides!$A$1:$D$13,4,FALSE)</f>
        <v>0.18124301539415752</v>
      </c>
      <c r="AL52" s="7">
        <f>J52/VLOOKUP(AL$3,Oxides!$A$1:$D$13,2,FALSE)*VLOOKUP(AL$3,Oxides!$A$1:$D$13,4,FALSE)</f>
        <v>2.6799425955839846E-2</v>
      </c>
      <c r="AM52" s="7">
        <f>K52/VLOOKUP(AM$3,Oxides!$A$1:$D$13,2,FALSE)*VLOOKUP(AM$3,Oxides!$A$1:$D$13,4,FALSE)</f>
        <v>1.5520927905160613E-2</v>
      </c>
      <c r="AN52" s="5">
        <f t="shared" si="12"/>
        <v>2.3731395819356322</v>
      </c>
      <c r="AQ52" s="8">
        <f t="shared" si="13"/>
        <v>6.382883961123917</v>
      </c>
      <c r="AR52" s="8">
        <f t="shared" si="14"/>
        <v>0.21227670849730285</v>
      </c>
      <c r="AS52" s="8">
        <f t="shared" si="15"/>
        <v>2.0337701155095189</v>
      </c>
      <c r="AT52" s="8">
        <f t="shared" si="16"/>
        <v>0</v>
      </c>
      <c r="AU52" s="8">
        <f t="shared" si="17"/>
        <v>3.5159330309228247</v>
      </c>
      <c r="AV52" s="8">
        <f t="shared" si="18"/>
        <v>7.1454729052137081E-2</v>
      </c>
      <c r="AW52" s="8">
        <f t="shared" si="19"/>
        <v>1.0049037189970849</v>
      </c>
      <c r="AX52" s="8">
        <f t="shared" si="20"/>
        <v>1.7565714995430426</v>
      </c>
      <c r="AY52" s="8">
        <f t="shared" si="21"/>
        <v>0.51946948394966763</v>
      </c>
      <c r="AZ52" s="8">
        <f t="shared" si="22"/>
        <v>0.30085153400671455</v>
      </c>
      <c r="BA52" s="5">
        <f t="shared" si="23"/>
        <v>15.798114781602207</v>
      </c>
      <c r="BD52" s="8">
        <f t="shared" si="24"/>
        <v>12.765767922247834</v>
      </c>
      <c r="BE52" s="8">
        <f t="shared" si="25"/>
        <v>0.42455341699460569</v>
      </c>
      <c r="BF52" s="8">
        <f t="shared" si="26"/>
        <v>3.0506551732642784</v>
      </c>
      <c r="BG52" s="8">
        <f t="shared" si="27"/>
        <v>0</v>
      </c>
      <c r="BH52" s="8">
        <f t="shared" si="28"/>
        <v>3.5159330309228247</v>
      </c>
      <c r="BI52" s="8">
        <f t="shared" si="29"/>
        <v>7.1454729052137081E-2</v>
      </c>
      <c r="BJ52" s="8">
        <f t="shared" si="30"/>
        <v>1.0049037189970849</v>
      </c>
      <c r="BK52" s="8">
        <f t="shared" si="31"/>
        <v>1.7565714995430426</v>
      </c>
      <c r="BL52" s="8">
        <f t="shared" si="32"/>
        <v>0.25973474197483382</v>
      </c>
      <c r="BM52" s="8">
        <f t="shared" si="33"/>
        <v>0.15042576700335727</v>
      </c>
      <c r="BN52" s="5">
        <f t="shared" si="34"/>
        <v>23.000000000000004</v>
      </c>
      <c r="BP52">
        <f t="shared" si="35"/>
        <v>6.382883961123917</v>
      </c>
      <c r="BQ52">
        <f t="shared" si="36"/>
        <v>1.617116038876083</v>
      </c>
      <c r="BR52">
        <f t="shared" si="37"/>
        <v>8</v>
      </c>
      <c r="BS52" s="8">
        <f t="shared" si="38"/>
        <v>0.4166540766334359</v>
      </c>
      <c r="BT52" s="8">
        <f t="shared" si="39"/>
        <v>0</v>
      </c>
      <c r="BU52" s="8">
        <f t="shared" si="40"/>
        <v>1.0049037189970849</v>
      </c>
      <c r="BV52" s="8">
        <f t="shared" si="41"/>
        <v>3.5159330309228247</v>
      </c>
      <c r="BW52" s="8">
        <f t="shared" si="42"/>
        <v>7.1454729052137081E-2</v>
      </c>
      <c r="BX52" s="8">
        <f t="shared" si="43"/>
        <v>5.0089455556054823</v>
      </c>
      <c r="BY52">
        <f t="shared" si="44"/>
        <v>0</v>
      </c>
      <c r="BZ52">
        <f t="shared" si="45"/>
        <v>0</v>
      </c>
      <c r="CA52">
        <f t="shared" si="46"/>
        <v>0</v>
      </c>
      <c r="CB52" s="8">
        <f t="shared" si="47"/>
        <v>1.7565714995430426</v>
      </c>
      <c r="CC52">
        <f t="shared" si="48"/>
        <v>0.24342850045695741</v>
      </c>
      <c r="CD52">
        <f t="shared" si="49"/>
        <v>2</v>
      </c>
      <c r="CE52">
        <f t="shared" si="50"/>
        <v>0.27604098349271022</v>
      </c>
      <c r="CF52" s="8">
        <f t="shared" si="51"/>
        <v>0.30085153400671455</v>
      </c>
      <c r="CG52">
        <f t="shared" si="52"/>
        <v>0.57689251749942483</v>
      </c>
      <c r="CH52" s="8">
        <f t="shared" si="53"/>
        <v>15.585838073104908</v>
      </c>
      <c r="CI52" s="8">
        <f t="shared" si="54"/>
        <v>14.765517055148525</v>
      </c>
      <c r="CJ52">
        <f t="shared" si="55"/>
        <v>1.0158804425185852</v>
      </c>
    </row>
    <row r="53" spans="1:88" x14ac:dyDescent="0.2">
      <c r="A53" s="1" t="s">
        <v>681</v>
      </c>
      <c r="B53" s="1">
        <v>39.641998291015625</v>
      </c>
      <c r="C53" s="1">
        <v>1.7410000562667847</v>
      </c>
      <c r="D53" s="1">
        <v>10.62600040435791</v>
      </c>
      <c r="E53" s="1"/>
      <c r="F53" s="1">
        <v>26.107000350952148</v>
      </c>
      <c r="G53" s="1">
        <v>0.50199997425079346</v>
      </c>
      <c r="H53" s="1">
        <v>4.3039999008178711</v>
      </c>
      <c r="I53" s="1">
        <v>10.029000282287598</v>
      </c>
      <c r="J53" s="1">
        <v>1.6829999685287476</v>
      </c>
      <c r="K53" s="1">
        <v>1.4570000171661377</v>
      </c>
      <c r="L53" s="1">
        <v>-0.17399999499320984</v>
      </c>
      <c r="M53" s="1">
        <v>8.6000002920627594E-2</v>
      </c>
      <c r="N53" s="6">
        <f t="shared" si="10"/>
        <v>96.002999253571033</v>
      </c>
      <c r="Q53" s="7">
        <f>B53/VLOOKUP(Q$3,Oxides!$A$1:$D$13,2,FALSE)*VLOOKUP(Q$3,Oxides!$A$1:$D$13,3,FALSE)</f>
        <v>0.659767500116762</v>
      </c>
      <c r="R53" s="7">
        <f>C53/VLOOKUP(R$3,Oxides!$A$1:$D$13,2,FALSE)*VLOOKUP(R$3,Oxides!$A$1:$D$13,3,FALSE)</f>
        <v>2.179006513573151E-2</v>
      </c>
      <c r="S53" s="7">
        <f>D53/VLOOKUP(S$3,Oxides!$A$1:$D$13,2,FALSE)*VLOOKUP(S$3,Oxides!$A$1:$D$13,3,FALSE)</f>
        <v>0.20843207155418036</v>
      </c>
      <c r="T53" s="7">
        <f>E53/VLOOKUP(T$3,Oxides!$A$1:$D$13,2,FALSE)*VLOOKUP(T$3,Oxides!$A$1:$D$13,3,FALSE)</f>
        <v>0</v>
      </c>
      <c r="U53" s="7">
        <f>F53/VLOOKUP(U$3,Oxides!$A$1:$D$13,2,FALSE)*VLOOKUP(U$3,Oxides!$A$1:$D$13,3,FALSE)</f>
        <v>0.36337242159596234</v>
      </c>
      <c r="V53" s="7">
        <f>G53/VLOOKUP(V$3,Oxides!$A$1:$D$13,2,FALSE)*VLOOKUP(V$3,Oxides!$A$1:$D$13,3,FALSE)</f>
        <v>7.0766615953050645E-3</v>
      </c>
      <c r="W53" s="7">
        <f>H53/VLOOKUP(W$3,Oxides!$A$1:$D$13,2,FALSE)*VLOOKUP(W$3,Oxides!$A$1:$D$13,3,FALSE)</f>
        <v>0.10678734581876596</v>
      </c>
      <c r="X53" s="7">
        <f>I53/VLOOKUP(X$3,Oxides!$A$1:$D$13,2,FALSE)*VLOOKUP(X$3,Oxides!$A$1:$D$13,3,FALSE)</f>
        <v>0.17883572724186775</v>
      </c>
      <c r="Y53" s="7">
        <f>J53/VLOOKUP(Y$3,Oxides!$A$1:$D$13,2,FALSE)*VLOOKUP(Y$3,Oxides!$A$1:$D$13,3,FALSE)</f>
        <v>5.4308769027955221E-2</v>
      </c>
      <c r="Z53" s="7">
        <f>K53/VLOOKUP(Z$3,Oxides!$A$1:$D$13,2,FALSE)*VLOOKUP(Z$3,Oxides!$A$1:$D$13,3,FALSE)</f>
        <v>3.0935693614892821E-2</v>
      </c>
      <c r="AA53" s="5">
        <f t="shared" si="11"/>
        <v>1.6313062557014231</v>
      </c>
      <c r="AC53" s="5"/>
      <c r="AD53" s="7">
        <f>B53/VLOOKUP(AD$3,Oxides!$A$1:$D$13,2,FALSE)*VLOOKUP(AD$3,Oxides!$A$1:$D$13,4,FALSE)</f>
        <v>1.319535000233524</v>
      </c>
      <c r="AE53" s="7">
        <f>C53/VLOOKUP(AE$3,Oxides!$A$1:$D$13,2,FALSE)*VLOOKUP(AE$3,Oxides!$A$1:$D$13,4,FALSE)</f>
        <v>4.358013027146302E-2</v>
      </c>
      <c r="AF53" s="7">
        <f>D53/VLOOKUP(AF$3,Oxides!$A$1:$D$13,2,FALSE)*VLOOKUP(AF$3,Oxides!$A$1:$D$13,4,FALSE)</f>
        <v>0.31264810733127057</v>
      </c>
      <c r="AG53" s="7">
        <f>E53/VLOOKUP(AG$3,Oxides!$A$1:$D$13,2,FALSE)*VLOOKUP(AG$3,Oxides!$A$1:$D$13,4,FALSE)</f>
        <v>0</v>
      </c>
      <c r="AH53" s="7">
        <f>F53/VLOOKUP(AH$3,Oxides!$A$1:$D$13,2,FALSE)*VLOOKUP(AH$3,Oxides!$A$1:$D$13,4,FALSE)</f>
        <v>0.36337242159596234</v>
      </c>
      <c r="AI53" s="7">
        <f>G53/VLOOKUP(AI$3,Oxides!$A$1:$D$13,2,FALSE)*VLOOKUP(AI$3,Oxides!$A$1:$D$13,4,FALSE)</f>
        <v>7.0766615953050645E-3</v>
      </c>
      <c r="AJ53" s="7">
        <f>H53/VLOOKUP(AJ$3,Oxides!$A$1:$D$13,2,FALSE)*VLOOKUP(AJ$3,Oxides!$A$1:$D$13,4,FALSE)</f>
        <v>0.10678734581876596</v>
      </c>
      <c r="AK53" s="7">
        <f>I53/VLOOKUP(AK$3,Oxides!$A$1:$D$13,2,FALSE)*VLOOKUP(AK$3,Oxides!$A$1:$D$13,4,FALSE)</f>
        <v>0.17883572724186775</v>
      </c>
      <c r="AL53" s="7">
        <f>J53/VLOOKUP(AL$3,Oxides!$A$1:$D$13,2,FALSE)*VLOOKUP(AL$3,Oxides!$A$1:$D$13,4,FALSE)</f>
        <v>2.7154384513977611E-2</v>
      </c>
      <c r="AM53" s="7">
        <f>K53/VLOOKUP(AM$3,Oxides!$A$1:$D$13,2,FALSE)*VLOOKUP(AM$3,Oxides!$A$1:$D$13,4,FALSE)</f>
        <v>1.546784680744641E-2</v>
      </c>
      <c r="AN53" s="5">
        <f t="shared" si="12"/>
        <v>2.3744576254095824</v>
      </c>
      <c r="AQ53" s="8">
        <f t="shared" si="13"/>
        <v>6.390786822345575</v>
      </c>
      <c r="AR53" s="8">
        <f t="shared" si="14"/>
        <v>0.2110677793356599</v>
      </c>
      <c r="AS53" s="8">
        <f t="shared" si="15"/>
        <v>2.0189611279835824</v>
      </c>
      <c r="AT53" s="8">
        <f t="shared" si="16"/>
        <v>0</v>
      </c>
      <c r="AU53" s="8">
        <f t="shared" si="17"/>
        <v>3.5197788359206852</v>
      </c>
      <c r="AV53" s="8">
        <f t="shared" si="18"/>
        <v>6.8547534792894285E-2</v>
      </c>
      <c r="AW53" s="8">
        <f t="shared" si="19"/>
        <v>1.0343873596851199</v>
      </c>
      <c r="AX53" s="8">
        <f t="shared" si="20"/>
        <v>1.7322784296280915</v>
      </c>
      <c r="AY53" s="8">
        <f t="shared" si="21"/>
        <v>0.52605768756454696</v>
      </c>
      <c r="AZ53" s="8">
        <f t="shared" si="22"/>
        <v>0.29965620170619001</v>
      </c>
      <c r="BA53" s="5">
        <f t="shared" si="23"/>
        <v>15.801521778962346</v>
      </c>
      <c r="BD53" s="8">
        <f t="shared" si="24"/>
        <v>12.78157364469115</v>
      </c>
      <c r="BE53" s="8">
        <f t="shared" si="25"/>
        <v>0.4221355586713198</v>
      </c>
      <c r="BF53" s="8">
        <f t="shared" si="26"/>
        <v>3.0284416919753734</v>
      </c>
      <c r="BG53" s="8">
        <f t="shared" si="27"/>
        <v>0</v>
      </c>
      <c r="BH53" s="8">
        <f t="shared" si="28"/>
        <v>3.5197788359206852</v>
      </c>
      <c r="BI53" s="8">
        <f t="shared" si="29"/>
        <v>6.8547534792894285E-2</v>
      </c>
      <c r="BJ53" s="8">
        <f t="shared" si="30"/>
        <v>1.0343873596851199</v>
      </c>
      <c r="BK53" s="8">
        <f t="shared" si="31"/>
        <v>1.7322784296280915</v>
      </c>
      <c r="BL53" s="8">
        <f t="shared" si="32"/>
        <v>0.26302884378227348</v>
      </c>
      <c r="BM53" s="8">
        <f t="shared" si="33"/>
        <v>0.149828100853095</v>
      </c>
      <c r="BN53" s="5">
        <f t="shared" si="34"/>
        <v>23.000000000000004</v>
      </c>
      <c r="BP53">
        <f t="shared" si="35"/>
        <v>6.390786822345575</v>
      </c>
      <c r="BQ53">
        <f t="shared" si="36"/>
        <v>1.609213177654425</v>
      </c>
      <c r="BR53">
        <f t="shared" si="37"/>
        <v>8</v>
      </c>
      <c r="BS53" s="8">
        <f t="shared" si="38"/>
        <v>0.40974795032915745</v>
      </c>
      <c r="BT53" s="8">
        <f t="shared" si="39"/>
        <v>0</v>
      </c>
      <c r="BU53" s="8">
        <f t="shared" si="40"/>
        <v>1.0343873596851199</v>
      </c>
      <c r="BV53" s="8">
        <f t="shared" si="41"/>
        <v>3.5197788359206852</v>
      </c>
      <c r="BW53" s="8">
        <f t="shared" si="42"/>
        <v>6.8547534792894285E-2</v>
      </c>
      <c r="BX53" s="8">
        <f t="shared" si="43"/>
        <v>5.0324616807278568</v>
      </c>
      <c r="BY53">
        <f t="shared" si="44"/>
        <v>0</v>
      </c>
      <c r="BZ53">
        <f t="shared" si="45"/>
        <v>0</v>
      </c>
      <c r="CA53">
        <f t="shared" si="46"/>
        <v>0</v>
      </c>
      <c r="CB53" s="8">
        <f t="shared" si="47"/>
        <v>1.7322784296280915</v>
      </c>
      <c r="CC53">
        <f t="shared" si="48"/>
        <v>0.26772157037190847</v>
      </c>
      <c r="CD53">
        <f t="shared" si="49"/>
        <v>2</v>
      </c>
      <c r="CE53">
        <f t="shared" si="50"/>
        <v>0.25833611719263849</v>
      </c>
      <c r="CF53" s="8">
        <f t="shared" si="51"/>
        <v>0.29965620170619001</v>
      </c>
      <c r="CG53">
        <f t="shared" si="52"/>
        <v>0.5579923188988285</v>
      </c>
      <c r="CH53" s="8">
        <f t="shared" si="53"/>
        <v>15.590453999626684</v>
      </c>
      <c r="CI53" s="8">
        <f t="shared" si="54"/>
        <v>14.764740110355948</v>
      </c>
      <c r="CJ53">
        <f t="shared" si="55"/>
        <v>1.0159338998103353</v>
      </c>
    </row>
    <row r="54" spans="1:88" x14ac:dyDescent="0.2">
      <c r="A54" s="1" t="s">
        <v>683</v>
      </c>
      <c r="B54" s="1">
        <v>39.639999389648438</v>
      </c>
      <c r="C54" s="1">
        <v>1.909000039100647</v>
      </c>
      <c r="D54" s="1">
        <v>10.675000190734863</v>
      </c>
      <c r="E54" s="1"/>
      <c r="F54" s="1">
        <v>25.981000900268555</v>
      </c>
      <c r="G54" s="1">
        <v>0.53100001811981201</v>
      </c>
      <c r="H54" s="1">
        <v>4.254000186920166</v>
      </c>
      <c r="I54" s="1">
        <v>10.024999618530273</v>
      </c>
      <c r="J54" s="1">
        <v>1.8049999475479126</v>
      </c>
      <c r="K54" s="1">
        <v>1.4600000381469727</v>
      </c>
      <c r="L54" s="1">
        <v>-0.21299999952316284</v>
      </c>
      <c r="M54" s="1">
        <v>9.6000000834465027E-2</v>
      </c>
      <c r="N54" s="6">
        <f t="shared" si="10"/>
        <v>96.163000330328941</v>
      </c>
      <c r="Q54" s="7">
        <f>B54/VLOOKUP(Q$3,Oxides!$A$1:$D$13,2,FALSE)*VLOOKUP(Q$3,Oxides!$A$1:$D$13,3,FALSE)</f>
        <v>0.65973423211275461</v>
      </c>
      <c r="R54" s="7">
        <f>C54/VLOOKUP(R$3,Oxides!$A$1:$D$13,2,FALSE)*VLOOKUP(R$3,Oxides!$A$1:$D$13,3,FALSE)</f>
        <v>2.3892724785611889E-2</v>
      </c>
      <c r="S54" s="7">
        <f>D54/VLOOKUP(S$3,Oxides!$A$1:$D$13,2,FALSE)*VLOOKUP(S$3,Oxides!$A$1:$D$13,3,FALSE)</f>
        <v>0.20939321653739268</v>
      </c>
      <c r="T54" s="7">
        <f>E54/VLOOKUP(T$3,Oxides!$A$1:$D$13,2,FALSE)*VLOOKUP(T$3,Oxides!$A$1:$D$13,3,FALSE)</f>
        <v>0</v>
      </c>
      <c r="U54" s="7">
        <f>F54/VLOOKUP(U$3,Oxides!$A$1:$D$13,2,FALSE)*VLOOKUP(U$3,Oxides!$A$1:$D$13,3,FALSE)</f>
        <v>0.3616186879268628</v>
      </c>
      <c r="V54" s="7">
        <f>G54/VLOOKUP(V$3,Oxides!$A$1:$D$13,2,FALSE)*VLOOKUP(V$3,Oxides!$A$1:$D$13,3,FALSE)</f>
        <v>7.4854733627086984E-3</v>
      </c>
      <c r="W54" s="7">
        <f>H54/VLOOKUP(W$3,Oxides!$A$1:$D$13,2,FALSE)*VLOOKUP(W$3,Oxides!$A$1:$D$13,3,FALSE)</f>
        <v>0.10554679357390671</v>
      </c>
      <c r="X54" s="7">
        <f>I54/VLOOKUP(X$3,Oxides!$A$1:$D$13,2,FALSE)*VLOOKUP(X$3,Oxides!$A$1:$D$13,3,FALSE)</f>
        <v>0.17876438796653091</v>
      </c>
      <c r="Y54" s="7">
        <f>J54/VLOOKUP(Y$3,Oxides!$A$1:$D$13,2,FALSE)*VLOOKUP(Y$3,Oxides!$A$1:$D$13,3,FALSE)</f>
        <v>5.8245589471130441E-2</v>
      </c>
      <c r="Z54" s="7">
        <f>K54/VLOOKUP(Z$3,Oxides!$A$1:$D$13,2,FALSE)*VLOOKUP(Z$3,Oxides!$A$1:$D$13,3,FALSE)</f>
        <v>3.0999391438371143E-2</v>
      </c>
      <c r="AA54" s="5">
        <f t="shared" si="11"/>
        <v>1.6356804971752699</v>
      </c>
      <c r="AC54" s="5"/>
      <c r="AD54" s="7">
        <f>B54/VLOOKUP(AD$3,Oxides!$A$1:$D$13,2,FALSE)*VLOOKUP(AD$3,Oxides!$A$1:$D$13,4,FALSE)</f>
        <v>1.3194684642255092</v>
      </c>
      <c r="AE54" s="7">
        <f>C54/VLOOKUP(AE$3,Oxides!$A$1:$D$13,2,FALSE)*VLOOKUP(AE$3,Oxides!$A$1:$D$13,4,FALSE)</f>
        <v>4.7785449571223777E-2</v>
      </c>
      <c r="AF54" s="7">
        <f>D54/VLOOKUP(AF$3,Oxides!$A$1:$D$13,2,FALSE)*VLOOKUP(AF$3,Oxides!$A$1:$D$13,4,FALSE)</f>
        <v>0.31408982480608905</v>
      </c>
      <c r="AG54" s="7">
        <f>E54/VLOOKUP(AG$3,Oxides!$A$1:$D$13,2,FALSE)*VLOOKUP(AG$3,Oxides!$A$1:$D$13,4,FALSE)</f>
        <v>0</v>
      </c>
      <c r="AH54" s="7">
        <f>F54/VLOOKUP(AH$3,Oxides!$A$1:$D$13,2,FALSE)*VLOOKUP(AH$3,Oxides!$A$1:$D$13,4,FALSE)</f>
        <v>0.3616186879268628</v>
      </c>
      <c r="AI54" s="7">
        <f>G54/VLOOKUP(AI$3,Oxides!$A$1:$D$13,2,FALSE)*VLOOKUP(AI$3,Oxides!$A$1:$D$13,4,FALSE)</f>
        <v>7.4854733627086984E-3</v>
      </c>
      <c r="AJ54" s="7">
        <f>H54/VLOOKUP(AJ$3,Oxides!$A$1:$D$13,2,FALSE)*VLOOKUP(AJ$3,Oxides!$A$1:$D$13,4,FALSE)</f>
        <v>0.10554679357390671</v>
      </c>
      <c r="AK54" s="7">
        <f>I54/VLOOKUP(AK$3,Oxides!$A$1:$D$13,2,FALSE)*VLOOKUP(AK$3,Oxides!$A$1:$D$13,4,FALSE)</f>
        <v>0.17876438796653091</v>
      </c>
      <c r="AL54" s="7">
        <f>J54/VLOOKUP(AL$3,Oxides!$A$1:$D$13,2,FALSE)*VLOOKUP(AL$3,Oxides!$A$1:$D$13,4,FALSE)</f>
        <v>2.912279473556522E-2</v>
      </c>
      <c r="AM54" s="7">
        <f>K54/VLOOKUP(AM$3,Oxides!$A$1:$D$13,2,FALSE)*VLOOKUP(AM$3,Oxides!$A$1:$D$13,4,FALSE)</f>
        <v>1.5499695719185571E-2</v>
      </c>
      <c r="AN54" s="5">
        <f t="shared" si="12"/>
        <v>2.3793815718875813</v>
      </c>
      <c r="AQ54" s="8">
        <f t="shared" si="13"/>
        <v>6.3772400012982358</v>
      </c>
      <c r="AR54" s="8">
        <f t="shared" si="14"/>
        <v>0.23095609235685771</v>
      </c>
      <c r="AS54" s="8">
        <f t="shared" si="15"/>
        <v>2.0240738338321367</v>
      </c>
      <c r="AT54" s="8">
        <f t="shared" si="16"/>
        <v>0</v>
      </c>
      <c r="AU54" s="8">
        <f t="shared" si="17"/>
        <v>3.4955426740233699</v>
      </c>
      <c r="AV54" s="8">
        <f t="shared" si="18"/>
        <v>7.2357409747323367E-2</v>
      </c>
      <c r="AW54" s="8">
        <f t="shared" si="19"/>
        <v>1.0202551288459547</v>
      </c>
      <c r="AX54" s="8">
        <f t="shared" si="20"/>
        <v>1.7280040207962368</v>
      </c>
      <c r="AY54" s="8">
        <f t="shared" si="21"/>
        <v>0.56302384353311052</v>
      </c>
      <c r="AZ54" s="8">
        <f t="shared" si="22"/>
        <v>0.29965181352435166</v>
      </c>
      <c r="BA54" s="5">
        <f t="shared" si="23"/>
        <v>15.811104817957577</v>
      </c>
      <c r="BD54" s="8">
        <f t="shared" si="24"/>
        <v>12.754480002596472</v>
      </c>
      <c r="BE54" s="8">
        <f t="shared" si="25"/>
        <v>0.46191218471371542</v>
      </c>
      <c r="BF54" s="8">
        <f t="shared" si="26"/>
        <v>3.0361107507482048</v>
      </c>
      <c r="BG54" s="8">
        <f t="shared" si="27"/>
        <v>0</v>
      </c>
      <c r="BH54" s="8">
        <f t="shared" si="28"/>
        <v>3.4955426740233699</v>
      </c>
      <c r="BI54" s="8">
        <f t="shared" si="29"/>
        <v>7.2357409747323367E-2</v>
      </c>
      <c r="BJ54" s="8">
        <f t="shared" si="30"/>
        <v>1.0202551288459547</v>
      </c>
      <c r="BK54" s="8">
        <f t="shared" si="31"/>
        <v>1.7280040207962368</v>
      </c>
      <c r="BL54" s="8">
        <f t="shared" si="32"/>
        <v>0.28151192176655526</v>
      </c>
      <c r="BM54" s="8">
        <f t="shared" si="33"/>
        <v>0.14982590676217583</v>
      </c>
      <c r="BN54" s="5">
        <f t="shared" si="34"/>
        <v>23.000000000000004</v>
      </c>
      <c r="BP54">
        <f t="shared" si="35"/>
        <v>6.3772400012982358</v>
      </c>
      <c r="BQ54">
        <f t="shared" si="36"/>
        <v>1.6227599987017642</v>
      </c>
      <c r="BR54">
        <f t="shared" si="37"/>
        <v>8</v>
      </c>
      <c r="BS54" s="8">
        <f t="shared" si="38"/>
        <v>0.40131383513037244</v>
      </c>
      <c r="BT54" s="8">
        <f t="shared" si="39"/>
        <v>0</v>
      </c>
      <c r="BU54" s="8">
        <f t="shared" si="40"/>
        <v>1.0202551288459547</v>
      </c>
      <c r="BV54" s="8">
        <f t="shared" si="41"/>
        <v>3.4955426740233699</v>
      </c>
      <c r="BW54" s="8">
        <f t="shared" si="42"/>
        <v>7.2357409747323367E-2</v>
      </c>
      <c r="BX54" s="8">
        <f t="shared" si="43"/>
        <v>4.9894690477470203</v>
      </c>
      <c r="BY54">
        <f t="shared" si="44"/>
        <v>0</v>
      </c>
      <c r="BZ54">
        <f t="shared" si="45"/>
        <v>0</v>
      </c>
      <c r="CA54">
        <f t="shared" si="46"/>
        <v>0</v>
      </c>
      <c r="CB54" s="8">
        <f t="shared" si="47"/>
        <v>1.7280040207962368</v>
      </c>
      <c r="CC54">
        <f t="shared" si="48"/>
        <v>0.27199597920376317</v>
      </c>
      <c r="CD54">
        <f t="shared" si="49"/>
        <v>2</v>
      </c>
      <c r="CE54">
        <f t="shared" si="50"/>
        <v>0.29102786432934735</v>
      </c>
      <c r="CF54" s="8">
        <f t="shared" si="51"/>
        <v>0.29965181352435166</v>
      </c>
      <c r="CG54">
        <f t="shared" si="52"/>
        <v>0.59067967785369901</v>
      </c>
      <c r="CH54" s="8">
        <f t="shared" si="53"/>
        <v>15.580148725600719</v>
      </c>
      <c r="CI54" s="8">
        <f t="shared" si="54"/>
        <v>14.717473068543256</v>
      </c>
      <c r="CJ54">
        <f t="shared" si="55"/>
        <v>1.0191967011008574</v>
      </c>
    </row>
    <row r="55" spans="1:88" x14ac:dyDescent="0.2">
      <c r="A55" s="1" t="s">
        <v>685</v>
      </c>
      <c r="B55" s="1">
        <v>39.881000518798828</v>
      </c>
      <c r="C55" s="1">
        <v>2.0750000476837158</v>
      </c>
      <c r="D55" s="1">
        <v>10.444000244140625</v>
      </c>
      <c r="E55" s="1"/>
      <c r="F55" s="1">
        <v>25.809999465942383</v>
      </c>
      <c r="G55" s="1">
        <v>0.57200002670288086</v>
      </c>
      <c r="H55" s="1">
        <v>4.564000129699707</v>
      </c>
      <c r="I55" s="1">
        <v>9.9230003356933594</v>
      </c>
      <c r="J55" s="1">
        <v>1.8459999561309814</v>
      </c>
      <c r="K55" s="1">
        <v>1.440000057220459</v>
      </c>
      <c r="L55" s="1">
        <v>0.52100002765655518</v>
      </c>
      <c r="M55" s="1">
        <v>9.0999998152256012E-2</v>
      </c>
      <c r="N55" s="6">
        <f t="shared" si="10"/>
        <v>97.167000807821751</v>
      </c>
      <c r="Q55" s="7">
        <f>B55/VLOOKUP(Q$3,Oxides!$A$1:$D$13,2,FALSE)*VLOOKUP(Q$3,Oxides!$A$1:$D$13,3,FALSE)</f>
        <v>0.66374524869515794</v>
      </c>
      <c r="R55" s="7">
        <f>C55/VLOOKUP(R$3,Oxides!$A$1:$D$13,2,FALSE)*VLOOKUP(R$3,Oxides!$A$1:$D$13,3,FALSE)</f>
        <v>2.5970353092708728E-2</v>
      </c>
      <c r="S55" s="7">
        <f>D55/VLOOKUP(S$3,Oxides!$A$1:$D$13,2,FALSE)*VLOOKUP(S$3,Oxides!$A$1:$D$13,3,FALSE)</f>
        <v>0.2048620857670799</v>
      </c>
      <c r="T55" s="7">
        <f>E55/VLOOKUP(T$3,Oxides!$A$1:$D$13,2,FALSE)*VLOOKUP(T$3,Oxides!$A$1:$D$13,3,FALSE)</f>
        <v>0</v>
      </c>
      <c r="U55" s="7">
        <f>F55/VLOOKUP(U$3,Oxides!$A$1:$D$13,2,FALSE)*VLOOKUP(U$3,Oxides!$A$1:$D$13,3,FALSE)</f>
        <v>0.3592385904644127</v>
      </c>
      <c r="V55" s="7">
        <f>G55/VLOOKUP(V$3,Oxides!$A$1:$D$13,2,FALSE)*VLOOKUP(V$3,Oxides!$A$1:$D$13,3,FALSE)</f>
        <v>8.0634478667512607E-3</v>
      </c>
      <c r="W55" s="7">
        <f>H55/VLOOKUP(W$3,Oxides!$A$1:$D$13,2,FALSE)*VLOOKUP(W$3,Oxides!$A$1:$D$13,3,FALSE)</f>
        <v>0.11323826008325907</v>
      </c>
      <c r="X55" s="7">
        <f>I55/VLOOKUP(X$3,Oxides!$A$1:$D$13,2,FALSE)*VLOOKUP(X$3,Oxides!$A$1:$D$13,3,FALSE)</f>
        <v>0.17694555105249626</v>
      </c>
      <c r="Y55" s="7">
        <f>J55/VLOOKUP(Y$3,Oxides!$A$1:$D$13,2,FALSE)*VLOOKUP(Y$3,Oxides!$A$1:$D$13,3,FALSE)</f>
        <v>5.9568619796691633E-2</v>
      </c>
      <c r="Z55" s="7">
        <f>K55/VLOOKUP(Z$3,Oxides!$A$1:$D$13,2,FALSE)*VLOOKUP(Z$3,Oxides!$A$1:$D$13,3,FALSE)</f>
        <v>3.0574742656657519E-2</v>
      </c>
      <c r="AA55" s="5">
        <f t="shared" si="11"/>
        <v>1.6422068994752148</v>
      </c>
      <c r="AC55" s="5"/>
      <c r="AD55" s="7">
        <f>B55/VLOOKUP(AD$3,Oxides!$A$1:$D$13,2,FALSE)*VLOOKUP(AD$3,Oxides!$A$1:$D$13,4,FALSE)</f>
        <v>1.3274904973903159</v>
      </c>
      <c r="AE55" s="7">
        <f>C55/VLOOKUP(AE$3,Oxides!$A$1:$D$13,2,FALSE)*VLOOKUP(AE$3,Oxides!$A$1:$D$13,4,FALSE)</f>
        <v>5.1940706185417455E-2</v>
      </c>
      <c r="AF55" s="7">
        <f>D55/VLOOKUP(AF$3,Oxides!$A$1:$D$13,2,FALSE)*VLOOKUP(AF$3,Oxides!$A$1:$D$13,4,FALSE)</f>
        <v>0.30729312865061986</v>
      </c>
      <c r="AG55" s="7">
        <f>E55/VLOOKUP(AG$3,Oxides!$A$1:$D$13,2,FALSE)*VLOOKUP(AG$3,Oxides!$A$1:$D$13,4,FALSE)</f>
        <v>0</v>
      </c>
      <c r="AH55" s="7">
        <f>F55/VLOOKUP(AH$3,Oxides!$A$1:$D$13,2,FALSE)*VLOOKUP(AH$3,Oxides!$A$1:$D$13,4,FALSE)</f>
        <v>0.3592385904644127</v>
      </c>
      <c r="AI55" s="7">
        <f>G55/VLOOKUP(AI$3,Oxides!$A$1:$D$13,2,FALSE)*VLOOKUP(AI$3,Oxides!$A$1:$D$13,4,FALSE)</f>
        <v>8.0634478667512607E-3</v>
      </c>
      <c r="AJ55" s="7">
        <f>H55/VLOOKUP(AJ$3,Oxides!$A$1:$D$13,2,FALSE)*VLOOKUP(AJ$3,Oxides!$A$1:$D$13,4,FALSE)</f>
        <v>0.11323826008325907</v>
      </c>
      <c r="AK55" s="7">
        <f>I55/VLOOKUP(AK$3,Oxides!$A$1:$D$13,2,FALSE)*VLOOKUP(AK$3,Oxides!$A$1:$D$13,4,FALSE)</f>
        <v>0.17694555105249626</v>
      </c>
      <c r="AL55" s="7">
        <f>J55/VLOOKUP(AL$3,Oxides!$A$1:$D$13,2,FALSE)*VLOOKUP(AL$3,Oxides!$A$1:$D$13,4,FALSE)</f>
        <v>2.9784309898345816E-2</v>
      </c>
      <c r="AM55" s="7">
        <f>K55/VLOOKUP(AM$3,Oxides!$A$1:$D$13,2,FALSE)*VLOOKUP(AM$3,Oxides!$A$1:$D$13,4,FALSE)</f>
        <v>1.5287371328328759E-2</v>
      </c>
      <c r="AN55" s="5">
        <f t="shared" si="12"/>
        <v>2.389281862919947</v>
      </c>
      <c r="AQ55" s="8">
        <f t="shared" si="13"/>
        <v>6.3894264452046885</v>
      </c>
      <c r="AR55" s="8">
        <f t="shared" si="14"/>
        <v>0.24999901870192781</v>
      </c>
      <c r="AS55" s="8">
        <f t="shared" si="15"/>
        <v>1.972068698033183</v>
      </c>
      <c r="AT55" s="8">
        <f t="shared" si="16"/>
        <v>0</v>
      </c>
      <c r="AU55" s="8">
        <f t="shared" si="17"/>
        <v>3.4581468636705286</v>
      </c>
      <c r="AV55" s="8">
        <f t="shared" si="18"/>
        <v>7.7621357200874042E-2</v>
      </c>
      <c r="AW55" s="8">
        <f t="shared" si="19"/>
        <v>1.0900681172593081</v>
      </c>
      <c r="AX55" s="8">
        <f t="shared" si="20"/>
        <v>1.7033351055675641</v>
      </c>
      <c r="AY55" s="8">
        <f t="shared" si="21"/>
        <v>0.57342680099263454</v>
      </c>
      <c r="AZ55" s="8">
        <f t="shared" si="22"/>
        <v>0.29432236188480382</v>
      </c>
      <c r="BA55" s="5">
        <f t="shared" si="23"/>
        <v>15.808414768515513</v>
      </c>
      <c r="BD55" s="8">
        <f t="shared" si="24"/>
        <v>12.778852890409377</v>
      </c>
      <c r="BE55" s="8">
        <f t="shared" si="25"/>
        <v>0.49999803740385562</v>
      </c>
      <c r="BF55" s="8">
        <f t="shared" si="26"/>
        <v>2.9581030470497747</v>
      </c>
      <c r="BG55" s="8">
        <f t="shared" si="27"/>
        <v>0</v>
      </c>
      <c r="BH55" s="8">
        <f t="shared" si="28"/>
        <v>3.4581468636705286</v>
      </c>
      <c r="BI55" s="8">
        <f t="shared" si="29"/>
        <v>7.7621357200874042E-2</v>
      </c>
      <c r="BJ55" s="8">
        <f t="shared" si="30"/>
        <v>1.0900681172593081</v>
      </c>
      <c r="BK55" s="8">
        <f t="shared" si="31"/>
        <v>1.7033351055675641</v>
      </c>
      <c r="BL55" s="8">
        <f t="shared" si="32"/>
        <v>0.28671340049631727</v>
      </c>
      <c r="BM55" s="8">
        <f t="shared" si="33"/>
        <v>0.14716118094240191</v>
      </c>
      <c r="BN55" s="5">
        <f t="shared" si="34"/>
        <v>23</v>
      </c>
      <c r="BP55">
        <f t="shared" si="35"/>
        <v>6.3894264452046885</v>
      </c>
      <c r="BQ55">
        <f t="shared" si="36"/>
        <v>1.6105735547953115</v>
      </c>
      <c r="BR55">
        <f t="shared" si="37"/>
        <v>8</v>
      </c>
      <c r="BS55" s="8">
        <f t="shared" si="38"/>
        <v>0.36149514323787146</v>
      </c>
      <c r="BT55" s="8">
        <f t="shared" si="39"/>
        <v>0</v>
      </c>
      <c r="BU55" s="8">
        <f t="shared" si="40"/>
        <v>1.0900681172593081</v>
      </c>
      <c r="BV55" s="8">
        <f t="shared" si="41"/>
        <v>3.4581468636705286</v>
      </c>
      <c r="BW55" s="8">
        <f t="shared" si="42"/>
        <v>7.7621357200874042E-2</v>
      </c>
      <c r="BX55" s="8">
        <f t="shared" si="43"/>
        <v>4.9873314813685816</v>
      </c>
      <c r="BY55">
        <f t="shared" si="44"/>
        <v>0</v>
      </c>
      <c r="BZ55">
        <f t="shared" si="45"/>
        <v>0</v>
      </c>
      <c r="CA55">
        <f t="shared" si="46"/>
        <v>0</v>
      </c>
      <c r="CB55" s="8">
        <f t="shared" si="47"/>
        <v>1.7033351055675641</v>
      </c>
      <c r="CC55">
        <f t="shared" si="48"/>
        <v>0.29666489443243593</v>
      </c>
      <c r="CD55">
        <f t="shared" si="49"/>
        <v>2</v>
      </c>
      <c r="CE55">
        <f t="shared" si="50"/>
        <v>0.27676190656019861</v>
      </c>
      <c r="CF55" s="8">
        <f t="shared" si="51"/>
        <v>0.29432236188480382</v>
      </c>
      <c r="CG55">
        <f t="shared" si="52"/>
        <v>0.57108426844500237</v>
      </c>
      <c r="CH55" s="8">
        <f t="shared" si="53"/>
        <v>15.558415749813584</v>
      </c>
      <c r="CI55" s="8">
        <f t="shared" si="54"/>
        <v>14.690666586936146</v>
      </c>
      <c r="CJ55">
        <f t="shared" si="55"/>
        <v>1.0210564586183537</v>
      </c>
    </row>
    <row r="56" spans="1:88" x14ac:dyDescent="0.2">
      <c r="A56" s="1" t="s">
        <v>687</v>
      </c>
      <c r="B56" s="1">
        <v>39.816001892089844</v>
      </c>
      <c r="C56" s="1">
        <v>2.0309998989105225</v>
      </c>
      <c r="D56" s="1">
        <v>10.467000007629395</v>
      </c>
      <c r="E56" s="1"/>
      <c r="F56" s="1">
        <v>25.669000625610352</v>
      </c>
      <c r="G56" s="1">
        <v>0.55299997329711914</v>
      </c>
      <c r="H56" s="1">
        <v>4.5139999389648438</v>
      </c>
      <c r="I56" s="1">
        <v>9.8719997406005859</v>
      </c>
      <c r="J56" s="1">
        <v>1.7640000581741333</v>
      </c>
      <c r="K56" s="1">
        <v>1.4450000524520874</v>
      </c>
      <c r="L56" s="1">
        <v>-0.18199999630451202</v>
      </c>
      <c r="M56" s="1">
        <v>9.4999998807907104E-2</v>
      </c>
      <c r="N56" s="6">
        <f t="shared" si="10"/>
        <v>96.044002190232277</v>
      </c>
      <c r="Q56" s="7">
        <f>B56/VLOOKUP(Q$3,Oxides!$A$1:$D$13,2,FALSE)*VLOOKUP(Q$3,Oxides!$A$1:$D$13,3,FALSE)</f>
        <v>0.66266346716790003</v>
      </c>
      <c r="R56" s="7">
        <f>C56/VLOOKUP(R$3,Oxides!$A$1:$D$13,2,FALSE)*VLOOKUP(R$3,Oxides!$A$1:$D$13,3,FALSE)</f>
        <v>2.5419654599449837E-2</v>
      </c>
      <c r="S56" s="7">
        <f>D56/VLOOKUP(S$3,Oxides!$A$1:$D$13,2,FALSE)*VLOOKUP(S$3,Oxides!$A$1:$D$13,3,FALSE)</f>
        <v>0.20531323278070646</v>
      </c>
      <c r="T56" s="7">
        <f>E56/VLOOKUP(T$3,Oxides!$A$1:$D$13,2,FALSE)*VLOOKUP(T$3,Oxides!$A$1:$D$13,3,FALSE)</f>
        <v>0</v>
      </c>
      <c r="U56" s="7">
        <f>F56/VLOOKUP(U$3,Oxides!$A$1:$D$13,2,FALSE)*VLOOKUP(U$3,Oxides!$A$1:$D$13,3,FALSE)</f>
        <v>0.35727608656258841</v>
      </c>
      <c r="V56" s="7">
        <f>G56/VLOOKUP(V$3,Oxides!$A$1:$D$13,2,FALSE)*VLOOKUP(V$3,Oxides!$A$1:$D$13,3,FALSE)</f>
        <v>7.7956053266276908E-3</v>
      </c>
      <c r="W56" s="7">
        <f>H56/VLOOKUP(W$3,Oxides!$A$1:$D$13,2,FALSE)*VLOOKUP(W$3,Oxides!$A$1:$D$13,3,FALSE)</f>
        <v>0.11199769600750399</v>
      </c>
      <c r="X56" s="7">
        <f>I56/VLOOKUP(X$3,Oxides!$A$1:$D$13,2,FALSE)*VLOOKUP(X$3,Oxides!$A$1:$D$13,3,FALSE)</f>
        <v>0.17603611558969223</v>
      </c>
      <c r="Y56" s="7">
        <f>J56/VLOOKUP(Y$3,Oxides!$A$1:$D$13,2,FALSE)*VLOOKUP(Y$3,Oxides!$A$1:$D$13,3,FALSE)</f>
        <v>5.6922562992336855E-2</v>
      </c>
      <c r="Z56" s="7">
        <f>K56/VLOOKUP(Z$3,Oxides!$A$1:$D$13,2,FALSE)*VLOOKUP(Z$3,Oxides!$A$1:$D$13,3,FALSE)</f>
        <v>3.0680904852085925E-2</v>
      </c>
      <c r="AA56" s="5">
        <f t="shared" si="11"/>
        <v>1.6341053258788913</v>
      </c>
      <c r="AC56" s="5"/>
      <c r="AD56" s="7">
        <f>B56/VLOOKUP(AD$3,Oxides!$A$1:$D$13,2,FALSE)*VLOOKUP(AD$3,Oxides!$A$1:$D$13,4,FALSE)</f>
        <v>1.3253269343358001</v>
      </c>
      <c r="AE56" s="7">
        <f>C56/VLOOKUP(AE$3,Oxides!$A$1:$D$13,2,FALSE)*VLOOKUP(AE$3,Oxides!$A$1:$D$13,4,FALSE)</f>
        <v>5.0839309198899674E-2</v>
      </c>
      <c r="AF56" s="7">
        <f>D56/VLOOKUP(AF$3,Oxides!$A$1:$D$13,2,FALSE)*VLOOKUP(AF$3,Oxides!$A$1:$D$13,4,FALSE)</f>
        <v>0.30796984917105968</v>
      </c>
      <c r="AG56" s="7">
        <f>E56/VLOOKUP(AG$3,Oxides!$A$1:$D$13,2,FALSE)*VLOOKUP(AG$3,Oxides!$A$1:$D$13,4,FALSE)</f>
        <v>0</v>
      </c>
      <c r="AH56" s="7">
        <f>F56/VLOOKUP(AH$3,Oxides!$A$1:$D$13,2,FALSE)*VLOOKUP(AH$3,Oxides!$A$1:$D$13,4,FALSE)</f>
        <v>0.35727608656258841</v>
      </c>
      <c r="AI56" s="7">
        <f>G56/VLOOKUP(AI$3,Oxides!$A$1:$D$13,2,FALSE)*VLOOKUP(AI$3,Oxides!$A$1:$D$13,4,FALSE)</f>
        <v>7.7956053266276908E-3</v>
      </c>
      <c r="AJ56" s="7">
        <f>H56/VLOOKUP(AJ$3,Oxides!$A$1:$D$13,2,FALSE)*VLOOKUP(AJ$3,Oxides!$A$1:$D$13,4,FALSE)</f>
        <v>0.11199769600750399</v>
      </c>
      <c r="AK56" s="7">
        <f>I56/VLOOKUP(AK$3,Oxides!$A$1:$D$13,2,FALSE)*VLOOKUP(AK$3,Oxides!$A$1:$D$13,4,FALSE)</f>
        <v>0.17603611558969223</v>
      </c>
      <c r="AL56" s="7">
        <f>J56/VLOOKUP(AL$3,Oxides!$A$1:$D$13,2,FALSE)*VLOOKUP(AL$3,Oxides!$A$1:$D$13,4,FALSE)</f>
        <v>2.8461281496168427E-2</v>
      </c>
      <c r="AM56" s="7">
        <f>K56/VLOOKUP(AM$3,Oxides!$A$1:$D$13,2,FALSE)*VLOOKUP(AM$3,Oxides!$A$1:$D$13,4,FALSE)</f>
        <v>1.5340452426042962E-2</v>
      </c>
      <c r="AN56" s="5">
        <f t="shared" si="12"/>
        <v>2.3810433301143834</v>
      </c>
      <c r="AQ56" s="8">
        <f t="shared" si="13"/>
        <v>6.4010845800649596</v>
      </c>
      <c r="AR56" s="8">
        <f t="shared" si="14"/>
        <v>0.24554448396336409</v>
      </c>
      <c r="AS56" s="8">
        <f t="shared" si="15"/>
        <v>1.9832500711901777</v>
      </c>
      <c r="AT56" s="8">
        <f t="shared" si="16"/>
        <v>0</v>
      </c>
      <c r="AU56" s="8">
        <f t="shared" si="17"/>
        <v>3.4511551667330549</v>
      </c>
      <c r="AV56" s="8">
        <f t="shared" si="18"/>
        <v>7.5302670994997614E-2</v>
      </c>
      <c r="AW56" s="8">
        <f t="shared" si="19"/>
        <v>1.0818564179799472</v>
      </c>
      <c r="AX56" s="8">
        <f t="shared" si="20"/>
        <v>1.7004439219375393</v>
      </c>
      <c r="AY56" s="8">
        <f t="shared" si="21"/>
        <v>0.54985095494287106</v>
      </c>
      <c r="AZ56" s="8">
        <f t="shared" si="22"/>
        <v>0.29636622008221786</v>
      </c>
      <c r="BA56" s="5">
        <f t="shared" si="23"/>
        <v>15.784854487889131</v>
      </c>
      <c r="BD56" s="8">
        <f t="shared" si="24"/>
        <v>12.802169160129919</v>
      </c>
      <c r="BE56" s="8">
        <f t="shared" si="25"/>
        <v>0.49108896792672818</v>
      </c>
      <c r="BF56" s="8">
        <f t="shared" si="26"/>
        <v>2.9748751067852663</v>
      </c>
      <c r="BG56" s="8">
        <f t="shared" si="27"/>
        <v>0</v>
      </c>
      <c r="BH56" s="8">
        <f t="shared" si="28"/>
        <v>3.4511551667330549</v>
      </c>
      <c r="BI56" s="8">
        <f t="shared" si="29"/>
        <v>7.5302670994997614E-2</v>
      </c>
      <c r="BJ56" s="8">
        <f t="shared" si="30"/>
        <v>1.0818564179799472</v>
      </c>
      <c r="BK56" s="8">
        <f t="shared" si="31"/>
        <v>1.7004439219375393</v>
      </c>
      <c r="BL56" s="8">
        <f t="shared" si="32"/>
        <v>0.27492547747143553</v>
      </c>
      <c r="BM56" s="8">
        <f t="shared" si="33"/>
        <v>0.14818311004110893</v>
      </c>
      <c r="BN56" s="5">
        <f t="shared" si="34"/>
        <v>22.999999999999996</v>
      </c>
      <c r="BP56">
        <f t="shared" si="35"/>
        <v>6.4010845800649596</v>
      </c>
      <c r="BQ56">
        <f t="shared" si="36"/>
        <v>1.5989154199350404</v>
      </c>
      <c r="BR56">
        <f t="shared" si="37"/>
        <v>8</v>
      </c>
      <c r="BS56" s="8">
        <f t="shared" si="38"/>
        <v>0.38433465125513733</v>
      </c>
      <c r="BT56" s="8">
        <f t="shared" si="39"/>
        <v>0</v>
      </c>
      <c r="BU56" s="8">
        <f t="shared" si="40"/>
        <v>1.0818564179799472</v>
      </c>
      <c r="BV56" s="8">
        <f t="shared" si="41"/>
        <v>3.4511551667330549</v>
      </c>
      <c r="BW56" s="8">
        <f t="shared" si="42"/>
        <v>7.5302670994997614E-2</v>
      </c>
      <c r="BX56" s="8">
        <f t="shared" si="43"/>
        <v>4.9926489069631375</v>
      </c>
      <c r="BY56">
        <f t="shared" si="44"/>
        <v>0</v>
      </c>
      <c r="BZ56">
        <f t="shared" si="45"/>
        <v>0</v>
      </c>
      <c r="CA56">
        <f t="shared" si="46"/>
        <v>0</v>
      </c>
      <c r="CB56" s="8">
        <f t="shared" si="47"/>
        <v>1.7004439219375393</v>
      </c>
      <c r="CC56">
        <f t="shared" si="48"/>
        <v>0.29955607806246065</v>
      </c>
      <c r="CD56">
        <f t="shared" si="49"/>
        <v>2</v>
      </c>
      <c r="CE56">
        <f t="shared" si="50"/>
        <v>0.25029487688041041</v>
      </c>
      <c r="CF56" s="8">
        <f t="shared" si="51"/>
        <v>0.29636622008221786</v>
      </c>
      <c r="CG56">
        <f t="shared" si="52"/>
        <v>0.54666109696262821</v>
      </c>
      <c r="CH56" s="8">
        <f t="shared" si="53"/>
        <v>15.539310003925765</v>
      </c>
      <c r="CI56" s="8">
        <f t="shared" si="54"/>
        <v>14.693092828900676</v>
      </c>
      <c r="CJ56">
        <f t="shared" si="55"/>
        <v>1.0208878535426966</v>
      </c>
    </row>
    <row r="57" spans="1:88" x14ac:dyDescent="0.2">
      <c r="A57" s="1" t="s">
        <v>689</v>
      </c>
      <c r="B57" s="1">
        <v>39.803001403808594</v>
      </c>
      <c r="C57" s="1">
        <v>2.0929999351501465</v>
      </c>
      <c r="D57" s="1">
        <v>10.416999816894531</v>
      </c>
      <c r="E57" s="1"/>
      <c r="F57" s="1">
        <v>26.156000137329102</v>
      </c>
      <c r="G57" s="1">
        <v>0.58799999952316284</v>
      </c>
      <c r="H57" s="1">
        <v>4.4559998512268066</v>
      </c>
      <c r="I57" s="1">
        <v>9.9079999923706055</v>
      </c>
      <c r="J57" s="1">
        <v>1.875</v>
      </c>
      <c r="K57" s="1">
        <v>1.4170000553131104</v>
      </c>
      <c r="L57" s="1">
        <v>-0.17399999499320984</v>
      </c>
      <c r="M57" s="1">
        <v>8.7999999523162842E-2</v>
      </c>
      <c r="N57" s="6">
        <f t="shared" si="10"/>
        <v>96.627001196146011</v>
      </c>
      <c r="Q57" s="7">
        <f>B57/VLOOKUP(Q$3,Oxides!$A$1:$D$13,2,FALSE)*VLOOKUP(Q$3,Oxides!$A$1:$D$13,3,FALSE)</f>
        <v>0.66244709816473701</v>
      </c>
      <c r="R57" s="7">
        <f>C57/VLOOKUP(R$3,Oxides!$A$1:$D$13,2,FALSE)*VLOOKUP(R$3,Oxides!$A$1:$D$13,3,FALSE)</f>
        <v>2.6195636669764086E-2</v>
      </c>
      <c r="S57" s="7">
        <f>D57/VLOOKUP(S$3,Oxides!$A$1:$D$13,2,FALSE)*VLOOKUP(S$3,Oxides!$A$1:$D$13,3,FALSE)</f>
        <v>0.20433246457664186</v>
      </c>
      <c r="T57" s="7">
        <f>E57/VLOOKUP(T$3,Oxides!$A$1:$D$13,2,FALSE)*VLOOKUP(T$3,Oxides!$A$1:$D$13,3,FALSE)</f>
        <v>0</v>
      </c>
      <c r="U57" s="7">
        <f>F57/VLOOKUP(U$3,Oxides!$A$1:$D$13,2,FALSE)*VLOOKUP(U$3,Oxides!$A$1:$D$13,3,FALSE)</f>
        <v>0.36405442913394548</v>
      </c>
      <c r="V57" s="7">
        <f>G57/VLOOKUP(V$3,Oxides!$A$1:$D$13,2,FALSE)*VLOOKUP(V$3,Oxides!$A$1:$D$13,3,FALSE)</f>
        <v>8.2889984623507884E-3</v>
      </c>
      <c r="W57" s="7">
        <f>H57/VLOOKUP(W$3,Oxides!$A$1:$D$13,2,FALSE)*VLOOKUP(W$3,Oxides!$A$1:$D$13,3,FALSE)</f>
        <v>0.11055864499227892</v>
      </c>
      <c r="X57" s="7">
        <f>I57/VLOOKUP(X$3,Oxides!$A$1:$D$13,2,FALSE)*VLOOKUP(X$3,Oxides!$A$1:$D$13,3,FALSE)</f>
        <v>0.17667806703300332</v>
      </c>
      <c r="Y57" s="7">
        <f>J57/VLOOKUP(Y$3,Oxides!$A$1:$D$13,2,FALSE)*VLOOKUP(Y$3,Oxides!$A$1:$D$13,3,FALSE)</f>
        <v>6.05044229539905E-2</v>
      </c>
      <c r="Z57" s="7">
        <f>K57/VLOOKUP(Z$3,Oxides!$A$1:$D$13,2,FALSE)*VLOOKUP(Z$3,Oxides!$A$1:$D$13,3,FALSE)</f>
        <v>3.0086396051465576E-2</v>
      </c>
      <c r="AA57" s="5">
        <f t="shared" si="11"/>
        <v>1.6431461580381779</v>
      </c>
      <c r="AC57" s="5"/>
      <c r="AD57" s="7">
        <f>B57/VLOOKUP(AD$3,Oxides!$A$1:$D$13,2,FALSE)*VLOOKUP(AD$3,Oxides!$A$1:$D$13,4,FALSE)</f>
        <v>1.324894196329474</v>
      </c>
      <c r="AE57" s="7">
        <f>C57/VLOOKUP(AE$3,Oxides!$A$1:$D$13,2,FALSE)*VLOOKUP(AE$3,Oxides!$A$1:$D$13,4,FALSE)</f>
        <v>5.2391273339528172E-2</v>
      </c>
      <c r="AF57" s="7">
        <f>D57/VLOOKUP(AF$3,Oxides!$A$1:$D$13,2,FALSE)*VLOOKUP(AF$3,Oxides!$A$1:$D$13,4,FALSE)</f>
        <v>0.30649869686496278</v>
      </c>
      <c r="AG57" s="7">
        <f>E57/VLOOKUP(AG$3,Oxides!$A$1:$D$13,2,FALSE)*VLOOKUP(AG$3,Oxides!$A$1:$D$13,4,FALSE)</f>
        <v>0</v>
      </c>
      <c r="AH57" s="7">
        <f>F57/VLOOKUP(AH$3,Oxides!$A$1:$D$13,2,FALSE)*VLOOKUP(AH$3,Oxides!$A$1:$D$13,4,FALSE)</f>
        <v>0.36405442913394548</v>
      </c>
      <c r="AI57" s="7">
        <f>G57/VLOOKUP(AI$3,Oxides!$A$1:$D$13,2,FALSE)*VLOOKUP(AI$3,Oxides!$A$1:$D$13,4,FALSE)</f>
        <v>8.2889984623507884E-3</v>
      </c>
      <c r="AJ57" s="7">
        <f>H57/VLOOKUP(AJ$3,Oxides!$A$1:$D$13,2,FALSE)*VLOOKUP(AJ$3,Oxides!$A$1:$D$13,4,FALSE)</f>
        <v>0.11055864499227892</v>
      </c>
      <c r="AK57" s="7">
        <f>I57/VLOOKUP(AK$3,Oxides!$A$1:$D$13,2,FALSE)*VLOOKUP(AK$3,Oxides!$A$1:$D$13,4,FALSE)</f>
        <v>0.17667806703300332</v>
      </c>
      <c r="AL57" s="7">
        <f>J57/VLOOKUP(AL$3,Oxides!$A$1:$D$13,2,FALSE)*VLOOKUP(AL$3,Oxides!$A$1:$D$13,4,FALSE)</f>
        <v>3.025221147699525E-2</v>
      </c>
      <c r="AM57" s="7">
        <f>K57/VLOOKUP(AM$3,Oxides!$A$1:$D$13,2,FALSE)*VLOOKUP(AM$3,Oxides!$A$1:$D$13,4,FALSE)</f>
        <v>1.5043198025732788E-2</v>
      </c>
      <c r="AN57" s="5">
        <f t="shared" si="12"/>
        <v>2.3886597156582718</v>
      </c>
      <c r="AQ57" s="8">
        <f t="shared" si="13"/>
        <v>6.3785909553844107</v>
      </c>
      <c r="AR57" s="8">
        <f t="shared" si="14"/>
        <v>0.25223335055011625</v>
      </c>
      <c r="AS57" s="8">
        <f t="shared" si="15"/>
        <v>1.9674827077525456</v>
      </c>
      <c r="AT57" s="8">
        <f t="shared" si="16"/>
        <v>0</v>
      </c>
      <c r="AU57" s="8">
        <f t="shared" si="17"/>
        <v>3.5054184634135837</v>
      </c>
      <c r="AV57" s="8">
        <f t="shared" si="18"/>
        <v>7.9813362859652556E-2</v>
      </c>
      <c r="AW57" s="8">
        <f t="shared" si="19"/>
        <v>1.0645504749602444</v>
      </c>
      <c r="AX57" s="8">
        <f t="shared" si="20"/>
        <v>1.7012031957173197</v>
      </c>
      <c r="AY57" s="8">
        <f t="shared" si="21"/>
        <v>0.58258684517492321</v>
      </c>
      <c r="AZ57" s="8">
        <f t="shared" si="22"/>
        <v>0.28969681392772556</v>
      </c>
      <c r="BA57" s="5">
        <f t="shared" si="23"/>
        <v>15.821576169740522</v>
      </c>
      <c r="BD57" s="8">
        <f t="shared" si="24"/>
        <v>12.757181910768821</v>
      </c>
      <c r="BE57" s="8">
        <f t="shared" si="25"/>
        <v>0.50446670110023251</v>
      </c>
      <c r="BF57" s="8">
        <f t="shared" si="26"/>
        <v>2.9512240616288188</v>
      </c>
      <c r="BG57" s="8">
        <f t="shared" si="27"/>
        <v>0</v>
      </c>
      <c r="BH57" s="8">
        <f t="shared" si="28"/>
        <v>3.5054184634135837</v>
      </c>
      <c r="BI57" s="8">
        <f t="shared" si="29"/>
        <v>7.9813362859652556E-2</v>
      </c>
      <c r="BJ57" s="8">
        <f t="shared" si="30"/>
        <v>1.0645504749602444</v>
      </c>
      <c r="BK57" s="8">
        <f t="shared" si="31"/>
        <v>1.7012031957173197</v>
      </c>
      <c r="BL57" s="8">
        <f t="shared" si="32"/>
        <v>0.2912934225874616</v>
      </c>
      <c r="BM57" s="8">
        <f t="shared" si="33"/>
        <v>0.14484840696386278</v>
      </c>
      <c r="BN57" s="5">
        <f t="shared" si="34"/>
        <v>23</v>
      </c>
      <c r="BP57">
        <f t="shared" si="35"/>
        <v>6.3785909553844107</v>
      </c>
      <c r="BQ57">
        <f t="shared" si="36"/>
        <v>1.6214090446155893</v>
      </c>
      <c r="BR57">
        <f t="shared" si="37"/>
        <v>8</v>
      </c>
      <c r="BS57" s="8">
        <f t="shared" si="38"/>
        <v>0.34607366313695631</v>
      </c>
      <c r="BT57" s="8">
        <f t="shared" si="39"/>
        <v>0</v>
      </c>
      <c r="BU57" s="8">
        <f t="shared" si="40"/>
        <v>1.0645504749602444</v>
      </c>
      <c r="BV57" s="8">
        <f t="shared" si="41"/>
        <v>3.5054184634135837</v>
      </c>
      <c r="BW57" s="8">
        <f t="shared" si="42"/>
        <v>7.9813362859652556E-2</v>
      </c>
      <c r="BX57" s="8">
        <f t="shared" si="43"/>
        <v>4.9958559643704366</v>
      </c>
      <c r="BY57">
        <f t="shared" si="44"/>
        <v>0</v>
      </c>
      <c r="BZ57">
        <f t="shared" si="45"/>
        <v>0</v>
      </c>
      <c r="CA57">
        <f t="shared" si="46"/>
        <v>0</v>
      </c>
      <c r="CB57" s="8">
        <f t="shared" si="47"/>
        <v>1.7012031957173197</v>
      </c>
      <c r="CC57">
        <f t="shared" si="48"/>
        <v>0.2987968042826803</v>
      </c>
      <c r="CD57">
        <f t="shared" si="49"/>
        <v>2</v>
      </c>
      <c r="CE57">
        <f t="shared" si="50"/>
        <v>0.28379004089224291</v>
      </c>
      <c r="CF57" s="8">
        <f t="shared" si="51"/>
        <v>0.28969681392772556</v>
      </c>
      <c r="CG57">
        <f t="shared" si="52"/>
        <v>0.57348685481996853</v>
      </c>
      <c r="CH57" s="8">
        <f t="shared" si="53"/>
        <v>15.569342819190405</v>
      </c>
      <c r="CI57" s="8">
        <f t="shared" si="54"/>
        <v>14.697059160087756</v>
      </c>
      <c r="CJ57">
        <f t="shared" si="55"/>
        <v>1.0206123440487285</v>
      </c>
    </row>
    <row r="58" spans="1:88" x14ac:dyDescent="0.2">
      <c r="A58" s="1" t="s">
        <v>691</v>
      </c>
      <c r="B58" s="1">
        <v>39.311000823974609</v>
      </c>
      <c r="C58" s="1">
        <v>1.8910000324249268</v>
      </c>
      <c r="D58" s="1">
        <v>10.732000350952148</v>
      </c>
      <c r="E58" s="1"/>
      <c r="F58" s="1">
        <v>25.604000091552734</v>
      </c>
      <c r="G58" s="1">
        <v>0.52300000190734863</v>
      </c>
      <c r="H58" s="1">
        <v>4.3379998207092285</v>
      </c>
      <c r="I58" s="1">
        <v>10.046999931335449</v>
      </c>
      <c r="J58" s="1">
        <v>1.840999960899353</v>
      </c>
      <c r="K58" s="1">
        <v>1.4739999771118164</v>
      </c>
      <c r="L58" s="1">
        <v>0.55500000715255737</v>
      </c>
      <c r="M58" s="1">
        <v>0.10400000214576721</v>
      </c>
      <c r="N58" s="6">
        <f t="shared" si="10"/>
        <v>96.420001000165939</v>
      </c>
      <c r="Q58" s="7">
        <f>B58/VLOOKUP(Q$3,Oxides!$A$1:$D$13,2,FALSE)*VLOOKUP(Q$3,Oxides!$A$1:$D$13,3,FALSE)</f>
        <v>0.65425866149133571</v>
      </c>
      <c r="R58" s="7">
        <f>C58/VLOOKUP(R$3,Oxides!$A$1:$D$13,2,FALSE)*VLOOKUP(R$3,Oxides!$A$1:$D$13,3,FALSE)</f>
        <v>2.3667439716553027E-2</v>
      </c>
      <c r="S58" s="7">
        <f>D58/VLOOKUP(S$3,Oxides!$A$1:$D$13,2,FALSE)*VLOOKUP(S$3,Oxides!$A$1:$D$13,3,FALSE)</f>
        <v>0.21051129116763045</v>
      </c>
      <c r="T58" s="7">
        <f>E58/VLOOKUP(T$3,Oxides!$A$1:$D$13,2,FALSE)*VLOOKUP(T$3,Oxides!$A$1:$D$13,3,FALSE)</f>
        <v>0</v>
      </c>
      <c r="U58" s="7">
        <f>F58/VLOOKUP(U$3,Oxides!$A$1:$D$13,2,FALSE)*VLOOKUP(U$3,Oxides!$A$1:$D$13,3,FALSE)</f>
        <v>0.35637137130813423</v>
      </c>
      <c r="V58" s="7">
        <f>G58/VLOOKUP(V$3,Oxides!$A$1:$D$13,2,FALSE)*VLOOKUP(V$3,Oxides!$A$1:$D$13,3,FALSE)</f>
        <v>7.3726976447874978E-3</v>
      </c>
      <c r="W58" s="7">
        <f>H58/VLOOKUP(W$3,Oxides!$A$1:$D$13,2,FALSE)*VLOOKUP(W$3,Oxides!$A$1:$D$13,3,FALSE)</f>
        <v>0.10763092418468526</v>
      </c>
      <c r="X58" s="7">
        <f>I58/VLOOKUP(X$3,Oxides!$A$1:$D$13,2,FALSE)*VLOOKUP(X$3,Oxides!$A$1:$D$13,3,FALSE)</f>
        <v>0.17915669446062993</v>
      </c>
      <c r="Y58" s="7">
        <f>J58/VLOOKUP(Y$3,Oxides!$A$1:$D$13,2,FALSE)*VLOOKUP(Y$3,Oxides!$A$1:$D$13,3,FALSE)</f>
        <v>5.9407274822685027E-2</v>
      </c>
      <c r="Z58" s="7">
        <f>K58/VLOOKUP(Z$3,Oxides!$A$1:$D$13,2,FALSE)*VLOOKUP(Z$3,Oxides!$A$1:$D$13,3,FALSE)</f>
        <v>3.129664457312812E-2</v>
      </c>
      <c r="AA58" s="5">
        <f t="shared" si="11"/>
        <v>1.6296729993695696</v>
      </c>
      <c r="AC58" s="5"/>
      <c r="AD58" s="7">
        <f>B58/VLOOKUP(AD$3,Oxides!$A$1:$D$13,2,FALSE)*VLOOKUP(AD$3,Oxides!$A$1:$D$13,4,FALSE)</f>
        <v>1.3085173229826714</v>
      </c>
      <c r="AE58" s="7">
        <f>C58/VLOOKUP(AE$3,Oxides!$A$1:$D$13,2,FALSE)*VLOOKUP(AE$3,Oxides!$A$1:$D$13,4,FALSE)</f>
        <v>4.7334879433106054E-2</v>
      </c>
      <c r="AF58" s="7">
        <f>D58/VLOOKUP(AF$3,Oxides!$A$1:$D$13,2,FALSE)*VLOOKUP(AF$3,Oxides!$A$1:$D$13,4,FALSE)</f>
        <v>0.31576693675144568</v>
      </c>
      <c r="AG58" s="7">
        <f>E58/VLOOKUP(AG$3,Oxides!$A$1:$D$13,2,FALSE)*VLOOKUP(AG$3,Oxides!$A$1:$D$13,4,FALSE)</f>
        <v>0</v>
      </c>
      <c r="AH58" s="7">
        <f>F58/VLOOKUP(AH$3,Oxides!$A$1:$D$13,2,FALSE)*VLOOKUP(AH$3,Oxides!$A$1:$D$13,4,FALSE)</f>
        <v>0.35637137130813423</v>
      </c>
      <c r="AI58" s="7">
        <f>G58/VLOOKUP(AI$3,Oxides!$A$1:$D$13,2,FALSE)*VLOOKUP(AI$3,Oxides!$A$1:$D$13,4,FALSE)</f>
        <v>7.3726976447874978E-3</v>
      </c>
      <c r="AJ58" s="7">
        <f>H58/VLOOKUP(AJ$3,Oxides!$A$1:$D$13,2,FALSE)*VLOOKUP(AJ$3,Oxides!$A$1:$D$13,4,FALSE)</f>
        <v>0.10763092418468526</v>
      </c>
      <c r="AK58" s="7">
        <f>I58/VLOOKUP(AK$3,Oxides!$A$1:$D$13,2,FALSE)*VLOOKUP(AK$3,Oxides!$A$1:$D$13,4,FALSE)</f>
        <v>0.17915669446062993</v>
      </c>
      <c r="AL58" s="7">
        <f>J58/VLOOKUP(AL$3,Oxides!$A$1:$D$13,2,FALSE)*VLOOKUP(AL$3,Oxides!$A$1:$D$13,4,FALSE)</f>
        <v>2.9703637411342514E-2</v>
      </c>
      <c r="AM58" s="7">
        <f>K58/VLOOKUP(AM$3,Oxides!$A$1:$D$13,2,FALSE)*VLOOKUP(AM$3,Oxides!$A$1:$D$13,4,FALSE)</f>
        <v>1.564832228656406E-2</v>
      </c>
      <c r="AN58" s="5">
        <f t="shared" si="12"/>
        <v>2.3675027864633664</v>
      </c>
      <c r="AQ58" s="8">
        <f t="shared" si="13"/>
        <v>6.3560428736726919</v>
      </c>
      <c r="AR58" s="8">
        <f t="shared" si="14"/>
        <v>0.22992628206950694</v>
      </c>
      <c r="AS58" s="8">
        <f t="shared" si="15"/>
        <v>2.045091445948513</v>
      </c>
      <c r="AT58" s="8">
        <f t="shared" si="16"/>
        <v>0</v>
      </c>
      <c r="AU58" s="8">
        <f t="shared" si="17"/>
        <v>3.4621042842915855</v>
      </c>
      <c r="AV58" s="8">
        <f t="shared" si="18"/>
        <v>7.1624855860644335E-2</v>
      </c>
      <c r="AW58" s="8">
        <f t="shared" si="19"/>
        <v>1.0456212640601534</v>
      </c>
      <c r="AX58" s="8">
        <f t="shared" si="20"/>
        <v>1.7404853739369606</v>
      </c>
      <c r="AY58" s="8">
        <f t="shared" si="21"/>
        <v>0.57713440876784294</v>
      </c>
      <c r="AZ58" s="8">
        <f t="shared" si="22"/>
        <v>0.30404307411913783</v>
      </c>
      <c r="BA58" s="5">
        <f t="shared" si="23"/>
        <v>15.832073862727039</v>
      </c>
      <c r="BD58" s="8">
        <f t="shared" si="24"/>
        <v>12.712085747345384</v>
      </c>
      <c r="BE58" s="8">
        <f t="shared" si="25"/>
        <v>0.45985256413901388</v>
      </c>
      <c r="BF58" s="8">
        <f t="shared" si="26"/>
        <v>3.0676371689227699</v>
      </c>
      <c r="BG58" s="8">
        <f t="shared" si="27"/>
        <v>0</v>
      </c>
      <c r="BH58" s="8">
        <f t="shared" si="28"/>
        <v>3.4621042842915855</v>
      </c>
      <c r="BI58" s="8">
        <f t="shared" si="29"/>
        <v>7.1624855860644335E-2</v>
      </c>
      <c r="BJ58" s="8">
        <f t="shared" si="30"/>
        <v>1.0456212640601534</v>
      </c>
      <c r="BK58" s="8">
        <f t="shared" si="31"/>
        <v>1.7404853739369606</v>
      </c>
      <c r="BL58" s="8">
        <f t="shared" si="32"/>
        <v>0.28856720438392147</v>
      </c>
      <c r="BM58" s="8">
        <f t="shared" si="33"/>
        <v>0.15202153705956892</v>
      </c>
      <c r="BN58" s="5">
        <f t="shared" si="34"/>
        <v>22.999999999999996</v>
      </c>
      <c r="BP58">
        <f t="shared" si="35"/>
        <v>6.3560428736726919</v>
      </c>
      <c r="BQ58">
        <f t="shared" si="36"/>
        <v>1.6439571263273081</v>
      </c>
      <c r="BR58">
        <f t="shared" si="37"/>
        <v>8</v>
      </c>
      <c r="BS58" s="8">
        <f t="shared" si="38"/>
        <v>0.40113431962120494</v>
      </c>
      <c r="BT58" s="8">
        <f t="shared" si="39"/>
        <v>0</v>
      </c>
      <c r="BU58" s="8">
        <f t="shared" si="40"/>
        <v>1.0456212640601534</v>
      </c>
      <c r="BV58" s="8">
        <f t="shared" si="41"/>
        <v>3.4621042842915855</v>
      </c>
      <c r="BW58" s="8">
        <f t="shared" si="42"/>
        <v>7.1624855860644335E-2</v>
      </c>
      <c r="BX58" s="8">
        <f t="shared" si="43"/>
        <v>4.9804847238335883</v>
      </c>
      <c r="BY58">
        <f t="shared" si="44"/>
        <v>0</v>
      </c>
      <c r="BZ58">
        <f t="shared" si="45"/>
        <v>0</v>
      </c>
      <c r="CA58">
        <f t="shared" si="46"/>
        <v>0</v>
      </c>
      <c r="CB58" s="8">
        <f t="shared" si="47"/>
        <v>1.7404853739369606</v>
      </c>
      <c r="CC58">
        <f t="shared" si="48"/>
        <v>0.25951462606303943</v>
      </c>
      <c r="CD58">
        <f t="shared" si="49"/>
        <v>2</v>
      </c>
      <c r="CE58">
        <f t="shared" si="50"/>
        <v>0.31761978270480351</v>
      </c>
      <c r="CF58" s="8">
        <f t="shared" si="51"/>
        <v>0.30404307411913783</v>
      </c>
      <c r="CG58">
        <f t="shared" si="52"/>
        <v>0.62166285682394129</v>
      </c>
      <c r="CH58" s="8">
        <f t="shared" si="53"/>
        <v>15.60214758065753</v>
      </c>
      <c r="CI58" s="8">
        <f t="shared" si="54"/>
        <v>14.720970097770548</v>
      </c>
      <c r="CJ58">
        <f t="shared" si="55"/>
        <v>1.0189545865779397</v>
      </c>
    </row>
    <row r="59" spans="1:88" x14ac:dyDescent="0.2">
      <c r="A59" s="1" t="s">
        <v>693</v>
      </c>
      <c r="B59" s="1">
        <v>39.601001739501953</v>
      </c>
      <c r="C59" s="1">
        <v>1.6059999465942383</v>
      </c>
      <c r="D59" s="1">
        <v>10.817999839782715</v>
      </c>
      <c r="E59" s="1"/>
      <c r="F59" s="1">
        <v>25.840999603271484</v>
      </c>
      <c r="G59" s="1">
        <v>0.57099997997283936</v>
      </c>
      <c r="H59" s="1">
        <v>4.4419999122619629</v>
      </c>
      <c r="I59" s="1">
        <v>10.083999633789062</v>
      </c>
      <c r="J59" s="1">
        <v>1.6720000505447388</v>
      </c>
      <c r="K59" s="1">
        <v>1.4390000104904175</v>
      </c>
      <c r="L59" s="1">
        <v>-0.18999999761581421</v>
      </c>
      <c r="M59" s="1">
        <v>9.0000003576278687E-2</v>
      </c>
      <c r="N59" s="6">
        <f t="shared" si="10"/>
        <v>95.974000722169876</v>
      </c>
      <c r="Q59" s="7">
        <f>B59/VLOOKUP(Q$3,Oxides!$A$1:$D$13,2,FALSE)*VLOOKUP(Q$3,Oxides!$A$1:$D$13,3,FALSE)</f>
        <v>0.65908518859182275</v>
      </c>
      <c r="R59" s="7">
        <f>C59/VLOOKUP(R$3,Oxides!$A$1:$D$13,2,FALSE)*VLOOKUP(R$3,Oxides!$A$1:$D$13,3,FALSE)</f>
        <v>2.0100426371788292E-2</v>
      </c>
      <c r="S59" s="7">
        <f>D59/VLOOKUP(S$3,Oxides!$A$1:$D$13,2,FALSE)*VLOOKUP(S$3,Oxides!$A$1:$D$13,3,FALSE)</f>
        <v>0.21219819601681569</v>
      </c>
      <c r="T59" s="7">
        <f>E59/VLOOKUP(T$3,Oxides!$A$1:$D$13,2,FALSE)*VLOOKUP(T$3,Oxides!$A$1:$D$13,3,FALSE)</f>
        <v>0</v>
      </c>
      <c r="U59" s="7">
        <f>F59/VLOOKUP(U$3,Oxides!$A$1:$D$13,2,FALSE)*VLOOKUP(U$3,Oxides!$A$1:$D$13,3,FALSE)</f>
        <v>0.35967006841360855</v>
      </c>
      <c r="V59" s="7">
        <f>G59/VLOOKUP(V$3,Oxides!$A$1:$D$13,2,FALSE)*VLOOKUP(V$3,Oxides!$A$1:$D$13,3,FALSE)</f>
        <v>8.0493502718289554E-3</v>
      </c>
      <c r="W59" s="7">
        <f>H59/VLOOKUP(W$3,Oxides!$A$1:$D$13,2,FALSE)*VLOOKUP(W$3,Oxides!$A$1:$D$13,3,FALSE)</f>
        <v>0.1102112898904825</v>
      </c>
      <c r="X59" s="7">
        <f>I59/VLOOKUP(X$3,Oxides!$A$1:$D$13,2,FALSE)*VLOOKUP(X$3,Oxides!$A$1:$D$13,3,FALSE)</f>
        <v>0.17981646796843515</v>
      </c>
      <c r="Y59" s="7">
        <f>J59/VLOOKUP(Y$3,Oxides!$A$1:$D$13,2,FALSE)*VLOOKUP(Y$3,Oxides!$A$1:$D$13,3,FALSE)</f>
        <v>5.395381239320126E-2</v>
      </c>
      <c r="Z59" s="7">
        <f>K59/VLOOKUP(Z$3,Oxides!$A$1:$D$13,2,FALSE)*VLOOKUP(Z$3,Oxides!$A$1:$D$13,3,FALSE)</f>
        <v>3.0553509205129281E-2</v>
      </c>
      <c r="AA59" s="5">
        <f t="shared" si="11"/>
        <v>1.6336383091231124</v>
      </c>
      <c r="AC59" s="5"/>
      <c r="AD59" s="7">
        <f>B59/VLOOKUP(AD$3,Oxides!$A$1:$D$13,2,FALSE)*VLOOKUP(AD$3,Oxides!$A$1:$D$13,4,FALSE)</f>
        <v>1.3181703771836455</v>
      </c>
      <c r="AE59" s="7">
        <f>C59/VLOOKUP(AE$3,Oxides!$A$1:$D$13,2,FALSE)*VLOOKUP(AE$3,Oxides!$A$1:$D$13,4,FALSE)</f>
        <v>4.0200852743576584E-2</v>
      </c>
      <c r="AF59" s="7">
        <f>D59/VLOOKUP(AF$3,Oxides!$A$1:$D$13,2,FALSE)*VLOOKUP(AF$3,Oxides!$A$1:$D$13,4,FALSE)</f>
        <v>0.31829729402522355</v>
      </c>
      <c r="AG59" s="7">
        <f>E59/VLOOKUP(AG$3,Oxides!$A$1:$D$13,2,FALSE)*VLOOKUP(AG$3,Oxides!$A$1:$D$13,4,FALSE)</f>
        <v>0</v>
      </c>
      <c r="AH59" s="7">
        <f>F59/VLOOKUP(AH$3,Oxides!$A$1:$D$13,2,FALSE)*VLOOKUP(AH$3,Oxides!$A$1:$D$13,4,FALSE)</f>
        <v>0.35967006841360855</v>
      </c>
      <c r="AI59" s="7">
        <f>G59/VLOOKUP(AI$3,Oxides!$A$1:$D$13,2,FALSE)*VLOOKUP(AI$3,Oxides!$A$1:$D$13,4,FALSE)</f>
        <v>8.0493502718289554E-3</v>
      </c>
      <c r="AJ59" s="7">
        <f>H59/VLOOKUP(AJ$3,Oxides!$A$1:$D$13,2,FALSE)*VLOOKUP(AJ$3,Oxides!$A$1:$D$13,4,FALSE)</f>
        <v>0.1102112898904825</v>
      </c>
      <c r="AK59" s="7">
        <f>I59/VLOOKUP(AK$3,Oxides!$A$1:$D$13,2,FALSE)*VLOOKUP(AK$3,Oxides!$A$1:$D$13,4,FALSE)</f>
        <v>0.17981646796843515</v>
      </c>
      <c r="AL59" s="7">
        <f>J59/VLOOKUP(AL$3,Oxides!$A$1:$D$13,2,FALSE)*VLOOKUP(AL$3,Oxides!$A$1:$D$13,4,FALSE)</f>
        <v>2.697690619660063E-2</v>
      </c>
      <c r="AM59" s="7">
        <f>K59/VLOOKUP(AM$3,Oxides!$A$1:$D$13,2,FALSE)*VLOOKUP(AM$3,Oxides!$A$1:$D$13,4,FALSE)</f>
        <v>1.5276754602564641E-2</v>
      </c>
      <c r="AN59" s="5">
        <f t="shared" si="12"/>
        <v>2.3766693612959662</v>
      </c>
      <c r="AQ59" s="8">
        <f t="shared" si="13"/>
        <v>6.3782365290163643</v>
      </c>
      <c r="AR59" s="8">
        <f t="shared" si="14"/>
        <v>0.19452003466693379</v>
      </c>
      <c r="AS59" s="8">
        <f t="shared" si="15"/>
        <v>2.0535286009348215</v>
      </c>
      <c r="AT59" s="8">
        <f t="shared" si="16"/>
        <v>0</v>
      </c>
      <c r="AU59" s="8">
        <f t="shared" si="17"/>
        <v>3.4806741350854797</v>
      </c>
      <c r="AV59" s="8">
        <f t="shared" si="18"/>
        <v>7.789684979618465E-2</v>
      </c>
      <c r="AW59" s="8">
        <f t="shared" si="19"/>
        <v>1.0665596606584233</v>
      </c>
      <c r="AX59" s="8">
        <f t="shared" si="20"/>
        <v>1.7401573944719106</v>
      </c>
      <c r="AY59" s="8">
        <f t="shared" si="21"/>
        <v>0.52213307633459038</v>
      </c>
      <c r="AZ59" s="8">
        <f t="shared" si="22"/>
        <v>0.29567878610375314</v>
      </c>
      <c r="BA59" s="5">
        <f t="shared" si="23"/>
        <v>15.809385067068462</v>
      </c>
      <c r="BD59" s="8">
        <f t="shared" si="24"/>
        <v>12.756473058032729</v>
      </c>
      <c r="BE59" s="8">
        <f t="shared" si="25"/>
        <v>0.38904006933386759</v>
      </c>
      <c r="BF59" s="8">
        <f t="shared" si="26"/>
        <v>3.0802929014022324</v>
      </c>
      <c r="BG59" s="8">
        <f t="shared" si="27"/>
        <v>0</v>
      </c>
      <c r="BH59" s="8">
        <f t="shared" si="28"/>
        <v>3.4806741350854797</v>
      </c>
      <c r="BI59" s="8">
        <f t="shared" si="29"/>
        <v>7.789684979618465E-2</v>
      </c>
      <c r="BJ59" s="8">
        <f t="shared" si="30"/>
        <v>1.0665596606584233</v>
      </c>
      <c r="BK59" s="8">
        <f t="shared" si="31"/>
        <v>1.7401573944719106</v>
      </c>
      <c r="BL59" s="8">
        <f t="shared" si="32"/>
        <v>0.26106653816729519</v>
      </c>
      <c r="BM59" s="8">
        <f t="shared" si="33"/>
        <v>0.14783939305187657</v>
      </c>
      <c r="BN59" s="5">
        <f t="shared" si="34"/>
        <v>23</v>
      </c>
      <c r="BP59">
        <f t="shared" si="35"/>
        <v>6.3782365290163643</v>
      </c>
      <c r="BQ59">
        <f t="shared" si="36"/>
        <v>1.6217634709836357</v>
      </c>
      <c r="BR59">
        <f t="shared" si="37"/>
        <v>8</v>
      </c>
      <c r="BS59" s="8">
        <f t="shared" si="38"/>
        <v>0.43176512995118577</v>
      </c>
      <c r="BT59" s="8">
        <f t="shared" si="39"/>
        <v>0</v>
      </c>
      <c r="BU59" s="8">
        <f t="shared" si="40"/>
        <v>1.0665596606584233</v>
      </c>
      <c r="BV59" s="8">
        <f t="shared" si="41"/>
        <v>3.4806741350854797</v>
      </c>
      <c r="BW59" s="8">
        <f t="shared" si="42"/>
        <v>7.789684979618465E-2</v>
      </c>
      <c r="BX59" s="8">
        <f t="shared" si="43"/>
        <v>5.0568957754912738</v>
      </c>
      <c r="BY59">
        <f t="shared" si="44"/>
        <v>0</v>
      </c>
      <c r="BZ59">
        <f t="shared" si="45"/>
        <v>0</v>
      </c>
      <c r="CA59">
        <f t="shared" si="46"/>
        <v>0</v>
      </c>
      <c r="CB59" s="8">
        <f t="shared" si="47"/>
        <v>1.7401573944719106</v>
      </c>
      <c r="CC59">
        <f t="shared" si="48"/>
        <v>0.25984260552808935</v>
      </c>
      <c r="CD59">
        <f t="shared" si="49"/>
        <v>2</v>
      </c>
      <c r="CE59">
        <f t="shared" si="50"/>
        <v>0.26229047080650103</v>
      </c>
      <c r="CF59" s="8">
        <f t="shared" si="51"/>
        <v>0.29567878610375314</v>
      </c>
      <c r="CG59">
        <f t="shared" si="52"/>
        <v>0.55796925691025412</v>
      </c>
      <c r="CH59" s="8">
        <f t="shared" si="53"/>
        <v>15.614865032401529</v>
      </c>
      <c r="CI59" s="8">
        <f t="shared" si="54"/>
        <v>14.797053169963185</v>
      </c>
      <c r="CJ59">
        <f t="shared" si="55"/>
        <v>1.0137153545172617</v>
      </c>
    </row>
    <row r="60" spans="1:88" x14ac:dyDescent="0.2">
      <c r="A60" s="1" t="s">
        <v>695</v>
      </c>
      <c r="B60" s="1">
        <v>39.791000366210938</v>
      </c>
      <c r="C60" s="1">
        <v>1.6390000581741333</v>
      </c>
      <c r="D60" s="1">
        <v>10.744999885559082</v>
      </c>
      <c r="E60" s="1"/>
      <c r="F60" s="1">
        <v>26.01099967956543</v>
      </c>
      <c r="G60" s="1">
        <v>0.52799999713897705</v>
      </c>
      <c r="H60" s="1">
        <v>4.4679999351501465</v>
      </c>
      <c r="I60" s="1">
        <v>10.020000457763672</v>
      </c>
      <c r="J60" s="1">
        <v>1.9099999666213989</v>
      </c>
      <c r="K60" s="1">
        <v>1.437999963760376</v>
      </c>
      <c r="L60" s="1">
        <v>-0.17800000309944153</v>
      </c>
      <c r="M60" s="1">
        <v>9.7000002861022949E-2</v>
      </c>
      <c r="N60" s="6">
        <f t="shared" si="10"/>
        <v>96.469000309705734</v>
      </c>
      <c r="Q60" s="7">
        <f>B60/VLOOKUP(Q$3,Oxides!$A$1:$D$13,2,FALSE)*VLOOKUP(Q$3,Oxides!$A$1:$D$13,3,FALSE)</f>
        <v>0.6622473631635778</v>
      </c>
      <c r="R60" s="7">
        <f>C60/VLOOKUP(R$3,Oxides!$A$1:$D$13,2,FALSE)*VLOOKUP(R$3,Oxides!$A$1:$D$13,3,FALSE)</f>
        <v>2.0513450241732459E-2</v>
      </c>
      <c r="S60" s="7">
        <f>D60/VLOOKUP(S$3,Oxides!$A$1:$D$13,2,FALSE)*VLOOKUP(S$3,Oxides!$A$1:$D$13,3,FALSE)</f>
        <v>0.21076628079912457</v>
      </c>
      <c r="T60" s="7">
        <f>E60/VLOOKUP(T$3,Oxides!$A$1:$D$13,2,FALSE)*VLOOKUP(T$3,Oxides!$A$1:$D$13,3,FALSE)</f>
        <v>0</v>
      </c>
      <c r="U60" s="7">
        <f>F60/VLOOKUP(U$3,Oxides!$A$1:$D$13,2,FALSE)*VLOOKUP(U$3,Oxides!$A$1:$D$13,3,FALSE)</f>
        <v>0.36203622839231231</v>
      </c>
      <c r="V60" s="7">
        <f>G60/VLOOKUP(V$3,Oxides!$A$1:$D$13,2,FALSE)*VLOOKUP(V$3,Oxides!$A$1:$D$13,3,FALSE)</f>
        <v>7.4431822584275298E-3</v>
      </c>
      <c r="W60" s="7">
        <f>H60/VLOOKUP(W$3,Oxides!$A$1:$D$13,2,FALSE)*VLOOKUP(W$3,Oxides!$A$1:$D$13,3,FALSE)</f>
        <v>0.1108563813169318</v>
      </c>
      <c r="X60" s="7">
        <f>I60/VLOOKUP(X$3,Oxides!$A$1:$D$13,2,FALSE)*VLOOKUP(X$3,Oxides!$A$1:$D$13,3,FALSE)</f>
        <v>0.17867524363248666</v>
      </c>
      <c r="Y60" s="7">
        <f>J60/VLOOKUP(Y$3,Oxides!$A$1:$D$13,2,FALSE)*VLOOKUP(Y$3,Oxides!$A$1:$D$13,3,FALSE)</f>
        <v>6.1633837772036723E-2</v>
      </c>
      <c r="Z60" s="7">
        <f>K60/VLOOKUP(Z$3,Oxides!$A$1:$D$13,2,FALSE)*VLOOKUP(Z$3,Oxides!$A$1:$D$13,3,FALSE)</f>
        <v>3.0532275753601044E-2</v>
      </c>
      <c r="AA60" s="5">
        <f t="shared" si="11"/>
        <v>1.6447042433302308</v>
      </c>
      <c r="AC60" s="5"/>
      <c r="AD60" s="7">
        <f>B60/VLOOKUP(AD$3,Oxides!$A$1:$D$13,2,FALSE)*VLOOKUP(AD$3,Oxides!$A$1:$D$13,4,FALSE)</f>
        <v>1.3244947263271556</v>
      </c>
      <c r="AE60" s="7">
        <f>C60/VLOOKUP(AE$3,Oxides!$A$1:$D$13,2,FALSE)*VLOOKUP(AE$3,Oxides!$A$1:$D$13,4,FALSE)</f>
        <v>4.1026900483464919E-2</v>
      </c>
      <c r="AF60" s="7">
        <f>D60/VLOOKUP(AF$3,Oxides!$A$1:$D$13,2,FALSE)*VLOOKUP(AF$3,Oxides!$A$1:$D$13,4,FALSE)</f>
        <v>0.31614942119868683</v>
      </c>
      <c r="AG60" s="7">
        <f>E60/VLOOKUP(AG$3,Oxides!$A$1:$D$13,2,FALSE)*VLOOKUP(AG$3,Oxides!$A$1:$D$13,4,FALSE)</f>
        <v>0</v>
      </c>
      <c r="AH60" s="7">
        <f>F60/VLOOKUP(AH$3,Oxides!$A$1:$D$13,2,FALSE)*VLOOKUP(AH$3,Oxides!$A$1:$D$13,4,FALSE)</f>
        <v>0.36203622839231231</v>
      </c>
      <c r="AI60" s="7">
        <f>G60/VLOOKUP(AI$3,Oxides!$A$1:$D$13,2,FALSE)*VLOOKUP(AI$3,Oxides!$A$1:$D$13,4,FALSE)</f>
        <v>7.4431822584275298E-3</v>
      </c>
      <c r="AJ60" s="7">
        <f>H60/VLOOKUP(AJ$3,Oxides!$A$1:$D$13,2,FALSE)*VLOOKUP(AJ$3,Oxides!$A$1:$D$13,4,FALSE)</f>
        <v>0.1108563813169318</v>
      </c>
      <c r="AK60" s="7">
        <f>I60/VLOOKUP(AK$3,Oxides!$A$1:$D$13,2,FALSE)*VLOOKUP(AK$3,Oxides!$A$1:$D$13,4,FALSE)</f>
        <v>0.17867524363248666</v>
      </c>
      <c r="AL60" s="7">
        <f>J60/VLOOKUP(AL$3,Oxides!$A$1:$D$13,2,FALSE)*VLOOKUP(AL$3,Oxides!$A$1:$D$13,4,FALSE)</f>
        <v>3.0816918886018362E-2</v>
      </c>
      <c r="AM60" s="7">
        <f>K60/VLOOKUP(AM$3,Oxides!$A$1:$D$13,2,FALSE)*VLOOKUP(AM$3,Oxides!$A$1:$D$13,4,FALSE)</f>
        <v>1.5266137876800522E-2</v>
      </c>
      <c r="AN60" s="5">
        <f t="shared" si="12"/>
        <v>2.3867651403722849</v>
      </c>
      <c r="AQ60" s="8">
        <f t="shared" si="13"/>
        <v>6.3817294358448979</v>
      </c>
      <c r="AR60" s="8">
        <f t="shared" si="14"/>
        <v>0.1976773280199049</v>
      </c>
      <c r="AS60" s="8">
        <f t="shared" si="15"/>
        <v>2.0310437656315603</v>
      </c>
      <c r="AT60" s="8">
        <f t="shared" si="16"/>
        <v>0</v>
      </c>
      <c r="AU60" s="8">
        <f t="shared" si="17"/>
        <v>3.4887526686954935</v>
      </c>
      <c r="AV60" s="8">
        <f t="shared" si="18"/>
        <v>7.172603162669397E-2</v>
      </c>
      <c r="AW60" s="8">
        <f t="shared" si="19"/>
        <v>1.0682646261088482</v>
      </c>
      <c r="AX60" s="8">
        <f t="shared" si="20"/>
        <v>1.7217993232908508</v>
      </c>
      <c r="AY60" s="8">
        <f t="shared" si="21"/>
        <v>0.59393286954732893</v>
      </c>
      <c r="AZ60" s="8">
        <f t="shared" si="22"/>
        <v>0.29422347865500043</v>
      </c>
      <c r="BA60" s="5">
        <f t="shared" si="23"/>
        <v>15.849149527420579</v>
      </c>
      <c r="BD60" s="8">
        <f t="shared" si="24"/>
        <v>12.763458871689796</v>
      </c>
      <c r="BE60" s="8">
        <f t="shared" si="25"/>
        <v>0.39535465603980979</v>
      </c>
      <c r="BF60" s="8">
        <f t="shared" si="26"/>
        <v>3.04656564844734</v>
      </c>
      <c r="BG60" s="8">
        <f t="shared" si="27"/>
        <v>0</v>
      </c>
      <c r="BH60" s="8">
        <f t="shared" si="28"/>
        <v>3.4887526686954935</v>
      </c>
      <c r="BI60" s="8">
        <f t="shared" si="29"/>
        <v>7.172603162669397E-2</v>
      </c>
      <c r="BJ60" s="8">
        <f t="shared" si="30"/>
        <v>1.0682646261088482</v>
      </c>
      <c r="BK60" s="8">
        <f t="shared" si="31"/>
        <v>1.7217993232908508</v>
      </c>
      <c r="BL60" s="8">
        <f t="shared" si="32"/>
        <v>0.29696643477366447</v>
      </c>
      <c r="BM60" s="8">
        <f t="shared" si="33"/>
        <v>0.14711173932750021</v>
      </c>
      <c r="BN60" s="5">
        <f t="shared" si="34"/>
        <v>23</v>
      </c>
      <c r="BP60">
        <f t="shared" si="35"/>
        <v>6.3817294358448979</v>
      </c>
      <c r="BQ60">
        <f t="shared" si="36"/>
        <v>1.6182705641551021</v>
      </c>
      <c r="BR60">
        <f t="shared" si="37"/>
        <v>8</v>
      </c>
      <c r="BS60" s="8">
        <f t="shared" si="38"/>
        <v>0.41277320147645824</v>
      </c>
      <c r="BT60" s="8">
        <f t="shared" si="39"/>
        <v>0</v>
      </c>
      <c r="BU60" s="8">
        <f t="shared" si="40"/>
        <v>1.0682646261088482</v>
      </c>
      <c r="BV60" s="8">
        <f t="shared" si="41"/>
        <v>3.4887526686954935</v>
      </c>
      <c r="BW60" s="8">
        <f t="shared" si="42"/>
        <v>7.172603162669397E-2</v>
      </c>
      <c r="BX60" s="8">
        <f t="shared" si="43"/>
        <v>5.0415165279074943</v>
      </c>
      <c r="BY60">
        <f t="shared" si="44"/>
        <v>0</v>
      </c>
      <c r="BZ60">
        <f t="shared" si="45"/>
        <v>0</v>
      </c>
      <c r="CA60">
        <f t="shared" si="46"/>
        <v>0</v>
      </c>
      <c r="CB60" s="8">
        <f t="shared" si="47"/>
        <v>1.7217993232908508</v>
      </c>
      <c r="CC60">
        <f t="shared" si="48"/>
        <v>0.27820067670914916</v>
      </c>
      <c r="CD60">
        <f t="shared" si="49"/>
        <v>2</v>
      </c>
      <c r="CE60">
        <f t="shared" si="50"/>
        <v>0.31573219283817977</v>
      </c>
      <c r="CF60" s="8">
        <f t="shared" si="51"/>
        <v>0.29422347865500043</v>
      </c>
      <c r="CG60">
        <f t="shared" si="52"/>
        <v>0.6099556714931802</v>
      </c>
      <c r="CH60" s="8">
        <f t="shared" si="53"/>
        <v>15.651472199400674</v>
      </c>
      <c r="CI60" s="8">
        <f t="shared" si="54"/>
        <v>14.763315851198344</v>
      </c>
      <c r="CJ60">
        <f t="shared" si="55"/>
        <v>1.0160319098491986</v>
      </c>
    </row>
    <row r="61" spans="1:88" x14ac:dyDescent="0.2">
      <c r="A61" s="1" t="s">
        <v>697</v>
      </c>
      <c r="B61" s="1">
        <v>39.798000335693359</v>
      </c>
      <c r="C61" s="1">
        <v>2.0199999809265137</v>
      </c>
      <c r="D61" s="1">
        <v>10.760000228881836</v>
      </c>
      <c r="E61" s="1"/>
      <c r="F61" s="1">
        <v>25.822999954223633</v>
      </c>
      <c r="G61" s="1">
        <v>0.50400000810623169</v>
      </c>
      <c r="H61" s="1">
        <v>4.4079999923706055</v>
      </c>
      <c r="I61" s="1">
        <v>10.034000396728516</v>
      </c>
      <c r="J61" s="1">
        <v>1.7690000534057617</v>
      </c>
      <c r="K61" s="1">
        <v>1.4520000219345093</v>
      </c>
      <c r="L61" s="1">
        <v>-0.25600001215934753</v>
      </c>
      <c r="M61" s="1">
        <v>0.12399999797344208</v>
      </c>
      <c r="N61" s="6">
        <f t="shared" si="10"/>
        <v>96.43600095808506</v>
      </c>
      <c r="Q61" s="7">
        <f>B61/VLOOKUP(Q$3,Oxides!$A$1:$D$13,2,FALSE)*VLOOKUP(Q$3,Oxides!$A$1:$D$13,3,FALSE)</f>
        <v>0.66236386466616115</v>
      </c>
      <c r="R61" s="7">
        <f>C61/VLOOKUP(R$3,Oxides!$A$1:$D$13,2,FALSE)*VLOOKUP(R$3,Oxides!$A$1:$D$13,3,FALSE)</f>
        <v>2.5281981468138617E-2</v>
      </c>
      <c r="S61" s="7">
        <f>D61/VLOOKUP(S$3,Oxides!$A$1:$D$13,2,FALSE)*VLOOKUP(S$3,Oxides!$A$1:$D$13,3,FALSE)</f>
        <v>0.21106051687232322</v>
      </c>
      <c r="T61" s="7">
        <f>E61/VLOOKUP(T$3,Oxides!$A$1:$D$13,2,FALSE)*VLOOKUP(T$3,Oxides!$A$1:$D$13,3,FALSE)</f>
        <v>0</v>
      </c>
      <c r="U61" s="7">
        <f>F61/VLOOKUP(U$3,Oxides!$A$1:$D$13,2,FALSE)*VLOOKUP(U$3,Oxides!$A$1:$D$13,3,FALSE)</f>
        <v>0.35941953882482119</v>
      </c>
      <c r="V61" s="7">
        <f>G61/VLOOKUP(V$3,Oxides!$A$1:$D$13,2,FALSE)*VLOOKUP(V$3,Oxides!$A$1:$D$13,3,FALSE)</f>
        <v>7.1048559449068014E-3</v>
      </c>
      <c r="W61" s="7">
        <f>H61/VLOOKUP(W$3,Oxides!$A$1:$D$13,2,FALSE)*VLOOKUP(W$3,Oxides!$A$1:$D$13,3,FALSE)</f>
        <v>0.1093677115245632</v>
      </c>
      <c r="X61" s="7">
        <f>I61/VLOOKUP(X$3,Oxides!$A$1:$D$13,2,FALSE)*VLOOKUP(X$3,Oxides!$A$1:$D$13,3,FALSE)</f>
        <v>0.17892488858169872</v>
      </c>
      <c r="Y61" s="7">
        <f>J61/VLOOKUP(Y$3,Oxides!$A$1:$D$13,2,FALSE)*VLOOKUP(Y$3,Oxides!$A$1:$D$13,3,FALSE)</f>
        <v>5.708390796634346E-2</v>
      </c>
      <c r="Z61" s="7">
        <f>K61/VLOOKUP(Z$3,Oxides!$A$1:$D$13,2,FALSE)*VLOOKUP(Z$3,Oxides!$A$1:$D$13,3,FALSE)</f>
        <v>3.0829531419464415E-2</v>
      </c>
      <c r="AA61" s="5">
        <f t="shared" si="11"/>
        <v>1.6414367972684207</v>
      </c>
      <c r="AC61" s="5"/>
      <c r="AD61" s="7">
        <f>B61/VLOOKUP(AD$3,Oxides!$A$1:$D$13,2,FALSE)*VLOOKUP(AD$3,Oxides!$A$1:$D$13,4,FALSE)</f>
        <v>1.3247277293323223</v>
      </c>
      <c r="AE61" s="7">
        <f>C61/VLOOKUP(AE$3,Oxides!$A$1:$D$13,2,FALSE)*VLOOKUP(AE$3,Oxides!$A$1:$D$13,4,FALSE)</f>
        <v>5.0563962936277233E-2</v>
      </c>
      <c r="AF61" s="7">
        <f>D61/VLOOKUP(AF$3,Oxides!$A$1:$D$13,2,FALSE)*VLOOKUP(AF$3,Oxides!$A$1:$D$13,4,FALSE)</f>
        <v>0.31659077530848484</v>
      </c>
      <c r="AG61" s="7">
        <f>E61/VLOOKUP(AG$3,Oxides!$A$1:$D$13,2,FALSE)*VLOOKUP(AG$3,Oxides!$A$1:$D$13,4,FALSE)</f>
        <v>0</v>
      </c>
      <c r="AH61" s="7">
        <f>F61/VLOOKUP(AH$3,Oxides!$A$1:$D$13,2,FALSE)*VLOOKUP(AH$3,Oxides!$A$1:$D$13,4,FALSE)</f>
        <v>0.35941953882482119</v>
      </c>
      <c r="AI61" s="7">
        <f>G61/VLOOKUP(AI$3,Oxides!$A$1:$D$13,2,FALSE)*VLOOKUP(AI$3,Oxides!$A$1:$D$13,4,FALSE)</f>
        <v>7.1048559449068014E-3</v>
      </c>
      <c r="AJ61" s="7">
        <f>H61/VLOOKUP(AJ$3,Oxides!$A$1:$D$13,2,FALSE)*VLOOKUP(AJ$3,Oxides!$A$1:$D$13,4,FALSE)</f>
        <v>0.1093677115245632</v>
      </c>
      <c r="AK61" s="7">
        <f>I61/VLOOKUP(AK$3,Oxides!$A$1:$D$13,2,FALSE)*VLOOKUP(AK$3,Oxides!$A$1:$D$13,4,FALSE)</f>
        <v>0.17892488858169872</v>
      </c>
      <c r="AL61" s="7">
        <f>J61/VLOOKUP(AL$3,Oxides!$A$1:$D$13,2,FALSE)*VLOOKUP(AL$3,Oxides!$A$1:$D$13,4,FALSE)</f>
        <v>2.854195398317173E-2</v>
      </c>
      <c r="AM61" s="7">
        <f>K61/VLOOKUP(AM$3,Oxides!$A$1:$D$13,2,FALSE)*VLOOKUP(AM$3,Oxides!$A$1:$D$13,4,FALSE)</f>
        <v>1.5414765709732207E-2</v>
      </c>
      <c r="AN61" s="5">
        <f t="shared" si="12"/>
        <v>2.3906561821459786</v>
      </c>
      <c r="AQ61" s="8">
        <f t="shared" si="13"/>
        <v>6.3724633433681523</v>
      </c>
      <c r="AR61" s="8">
        <f t="shared" si="14"/>
        <v>0.24323262295509857</v>
      </c>
      <c r="AS61" s="8">
        <f t="shared" si="15"/>
        <v>2.030568813833312</v>
      </c>
      <c r="AT61" s="8">
        <f t="shared" si="16"/>
        <v>0</v>
      </c>
      <c r="AU61" s="8">
        <f t="shared" si="17"/>
        <v>3.4578997409616252</v>
      </c>
      <c r="AV61" s="8">
        <f t="shared" si="18"/>
        <v>6.835432378493235E-2</v>
      </c>
      <c r="AW61" s="8">
        <f t="shared" si="19"/>
        <v>1.0522037354643556</v>
      </c>
      <c r="AX61" s="8">
        <f t="shared" si="20"/>
        <v>1.7213986971915745</v>
      </c>
      <c r="AY61" s="8">
        <f t="shared" si="21"/>
        <v>0.54919226488157935</v>
      </c>
      <c r="AZ61" s="8">
        <f t="shared" si="22"/>
        <v>0.29660443352049676</v>
      </c>
      <c r="BA61" s="5">
        <f t="shared" si="23"/>
        <v>15.791917975961127</v>
      </c>
      <c r="BD61" s="8">
        <f t="shared" si="24"/>
        <v>12.744926686736305</v>
      </c>
      <c r="BE61" s="8">
        <f t="shared" si="25"/>
        <v>0.48646524591019713</v>
      </c>
      <c r="BF61" s="8">
        <f t="shared" si="26"/>
        <v>3.0458532207499678</v>
      </c>
      <c r="BG61" s="8">
        <f t="shared" si="27"/>
        <v>0</v>
      </c>
      <c r="BH61" s="8">
        <f t="shared" si="28"/>
        <v>3.4578997409616252</v>
      </c>
      <c r="BI61" s="8">
        <f t="shared" si="29"/>
        <v>6.835432378493235E-2</v>
      </c>
      <c r="BJ61" s="8">
        <f t="shared" si="30"/>
        <v>1.0522037354643556</v>
      </c>
      <c r="BK61" s="8">
        <f t="shared" si="31"/>
        <v>1.7213986971915745</v>
      </c>
      <c r="BL61" s="8">
        <f t="shared" si="32"/>
        <v>0.27459613244078968</v>
      </c>
      <c r="BM61" s="8">
        <f t="shared" si="33"/>
        <v>0.14830221676024838</v>
      </c>
      <c r="BN61" s="5">
        <f t="shared" si="34"/>
        <v>22.999999999999996</v>
      </c>
      <c r="BP61">
        <f t="shared" si="35"/>
        <v>6.3724633433681523</v>
      </c>
      <c r="BQ61">
        <f t="shared" si="36"/>
        <v>1.6275366566318477</v>
      </c>
      <c r="BR61">
        <f t="shared" si="37"/>
        <v>8</v>
      </c>
      <c r="BS61" s="8">
        <f t="shared" si="38"/>
        <v>0.40303215720146435</v>
      </c>
      <c r="BT61" s="8">
        <f t="shared" si="39"/>
        <v>0</v>
      </c>
      <c r="BU61" s="8">
        <f t="shared" si="40"/>
        <v>1.0522037354643556</v>
      </c>
      <c r="BV61" s="8">
        <f t="shared" si="41"/>
        <v>3.4578997409616252</v>
      </c>
      <c r="BW61" s="8">
        <f t="shared" si="42"/>
        <v>6.835432378493235E-2</v>
      </c>
      <c r="BX61" s="8">
        <f t="shared" si="43"/>
        <v>4.9814899574123777</v>
      </c>
      <c r="BY61">
        <f t="shared" si="44"/>
        <v>0</v>
      </c>
      <c r="BZ61">
        <f t="shared" si="45"/>
        <v>0</v>
      </c>
      <c r="CA61">
        <f t="shared" si="46"/>
        <v>0</v>
      </c>
      <c r="CB61" s="8">
        <f t="shared" si="47"/>
        <v>1.7213986971915745</v>
      </c>
      <c r="CC61">
        <f t="shared" si="48"/>
        <v>0.27860130280842554</v>
      </c>
      <c r="CD61">
        <f t="shared" si="49"/>
        <v>2</v>
      </c>
      <c r="CE61">
        <f t="shared" si="50"/>
        <v>0.27059096207315381</v>
      </c>
      <c r="CF61" s="8">
        <f t="shared" si="51"/>
        <v>0.29660443352049676</v>
      </c>
      <c r="CG61">
        <f t="shared" si="52"/>
        <v>0.56719539559365062</v>
      </c>
      <c r="CH61" s="8">
        <f t="shared" si="53"/>
        <v>15.548685353006029</v>
      </c>
      <c r="CI61" s="8">
        <f t="shared" si="54"/>
        <v>14.702888654603953</v>
      </c>
      <c r="CJ61">
        <f t="shared" si="55"/>
        <v>1.0202076851954538</v>
      </c>
    </row>
    <row r="62" spans="1:88" x14ac:dyDescent="0.2">
      <c r="A62" s="1" t="s">
        <v>699</v>
      </c>
      <c r="B62" s="1">
        <v>39.838001251220703</v>
      </c>
      <c r="C62" s="1">
        <v>2.0659999847412109</v>
      </c>
      <c r="D62" s="1">
        <v>10.848999977111816</v>
      </c>
      <c r="E62" s="1"/>
      <c r="F62" s="1">
        <v>26.003999710083008</v>
      </c>
      <c r="G62" s="1">
        <v>0.49900001287460327</v>
      </c>
      <c r="H62" s="1">
        <v>4.4380002021789551</v>
      </c>
      <c r="I62" s="1">
        <v>9.9790000915527344</v>
      </c>
      <c r="J62" s="1">
        <v>1.7940000295639038</v>
      </c>
      <c r="K62" s="1">
        <v>1.4409999847412109</v>
      </c>
      <c r="L62" s="1">
        <v>-0.22800000011920929</v>
      </c>
      <c r="M62" s="1">
        <v>0.11800000071525574</v>
      </c>
      <c r="N62" s="6">
        <f t="shared" si="10"/>
        <v>96.798001244664192</v>
      </c>
      <c r="Q62" s="7">
        <f>B62/VLOOKUP(Q$3,Oxides!$A$1:$D$13,2,FALSE)*VLOOKUP(Q$3,Oxides!$A$1:$D$13,3,FALSE)</f>
        <v>0.6630296056776539</v>
      </c>
      <c r="R62" s="7">
        <f>C62/VLOOKUP(R$3,Oxides!$A$1:$D$13,2,FALSE)*VLOOKUP(R$3,Oxides!$A$1:$D$13,3,FALSE)</f>
        <v>2.5857709812177544E-2</v>
      </c>
      <c r="S62" s="7">
        <f>D62/VLOOKUP(S$3,Oxides!$A$1:$D$13,2,FALSE)*VLOOKUP(S$3,Oxides!$A$1:$D$13,3,FALSE)</f>
        <v>0.21280627267746768</v>
      </c>
      <c r="T62" s="7">
        <f>E62/VLOOKUP(T$3,Oxides!$A$1:$D$13,2,FALSE)*VLOOKUP(T$3,Oxides!$A$1:$D$13,3,FALSE)</f>
        <v>0</v>
      </c>
      <c r="U62" s="7">
        <f>F62/VLOOKUP(U$3,Oxides!$A$1:$D$13,2,FALSE)*VLOOKUP(U$3,Oxides!$A$1:$D$13,3,FALSE)</f>
        <v>0.36193879874402901</v>
      </c>
      <c r="V62" s="7">
        <f>G62/VLOOKUP(V$3,Oxides!$A$1:$D$13,2,FALSE)*VLOOKUP(V$3,Oxides!$A$1:$D$13,3,FALSE)</f>
        <v>7.0343713312667686E-3</v>
      </c>
      <c r="W62" s="7">
        <f>H62/VLOOKUP(W$3,Oxides!$A$1:$D$13,2,FALSE)*VLOOKUP(W$3,Oxides!$A$1:$D$13,3,FALSE)</f>
        <v>0.11011205233619542</v>
      </c>
      <c r="X62" s="7">
        <f>I62/VLOOKUP(X$3,Oxides!$A$1:$D$13,2,FALSE)*VLOOKUP(X$3,Oxides!$A$1:$D$13,3,FALSE)</f>
        <v>0.17794413084934457</v>
      </c>
      <c r="Y62" s="7">
        <f>J62/VLOOKUP(Y$3,Oxides!$A$1:$D$13,2,FALSE)*VLOOKUP(Y$3,Oxides!$A$1:$D$13,3,FALSE)</f>
        <v>5.7890632836376479E-2</v>
      </c>
      <c r="Z62" s="7">
        <f>K62/VLOOKUP(Z$3,Oxides!$A$1:$D$13,2,FALSE)*VLOOKUP(Z$3,Oxides!$A$1:$D$13,3,FALSE)</f>
        <v>3.0595973577079365E-2</v>
      </c>
      <c r="AA62" s="5">
        <f t="shared" si="11"/>
        <v>1.6472095478415907</v>
      </c>
      <c r="AC62" s="5"/>
      <c r="AD62" s="7">
        <f>B62/VLOOKUP(AD$3,Oxides!$A$1:$D$13,2,FALSE)*VLOOKUP(AD$3,Oxides!$A$1:$D$13,4,FALSE)</f>
        <v>1.3260592113553078</v>
      </c>
      <c r="AE62" s="7">
        <f>C62/VLOOKUP(AE$3,Oxides!$A$1:$D$13,2,FALSE)*VLOOKUP(AE$3,Oxides!$A$1:$D$13,4,FALSE)</f>
        <v>5.1715419624355087E-2</v>
      </c>
      <c r="AF62" s="7">
        <f>D62/VLOOKUP(AF$3,Oxides!$A$1:$D$13,2,FALSE)*VLOOKUP(AF$3,Oxides!$A$1:$D$13,4,FALSE)</f>
        <v>0.31920940901620154</v>
      </c>
      <c r="AG62" s="7">
        <f>E62/VLOOKUP(AG$3,Oxides!$A$1:$D$13,2,FALSE)*VLOOKUP(AG$3,Oxides!$A$1:$D$13,4,FALSE)</f>
        <v>0</v>
      </c>
      <c r="AH62" s="7">
        <f>F62/VLOOKUP(AH$3,Oxides!$A$1:$D$13,2,FALSE)*VLOOKUP(AH$3,Oxides!$A$1:$D$13,4,FALSE)</f>
        <v>0.36193879874402901</v>
      </c>
      <c r="AI62" s="7">
        <f>G62/VLOOKUP(AI$3,Oxides!$A$1:$D$13,2,FALSE)*VLOOKUP(AI$3,Oxides!$A$1:$D$13,4,FALSE)</f>
        <v>7.0343713312667686E-3</v>
      </c>
      <c r="AJ62" s="7">
        <f>H62/VLOOKUP(AJ$3,Oxides!$A$1:$D$13,2,FALSE)*VLOOKUP(AJ$3,Oxides!$A$1:$D$13,4,FALSE)</f>
        <v>0.11011205233619542</v>
      </c>
      <c r="AK62" s="7">
        <f>I62/VLOOKUP(AK$3,Oxides!$A$1:$D$13,2,FALSE)*VLOOKUP(AK$3,Oxides!$A$1:$D$13,4,FALSE)</f>
        <v>0.17794413084934457</v>
      </c>
      <c r="AL62" s="7">
        <f>J62/VLOOKUP(AL$3,Oxides!$A$1:$D$13,2,FALSE)*VLOOKUP(AL$3,Oxides!$A$1:$D$13,4,FALSE)</f>
        <v>2.894531641818824E-2</v>
      </c>
      <c r="AM62" s="7">
        <f>K62/VLOOKUP(AM$3,Oxides!$A$1:$D$13,2,FALSE)*VLOOKUP(AM$3,Oxides!$A$1:$D$13,4,FALSE)</f>
        <v>1.5297986788539683E-2</v>
      </c>
      <c r="AN62" s="5">
        <f t="shared" si="12"/>
        <v>2.3982566964634282</v>
      </c>
      <c r="AQ62" s="8">
        <f t="shared" si="13"/>
        <v>6.3586524966547042</v>
      </c>
      <c r="AR62" s="8">
        <f t="shared" si="14"/>
        <v>0.24798318151559581</v>
      </c>
      <c r="AS62" s="8">
        <f t="shared" si="15"/>
        <v>2.0408758907249007</v>
      </c>
      <c r="AT62" s="8">
        <f t="shared" si="16"/>
        <v>0</v>
      </c>
      <c r="AU62" s="8">
        <f t="shared" si="17"/>
        <v>3.4711014810835166</v>
      </c>
      <c r="AV62" s="8">
        <f t="shared" si="18"/>
        <v>6.7461727869964433E-2</v>
      </c>
      <c r="AW62" s="8">
        <f t="shared" si="19"/>
        <v>1.056007560603142</v>
      </c>
      <c r="AX62" s="8">
        <f t="shared" si="20"/>
        <v>1.7065375093376023</v>
      </c>
      <c r="AY62" s="8">
        <f t="shared" si="21"/>
        <v>0.55518850721864887</v>
      </c>
      <c r="AZ62" s="8">
        <f t="shared" si="22"/>
        <v>0.29342455013699842</v>
      </c>
      <c r="BA62" s="5">
        <f t="shared" si="23"/>
        <v>15.797232905145075</v>
      </c>
      <c r="BD62" s="8">
        <f t="shared" si="24"/>
        <v>12.717304993309408</v>
      </c>
      <c r="BE62" s="8">
        <f t="shared" si="25"/>
        <v>0.49596636303119163</v>
      </c>
      <c r="BF62" s="8">
        <f t="shared" si="26"/>
        <v>3.0613138360873511</v>
      </c>
      <c r="BG62" s="8">
        <f t="shared" si="27"/>
        <v>0</v>
      </c>
      <c r="BH62" s="8">
        <f t="shared" si="28"/>
        <v>3.4711014810835166</v>
      </c>
      <c r="BI62" s="8">
        <f t="shared" si="29"/>
        <v>6.7461727869964433E-2</v>
      </c>
      <c r="BJ62" s="8">
        <f t="shared" si="30"/>
        <v>1.056007560603142</v>
      </c>
      <c r="BK62" s="8">
        <f t="shared" si="31"/>
        <v>1.7065375093376023</v>
      </c>
      <c r="BL62" s="8">
        <f t="shared" si="32"/>
        <v>0.27759425360932444</v>
      </c>
      <c r="BM62" s="8">
        <f t="shared" si="33"/>
        <v>0.14671227506849921</v>
      </c>
      <c r="BN62" s="5">
        <f t="shared" si="34"/>
        <v>23</v>
      </c>
      <c r="BP62">
        <f t="shared" si="35"/>
        <v>6.3586524966547042</v>
      </c>
      <c r="BQ62">
        <f t="shared" si="36"/>
        <v>1.6413475033452958</v>
      </c>
      <c r="BR62">
        <f t="shared" si="37"/>
        <v>8</v>
      </c>
      <c r="BS62" s="8">
        <f t="shared" si="38"/>
        <v>0.39952838737960494</v>
      </c>
      <c r="BT62" s="8">
        <f t="shared" si="39"/>
        <v>0</v>
      </c>
      <c r="BU62" s="8">
        <f t="shared" si="40"/>
        <v>1.056007560603142</v>
      </c>
      <c r="BV62" s="8">
        <f t="shared" si="41"/>
        <v>3.4711014810835166</v>
      </c>
      <c r="BW62" s="8">
        <f t="shared" si="42"/>
        <v>6.7461727869964433E-2</v>
      </c>
      <c r="BX62" s="8">
        <f t="shared" si="43"/>
        <v>4.9940991569362279</v>
      </c>
      <c r="BY62">
        <f t="shared" si="44"/>
        <v>0</v>
      </c>
      <c r="BZ62">
        <f t="shared" si="45"/>
        <v>0</v>
      </c>
      <c r="CA62">
        <f t="shared" si="46"/>
        <v>0</v>
      </c>
      <c r="CB62" s="8">
        <f t="shared" si="47"/>
        <v>1.7065375093376023</v>
      </c>
      <c r="CC62">
        <f t="shared" si="48"/>
        <v>0.29346249066239771</v>
      </c>
      <c r="CD62">
        <f t="shared" si="49"/>
        <v>2</v>
      </c>
      <c r="CE62">
        <f t="shared" si="50"/>
        <v>0.26172601655625116</v>
      </c>
      <c r="CF62" s="8">
        <f t="shared" si="51"/>
        <v>0.29342455013699842</v>
      </c>
      <c r="CG62">
        <f t="shared" si="52"/>
        <v>0.55515056669324958</v>
      </c>
      <c r="CH62" s="8">
        <f t="shared" si="53"/>
        <v>15.549249723629478</v>
      </c>
      <c r="CI62" s="8">
        <f t="shared" si="54"/>
        <v>14.70063666627383</v>
      </c>
      <c r="CJ62">
        <f t="shared" si="55"/>
        <v>1.020363970658017</v>
      </c>
    </row>
    <row r="63" spans="1:88" x14ac:dyDescent="0.2">
      <c r="A63" s="1" t="s">
        <v>701</v>
      </c>
      <c r="B63" s="1">
        <v>39.923000335693359</v>
      </c>
      <c r="C63" s="1">
        <v>2.0239999294281006</v>
      </c>
      <c r="D63" s="1">
        <v>10.453000068664551</v>
      </c>
      <c r="E63" s="1"/>
      <c r="F63" s="1">
        <v>25.870000839233398</v>
      </c>
      <c r="G63" s="1">
        <v>0.54600000381469727</v>
      </c>
      <c r="H63" s="1">
        <v>4.5430002212524414</v>
      </c>
      <c r="I63" s="1">
        <v>9.8299999237060547</v>
      </c>
      <c r="J63" s="1">
        <v>1.7660000324249268</v>
      </c>
      <c r="K63" s="1">
        <v>1.437999963760376</v>
      </c>
      <c r="L63" s="1">
        <v>-0.24799999594688416</v>
      </c>
      <c r="M63" s="1">
        <v>0.11900000274181366</v>
      </c>
      <c r="N63" s="6">
        <f t="shared" si="10"/>
        <v>96.264001324772835</v>
      </c>
      <c r="Q63" s="7">
        <f>B63/VLOOKUP(Q$3,Oxides!$A$1:$D$13,2,FALSE)*VLOOKUP(Q$3,Oxides!$A$1:$D$13,3,FALSE)</f>
        <v>0.66444425771065829</v>
      </c>
      <c r="R63" s="7">
        <f>C63/VLOOKUP(R$3,Oxides!$A$1:$D$13,2,FALSE)*VLOOKUP(R$3,Oxides!$A$1:$D$13,3,FALSE)</f>
        <v>2.5332044153705695E-2</v>
      </c>
      <c r="S63" s="7">
        <f>D63/VLOOKUP(S$3,Oxides!$A$1:$D$13,2,FALSE)*VLOOKUP(S$3,Oxides!$A$1:$D$13,3,FALSE)</f>
        <v>0.20503861992836006</v>
      </c>
      <c r="T63" s="7">
        <f>E63/VLOOKUP(T$3,Oxides!$A$1:$D$13,2,FALSE)*VLOOKUP(T$3,Oxides!$A$1:$D$13,3,FALSE)</f>
        <v>0</v>
      </c>
      <c r="U63" s="7">
        <f>F63/VLOOKUP(U$3,Oxides!$A$1:$D$13,2,FALSE)*VLOOKUP(U$3,Oxides!$A$1:$D$13,3,FALSE)</f>
        <v>0.36007372449048802</v>
      </c>
      <c r="V63" s="7">
        <f>G63/VLOOKUP(V$3,Oxides!$A$1:$D$13,2,FALSE)*VLOOKUP(V$3,Oxides!$A$1:$D$13,3,FALSE)</f>
        <v>7.6969272036287954E-3</v>
      </c>
      <c r="W63" s="7">
        <f>H63/VLOOKUP(W$3,Oxides!$A$1:$D$13,2,FALSE)*VLOOKUP(W$3,Oxides!$A$1:$D$13,3,FALSE)</f>
        <v>0.11271722743056443</v>
      </c>
      <c r="X63" s="7">
        <f>I63/VLOOKUP(X$3,Oxides!$A$1:$D$13,2,FALSE)*VLOOKUP(X$3,Oxides!$A$1:$D$13,3,FALSE)</f>
        <v>0.17528718074205599</v>
      </c>
      <c r="Y63" s="7">
        <f>J63/VLOOKUP(Y$3,Oxides!$A$1:$D$13,2,FALSE)*VLOOKUP(Y$3,Oxides!$A$1:$D$13,3,FALSE)</f>
        <v>5.6987100212585975E-2</v>
      </c>
      <c r="Z63" s="7">
        <f>K63/VLOOKUP(Z$3,Oxides!$A$1:$D$13,2,FALSE)*VLOOKUP(Z$3,Oxides!$A$1:$D$13,3,FALSE)</f>
        <v>3.0532275753601044E-2</v>
      </c>
      <c r="AA63" s="5">
        <f t="shared" si="11"/>
        <v>1.638109357625648</v>
      </c>
      <c r="AC63" s="5"/>
      <c r="AD63" s="7">
        <f>B63/VLOOKUP(AD$3,Oxides!$A$1:$D$13,2,FALSE)*VLOOKUP(AD$3,Oxides!$A$1:$D$13,4,FALSE)</f>
        <v>1.3288885154213166</v>
      </c>
      <c r="AE63" s="7">
        <f>C63/VLOOKUP(AE$3,Oxides!$A$1:$D$13,2,FALSE)*VLOOKUP(AE$3,Oxides!$A$1:$D$13,4,FALSE)</f>
        <v>5.0664088307411391E-2</v>
      </c>
      <c r="AF63" s="7">
        <f>D63/VLOOKUP(AF$3,Oxides!$A$1:$D$13,2,FALSE)*VLOOKUP(AF$3,Oxides!$A$1:$D$13,4,FALSE)</f>
        <v>0.30755792989254011</v>
      </c>
      <c r="AG63" s="7">
        <f>E63/VLOOKUP(AG$3,Oxides!$A$1:$D$13,2,FALSE)*VLOOKUP(AG$3,Oxides!$A$1:$D$13,4,FALSE)</f>
        <v>0</v>
      </c>
      <c r="AH63" s="7">
        <f>F63/VLOOKUP(AH$3,Oxides!$A$1:$D$13,2,FALSE)*VLOOKUP(AH$3,Oxides!$A$1:$D$13,4,FALSE)</f>
        <v>0.36007372449048802</v>
      </c>
      <c r="AI63" s="7">
        <f>G63/VLOOKUP(AI$3,Oxides!$A$1:$D$13,2,FALSE)*VLOOKUP(AI$3,Oxides!$A$1:$D$13,4,FALSE)</f>
        <v>7.6969272036287954E-3</v>
      </c>
      <c r="AJ63" s="7">
        <f>H63/VLOOKUP(AJ$3,Oxides!$A$1:$D$13,2,FALSE)*VLOOKUP(AJ$3,Oxides!$A$1:$D$13,4,FALSE)</f>
        <v>0.11271722743056443</v>
      </c>
      <c r="AK63" s="7">
        <f>I63/VLOOKUP(AK$3,Oxides!$A$1:$D$13,2,FALSE)*VLOOKUP(AK$3,Oxides!$A$1:$D$13,4,FALSE)</f>
        <v>0.17528718074205599</v>
      </c>
      <c r="AL63" s="7">
        <f>J63/VLOOKUP(AL$3,Oxides!$A$1:$D$13,2,FALSE)*VLOOKUP(AL$3,Oxides!$A$1:$D$13,4,FALSE)</f>
        <v>2.8493550106292988E-2</v>
      </c>
      <c r="AM63" s="7">
        <f>K63/VLOOKUP(AM$3,Oxides!$A$1:$D$13,2,FALSE)*VLOOKUP(AM$3,Oxides!$A$1:$D$13,4,FALSE)</f>
        <v>1.5266137876800522E-2</v>
      </c>
      <c r="AN63" s="5">
        <f t="shared" si="12"/>
        <v>2.386645281471099</v>
      </c>
      <c r="AQ63" s="8">
        <f t="shared" si="13"/>
        <v>6.4032213106781279</v>
      </c>
      <c r="AR63" s="8">
        <f t="shared" si="14"/>
        <v>0.24412384197122944</v>
      </c>
      <c r="AS63" s="8">
        <f t="shared" si="15"/>
        <v>1.9759485395523315</v>
      </c>
      <c r="AT63" s="8">
        <f t="shared" si="16"/>
        <v>0</v>
      </c>
      <c r="AU63" s="8">
        <f t="shared" si="17"/>
        <v>3.4700153087586139</v>
      </c>
      <c r="AV63" s="8">
        <f t="shared" si="18"/>
        <v>7.4174963098975311E-2</v>
      </c>
      <c r="AW63" s="8">
        <f t="shared" si="19"/>
        <v>1.0862511706410762</v>
      </c>
      <c r="AX63" s="8">
        <f t="shared" si="20"/>
        <v>1.6892351738932296</v>
      </c>
      <c r="AY63" s="8">
        <f t="shared" si="21"/>
        <v>0.5491822832094998</v>
      </c>
      <c r="AZ63" s="8">
        <f t="shared" si="22"/>
        <v>0.2942382547522816</v>
      </c>
      <c r="BA63" s="5">
        <f t="shared" si="23"/>
        <v>15.786390846555365</v>
      </c>
      <c r="BD63" s="8">
        <f t="shared" si="24"/>
        <v>12.806442621356256</v>
      </c>
      <c r="BE63" s="8">
        <f t="shared" si="25"/>
        <v>0.48824768394245888</v>
      </c>
      <c r="BF63" s="8">
        <f t="shared" si="26"/>
        <v>2.9639228093284973</v>
      </c>
      <c r="BG63" s="8">
        <f t="shared" si="27"/>
        <v>0</v>
      </c>
      <c r="BH63" s="8">
        <f t="shared" si="28"/>
        <v>3.4700153087586139</v>
      </c>
      <c r="BI63" s="8">
        <f t="shared" si="29"/>
        <v>7.4174963098975311E-2</v>
      </c>
      <c r="BJ63" s="8">
        <f t="shared" si="30"/>
        <v>1.0862511706410762</v>
      </c>
      <c r="BK63" s="8">
        <f t="shared" si="31"/>
        <v>1.6892351738932296</v>
      </c>
      <c r="BL63" s="8">
        <f t="shared" si="32"/>
        <v>0.2745911416047499</v>
      </c>
      <c r="BM63" s="8">
        <f t="shared" si="33"/>
        <v>0.1471191273761408</v>
      </c>
      <c r="BN63" s="5">
        <f t="shared" si="34"/>
        <v>23</v>
      </c>
      <c r="BP63">
        <f t="shared" si="35"/>
        <v>6.4032213106781279</v>
      </c>
      <c r="BQ63">
        <f t="shared" si="36"/>
        <v>1.5967786893218721</v>
      </c>
      <c r="BR63">
        <f t="shared" si="37"/>
        <v>8</v>
      </c>
      <c r="BS63" s="8">
        <f t="shared" si="38"/>
        <v>0.37916985023045946</v>
      </c>
      <c r="BT63" s="8">
        <f t="shared" si="39"/>
        <v>0</v>
      </c>
      <c r="BU63" s="8">
        <f t="shared" si="40"/>
        <v>1.0862511706410762</v>
      </c>
      <c r="BV63" s="8">
        <f t="shared" si="41"/>
        <v>3.4700153087586139</v>
      </c>
      <c r="BW63" s="8">
        <f t="shared" si="42"/>
        <v>7.4174963098975311E-2</v>
      </c>
      <c r="BX63" s="8">
        <f t="shared" si="43"/>
        <v>5.009611292729125</v>
      </c>
      <c r="BY63">
        <f t="shared" si="44"/>
        <v>0</v>
      </c>
      <c r="BZ63">
        <f t="shared" si="45"/>
        <v>0</v>
      </c>
      <c r="CA63">
        <f t="shared" si="46"/>
        <v>0</v>
      </c>
      <c r="CB63" s="8">
        <f t="shared" si="47"/>
        <v>1.6892351738932296</v>
      </c>
      <c r="CC63">
        <f t="shared" si="48"/>
        <v>0.31076482610677036</v>
      </c>
      <c r="CD63">
        <f t="shared" si="49"/>
        <v>2</v>
      </c>
      <c r="CE63">
        <f t="shared" si="50"/>
        <v>0.23841745710272944</v>
      </c>
      <c r="CF63" s="8">
        <f t="shared" si="51"/>
        <v>0.2942382547522816</v>
      </c>
      <c r="CG63">
        <f t="shared" si="52"/>
        <v>0.53265571185501104</v>
      </c>
      <c r="CH63" s="8">
        <f t="shared" si="53"/>
        <v>15.542267004584136</v>
      </c>
      <c r="CI63" s="8">
        <f t="shared" si="54"/>
        <v>14.698846466622356</v>
      </c>
      <c r="CJ63">
        <f t="shared" si="55"/>
        <v>1.0204882426700281</v>
      </c>
    </row>
    <row r="64" spans="1:88" x14ac:dyDescent="0.2">
      <c r="A64" s="1" t="s">
        <v>703</v>
      </c>
      <c r="B64" s="1">
        <v>39.895000457763672</v>
      </c>
      <c r="C64" s="1">
        <v>2.0150001049041748</v>
      </c>
      <c r="D64" s="1">
        <v>10.237000465393066</v>
      </c>
      <c r="E64" s="1"/>
      <c r="F64" s="1">
        <v>25.947000503540039</v>
      </c>
      <c r="G64" s="1">
        <v>0.54900002479553223</v>
      </c>
      <c r="H64" s="1">
        <v>4.5770001411437988</v>
      </c>
      <c r="I64" s="1">
        <v>9.8500003814697266</v>
      </c>
      <c r="J64" s="1">
        <v>1.8860000371932983</v>
      </c>
      <c r="K64" s="1">
        <v>1.3789999485015869</v>
      </c>
      <c r="L64" s="1">
        <v>-0.18600000441074371</v>
      </c>
      <c r="M64" s="1">
        <v>9.6000000834465027E-2</v>
      </c>
      <c r="N64" s="6">
        <f t="shared" si="10"/>
        <v>96.245002061128616</v>
      </c>
      <c r="Q64" s="7">
        <f>B64/VLOOKUP(Q$3,Oxides!$A$1:$D$13,2,FALSE)*VLOOKUP(Q$3,Oxides!$A$1:$D$13,3,FALSE)</f>
        <v>0.66397825170032476</v>
      </c>
      <c r="R64" s="7">
        <f>C64/VLOOKUP(R$3,Oxides!$A$1:$D$13,2,FALSE)*VLOOKUP(R$3,Oxides!$A$1:$D$13,3,FALSE)</f>
        <v>2.5219403857181522E-2</v>
      </c>
      <c r="S64" s="7">
        <f>D64/VLOOKUP(S$3,Oxides!$A$1:$D$13,2,FALSE)*VLOOKUP(S$3,Oxides!$A$1:$D$13,3,FALSE)</f>
        <v>0.20080172523124595</v>
      </c>
      <c r="T64" s="7">
        <f>E64/VLOOKUP(T$3,Oxides!$A$1:$D$13,2,FALSE)*VLOOKUP(T$3,Oxides!$A$1:$D$13,3,FALSE)</f>
        <v>0</v>
      </c>
      <c r="U64" s="7">
        <f>F64/VLOOKUP(U$3,Oxides!$A$1:$D$13,2,FALSE)*VLOOKUP(U$3,Oxides!$A$1:$D$13,3,FALSE)</f>
        <v>0.36114545062160441</v>
      </c>
      <c r="V64" s="7">
        <f>G64/VLOOKUP(V$3,Oxides!$A$1:$D$13,2,FALSE)*VLOOKUP(V$3,Oxides!$A$1:$D$13,3,FALSE)</f>
        <v>7.739218307909964E-3</v>
      </c>
      <c r="W64" s="7">
        <f>H64/VLOOKUP(W$3,Oxides!$A$1:$D$13,2,FALSE)*VLOOKUP(W$3,Oxides!$A$1:$D$13,3,FALSE)</f>
        <v>0.11356080579648373</v>
      </c>
      <c r="X64" s="7">
        <f>I64/VLOOKUP(X$3,Oxides!$A$1:$D$13,2,FALSE)*VLOOKUP(X$3,Oxides!$A$1:$D$13,3,FALSE)</f>
        <v>0.17564382610137994</v>
      </c>
      <c r="Y64" s="7">
        <f>J64/VLOOKUP(Y$3,Oxides!$A$1:$D$13,2,FALSE)*VLOOKUP(Y$3,Oxides!$A$1:$D$13,3,FALSE)</f>
        <v>6.0859383435512074E-2</v>
      </c>
      <c r="Z64" s="7">
        <f>K64/VLOOKUP(Z$3,Oxides!$A$1:$D$13,2,FALSE)*VLOOKUP(Z$3,Oxides!$A$1:$D$13,3,FALSE)</f>
        <v>2.9279560328882022E-2</v>
      </c>
      <c r="AA64" s="5">
        <f t="shared" si="11"/>
        <v>1.6382276253805241</v>
      </c>
      <c r="AC64" s="5"/>
      <c r="AD64" s="7">
        <f>B64/VLOOKUP(AD$3,Oxides!$A$1:$D$13,2,FALSE)*VLOOKUP(AD$3,Oxides!$A$1:$D$13,4,FALSE)</f>
        <v>1.3279565034006495</v>
      </c>
      <c r="AE64" s="7">
        <f>C64/VLOOKUP(AE$3,Oxides!$A$1:$D$13,2,FALSE)*VLOOKUP(AE$3,Oxides!$A$1:$D$13,4,FALSE)</f>
        <v>5.0438807714363043E-2</v>
      </c>
      <c r="AF64" s="7">
        <f>D64/VLOOKUP(AF$3,Oxides!$A$1:$D$13,2,FALSE)*VLOOKUP(AF$3,Oxides!$A$1:$D$13,4,FALSE)</f>
        <v>0.30120258784686893</v>
      </c>
      <c r="AG64" s="7">
        <f>E64/VLOOKUP(AG$3,Oxides!$A$1:$D$13,2,FALSE)*VLOOKUP(AG$3,Oxides!$A$1:$D$13,4,FALSE)</f>
        <v>0</v>
      </c>
      <c r="AH64" s="7">
        <f>F64/VLOOKUP(AH$3,Oxides!$A$1:$D$13,2,FALSE)*VLOOKUP(AH$3,Oxides!$A$1:$D$13,4,FALSE)</f>
        <v>0.36114545062160441</v>
      </c>
      <c r="AI64" s="7">
        <f>G64/VLOOKUP(AI$3,Oxides!$A$1:$D$13,2,FALSE)*VLOOKUP(AI$3,Oxides!$A$1:$D$13,4,FALSE)</f>
        <v>7.739218307909964E-3</v>
      </c>
      <c r="AJ64" s="7">
        <f>H64/VLOOKUP(AJ$3,Oxides!$A$1:$D$13,2,FALSE)*VLOOKUP(AJ$3,Oxides!$A$1:$D$13,4,FALSE)</f>
        <v>0.11356080579648373</v>
      </c>
      <c r="AK64" s="7">
        <f>I64/VLOOKUP(AK$3,Oxides!$A$1:$D$13,2,FALSE)*VLOOKUP(AK$3,Oxides!$A$1:$D$13,4,FALSE)</f>
        <v>0.17564382610137994</v>
      </c>
      <c r="AL64" s="7">
        <f>J64/VLOOKUP(AL$3,Oxides!$A$1:$D$13,2,FALSE)*VLOOKUP(AL$3,Oxides!$A$1:$D$13,4,FALSE)</f>
        <v>3.0429691717756037E-2</v>
      </c>
      <c r="AM64" s="7">
        <f>K64/VLOOKUP(AM$3,Oxides!$A$1:$D$13,2,FALSE)*VLOOKUP(AM$3,Oxides!$A$1:$D$13,4,FALSE)</f>
        <v>1.4639780164441011E-2</v>
      </c>
      <c r="AN64" s="5">
        <f t="shared" si="12"/>
        <v>2.3827566716714568</v>
      </c>
      <c r="AQ64" s="8">
        <f t="shared" si="13"/>
        <v>6.4091730266333968</v>
      </c>
      <c r="AR64" s="8">
        <f t="shared" si="14"/>
        <v>0.24343496573163886</v>
      </c>
      <c r="AS64" s="8">
        <f t="shared" si="15"/>
        <v>1.9382758362308614</v>
      </c>
      <c r="AT64" s="8">
        <f t="shared" si="16"/>
        <v>0</v>
      </c>
      <c r="AU64" s="8">
        <f t="shared" si="17"/>
        <v>3.4860233371921123</v>
      </c>
      <c r="AV64" s="8">
        <f t="shared" si="18"/>
        <v>7.4704237825956546E-2</v>
      </c>
      <c r="AW64" s="8">
        <f t="shared" si="19"/>
        <v>1.0961667065596465</v>
      </c>
      <c r="AX64" s="8">
        <f t="shared" si="20"/>
        <v>1.6954345562687663</v>
      </c>
      <c r="AY64" s="8">
        <f t="shared" si="21"/>
        <v>0.5874564682405734</v>
      </c>
      <c r="AZ64" s="8">
        <f t="shared" si="22"/>
        <v>0.2826263779137333</v>
      </c>
      <c r="BA64" s="5">
        <f t="shared" si="23"/>
        <v>15.813295512596685</v>
      </c>
      <c r="BD64" s="8">
        <f t="shared" si="24"/>
        <v>12.818346053266794</v>
      </c>
      <c r="BE64" s="8">
        <f t="shared" si="25"/>
        <v>0.48686993146327773</v>
      </c>
      <c r="BF64" s="8">
        <f t="shared" si="26"/>
        <v>2.9074137543462921</v>
      </c>
      <c r="BG64" s="8">
        <f t="shared" si="27"/>
        <v>0</v>
      </c>
      <c r="BH64" s="8">
        <f t="shared" si="28"/>
        <v>3.4860233371921123</v>
      </c>
      <c r="BI64" s="8">
        <f t="shared" si="29"/>
        <v>7.4704237825956546E-2</v>
      </c>
      <c r="BJ64" s="8">
        <f t="shared" si="30"/>
        <v>1.0961667065596465</v>
      </c>
      <c r="BK64" s="8">
        <f t="shared" si="31"/>
        <v>1.6954345562687663</v>
      </c>
      <c r="BL64" s="8">
        <f t="shared" si="32"/>
        <v>0.2937282341202867</v>
      </c>
      <c r="BM64" s="8">
        <f t="shared" si="33"/>
        <v>0.14131318895686665</v>
      </c>
      <c r="BN64" s="5">
        <f t="shared" si="34"/>
        <v>22.999999999999996</v>
      </c>
      <c r="BP64">
        <f t="shared" si="35"/>
        <v>6.4091730266333968</v>
      </c>
      <c r="BQ64">
        <f t="shared" si="36"/>
        <v>1.5908269733666032</v>
      </c>
      <c r="BR64">
        <f t="shared" si="37"/>
        <v>8</v>
      </c>
      <c r="BS64" s="8">
        <f t="shared" si="38"/>
        <v>0.34744886286425825</v>
      </c>
      <c r="BT64" s="8">
        <f t="shared" si="39"/>
        <v>0</v>
      </c>
      <c r="BU64" s="8">
        <f t="shared" si="40"/>
        <v>1.0961667065596465</v>
      </c>
      <c r="BV64" s="8">
        <f t="shared" si="41"/>
        <v>3.4860233371921123</v>
      </c>
      <c r="BW64" s="8">
        <f t="shared" si="42"/>
        <v>7.4704237825956546E-2</v>
      </c>
      <c r="BX64" s="8">
        <f t="shared" si="43"/>
        <v>5.0043431444419735</v>
      </c>
      <c r="BY64">
        <f t="shared" si="44"/>
        <v>0</v>
      </c>
      <c r="BZ64">
        <f t="shared" si="45"/>
        <v>0</v>
      </c>
      <c r="CA64">
        <f t="shared" si="46"/>
        <v>0</v>
      </c>
      <c r="CB64" s="8">
        <f t="shared" si="47"/>
        <v>1.6954345562687663</v>
      </c>
      <c r="CC64">
        <f t="shared" si="48"/>
        <v>0.30456544373123373</v>
      </c>
      <c r="CD64">
        <f t="shared" si="49"/>
        <v>2</v>
      </c>
      <c r="CE64">
        <f t="shared" si="50"/>
        <v>0.28289102450933967</v>
      </c>
      <c r="CF64" s="8">
        <f t="shared" si="51"/>
        <v>0.2826263779137333</v>
      </c>
      <c r="CG64">
        <f t="shared" si="52"/>
        <v>0.56551740242307291</v>
      </c>
      <c r="CH64" s="8">
        <f t="shared" si="53"/>
        <v>15.569860546865046</v>
      </c>
      <c r="CI64" s="8">
        <f t="shared" si="54"/>
        <v>14.69977770071074</v>
      </c>
      <c r="CJ64">
        <f t="shared" si="55"/>
        <v>1.0204235945197146</v>
      </c>
    </row>
    <row r="65" spans="1:88" x14ac:dyDescent="0.2">
      <c r="A65" s="1" t="s">
        <v>705</v>
      </c>
      <c r="B65" s="1">
        <v>39.814998626708984</v>
      </c>
      <c r="C65" s="1">
        <v>1.9429999589920044</v>
      </c>
      <c r="D65" s="1">
        <v>10.23900032043457</v>
      </c>
      <c r="E65" s="1"/>
      <c r="F65" s="1">
        <v>25.663999557495117</v>
      </c>
      <c r="G65" s="1">
        <v>0.5130000114440918</v>
      </c>
      <c r="H65" s="1">
        <v>4.4920001029968262</v>
      </c>
      <c r="I65" s="1">
        <v>10.005000114440918</v>
      </c>
      <c r="J65" s="1">
        <v>1.8910000324249268</v>
      </c>
      <c r="K65" s="1">
        <v>1.406000018119812</v>
      </c>
      <c r="L65" s="1">
        <v>-0.1120000034570694</v>
      </c>
      <c r="M65" s="1">
        <v>0.10400000214576721</v>
      </c>
      <c r="N65" s="6">
        <f t="shared" si="10"/>
        <v>95.959998741745949</v>
      </c>
      <c r="Q65" s="7">
        <f>B65/VLOOKUP(Q$3,Oxides!$A$1:$D$13,2,FALSE)*VLOOKUP(Q$3,Oxides!$A$1:$D$13,3,FALSE)</f>
        <v>0.66264676967733904</v>
      </c>
      <c r="R65" s="7">
        <f>C65/VLOOKUP(R$3,Oxides!$A$1:$D$13,2,FALSE)*VLOOKUP(R$3,Oxides!$A$1:$D$13,3,FALSE)</f>
        <v>2.4318262088942569E-2</v>
      </c>
      <c r="S65" s="7">
        <f>D65/VLOOKUP(S$3,Oxides!$A$1:$D$13,2,FALSE)*VLOOKUP(S$3,Oxides!$A$1:$D$13,3,FALSE)</f>
        <v>0.2008409529663529</v>
      </c>
      <c r="T65" s="7">
        <f>E65/VLOOKUP(T$3,Oxides!$A$1:$D$13,2,FALSE)*VLOOKUP(T$3,Oxides!$A$1:$D$13,3,FALSE)</f>
        <v>0</v>
      </c>
      <c r="U65" s="7">
        <f>F65/VLOOKUP(U$3,Oxides!$A$1:$D$13,2,FALSE)*VLOOKUP(U$3,Oxides!$A$1:$D$13,3,FALSE)</f>
        <v>0.35720647878662143</v>
      </c>
      <c r="V65" s="7">
        <f>G65/VLOOKUP(V$3,Oxides!$A$1:$D$13,2,FALSE)*VLOOKUP(V$3,Oxides!$A$1:$D$13,3,FALSE)</f>
        <v>7.2317284175074338E-3</v>
      </c>
      <c r="W65" s="7">
        <f>H65/VLOOKUP(W$3,Oxides!$A$1:$D$13,2,FALSE)*VLOOKUP(W$3,Oxides!$A$1:$D$13,3,FALSE)</f>
        <v>0.11145185396623758</v>
      </c>
      <c r="X65" s="7">
        <f>I65/VLOOKUP(X$3,Oxides!$A$1:$D$13,2,FALSE)*VLOOKUP(X$3,Oxides!$A$1:$D$13,3,FALSE)</f>
        <v>0.17840775961299368</v>
      </c>
      <c r="Y65" s="7">
        <f>J65/VLOOKUP(Y$3,Oxides!$A$1:$D$13,2,FALSE)*VLOOKUP(Y$3,Oxides!$A$1:$D$13,3,FALSE)</f>
        <v>6.1020728409518672E-2</v>
      </c>
      <c r="Z65" s="7">
        <f>K65/VLOOKUP(Z$3,Oxides!$A$1:$D$13,2,FALSE)*VLOOKUP(Z$3,Oxides!$A$1:$D$13,3,FALSE)</f>
        <v>2.9852838209080527E-2</v>
      </c>
      <c r="AA65" s="5">
        <f t="shared" si="11"/>
        <v>1.6329773721345939</v>
      </c>
      <c r="AC65" s="5"/>
      <c r="AD65" s="7">
        <f>B65/VLOOKUP(AD$3,Oxides!$A$1:$D$13,2,FALSE)*VLOOKUP(AD$3,Oxides!$A$1:$D$13,4,FALSE)</f>
        <v>1.3252935393546781</v>
      </c>
      <c r="AE65" s="7">
        <f>C65/VLOOKUP(AE$3,Oxides!$A$1:$D$13,2,FALSE)*VLOOKUP(AE$3,Oxides!$A$1:$D$13,4,FALSE)</f>
        <v>4.8636524177885138E-2</v>
      </c>
      <c r="AF65" s="7">
        <f>D65/VLOOKUP(AF$3,Oxides!$A$1:$D$13,2,FALSE)*VLOOKUP(AF$3,Oxides!$A$1:$D$13,4,FALSE)</f>
        <v>0.30126142944952938</v>
      </c>
      <c r="AG65" s="7">
        <f>E65/VLOOKUP(AG$3,Oxides!$A$1:$D$13,2,FALSE)*VLOOKUP(AG$3,Oxides!$A$1:$D$13,4,FALSE)</f>
        <v>0</v>
      </c>
      <c r="AH65" s="7">
        <f>F65/VLOOKUP(AH$3,Oxides!$A$1:$D$13,2,FALSE)*VLOOKUP(AH$3,Oxides!$A$1:$D$13,4,FALSE)</f>
        <v>0.35720647878662143</v>
      </c>
      <c r="AI65" s="7">
        <f>G65/VLOOKUP(AI$3,Oxides!$A$1:$D$13,2,FALSE)*VLOOKUP(AI$3,Oxides!$A$1:$D$13,4,FALSE)</f>
        <v>7.2317284175074338E-3</v>
      </c>
      <c r="AJ65" s="7">
        <f>H65/VLOOKUP(AJ$3,Oxides!$A$1:$D$13,2,FALSE)*VLOOKUP(AJ$3,Oxides!$A$1:$D$13,4,FALSE)</f>
        <v>0.11145185396623758</v>
      </c>
      <c r="AK65" s="7">
        <f>I65/VLOOKUP(AK$3,Oxides!$A$1:$D$13,2,FALSE)*VLOOKUP(AK$3,Oxides!$A$1:$D$13,4,FALSE)</f>
        <v>0.17840775961299368</v>
      </c>
      <c r="AL65" s="7">
        <f>J65/VLOOKUP(AL$3,Oxides!$A$1:$D$13,2,FALSE)*VLOOKUP(AL$3,Oxides!$A$1:$D$13,4,FALSE)</f>
        <v>3.0510364204759336E-2</v>
      </c>
      <c r="AM65" s="7">
        <f>K65/VLOOKUP(AM$3,Oxides!$A$1:$D$13,2,FALSE)*VLOOKUP(AM$3,Oxides!$A$1:$D$13,4,FALSE)</f>
        <v>1.4926419104540263E-2</v>
      </c>
      <c r="AN65" s="5">
        <f t="shared" si="12"/>
        <v>2.374926097074753</v>
      </c>
      <c r="AQ65" s="8">
        <f t="shared" si="13"/>
        <v>6.4174105128371401</v>
      </c>
      <c r="AR65" s="8">
        <f t="shared" si="14"/>
        <v>0.23551049808859545</v>
      </c>
      <c r="AS65" s="8">
        <f t="shared" si="15"/>
        <v>1.9450465948880931</v>
      </c>
      <c r="AT65" s="8">
        <f t="shared" si="16"/>
        <v>0</v>
      </c>
      <c r="AU65" s="8">
        <f t="shared" si="17"/>
        <v>3.4593703872351251</v>
      </c>
      <c r="AV65" s="8">
        <f t="shared" si="18"/>
        <v>7.0035759768500946E-2</v>
      </c>
      <c r="AW65" s="8">
        <f t="shared" si="19"/>
        <v>1.0793568037257453</v>
      </c>
      <c r="AX65" s="8">
        <f t="shared" si="20"/>
        <v>1.7277920673628846</v>
      </c>
      <c r="AY65" s="8">
        <f t="shared" si="21"/>
        <v>0.5909559691763131</v>
      </c>
      <c r="AZ65" s="8">
        <f t="shared" si="22"/>
        <v>0.28911016627194031</v>
      </c>
      <c r="BA65" s="5">
        <f t="shared" si="23"/>
        <v>15.814588759354338</v>
      </c>
      <c r="BD65" s="8">
        <f t="shared" si="24"/>
        <v>12.83482102567428</v>
      </c>
      <c r="BE65" s="8">
        <f t="shared" si="25"/>
        <v>0.4710209961771909</v>
      </c>
      <c r="BF65" s="8">
        <f t="shared" si="26"/>
        <v>2.9175698923321396</v>
      </c>
      <c r="BG65" s="8">
        <f t="shared" si="27"/>
        <v>0</v>
      </c>
      <c r="BH65" s="8">
        <f t="shared" si="28"/>
        <v>3.4593703872351251</v>
      </c>
      <c r="BI65" s="8">
        <f t="shared" si="29"/>
        <v>7.0035759768500946E-2</v>
      </c>
      <c r="BJ65" s="8">
        <f t="shared" si="30"/>
        <v>1.0793568037257453</v>
      </c>
      <c r="BK65" s="8">
        <f t="shared" si="31"/>
        <v>1.7277920673628846</v>
      </c>
      <c r="BL65" s="8">
        <f t="shared" si="32"/>
        <v>0.29547798458815655</v>
      </c>
      <c r="BM65" s="8">
        <f t="shared" si="33"/>
        <v>0.14455508313597015</v>
      </c>
      <c r="BN65" s="5">
        <f t="shared" si="34"/>
        <v>22.999999999999993</v>
      </c>
      <c r="BP65">
        <f t="shared" si="35"/>
        <v>6.4174105128371401</v>
      </c>
      <c r="BQ65">
        <f t="shared" si="36"/>
        <v>1.5825894871628599</v>
      </c>
      <c r="BR65">
        <f t="shared" si="37"/>
        <v>8</v>
      </c>
      <c r="BS65" s="8">
        <f t="shared" si="38"/>
        <v>0.36245710772523321</v>
      </c>
      <c r="BT65" s="8">
        <f t="shared" si="39"/>
        <v>0</v>
      </c>
      <c r="BU65" s="8">
        <f t="shared" si="40"/>
        <v>1.0793568037257453</v>
      </c>
      <c r="BV65" s="8">
        <f t="shared" si="41"/>
        <v>3.4593703872351251</v>
      </c>
      <c r="BW65" s="8">
        <f t="shared" si="42"/>
        <v>7.0035759768500946E-2</v>
      </c>
      <c r="BX65" s="8">
        <f t="shared" si="43"/>
        <v>4.9712200584546054</v>
      </c>
      <c r="BY65">
        <f t="shared" si="44"/>
        <v>0</v>
      </c>
      <c r="BZ65">
        <f t="shared" si="45"/>
        <v>0</v>
      </c>
      <c r="CA65">
        <f t="shared" si="46"/>
        <v>0</v>
      </c>
      <c r="CB65" s="8">
        <f t="shared" si="47"/>
        <v>1.7277920673628846</v>
      </c>
      <c r="CC65">
        <f t="shared" si="48"/>
        <v>0.2722079326371154</v>
      </c>
      <c r="CD65">
        <f t="shared" si="49"/>
        <v>2</v>
      </c>
      <c r="CE65">
        <f t="shared" si="50"/>
        <v>0.3187480365391977</v>
      </c>
      <c r="CF65" s="8">
        <f t="shared" si="51"/>
        <v>0.28911016627194031</v>
      </c>
      <c r="CG65">
        <f t="shared" si="52"/>
        <v>0.607858202811138</v>
      </c>
      <c r="CH65" s="8">
        <f t="shared" si="53"/>
        <v>15.579078261265744</v>
      </c>
      <c r="CI65" s="8">
        <f t="shared" si="54"/>
        <v>14.69901212581749</v>
      </c>
      <c r="CJ65">
        <f t="shared" si="55"/>
        <v>1.0204767416753029</v>
      </c>
    </row>
    <row r="66" spans="1:88" x14ac:dyDescent="0.2">
      <c r="A66" s="1" t="s">
        <v>707</v>
      </c>
      <c r="B66" s="1">
        <v>39.841999053955078</v>
      </c>
      <c r="C66" s="1">
        <v>1.9329999685287476</v>
      </c>
      <c r="D66" s="1">
        <v>10.579999923706055</v>
      </c>
      <c r="E66" s="1"/>
      <c r="F66" s="1">
        <v>26.28700065612793</v>
      </c>
      <c r="G66" s="1">
        <v>0.53600001335144043</v>
      </c>
      <c r="H66" s="1">
        <v>4.4930000305175781</v>
      </c>
      <c r="I66" s="1">
        <v>9.8660001754760742</v>
      </c>
      <c r="J66" s="1">
        <v>1.8400000333786011</v>
      </c>
      <c r="K66" s="1">
        <v>1.4579999446868896</v>
      </c>
      <c r="L66" s="1">
        <v>-0.18899999558925629</v>
      </c>
      <c r="M66" s="1">
        <v>0.10899999737739563</v>
      </c>
      <c r="N66" s="6">
        <f t="shared" si="10"/>
        <v>96.754999801516533</v>
      </c>
      <c r="Q66" s="7">
        <f>B66/VLOOKUP(Q$3,Oxides!$A$1:$D$13,2,FALSE)*VLOOKUP(Q$3,Oxides!$A$1:$D$13,3,FALSE)</f>
        <v>0.66309614168566888</v>
      </c>
      <c r="R66" s="7">
        <f>C66/VLOOKUP(R$3,Oxides!$A$1:$D$13,2,FALSE)*VLOOKUP(R$3,Oxides!$A$1:$D$13,3,FALSE)</f>
        <v>2.4193103883021368E-2</v>
      </c>
      <c r="S66" s="7">
        <f>D66/VLOOKUP(S$3,Oxides!$A$1:$D$13,2,FALSE)*VLOOKUP(S$3,Oxides!$A$1:$D$13,3,FALSE)</f>
        <v>0.20752975882032973</v>
      </c>
      <c r="T66" s="7">
        <f>E66/VLOOKUP(T$3,Oxides!$A$1:$D$13,2,FALSE)*VLOOKUP(T$3,Oxides!$A$1:$D$13,3,FALSE)</f>
        <v>0</v>
      </c>
      <c r="U66" s="7">
        <f>F66/VLOOKUP(U$3,Oxides!$A$1:$D$13,2,FALSE)*VLOOKUP(U$3,Oxides!$A$1:$D$13,3,FALSE)</f>
        <v>0.365877770579012</v>
      </c>
      <c r="V66" s="7">
        <f>G66/VLOOKUP(V$3,Oxides!$A$1:$D$13,2,FALSE)*VLOOKUP(V$3,Oxides!$A$1:$D$13,3,FALSE)</f>
        <v>7.5559579763487305E-3</v>
      </c>
      <c r="W66" s="7">
        <f>H66/VLOOKUP(W$3,Oxides!$A$1:$D$13,2,FALSE)*VLOOKUP(W$3,Oxides!$A$1:$D$13,3,FALSE)</f>
        <v>0.11147666335480935</v>
      </c>
      <c r="X66" s="7">
        <f>I66/VLOOKUP(X$3,Oxides!$A$1:$D$13,2,FALSE)*VLOOKUP(X$3,Oxides!$A$1:$D$13,3,FALSE)</f>
        <v>0.17592913218536707</v>
      </c>
      <c r="Y66" s="7">
        <f>J66/VLOOKUP(Y$3,Oxides!$A$1:$D$13,2,FALSE)*VLOOKUP(Y$3,Oxides!$A$1:$D$13,3,FALSE)</f>
        <v>5.9375008135944277E-2</v>
      </c>
      <c r="Z66" s="7">
        <f>K66/VLOOKUP(Z$3,Oxides!$A$1:$D$13,2,FALSE)*VLOOKUP(Z$3,Oxides!$A$1:$D$13,3,FALSE)</f>
        <v>3.0956924535314664E-2</v>
      </c>
      <c r="AA66" s="5">
        <f t="shared" si="11"/>
        <v>1.6459904611558163</v>
      </c>
      <c r="AC66" s="5"/>
      <c r="AD66" s="7">
        <f>B66/VLOOKUP(AD$3,Oxides!$A$1:$D$13,2,FALSE)*VLOOKUP(AD$3,Oxides!$A$1:$D$13,4,FALSE)</f>
        <v>1.3261922833713378</v>
      </c>
      <c r="AE66" s="7">
        <f>C66/VLOOKUP(AE$3,Oxides!$A$1:$D$13,2,FALSE)*VLOOKUP(AE$3,Oxides!$A$1:$D$13,4,FALSE)</f>
        <v>4.8386207766042737E-2</v>
      </c>
      <c r="AF66" s="7">
        <f>D66/VLOOKUP(AF$3,Oxides!$A$1:$D$13,2,FALSE)*VLOOKUP(AF$3,Oxides!$A$1:$D$13,4,FALSE)</f>
        <v>0.31129463823049458</v>
      </c>
      <c r="AG66" s="7">
        <f>E66/VLOOKUP(AG$3,Oxides!$A$1:$D$13,2,FALSE)*VLOOKUP(AG$3,Oxides!$A$1:$D$13,4,FALSE)</f>
        <v>0</v>
      </c>
      <c r="AH66" s="7">
        <f>F66/VLOOKUP(AH$3,Oxides!$A$1:$D$13,2,FALSE)*VLOOKUP(AH$3,Oxides!$A$1:$D$13,4,FALSE)</f>
        <v>0.365877770579012</v>
      </c>
      <c r="AI66" s="7">
        <f>G66/VLOOKUP(AI$3,Oxides!$A$1:$D$13,2,FALSE)*VLOOKUP(AI$3,Oxides!$A$1:$D$13,4,FALSE)</f>
        <v>7.5559579763487305E-3</v>
      </c>
      <c r="AJ66" s="7">
        <f>H66/VLOOKUP(AJ$3,Oxides!$A$1:$D$13,2,FALSE)*VLOOKUP(AJ$3,Oxides!$A$1:$D$13,4,FALSE)</f>
        <v>0.11147666335480935</v>
      </c>
      <c r="AK66" s="7">
        <f>I66/VLOOKUP(AK$3,Oxides!$A$1:$D$13,2,FALSE)*VLOOKUP(AK$3,Oxides!$A$1:$D$13,4,FALSE)</f>
        <v>0.17592913218536707</v>
      </c>
      <c r="AL66" s="7">
        <f>J66/VLOOKUP(AL$3,Oxides!$A$1:$D$13,2,FALSE)*VLOOKUP(AL$3,Oxides!$A$1:$D$13,4,FALSE)</f>
        <v>2.9687504067972138E-2</v>
      </c>
      <c r="AM66" s="7">
        <f>K66/VLOOKUP(AM$3,Oxides!$A$1:$D$13,2,FALSE)*VLOOKUP(AM$3,Oxides!$A$1:$D$13,4,FALSE)</f>
        <v>1.5478462267657332E-2</v>
      </c>
      <c r="AN66" s="5">
        <f t="shared" si="12"/>
        <v>2.391878619799042</v>
      </c>
      <c r="AQ66" s="8">
        <f t="shared" si="13"/>
        <v>6.3762479970876376</v>
      </c>
      <c r="AR66" s="8">
        <f t="shared" si="14"/>
        <v>0.23263780390170549</v>
      </c>
      <c r="AS66" s="8">
        <f t="shared" si="15"/>
        <v>1.995579714353821</v>
      </c>
      <c r="AT66" s="8">
        <f t="shared" si="16"/>
        <v>0</v>
      </c>
      <c r="AU66" s="8">
        <f t="shared" si="17"/>
        <v>3.5182340164168915</v>
      </c>
      <c r="AV66" s="8">
        <f t="shared" si="18"/>
        <v>7.2657129010426896E-2</v>
      </c>
      <c r="AW66" s="8">
        <f t="shared" si="19"/>
        <v>1.0719453888408566</v>
      </c>
      <c r="AX66" s="8">
        <f t="shared" si="20"/>
        <v>1.6917121156438137</v>
      </c>
      <c r="AY66" s="8">
        <f t="shared" si="21"/>
        <v>0.57094251180749878</v>
      </c>
      <c r="AZ66" s="8">
        <f t="shared" si="22"/>
        <v>0.29767784134968273</v>
      </c>
      <c r="BA66" s="5">
        <f t="shared" si="23"/>
        <v>15.827634518412333</v>
      </c>
      <c r="BD66" s="8">
        <f t="shared" si="24"/>
        <v>12.752495994175275</v>
      </c>
      <c r="BE66" s="8">
        <f t="shared" si="25"/>
        <v>0.46527560780341098</v>
      </c>
      <c r="BF66" s="8">
        <f t="shared" si="26"/>
        <v>2.9933695715307311</v>
      </c>
      <c r="BG66" s="8">
        <f t="shared" si="27"/>
        <v>0</v>
      </c>
      <c r="BH66" s="8">
        <f t="shared" si="28"/>
        <v>3.5182340164168915</v>
      </c>
      <c r="BI66" s="8">
        <f t="shared" si="29"/>
        <v>7.2657129010426896E-2</v>
      </c>
      <c r="BJ66" s="8">
        <f t="shared" si="30"/>
        <v>1.0719453888408566</v>
      </c>
      <c r="BK66" s="8">
        <f t="shared" si="31"/>
        <v>1.6917121156438137</v>
      </c>
      <c r="BL66" s="8">
        <f t="shared" si="32"/>
        <v>0.28547125590374939</v>
      </c>
      <c r="BM66" s="8">
        <f t="shared" si="33"/>
        <v>0.14883892067484136</v>
      </c>
      <c r="BN66" s="5">
        <f t="shared" si="34"/>
        <v>22.999999999999996</v>
      </c>
      <c r="BP66">
        <f t="shared" si="35"/>
        <v>6.3762479970876376</v>
      </c>
      <c r="BQ66">
        <f t="shared" si="36"/>
        <v>1.6237520029123624</v>
      </c>
      <c r="BR66">
        <f t="shared" si="37"/>
        <v>8</v>
      </c>
      <c r="BS66" s="8">
        <f t="shared" si="38"/>
        <v>0.37182771144145854</v>
      </c>
      <c r="BT66" s="8">
        <f t="shared" si="39"/>
        <v>0</v>
      </c>
      <c r="BU66" s="8">
        <f t="shared" si="40"/>
        <v>1.0719453888408566</v>
      </c>
      <c r="BV66" s="8">
        <f t="shared" si="41"/>
        <v>3.5182340164168915</v>
      </c>
      <c r="BW66" s="8">
        <f t="shared" si="42"/>
        <v>7.2657129010426896E-2</v>
      </c>
      <c r="BX66" s="8">
        <f t="shared" si="43"/>
        <v>5.0346642457096333</v>
      </c>
      <c r="BY66">
        <f t="shared" si="44"/>
        <v>0</v>
      </c>
      <c r="BZ66">
        <f t="shared" si="45"/>
        <v>0</v>
      </c>
      <c r="CA66">
        <f t="shared" si="46"/>
        <v>0</v>
      </c>
      <c r="CB66" s="8">
        <f t="shared" si="47"/>
        <v>1.6917121156438137</v>
      </c>
      <c r="CC66">
        <f t="shared" si="48"/>
        <v>0.30828788435618626</v>
      </c>
      <c r="CD66">
        <f t="shared" si="49"/>
        <v>2</v>
      </c>
      <c r="CE66">
        <f t="shared" si="50"/>
        <v>0.26265462745131252</v>
      </c>
      <c r="CF66" s="8">
        <f t="shared" si="51"/>
        <v>0.29767784134968273</v>
      </c>
      <c r="CG66">
        <f t="shared" si="52"/>
        <v>0.56033246880099519</v>
      </c>
      <c r="CH66" s="8">
        <f t="shared" si="53"/>
        <v>15.594996714510629</v>
      </c>
      <c r="CI66" s="8">
        <f t="shared" si="54"/>
        <v>14.726376361353447</v>
      </c>
      <c r="CJ66">
        <f t="shared" si="55"/>
        <v>1.0185805137620023</v>
      </c>
    </row>
    <row r="67" spans="1:88" x14ac:dyDescent="0.2">
      <c r="A67" s="1" t="s">
        <v>709</v>
      </c>
      <c r="B67" s="1">
        <v>39.639999389648438</v>
      </c>
      <c r="C67" s="1">
        <v>1.7319999933242798</v>
      </c>
      <c r="D67" s="1">
        <v>10.49899959564209</v>
      </c>
      <c r="E67" s="1"/>
      <c r="F67" s="1">
        <v>25.961999893188477</v>
      </c>
      <c r="G67" s="1">
        <v>0.56099998950958252</v>
      </c>
      <c r="H67" s="1">
        <v>4.435999870300293</v>
      </c>
      <c r="I67" s="1">
        <v>9.9589996337890625</v>
      </c>
      <c r="J67" s="1">
        <v>1.815000057220459</v>
      </c>
      <c r="K67" s="1">
        <v>1.4299999475479126</v>
      </c>
      <c r="L67" s="1">
        <v>0.54100000858306885</v>
      </c>
      <c r="M67" s="1">
        <v>0.11599999666213989</v>
      </c>
      <c r="N67" s="6">
        <f t="shared" si="10"/>
        <v>96.690998375415802</v>
      </c>
      <c r="Q67" s="7">
        <f>B67/VLOOKUP(Q$3,Oxides!$A$1:$D$13,2,FALSE)*VLOOKUP(Q$3,Oxides!$A$1:$D$13,3,FALSE)</f>
        <v>0.65973423211275461</v>
      </c>
      <c r="R67" s="7">
        <f>C67/VLOOKUP(R$3,Oxides!$A$1:$D$13,2,FALSE)*VLOOKUP(R$3,Oxides!$A$1:$D$13,3,FALSE)</f>
        <v>2.1677421855200326E-2</v>
      </c>
      <c r="S67" s="7">
        <f>D67/VLOOKUP(S$3,Oxides!$A$1:$D$13,2,FALSE)*VLOOKUP(S$3,Oxides!$A$1:$D$13,3,FALSE)</f>
        <v>0.20594091395561315</v>
      </c>
      <c r="T67" s="7">
        <f>E67/VLOOKUP(T$3,Oxides!$A$1:$D$13,2,FALSE)*VLOOKUP(T$3,Oxides!$A$1:$D$13,3,FALSE)</f>
        <v>0</v>
      </c>
      <c r="U67" s="7">
        <f>F67/VLOOKUP(U$3,Oxides!$A$1:$D$13,2,FALSE)*VLOOKUP(U$3,Oxides!$A$1:$D$13,3,FALSE)</f>
        <v>0.36135422085432917</v>
      </c>
      <c r="V67" s="7">
        <f>G67/VLOOKUP(V$3,Oxides!$A$1:$D$13,2,FALSE)*VLOOKUP(V$3,Oxides!$A$1:$D$13,3,FALSE)</f>
        <v>7.9083810445488914E-3</v>
      </c>
      <c r="W67" s="7">
        <f>H67/VLOOKUP(W$3,Oxides!$A$1:$D$13,2,FALSE)*VLOOKUP(W$3,Oxides!$A$1:$D$13,3,FALSE)</f>
        <v>0.11006242172815606</v>
      </c>
      <c r="X67" s="7">
        <f>I67/VLOOKUP(X$3,Oxides!$A$1:$D$13,2,FALSE)*VLOOKUP(X$3,Oxides!$A$1:$D$13,3,FALSE)</f>
        <v>0.17758748549002062</v>
      </c>
      <c r="Y67" s="7">
        <f>J67/VLOOKUP(Y$3,Oxides!$A$1:$D$13,2,FALSE)*VLOOKUP(Y$3,Oxides!$A$1:$D$13,3,FALSE)</f>
        <v>5.8568283265911257E-2</v>
      </c>
      <c r="Z67" s="7">
        <f>K67/VLOOKUP(Z$3,Oxides!$A$1:$D$13,2,FALSE)*VLOOKUP(Z$3,Oxides!$A$1:$D$13,3,FALSE)</f>
        <v>3.0362415734694316E-2</v>
      </c>
      <c r="AA67" s="5">
        <f t="shared" si="11"/>
        <v>1.6331957760412283</v>
      </c>
      <c r="AC67" s="5"/>
      <c r="AD67" s="7">
        <f>B67/VLOOKUP(AD$3,Oxides!$A$1:$D$13,2,FALSE)*VLOOKUP(AD$3,Oxides!$A$1:$D$13,4,FALSE)</f>
        <v>1.3194684642255092</v>
      </c>
      <c r="AE67" s="7">
        <f>C67/VLOOKUP(AE$3,Oxides!$A$1:$D$13,2,FALSE)*VLOOKUP(AE$3,Oxides!$A$1:$D$13,4,FALSE)</f>
        <v>4.3354843710400652E-2</v>
      </c>
      <c r="AF67" s="7">
        <f>D67/VLOOKUP(AF$3,Oxides!$A$1:$D$13,2,FALSE)*VLOOKUP(AF$3,Oxides!$A$1:$D$13,4,FALSE)</f>
        <v>0.30891137093341969</v>
      </c>
      <c r="AG67" s="7">
        <f>E67/VLOOKUP(AG$3,Oxides!$A$1:$D$13,2,FALSE)*VLOOKUP(AG$3,Oxides!$A$1:$D$13,4,FALSE)</f>
        <v>0</v>
      </c>
      <c r="AH67" s="7">
        <f>F67/VLOOKUP(AH$3,Oxides!$A$1:$D$13,2,FALSE)*VLOOKUP(AH$3,Oxides!$A$1:$D$13,4,FALSE)</f>
        <v>0.36135422085432917</v>
      </c>
      <c r="AI67" s="7">
        <f>G67/VLOOKUP(AI$3,Oxides!$A$1:$D$13,2,FALSE)*VLOOKUP(AI$3,Oxides!$A$1:$D$13,4,FALSE)</f>
        <v>7.9083810445488914E-3</v>
      </c>
      <c r="AJ67" s="7">
        <f>H67/VLOOKUP(AJ$3,Oxides!$A$1:$D$13,2,FALSE)*VLOOKUP(AJ$3,Oxides!$A$1:$D$13,4,FALSE)</f>
        <v>0.11006242172815606</v>
      </c>
      <c r="AK67" s="7">
        <f>I67/VLOOKUP(AK$3,Oxides!$A$1:$D$13,2,FALSE)*VLOOKUP(AK$3,Oxides!$A$1:$D$13,4,FALSE)</f>
        <v>0.17758748549002062</v>
      </c>
      <c r="AL67" s="7">
        <f>J67/VLOOKUP(AL$3,Oxides!$A$1:$D$13,2,FALSE)*VLOOKUP(AL$3,Oxides!$A$1:$D$13,4,FALSE)</f>
        <v>2.9284141632955629E-2</v>
      </c>
      <c r="AM67" s="7">
        <f>K67/VLOOKUP(AM$3,Oxides!$A$1:$D$13,2,FALSE)*VLOOKUP(AM$3,Oxides!$A$1:$D$13,4,FALSE)</f>
        <v>1.5181207867347158E-2</v>
      </c>
      <c r="AN67" s="5">
        <f t="shared" si="12"/>
        <v>2.3731125374866866</v>
      </c>
      <c r="AQ67" s="8">
        <f t="shared" si="13"/>
        <v>6.3940867105542747</v>
      </c>
      <c r="AR67" s="8">
        <f t="shared" si="14"/>
        <v>0.21009568437813902</v>
      </c>
      <c r="AS67" s="8">
        <f t="shared" si="15"/>
        <v>1.9959613992834824</v>
      </c>
      <c r="AT67" s="8">
        <f t="shared" si="16"/>
        <v>0</v>
      </c>
      <c r="AU67" s="8">
        <f t="shared" si="17"/>
        <v>3.5022136322501298</v>
      </c>
      <c r="AV67" s="8">
        <f t="shared" si="18"/>
        <v>7.6647340213061826E-2</v>
      </c>
      <c r="AW67" s="8">
        <f t="shared" si="19"/>
        <v>1.0667154042465172</v>
      </c>
      <c r="AX67" s="8">
        <f t="shared" si="20"/>
        <v>1.7211624403604115</v>
      </c>
      <c r="AY67" s="8">
        <f t="shared" si="21"/>
        <v>0.56763869974013659</v>
      </c>
      <c r="AZ67" s="8">
        <f t="shared" si="22"/>
        <v>0.29426988853953034</v>
      </c>
      <c r="BA67" s="5">
        <f t="shared" si="23"/>
        <v>15.828791199565682</v>
      </c>
      <c r="BD67" s="8">
        <f t="shared" si="24"/>
        <v>12.788173421108549</v>
      </c>
      <c r="BE67" s="8">
        <f t="shared" si="25"/>
        <v>0.42019136875627805</v>
      </c>
      <c r="BF67" s="8">
        <f t="shared" si="26"/>
        <v>2.9939420989252232</v>
      </c>
      <c r="BG67" s="8">
        <f t="shared" si="27"/>
        <v>0</v>
      </c>
      <c r="BH67" s="8">
        <f t="shared" si="28"/>
        <v>3.5022136322501298</v>
      </c>
      <c r="BI67" s="8">
        <f t="shared" si="29"/>
        <v>7.6647340213061826E-2</v>
      </c>
      <c r="BJ67" s="8">
        <f t="shared" si="30"/>
        <v>1.0667154042465172</v>
      </c>
      <c r="BK67" s="8">
        <f t="shared" si="31"/>
        <v>1.7211624403604115</v>
      </c>
      <c r="BL67" s="8">
        <f t="shared" si="32"/>
        <v>0.28381934987006829</v>
      </c>
      <c r="BM67" s="8">
        <f t="shared" si="33"/>
        <v>0.14713494426976517</v>
      </c>
      <c r="BN67" s="5">
        <f t="shared" si="34"/>
        <v>23.000000000000004</v>
      </c>
      <c r="BP67">
        <f t="shared" si="35"/>
        <v>6.3940867105542747</v>
      </c>
      <c r="BQ67">
        <f t="shared" si="36"/>
        <v>1.6059132894457253</v>
      </c>
      <c r="BR67">
        <f t="shared" si="37"/>
        <v>8</v>
      </c>
      <c r="BS67" s="8">
        <f t="shared" si="38"/>
        <v>0.39004810983775706</v>
      </c>
      <c r="BT67" s="8">
        <f t="shared" si="39"/>
        <v>0</v>
      </c>
      <c r="BU67" s="8">
        <f t="shared" si="40"/>
        <v>1.0667154042465172</v>
      </c>
      <c r="BV67" s="8">
        <f t="shared" si="41"/>
        <v>3.5022136322501298</v>
      </c>
      <c r="BW67" s="8">
        <f t="shared" si="42"/>
        <v>7.6647340213061826E-2</v>
      </c>
      <c r="BX67" s="8">
        <f t="shared" si="43"/>
        <v>5.0356244865474658</v>
      </c>
      <c r="BY67">
        <f t="shared" si="44"/>
        <v>0</v>
      </c>
      <c r="BZ67">
        <f t="shared" si="45"/>
        <v>0</v>
      </c>
      <c r="CA67">
        <f t="shared" si="46"/>
        <v>0</v>
      </c>
      <c r="CB67" s="8">
        <f t="shared" si="47"/>
        <v>1.7211624403604115</v>
      </c>
      <c r="CC67">
        <f t="shared" si="48"/>
        <v>0.27883755963958845</v>
      </c>
      <c r="CD67">
        <f t="shared" si="49"/>
        <v>2</v>
      </c>
      <c r="CE67">
        <f t="shared" si="50"/>
        <v>0.28880114010054814</v>
      </c>
      <c r="CF67" s="8">
        <f t="shared" si="51"/>
        <v>0.29426988853953034</v>
      </c>
      <c r="CG67">
        <f t="shared" si="52"/>
        <v>0.58307102864007843</v>
      </c>
      <c r="CH67" s="8">
        <f t="shared" si="53"/>
        <v>15.618695515187545</v>
      </c>
      <c r="CI67" s="8">
        <f t="shared" si="54"/>
        <v>14.756786926907877</v>
      </c>
      <c r="CJ67">
        <f t="shared" si="55"/>
        <v>1.0164814382898382</v>
      </c>
    </row>
    <row r="68" spans="1:88" x14ac:dyDescent="0.2">
      <c r="A68" s="1" t="s">
        <v>711</v>
      </c>
      <c r="B68" s="1">
        <v>40.139999389648438</v>
      </c>
      <c r="C68" s="1">
        <v>1.4259999990463257</v>
      </c>
      <c r="D68" s="1">
        <v>10.939000129699707</v>
      </c>
      <c r="E68" s="1"/>
      <c r="F68" s="1">
        <v>25.763999938964844</v>
      </c>
      <c r="G68" s="1">
        <v>0.47600001096725464</v>
      </c>
      <c r="H68" s="1">
        <v>4.7239999771118164</v>
      </c>
      <c r="I68" s="1">
        <v>10.017000198364258</v>
      </c>
      <c r="J68" s="1">
        <v>1.8179999589920044</v>
      </c>
      <c r="K68" s="1">
        <v>1.406000018119812</v>
      </c>
      <c r="L68" s="1">
        <v>-0.18500000238418579</v>
      </c>
      <c r="M68" s="1">
        <v>0.11900000274181366</v>
      </c>
      <c r="N68" s="6">
        <f t="shared" si="10"/>
        <v>96.643999621272087</v>
      </c>
      <c r="Q68" s="7">
        <f>B68/VLOOKUP(Q$3,Oxides!$A$1:$D$13,2,FALSE)*VLOOKUP(Q$3,Oxides!$A$1:$D$13,3,FALSE)</f>
        <v>0.66805580429074307</v>
      </c>
      <c r="R68" s="7">
        <f>C68/VLOOKUP(R$3,Oxides!$A$1:$D$13,2,FALSE)*VLOOKUP(R$3,Oxides!$A$1:$D$13,3,FALSE)</f>
        <v>1.7847577173203174E-2</v>
      </c>
      <c r="S68" s="7">
        <f>D68/VLOOKUP(S$3,Oxides!$A$1:$D$13,2,FALSE)*VLOOKUP(S$3,Oxides!$A$1:$D$13,3,FALSE)</f>
        <v>0.21457165170346443</v>
      </c>
      <c r="T68" s="7">
        <f>E68/VLOOKUP(T$3,Oxides!$A$1:$D$13,2,FALSE)*VLOOKUP(T$3,Oxides!$A$1:$D$13,3,FALSE)</f>
        <v>0</v>
      </c>
      <c r="U68" s="7">
        <f>F68/VLOOKUP(U$3,Oxides!$A$1:$D$13,2,FALSE)*VLOOKUP(U$3,Oxides!$A$1:$D$13,3,FALSE)</f>
        <v>0.35859834228249216</v>
      </c>
      <c r="V68" s="7">
        <f>G68/VLOOKUP(V$3,Oxides!$A$1:$D$13,2,FALSE)*VLOOKUP(V$3,Oxides!$A$1:$D$13,3,FALSE)</f>
        <v>6.7101417724254719E-3</v>
      </c>
      <c r="W68" s="7">
        <f>H68/VLOOKUP(W$3,Oxides!$A$1:$D$13,2,FALSE)*VLOOKUP(W$3,Oxides!$A$1:$D$13,3,FALSE)</f>
        <v>0.11720804619624201</v>
      </c>
      <c r="X68" s="7">
        <f>I68/VLOOKUP(X$3,Oxides!$A$1:$D$13,2,FALSE)*VLOOKUP(X$3,Oxides!$A$1:$D$13,3,FALSE)</f>
        <v>0.1786217434274307</v>
      </c>
      <c r="Y68" s="7">
        <f>J68/VLOOKUP(Y$3,Oxides!$A$1:$D$13,2,FALSE)*VLOOKUP(Y$3,Oxides!$A$1:$D$13,3,FALSE)</f>
        <v>5.8665087172901129E-2</v>
      </c>
      <c r="Z68" s="7">
        <f>K68/VLOOKUP(Z$3,Oxides!$A$1:$D$13,2,FALSE)*VLOOKUP(Z$3,Oxides!$A$1:$D$13,3,FALSE)</f>
        <v>2.9852838209080527E-2</v>
      </c>
      <c r="AA68" s="5">
        <f t="shared" si="11"/>
        <v>1.6501312322279826</v>
      </c>
      <c r="AC68" s="5"/>
      <c r="AD68" s="7">
        <f>B68/VLOOKUP(AD$3,Oxides!$A$1:$D$13,2,FALSE)*VLOOKUP(AD$3,Oxides!$A$1:$D$13,4,FALSE)</f>
        <v>1.3361116085814861</v>
      </c>
      <c r="AE68" s="7">
        <f>C68/VLOOKUP(AE$3,Oxides!$A$1:$D$13,2,FALSE)*VLOOKUP(AE$3,Oxides!$A$1:$D$13,4,FALSE)</f>
        <v>3.5695154346406348E-2</v>
      </c>
      <c r="AF68" s="7">
        <f>D68/VLOOKUP(AF$3,Oxides!$A$1:$D$13,2,FALSE)*VLOOKUP(AF$3,Oxides!$A$1:$D$13,4,FALSE)</f>
        <v>0.32185747755519667</v>
      </c>
      <c r="AG68" s="7">
        <f>E68/VLOOKUP(AG$3,Oxides!$A$1:$D$13,2,FALSE)*VLOOKUP(AG$3,Oxides!$A$1:$D$13,4,FALSE)</f>
        <v>0</v>
      </c>
      <c r="AH68" s="7">
        <f>F68/VLOOKUP(AH$3,Oxides!$A$1:$D$13,2,FALSE)*VLOOKUP(AH$3,Oxides!$A$1:$D$13,4,FALSE)</f>
        <v>0.35859834228249216</v>
      </c>
      <c r="AI68" s="7">
        <f>G68/VLOOKUP(AI$3,Oxides!$A$1:$D$13,2,FALSE)*VLOOKUP(AI$3,Oxides!$A$1:$D$13,4,FALSE)</f>
        <v>6.7101417724254719E-3</v>
      </c>
      <c r="AJ68" s="7">
        <f>H68/VLOOKUP(AJ$3,Oxides!$A$1:$D$13,2,FALSE)*VLOOKUP(AJ$3,Oxides!$A$1:$D$13,4,FALSE)</f>
        <v>0.11720804619624201</v>
      </c>
      <c r="AK68" s="7">
        <f>I68/VLOOKUP(AK$3,Oxides!$A$1:$D$13,2,FALSE)*VLOOKUP(AK$3,Oxides!$A$1:$D$13,4,FALSE)</f>
        <v>0.1786217434274307</v>
      </c>
      <c r="AL68" s="7">
        <f>J68/VLOOKUP(AL$3,Oxides!$A$1:$D$13,2,FALSE)*VLOOKUP(AL$3,Oxides!$A$1:$D$13,4,FALSE)</f>
        <v>2.9332543586450564E-2</v>
      </c>
      <c r="AM68" s="7">
        <f>K68/VLOOKUP(AM$3,Oxides!$A$1:$D$13,2,FALSE)*VLOOKUP(AM$3,Oxides!$A$1:$D$13,4,FALSE)</f>
        <v>1.4926419104540263E-2</v>
      </c>
      <c r="AN68" s="5">
        <f t="shared" si="12"/>
        <v>2.3990614768526708</v>
      </c>
      <c r="AQ68" s="8">
        <f t="shared" si="13"/>
        <v>6.4047060264769913</v>
      </c>
      <c r="AR68" s="8">
        <f t="shared" si="14"/>
        <v>0.17110619254417797</v>
      </c>
      <c r="AS68" s="8">
        <f t="shared" si="15"/>
        <v>2.0571161001068234</v>
      </c>
      <c r="AT68" s="8">
        <f t="shared" si="16"/>
        <v>0</v>
      </c>
      <c r="AU68" s="8">
        <f t="shared" si="17"/>
        <v>3.4379118468100116</v>
      </c>
      <c r="AV68" s="8">
        <f t="shared" si="18"/>
        <v>6.4330681916603363E-2</v>
      </c>
      <c r="AW68" s="8">
        <f t="shared" si="19"/>
        <v>1.1236831938338516</v>
      </c>
      <c r="AX68" s="8">
        <f t="shared" si="20"/>
        <v>1.7124613681099101</v>
      </c>
      <c r="AY68" s="8">
        <f t="shared" si="21"/>
        <v>0.56242702323196359</v>
      </c>
      <c r="AZ68" s="8">
        <f t="shared" si="22"/>
        <v>0.2862016190221281</v>
      </c>
      <c r="BA68" s="5">
        <f t="shared" si="23"/>
        <v>15.819944052052461</v>
      </c>
      <c r="BD68" s="8">
        <f t="shared" si="24"/>
        <v>12.809412052953983</v>
      </c>
      <c r="BE68" s="8">
        <f t="shared" si="25"/>
        <v>0.34221238508835594</v>
      </c>
      <c r="BF68" s="8">
        <f t="shared" si="26"/>
        <v>3.0856741501602349</v>
      </c>
      <c r="BG68" s="8">
        <f t="shared" si="27"/>
        <v>0</v>
      </c>
      <c r="BH68" s="8">
        <f t="shared" si="28"/>
        <v>3.4379118468100116</v>
      </c>
      <c r="BI68" s="8">
        <f t="shared" si="29"/>
        <v>6.4330681916603363E-2</v>
      </c>
      <c r="BJ68" s="8">
        <f t="shared" si="30"/>
        <v>1.1236831938338516</v>
      </c>
      <c r="BK68" s="8">
        <f t="shared" si="31"/>
        <v>1.7124613681099101</v>
      </c>
      <c r="BL68" s="8">
        <f t="shared" si="32"/>
        <v>0.28121351161598179</v>
      </c>
      <c r="BM68" s="8">
        <f t="shared" si="33"/>
        <v>0.14310080951106405</v>
      </c>
      <c r="BN68" s="5">
        <f t="shared" si="34"/>
        <v>22.999999999999996</v>
      </c>
      <c r="BP68">
        <f t="shared" si="35"/>
        <v>6.4047060264769913</v>
      </c>
      <c r="BQ68">
        <f t="shared" si="36"/>
        <v>1.5952939735230087</v>
      </c>
      <c r="BR68">
        <f t="shared" si="37"/>
        <v>8</v>
      </c>
      <c r="BS68" s="8">
        <f t="shared" si="38"/>
        <v>0.46182212658381472</v>
      </c>
      <c r="BT68" s="8">
        <f t="shared" si="39"/>
        <v>0</v>
      </c>
      <c r="BU68" s="8">
        <f t="shared" si="40"/>
        <v>1.1236831938338516</v>
      </c>
      <c r="BV68" s="8">
        <f t="shared" si="41"/>
        <v>3.4379118468100116</v>
      </c>
      <c r="BW68" s="8">
        <f t="shared" si="42"/>
        <v>6.4330681916603363E-2</v>
      </c>
      <c r="BX68" s="8">
        <f t="shared" si="43"/>
        <v>5.0877478491442814</v>
      </c>
      <c r="BY68">
        <f t="shared" si="44"/>
        <v>0</v>
      </c>
      <c r="BZ68">
        <f t="shared" si="45"/>
        <v>0</v>
      </c>
      <c r="CA68">
        <f t="shared" si="46"/>
        <v>0</v>
      </c>
      <c r="CB68" s="8">
        <f t="shared" si="47"/>
        <v>1.7124613681099101</v>
      </c>
      <c r="CC68">
        <f t="shared" si="48"/>
        <v>0.28753863189008988</v>
      </c>
      <c r="CD68">
        <f t="shared" si="49"/>
        <v>2</v>
      </c>
      <c r="CE68">
        <f t="shared" si="50"/>
        <v>0.27488839134187371</v>
      </c>
      <c r="CF68" s="8">
        <f t="shared" si="51"/>
        <v>0.2862016190221281</v>
      </c>
      <c r="CG68">
        <f t="shared" si="52"/>
        <v>0.56109001036400175</v>
      </c>
      <c r="CH68" s="8">
        <f t="shared" si="53"/>
        <v>15.648837859508284</v>
      </c>
      <c r="CI68" s="8">
        <f t="shared" si="54"/>
        <v>14.800209217254192</v>
      </c>
      <c r="CJ68">
        <f t="shared" si="55"/>
        <v>1.0134991863839931</v>
      </c>
    </row>
    <row r="69" spans="1:88" x14ac:dyDescent="0.2">
      <c r="A69" s="1" t="s">
        <v>713</v>
      </c>
      <c r="B69" s="1">
        <v>39.681999206542969</v>
      </c>
      <c r="C69" s="1">
        <v>1.7849999666213989</v>
      </c>
      <c r="D69" s="1">
        <v>10.505999565124512</v>
      </c>
      <c r="E69" s="1"/>
      <c r="F69" s="1">
        <v>25.750999450683594</v>
      </c>
      <c r="G69" s="1">
        <v>0.48399999737739563</v>
      </c>
      <c r="H69" s="1">
        <v>4.5149998664855957</v>
      </c>
      <c r="I69" s="1">
        <v>10.083000183105469</v>
      </c>
      <c r="J69" s="1">
        <v>1.8109999895095825</v>
      </c>
      <c r="K69" s="1">
        <v>1.3739999532699585</v>
      </c>
      <c r="L69" s="1">
        <v>0.49099999666213989</v>
      </c>
      <c r="M69" s="1">
        <v>0.10400000214576721</v>
      </c>
      <c r="N69" s="6">
        <f t="shared" ref="N69:N108" si="56">SUM(B69:M69)</f>
        <v>96.585998177528381</v>
      </c>
      <c r="Q69" s="7">
        <f>B69/VLOOKUP(Q$3,Oxides!$A$1:$D$13,2,FALSE)*VLOOKUP(Q$3,Oxides!$A$1:$D$13,3,FALSE)</f>
        <v>0.66043324112825486</v>
      </c>
      <c r="R69" s="7">
        <f>C69/VLOOKUP(R$3,Oxides!$A$1:$D$13,2,FALSE)*VLOOKUP(R$3,Oxides!$A$1:$D$13,3,FALSE)</f>
        <v>2.2340760644983391E-2</v>
      </c>
      <c r="S69" s="7">
        <f>D69/VLOOKUP(S$3,Oxides!$A$1:$D$13,2,FALSE)*VLOOKUP(S$3,Oxides!$A$1:$D$13,3,FALSE)</f>
        <v>0.20607822038178633</v>
      </c>
      <c r="T69" s="7">
        <f>E69/VLOOKUP(T$3,Oxides!$A$1:$D$13,2,FALSE)*VLOOKUP(T$3,Oxides!$A$1:$D$13,3,FALSE)</f>
        <v>0</v>
      </c>
      <c r="U69" s="7">
        <f>F69/VLOOKUP(U$3,Oxides!$A$1:$D$13,2,FALSE)*VLOOKUP(U$3,Oxides!$A$1:$D$13,3,FALSE)</f>
        <v>0.35841739392208366</v>
      </c>
      <c r="V69" s="7">
        <f>G69/VLOOKUP(V$3,Oxides!$A$1:$D$13,2,FALSE)*VLOOKUP(V$3,Oxides!$A$1:$D$13,3,FALSE)</f>
        <v>6.8229170702252357E-3</v>
      </c>
      <c r="W69" s="7">
        <f>H69/VLOOKUP(W$3,Oxides!$A$1:$D$13,2,FALSE)*VLOOKUP(W$3,Oxides!$A$1:$D$13,3,FALSE)</f>
        <v>0.11202250539607575</v>
      </c>
      <c r="X69" s="7">
        <f>I69/VLOOKUP(X$3,Oxides!$A$1:$D$13,2,FALSE)*VLOOKUP(X$3,Oxides!$A$1:$D$13,3,FALSE)</f>
        <v>0.17979864590394098</v>
      </c>
      <c r="Y69" s="7">
        <f>J69/VLOOKUP(Y$3,Oxides!$A$1:$D$13,2,FALSE)*VLOOKUP(Y$3,Oxides!$A$1:$D$13,3,FALSE)</f>
        <v>5.8439204978645409E-2</v>
      </c>
      <c r="Z69" s="7">
        <f>K69/VLOOKUP(Z$3,Oxides!$A$1:$D$13,2,FALSE)*VLOOKUP(Z$3,Oxides!$A$1:$D$13,3,FALSE)</f>
        <v>2.9173398133453616E-2</v>
      </c>
      <c r="AA69" s="5">
        <f t="shared" ref="AA69:AA108" si="57">SUM(Q69:Z69)</f>
        <v>1.6335262875594492</v>
      </c>
      <c r="AC69" s="5"/>
      <c r="AD69" s="7">
        <f>B69/VLOOKUP(AD$3,Oxides!$A$1:$D$13,2,FALSE)*VLOOKUP(AD$3,Oxides!$A$1:$D$13,4,FALSE)</f>
        <v>1.3208664822565097</v>
      </c>
      <c r="AE69" s="7">
        <f>C69/VLOOKUP(AE$3,Oxides!$A$1:$D$13,2,FALSE)*VLOOKUP(AE$3,Oxides!$A$1:$D$13,4,FALSE)</f>
        <v>4.4681521289966782E-2</v>
      </c>
      <c r="AF69" s="7">
        <f>D69/VLOOKUP(AF$3,Oxides!$A$1:$D$13,2,FALSE)*VLOOKUP(AF$3,Oxides!$A$1:$D$13,4,FALSE)</f>
        <v>0.30911733057267948</v>
      </c>
      <c r="AG69" s="7">
        <f>E69/VLOOKUP(AG$3,Oxides!$A$1:$D$13,2,FALSE)*VLOOKUP(AG$3,Oxides!$A$1:$D$13,4,FALSE)</f>
        <v>0</v>
      </c>
      <c r="AH69" s="7">
        <f>F69/VLOOKUP(AH$3,Oxides!$A$1:$D$13,2,FALSE)*VLOOKUP(AH$3,Oxides!$A$1:$D$13,4,FALSE)</f>
        <v>0.35841739392208366</v>
      </c>
      <c r="AI69" s="7">
        <f>G69/VLOOKUP(AI$3,Oxides!$A$1:$D$13,2,FALSE)*VLOOKUP(AI$3,Oxides!$A$1:$D$13,4,FALSE)</f>
        <v>6.8229170702252357E-3</v>
      </c>
      <c r="AJ69" s="7">
        <f>H69/VLOOKUP(AJ$3,Oxides!$A$1:$D$13,2,FALSE)*VLOOKUP(AJ$3,Oxides!$A$1:$D$13,4,FALSE)</f>
        <v>0.11202250539607575</v>
      </c>
      <c r="AK69" s="7">
        <f>I69/VLOOKUP(AK$3,Oxides!$A$1:$D$13,2,FALSE)*VLOOKUP(AK$3,Oxides!$A$1:$D$13,4,FALSE)</f>
        <v>0.17979864590394098</v>
      </c>
      <c r="AL69" s="7">
        <f>J69/VLOOKUP(AL$3,Oxides!$A$1:$D$13,2,FALSE)*VLOOKUP(AL$3,Oxides!$A$1:$D$13,4,FALSE)</f>
        <v>2.9219602489322705E-2</v>
      </c>
      <c r="AM69" s="7">
        <f>K69/VLOOKUP(AM$3,Oxides!$A$1:$D$13,2,FALSE)*VLOOKUP(AM$3,Oxides!$A$1:$D$13,4,FALSE)</f>
        <v>1.4586699066726808E-2</v>
      </c>
      <c r="AN69" s="5">
        <f t="shared" ref="AN69:AN108" si="58">SUM(AD69:AM69)</f>
        <v>2.3755330979675309</v>
      </c>
      <c r="AQ69" s="8">
        <f t="shared" ref="AQ69:AQ108" si="59">$P$1*Q69/$AN69</f>
        <v>6.394339257552824</v>
      </c>
      <c r="AR69" s="8">
        <f t="shared" ref="AR69:AR108" si="60">$P$1*R69/$AN69</f>
        <v>0.21630407729290294</v>
      </c>
      <c r="AS69" s="8">
        <f t="shared" ref="AS69:AS108" si="61">$P$1*S69/$AN69</f>
        <v>1.9952570110836947</v>
      </c>
      <c r="AT69" s="8">
        <f t="shared" ref="AT69:AT108" si="62">$P$1*T69/$AN69</f>
        <v>0</v>
      </c>
      <c r="AU69" s="8">
        <f t="shared" ref="AU69:AU108" si="63">$P$1*U69/$AN69</f>
        <v>3.4702105675820811</v>
      </c>
      <c r="AV69" s="8">
        <f t="shared" ref="AV69:AV108" si="64">$P$1*V69/$AN69</f>
        <v>6.6059737390922815E-2</v>
      </c>
      <c r="AW69" s="8">
        <f t="shared" ref="AW69:AW108" si="65">$P$1*W69/$AN69</f>
        <v>1.0846060727649598</v>
      </c>
      <c r="AX69" s="8">
        <f t="shared" ref="AX69:AX108" si="66">$P$1*X69/$AN69</f>
        <v>1.7408171914459116</v>
      </c>
      <c r="AY69" s="8">
        <f t="shared" ref="AY69:AY108" si="67">$P$1*Y69/$AN69</f>
        <v>0.5658105608626699</v>
      </c>
      <c r="AZ69" s="8">
        <f t="shared" ref="AZ69:AZ108" si="68">$P$1*Z69/$AN69</f>
        <v>0.28245792813559206</v>
      </c>
      <c r="BA69" s="5">
        <f t="shared" ref="BA69:BA108" si="69">SUM(AQ69:AZ69)</f>
        <v>15.815862404111558</v>
      </c>
      <c r="BD69" s="8">
        <f t="shared" ref="BD69:BD108" si="70">$P$1*AD69/$AN69</f>
        <v>12.788678515105648</v>
      </c>
      <c r="BE69" s="8">
        <f t="shared" ref="BE69:BE108" si="71">$P$1*AE69/$AN69</f>
        <v>0.43260815458580587</v>
      </c>
      <c r="BF69" s="8">
        <f t="shared" ref="BF69:BF108" si="72">$P$1*AF69/$AN69</f>
        <v>2.9928855166255421</v>
      </c>
      <c r="BG69" s="8">
        <f t="shared" ref="BG69:BG108" si="73">$P$1*AG69/$AN69</f>
        <v>0</v>
      </c>
      <c r="BH69" s="8">
        <f t="shared" ref="BH69:BH108" si="74">$P$1*AH69/$AN69</f>
        <v>3.4702105675820811</v>
      </c>
      <c r="BI69" s="8">
        <f t="shared" ref="BI69:BI108" si="75">$P$1*AI69/$AN69</f>
        <v>6.6059737390922815E-2</v>
      </c>
      <c r="BJ69" s="8">
        <f t="shared" ref="BJ69:BJ108" si="76">$P$1*AJ69/$AN69</f>
        <v>1.0846060727649598</v>
      </c>
      <c r="BK69" s="8">
        <f t="shared" ref="BK69:BK108" si="77">$P$1*AK69/$AN69</f>
        <v>1.7408171914459116</v>
      </c>
      <c r="BL69" s="8">
        <f t="shared" ref="BL69:BL108" si="78">$P$1*AL69/$AN69</f>
        <v>0.28290528043133495</v>
      </c>
      <c r="BM69" s="8">
        <f t="shared" ref="BM69:BM108" si="79">$P$1*AM69/$AN69</f>
        <v>0.14122896406779603</v>
      </c>
      <c r="BN69" s="5">
        <f t="shared" ref="BN69:BN108" si="80">SUM(BD69:BM69)</f>
        <v>23.000000000000007</v>
      </c>
      <c r="BP69">
        <f t="shared" ref="BP69:BP108" si="81">IF(AQ69&lt;8,AQ69)</f>
        <v>6.394339257552824</v>
      </c>
      <c r="BQ69">
        <f t="shared" ref="BQ69:BQ108" si="82">IF(AQ69+AS69&gt;8,8-BP69)</f>
        <v>1.605660742447176</v>
      </c>
      <c r="BR69">
        <f t="shared" ref="BR69:BR108" si="83">SUM(BP69:BQ69)</f>
        <v>8</v>
      </c>
      <c r="BS69" s="8">
        <f t="shared" ref="BS69:BS108" si="84">AS69-BQ69</f>
        <v>0.38959626863651864</v>
      </c>
      <c r="BT69" s="8">
        <f t="shared" ref="BT69:BT108" si="85">AT69</f>
        <v>0</v>
      </c>
      <c r="BU69" s="8">
        <f t="shared" ref="BU69:BU108" si="86">IF($AW69+$AU69+$AV69&lt;5,AW69)</f>
        <v>1.0846060727649598</v>
      </c>
      <c r="BV69" s="8">
        <f t="shared" ref="BV69:BV108" si="87">IF($AW69+$AU69+$AV69&lt;5,AU69)</f>
        <v>3.4702105675820811</v>
      </c>
      <c r="BW69" s="8">
        <f t="shared" ref="BW69:BW108" si="88">IF($AW69+$AU69+$AV69&lt;5,AV69)</f>
        <v>6.6059737390922815E-2</v>
      </c>
      <c r="BX69" s="8">
        <f t="shared" ref="BX69:BX108" si="89">SUM(BS69:BW69)</f>
        <v>5.010472646374482</v>
      </c>
      <c r="BY69">
        <f t="shared" ref="BY69:BY108" si="90">IF($AW69+$AU69+$AV69&gt;5,AW69-BU69,0)</f>
        <v>0</v>
      </c>
      <c r="BZ69">
        <f t="shared" ref="BZ69:BZ108" si="91">IF($AW69+$AU69+$AV69&gt;5,AU69-BV69,0)</f>
        <v>0</v>
      </c>
      <c r="CA69">
        <f t="shared" ref="CA69:CA108" si="92">IF($AW69+$AU69+$AV69&gt;5,AV69-BW69,0)</f>
        <v>0</v>
      </c>
      <c r="CB69" s="8">
        <f t="shared" ref="CB69:CB108" si="93">AX69</f>
        <v>1.7408171914459116</v>
      </c>
      <c r="CC69">
        <f t="shared" ref="CC69:CC108" si="94">IF(AX69+AY69&gt;2,2-AX69)</f>
        <v>0.25918280855408837</v>
      </c>
      <c r="CD69">
        <f t="shared" ref="CD69:CD108" si="95">SUM(BY69:CC69)</f>
        <v>2</v>
      </c>
      <c r="CE69">
        <f t="shared" ref="CE69:CE108" si="96">IF(AX69+AY69&gt;2,AY69-CC69)</f>
        <v>0.30662775230858152</v>
      </c>
      <c r="CF69" s="8">
        <f t="shared" ref="CF69:CF108" si="97">AZ69</f>
        <v>0.28245792813559206</v>
      </c>
      <c r="CG69">
        <f t="shared" ref="CG69:CG108" si="98">SUM(CE69:CF69)</f>
        <v>0.58908568044417353</v>
      </c>
      <c r="CH69" s="8">
        <f t="shared" ref="CH69:CH108" si="99">BR69+BX69+CD69+CG69</f>
        <v>15.599558326818654</v>
      </c>
      <c r="CI69" s="8">
        <f t="shared" ref="CI69:CI108" si="100">BR69+BX69+SUM(BY69:CB69)</f>
        <v>14.751289837820392</v>
      </c>
      <c r="CJ69">
        <f t="shared" ref="CJ69:CJ108" si="101">15/CI69</f>
        <v>1.0168602315400208</v>
      </c>
    </row>
    <row r="70" spans="1:88" x14ac:dyDescent="0.2">
      <c r="A70" s="1" t="s">
        <v>715</v>
      </c>
      <c r="B70" s="1">
        <v>39.8489990234375</v>
      </c>
      <c r="C70" s="1">
        <v>1.6369999647140503</v>
      </c>
      <c r="D70" s="1">
        <v>10.541999816894531</v>
      </c>
      <c r="E70" s="1"/>
      <c r="F70" s="1">
        <v>26.027000427246094</v>
      </c>
      <c r="G70" s="1">
        <v>0.53600001335144043</v>
      </c>
      <c r="H70" s="1">
        <v>4.6110000610351562</v>
      </c>
      <c r="I70" s="1">
        <v>9.8760004043579102</v>
      </c>
      <c r="J70" s="1">
        <v>1.7699999809265137</v>
      </c>
      <c r="K70" s="1">
        <v>1.4299999475479126</v>
      </c>
      <c r="L70" s="1">
        <v>-0.18899999558925629</v>
      </c>
      <c r="M70" s="1">
        <v>0.11500000208616257</v>
      </c>
      <c r="N70" s="6">
        <f t="shared" si="56"/>
        <v>96.203999646008015</v>
      </c>
      <c r="Q70" s="7">
        <f>B70/VLOOKUP(Q$3,Oxides!$A$1:$D$13,2,FALSE)*VLOOKUP(Q$3,Oxides!$A$1:$D$13,3,FALSE)</f>
        <v>0.66321264318825224</v>
      </c>
      <c r="R70" s="7">
        <f>C70/VLOOKUP(R$3,Oxides!$A$1:$D$13,2,FALSE)*VLOOKUP(R$3,Oxides!$A$1:$D$13,3,FALSE)</f>
        <v>2.0488417406945417E-2</v>
      </c>
      <c r="S70" s="7">
        <f>D70/VLOOKUP(S$3,Oxides!$A$1:$D$13,2,FALSE)*VLOOKUP(S$3,Oxides!$A$1:$D$13,3,FALSE)</f>
        <v>0.20678437573350456</v>
      </c>
      <c r="T70" s="7">
        <f>E70/VLOOKUP(T$3,Oxides!$A$1:$D$13,2,FALSE)*VLOOKUP(T$3,Oxides!$A$1:$D$13,3,FALSE)</f>
        <v>0</v>
      </c>
      <c r="U70" s="7">
        <f>F70/VLOOKUP(U$3,Oxides!$A$1:$D$13,2,FALSE)*VLOOKUP(U$3,Oxides!$A$1:$D$13,3,FALSE)</f>
        <v>0.36225893610878335</v>
      </c>
      <c r="V70" s="7">
        <f>G70/VLOOKUP(V$3,Oxides!$A$1:$D$13,2,FALSE)*VLOOKUP(V$3,Oxides!$A$1:$D$13,3,FALSE)</f>
        <v>7.5559579763487305E-3</v>
      </c>
      <c r="W70" s="7">
        <f>H70/VLOOKUP(W$3,Oxides!$A$1:$D$13,2,FALSE)*VLOOKUP(W$3,Oxides!$A$1:$D$13,3,FALSE)</f>
        <v>0.11440438416240302</v>
      </c>
      <c r="X70" s="7">
        <f>I70/VLOOKUP(X$3,Oxides!$A$1:$D$13,2,FALSE)*VLOOKUP(X$3,Oxides!$A$1:$D$13,3,FALSE)</f>
        <v>0.17610745486502904</v>
      </c>
      <c r="Y70" s="7">
        <f>J70/VLOOKUP(Y$3,Oxides!$A$1:$D$13,2,FALSE)*VLOOKUP(Y$3,Oxides!$A$1:$D$13,3,FALSE)</f>
        <v>5.711617465308421E-2</v>
      </c>
      <c r="Z70" s="7">
        <f>K70/VLOOKUP(Z$3,Oxides!$A$1:$D$13,2,FALSE)*VLOOKUP(Z$3,Oxides!$A$1:$D$13,3,FALSE)</f>
        <v>3.0362415734694316E-2</v>
      </c>
      <c r="AA70" s="5">
        <f t="shared" si="57"/>
        <v>1.6382907598290446</v>
      </c>
      <c r="AC70" s="5"/>
      <c r="AD70" s="7">
        <f>B70/VLOOKUP(AD$3,Oxides!$A$1:$D$13,2,FALSE)*VLOOKUP(AD$3,Oxides!$A$1:$D$13,4,FALSE)</f>
        <v>1.3264252863765045</v>
      </c>
      <c r="AE70" s="7">
        <f>C70/VLOOKUP(AE$3,Oxides!$A$1:$D$13,2,FALSE)*VLOOKUP(AE$3,Oxides!$A$1:$D$13,4,FALSE)</f>
        <v>4.0976834813890833E-2</v>
      </c>
      <c r="AF70" s="7">
        <f>D70/VLOOKUP(AF$3,Oxides!$A$1:$D$13,2,FALSE)*VLOOKUP(AF$3,Oxides!$A$1:$D$13,4,FALSE)</f>
        <v>0.3101765636002568</v>
      </c>
      <c r="AG70" s="7">
        <f>E70/VLOOKUP(AG$3,Oxides!$A$1:$D$13,2,FALSE)*VLOOKUP(AG$3,Oxides!$A$1:$D$13,4,FALSE)</f>
        <v>0</v>
      </c>
      <c r="AH70" s="7">
        <f>F70/VLOOKUP(AH$3,Oxides!$A$1:$D$13,2,FALSE)*VLOOKUP(AH$3,Oxides!$A$1:$D$13,4,FALSE)</f>
        <v>0.36225893610878335</v>
      </c>
      <c r="AI70" s="7">
        <f>G70/VLOOKUP(AI$3,Oxides!$A$1:$D$13,2,FALSE)*VLOOKUP(AI$3,Oxides!$A$1:$D$13,4,FALSE)</f>
        <v>7.5559579763487305E-3</v>
      </c>
      <c r="AJ70" s="7">
        <f>H70/VLOOKUP(AJ$3,Oxides!$A$1:$D$13,2,FALSE)*VLOOKUP(AJ$3,Oxides!$A$1:$D$13,4,FALSE)</f>
        <v>0.11440438416240302</v>
      </c>
      <c r="AK70" s="7">
        <f>I70/VLOOKUP(AK$3,Oxides!$A$1:$D$13,2,FALSE)*VLOOKUP(AK$3,Oxides!$A$1:$D$13,4,FALSE)</f>
        <v>0.17610745486502904</v>
      </c>
      <c r="AL70" s="7">
        <f>J70/VLOOKUP(AL$3,Oxides!$A$1:$D$13,2,FALSE)*VLOOKUP(AL$3,Oxides!$A$1:$D$13,4,FALSE)</f>
        <v>2.8558087326542105E-2</v>
      </c>
      <c r="AM70" s="7">
        <f>K70/VLOOKUP(AM$3,Oxides!$A$1:$D$13,2,FALSE)*VLOOKUP(AM$3,Oxides!$A$1:$D$13,4,FALSE)</f>
        <v>1.5181207867347158E-2</v>
      </c>
      <c r="AN70" s="5">
        <f t="shared" si="58"/>
        <v>2.3816447130971059</v>
      </c>
      <c r="AQ70" s="8">
        <f t="shared" si="59"/>
        <v>6.4047717568644176</v>
      </c>
      <c r="AR70" s="8">
        <f t="shared" si="60"/>
        <v>0.19786057835089493</v>
      </c>
      <c r="AS70" s="8">
        <f t="shared" si="61"/>
        <v>1.9969563956018528</v>
      </c>
      <c r="AT70" s="8">
        <f t="shared" si="62"/>
        <v>0</v>
      </c>
      <c r="AU70" s="8">
        <f t="shared" si="63"/>
        <v>3.4984040586251375</v>
      </c>
      <c r="AV70" s="8">
        <f t="shared" si="64"/>
        <v>7.2969336064415358E-2</v>
      </c>
      <c r="AW70" s="8">
        <f t="shared" si="65"/>
        <v>1.1048250905205375</v>
      </c>
      <c r="AX70" s="8">
        <f t="shared" si="66"/>
        <v>1.7007034842860376</v>
      </c>
      <c r="AY70" s="8">
        <f t="shared" si="67"/>
        <v>0.55158185845135121</v>
      </c>
      <c r="AZ70" s="8">
        <f t="shared" si="68"/>
        <v>0.29321567488958056</v>
      </c>
      <c r="BA70" s="5">
        <f t="shared" si="69"/>
        <v>15.821288233654226</v>
      </c>
      <c r="BD70" s="8">
        <f t="shared" si="70"/>
        <v>12.809543513728835</v>
      </c>
      <c r="BE70" s="8">
        <f t="shared" si="71"/>
        <v>0.39572115670178987</v>
      </c>
      <c r="BF70" s="8">
        <f t="shared" si="72"/>
        <v>2.9954345934027788</v>
      </c>
      <c r="BG70" s="8">
        <f t="shared" si="73"/>
        <v>0</v>
      </c>
      <c r="BH70" s="8">
        <f t="shared" si="74"/>
        <v>3.4984040586251375</v>
      </c>
      <c r="BI70" s="8">
        <f t="shared" si="75"/>
        <v>7.2969336064415358E-2</v>
      </c>
      <c r="BJ70" s="8">
        <f t="shared" si="76"/>
        <v>1.1048250905205375</v>
      </c>
      <c r="BK70" s="8">
        <f t="shared" si="77"/>
        <v>1.7007034842860376</v>
      </c>
      <c r="BL70" s="8">
        <f t="shared" si="78"/>
        <v>0.27579092922567561</v>
      </c>
      <c r="BM70" s="8">
        <f t="shared" si="79"/>
        <v>0.14660783744479028</v>
      </c>
      <c r="BN70" s="5">
        <f t="shared" si="80"/>
        <v>22.999999999999996</v>
      </c>
      <c r="BP70">
        <f t="shared" si="81"/>
        <v>6.4047717568644176</v>
      </c>
      <c r="BQ70">
        <f t="shared" si="82"/>
        <v>1.5952282431355824</v>
      </c>
      <c r="BR70">
        <f t="shared" si="83"/>
        <v>8</v>
      </c>
      <c r="BS70" s="8">
        <f t="shared" si="84"/>
        <v>0.40172815246627036</v>
      </c>
      <c r="BT70" s="8">
        <f t="shared" si="85"/>
        <v>0</v>
      </c>
      <c r="BU70" s="8">
        <f t="shared" si="86"/>
        <v>1.1048250905205375</v>
      </c>
      <c r="BV70" s="8">
        <f t="shared" si="87"/>
        <v>3.4984040586251375</v>
      </c>
      <c r="BW70" s="8">
        <f t="shared" si="88"/>
        <v>7.2969336064415358E-2</v>
      </c>
      <c r="BX70" s="8">
        <f t="shared" si="89"/>
        <v>5.0779266376763603</v>
      </c>
      <c r="BY70">
        <f t="shared" si="90"/>
        <v>0</v>
      </c>
      <c r="BZ70">
        <f t="shared" si="91"/>
        <v>0</v>
      </c>
      <c r="CA70">
        <f t="shared" si="92"/>
        <v>0</v>
      </c>
      <c r="CB70" s="8">
        <f t="shared" si="93"/>
        <v>1.7007034842860376</v>
      </c>
      <c r="CC70">
        <f t="shared" si="94"/>
        <v>0.29929651571396243</v>
      </c>
      <c r="CD70">
        <f t="shared" si="95"/>
        <v>2</v>
      </c>
      <c r="CE70">
        <f t="shared" si="96"/>
        <v>0.25228534273738878</v>
      </c>
      <c r="CF70" s="8">
        <f t="shared" si="97"/>
        <v>0.29321567488958056</v>
      </c>
      <c r="CG70">
        <f t="shared" si="98"/>
        <v>0.54550101762696934</v>
      </c>
      <c r="CH70" s="8">
        <f t="shared" si="99"/>
        <v>15.623427655303329</v>
      </c>
      <c r="CI70" s="8">
        <f t="shared" si="100"/>
        <v>14.778630121962397</v>
      </c>
      <c r="CJ70">
        <f t="shared" si="101"/>
        <v>1.014979052605737</v>
      </c>
    </row>
    <row r="71" spans="1:88" x14ac:dyDescent="0.2">
      <c r="A71" s="1" t="s">
        <v>717</v>
      </c>
      <c r="B71" s="1">
        <v>39.595001220703125</v>
      </c>
      <c r="C71" s="1">
        <v>1.7089999914169312</v>
      </c>
      <c r="D71" s="1">
        <v>10.508000373840332</v>
      </c>
      <c r="E71" s="1"/>
      <c r="F71" s="1">
        <v>25.902000427246094</v>
      </c>
      <c r="G71" s="1">
        <v>0.51499998569488525</v>
      </c>
      <c r="H71" s="1">
        <v>4.5279998779296875</v>
      </c>
      <c r="I71" s="1">
        <v>9.9829998016357422</v>
      </c>
      <c r="J71" s="1">
        <v>1.7389999628067017</v>
      </c>
      <c r="K71" s="1">
        <v>1.434999942779541</v>
      </c>
      <c r="L71" s="1">
        <v>-0.18000000715255737</v>
      </c>
      <c r="M71" s="1">
        <v>0.10499999672174454</v>
      </c>
      <c r="N71" s="6">
        <f t="shared" si="56"/>
        <v>95.839001573622227</v>
      </c>
      <c r="Q71" s="7">
        <f>B71/VLOOKUP(Q$3,Oxides!$A$1:$D$13,2,FALSE)*VLOOKUP(Q$3,Oxides!$A$1:$D$13,3,FALSE)</f>
        <v>0.65898532109124308</v>
      </c>
      <c r="R71" s="7">
        <f>C71/VLOOKUP(R$3,Oxides!$A$1:$D$13,2,FALSE)*VLOOKUP(R$3,Oxides!$A$1:$D$13,3,FALSE)</f>
        <v>2.1389557683180866E-2</v>
      </c>
      <c r="S71" s="7">
        <f>D71/VLOOKUP(S$3,Oxides!$A$1:$D$13,2,FALSE)*VLOOKUP(S$3,Oxides!$A$1:$D$13,3,FALSE)</f>
        <v>0.20611746682349089</v>
      </c>
      <c r="T71" s="7">
        <f>E71/VLOOKUP(T$3,Oxides!$A$1:$D$13,2,FALSE)*VLOOKUP(T$3,Oxides!$A$1:$D$13,3,FALSE)</f>
        <v>0</v>
      </c>
      <c r="U71" s="7">
        <f>F71/VLOOKUP(U$3,Oxides!$A$1:$D$13,2,FALSE)*VLOOKUP(U$3,Oxides!$A$1:$D$13,3,FALSE)</f>
        <v>0.36051911337584197</v>
      </c>
      <c r="V71" s="7">
        <f>G71/VLOOKUP(V$3,Oxides!$A$1:$D$13,2,FALSE)*VLOOKUP(V$3,Oxides!$A$1:$D$13,3,FALSE)</f>
        <v>7.2599219268662972E-3</v>
      </c>
      <c r="W71" s="7">
        <f>H71/VLOOKUP(W$3,Oxides!$A$1:$D$13,2,FALSE)*VLOOKUP(W$3,Oxides!$A$1:$D$13,3,FALSE)</f>
        <v>0.1123450511093004</v>
      </c>
      <c r="X71" s="7">
        <f>I71/VLOOKUP(X$3,Oxides!$A$1:$D$13,2,FALSE)*VLOOKUP(X$3,Oxides!$A$1:$D$13,3,FALSE)</f>
        <v>0.17801545311889469</v>
      </c>
      <c r="Y71" s="7">
        <f>J71/VLOOKUP(Y$3,Oxides!$A$1:$D$13,2,FALSE)*VLOOKUP(Y$3,Oxides!$A$1:$D$13,3,FALSE)</f>
        <v>5.6115834275536229E-2</v>
      </c>
      <c r="Z71" s="7">
        <f>K71/VLOOKUP(Z$3,Oxides!$A$1:$D$13,2,FALSE)*VLOOKUP(Z$3,Oxides!$A$1:$D$13,3,FALSE)</f>
        <v>3.0468577930122722E-2</v>
      </c>
      <c r="AA71" s="5">
        <f t="shared" si="57"/>
        <v>1.6312162973344773</v>
      </c>
      <c r="AC71" s="5"/>
      <c r="AD71" s="7">
        <f>B71/VLOOKUP(AD$3,Oxides!$A$1:$D$13,2,FALSE)*VLOOKUP(AD$3,Oxides!$A$1:$D$13,4,FALSE)</f>
        <v>1.3179706421824862</v>
      </c>
      <c r="AE71" s="7">
        <f>C71/VLOOKUP(AE$3,Oxides!$A$1:$D$13,2,FALSE)*VLOOKUP(AE$3,Oxides!$A$1:$D$13,4,FALSE)</f>
        <v>4.2779115366361732E-2</v>
      </c>
      <c r="AF71" s="7">
        <f>D71/VLOOKUP(AF$3,Oxides!$A$1:$D$13,2,FALSE)*VLOOKUP(AF$3,Oxides!$A$1:$D$13,4,FALSE)</f>
        <v>0.30917620023523634</v>
      </c>
      <c r="AG71" s="7">
        <f>E71/VLOOKUP(AG$3,Oxides!$A$1:$D$13,2,FALSE)*VLOOKUP(AG$3,Oxides!$A$1:$D$13,4,FALSE)</f>
        <v>0</v>
      </c>
      <c r="AH71" s="7">
        <f>F71/VLOOKUP(AH$3,Oxides!$A$1:$D$13,2,FALSE)*VLOOKUP(AH$3,Oxides!$A$1:$D$13,4,FALSE)</f>
        <v>0.36051911337584197</v>
      </c>
      <c r="AI71" s="7">
        <f>G71/VLOOKUP(AI$3,Oxides!$A$1:$D$13,2,FALSE)*VLOOKUP(AI$3,Oxides!$A$1:$D$13,4,FALSE)</f>
        <v>7.2599219268662972E-3</v>
      </c>
      <c r="AJ71" s="7">
        <f>H71/VLOOKUP(AJ$3,Oxides!$A$1:$D$13,2,FALSE)*VLOOKUP(AJ$3,Oxides!$A$1:$D$13,4,FALSE)</f>
        <v>0.1123450511093004</v>
      </c>
      <c r="AK71" s="7">
        <f>I71/VLOOKUP(AK$3,Oxides!$A$1:$D$13,2,FALSE)*VLOOKUP(AK$3,Oxides!$A$1:$D$13,4,FALSE)</f>
        <v>0.17801545311889469</v>
      </c>
      <c r="AL71" s="7">
        <f>J71/VLOOKUP(AL$3,Oxides!$A$1:$D$13,2,FALSE)*VLOOKUP(AL$3,Oxides!$A$1:$D$13,4,FALSE)</f>
        <v>2.8057917137768115E-2</v>
      </c>
      <c r="AM71" s="7">
        <f>K71/VLOOKUP(AM$3,Oxides!$A$1:$D$13,2,FALSE)*VLOOKUP(AM$3,Oxides!$A$1:$D$13,4,FALSE)</f>
        <v>1.5234288965061361E-2</v>
      </c>
      <c r="AN71" s="5">
        <f t="shared" si="58"/>
        <v>2.3713577034178166</v>
      </c>
      <c r="AQ71" s="8">
        <f t="shared" si="59"/>
        <v>6.3915546622314414</v>
      </c>
      <c r="AR71" s="8">
        <f t="shared" si="60"/>
        <v>0.20745913870526686</v>
      </c>
      <c r="AS71" s="8">
        <f t="shared" si="61"/>
        <v>1.9991508367158441</v>
      </c>
      <c r="AT71" s="8">
        <f t="shared" si="62"/>
        <v>0</v>
      </c>
      <c r="AU71" s="8">
        <f t="shared" si="63"/>
        <v>3.496705535269212</v>
      </c>
      <c r="AV71" s="8">
        <f t="shared" si="64"/>
        <v>7.0414600073730196E-2</v>
      </c>
      <c r="AW71" s="8">
        <f t="shared" si="65"/>
        <v>1.0896442033142892</v>
      </c>
      <c r="AX71" s="8">
        <f t="shared" si="66"/>
        <v>1.7265870163043815</v>
      </c>
      <c r="AY71" s="8">
        <f t="shared" si="67"/>
        <v>0.54427224812060648</v>
      </c>
      <c r="AZ71" s="8">
        <f t="shared" si="68"/>
        <v>0.29551732806180975</v>
      </c>
      <c r="BA71" s="5">
        <f t="shared" si="69"/>
        <v>15.821305568796582</v>
      </c>
      <c r="BD71" s="8">
        <f t="shared" si="70"/>
        <v>12.783109324462883</v>
      </c>
      <c r="BE71" s="8">
        <f t="shared" si="71"/>
        <v>0.41491827741053372</v>
      </c>
      <c r="BF71" s="8">
        <f t="shared" si="72"/>
        <v>2.9987262550737661</v>
      </c>
      <c r="BG71" s="8">
        <f t="shared" si="73"/>
        <v>0</v>
      </c>
      <c r="BH71" s="8">
        <f t="shared" si="74"/>
        <v>3.496705535269212</v>
      </c>
      <c r="BI71" s="8">
        <f t="shared" si="75"/>
        <v>7.0414600073730196E-2</v>
      </c>
      <c r="BJ71" s="8">
        <f t="shared" si="76"/>
        <v>1.0896442033142892</v>
      </c>
      <c r="BK71" s="8">
        <f t="shared" si="77"/>
        <v>1.7265870163043815</v>
      </c>
      <c r="BL71" s="8">
        <f t="shared" si="78"/>
        <v>0.27213612406030324</v>
      </c>
      <c r="BM71" s="8">
        <f t="shared" si="79"/>
        <v>0.14775866403090487</v>
      </c>
      <c r="BN71" s="5">
        <f t="shared" si="80"/>
        <v>23.000000000000004</v>
      </c>
      <c r="BP71">
        <f t="shared" si="81"/>
        <v>6.3915546622314414</v>
      </c>
      <c r="BQ71">
        <f t="shared" si="82"/>
        <v>1.6084453377685586</v>
      </c>
      <c r="BR71">
        <f t="shared" si="83"/>
        <v>8</v>
      </c>
      <c r="BS71" s="8">
        <f t="shared" si="84"/>
        <v>0.39070549894728557</v>
      </c>
      <c r="BT71" s="8">
        <f t="shared" si="85"/>
        <v>0</v>
      </c>
      <c r="BU71" s="8">
        <f t="shared" si="86"/>
        <v>1.0896442033142892</v>
      </c>
      <c r="BV71" s="8">
        <f t="shared" si="87"/>
        <v>3.496705535269212</v>
      </c>
      <c r="BW71" s="8">
        <f t="shared" si="88"/>
        <v>7.0414600073730196E-2</v>
      </c>
      <c r="BX71" s="8">
        <f t="shared" si="89"/>
        <v>5.0474698376045168</v>
      </c>
      <c r="BY71">
        <f t="shared" si="90"/>
        <v>0</v>
      </c>
      <c r="BZ71">
        <f t="shared" si="91"/>
        <v>0</v>
      </c>
      <c r="CA71">
        <f t="shared" si="92"/>
        <v>0</v>
      </c>
      <c r="CB71" s="8">
        <f t="shared" si="93"/>
        <v>1.7265870163043815</v>
      </c>
      <c r="CC71">
        <f t="shared" si="94"/>
        <v>0.27341298369561851</v>
      </c>
      <c r="CD71">
        <f t="shared" si="95"/>
        <v>2</v>
      </c>
      <c r="CE71">
        <f t="shared" si="96"/>
        <v>0.27085926442498798</v>
      </c>
      <c r="CF71" s="8">
        <f t="shared" si="97"/>
        <v>0.29551732806180975</v>
      </c>
      <c r="CG71">
        <f t="shared" si="98"/>
        <v>0.56637659248679773</v>
      </c>
      <c r="CH71" s="8">
        <f t="shared" si="99"/>
        <v>15.613846430091314</v>
      </c>
      <c r="CI71" s="8">
        <f t="shared" si="100"/>
        <v>14.774056853908899</v>
      </c>
      <c r="CJ71">
        <f t="shared" si="101"/>
        <v>1.0152932365378926</v>
      </c>
    </row>
    <row r="72" spans="1:88" x14ac:dyDescent="0.2">
      <c r="A72" s="1" t="s">
        <v>719</v>
      </c>
      <c r="B72" s="1">
        <v>39.758998870849609</v>
      </c>
      <c r="C72" s="1">
        <v>1.9589999914169312</v>
      </c>
      <c r="D72" s="1">
        <v>10.244999885559082</v>
      </c>
      <c r="E72" s="1"/>
      <c r="F72" s="1">
        <v>26.271999359130859</v>
      </c>
      <c r="G72" s="1">
        <v>0.54799997806549072</v>
      </c>
      <c r="H72" s="1">
        <v>4.5130000114440918</v>
      </c>
      <c r="I72" s="1">
        <v>9.8929996490478516</v>
      </c>
      <c r="J72" s="1">
        <v>1.7430000305175781</v>
      </c>
      <c r="K72" s="1">
        <v>1.4249999523162842</v>
      </c>
      <c r="L72" s="1">
        <v>-0.22800000011920929</v>
      </c>
      <c r="M72" s="1">
        <v>0.11299999803304672</v>
      </c>
      <c r="N72" s="6">
        <f t="shared" si="56"/>
        <v>96.241997726261616</v>
      </c>
      <c r="Q72" s="7">
        <f>B72/VLOOKUP(Q$3,Oxides!$A$1:$D$13,2,FALSE)*VLOOKUP(Q$3,Oxides!$A$1:$D$13,3,FALSE)</f>
        <v>0.66171475765667209</v>
      </c>
      <c r="R72" s="7">
        <f>C72/VLOOKUP(R$3,Oxides!$A$1:$D$13,2,FALSE)*VLOOKUP(R$3,Oxides!$A$1:$D$13,3,FALSE)</f>
        <v>2.4518515815217891E-2</v>
      </c>
      <c r="S72" s="7">
        <f>D72/VLOOKUP(S$3,Oxides!$A$1:$D$13,2,FALSE)*VLOOKUP(S$3,Oxides!$A$1:$D$13,3,FALSE)</f>
        <v>0.20095863617167384</v>
      </c>
      <c r="T72" s="7">
        <f>E72/VLOOKUP(T$3,Oxides!$A$1:$D$13,2,FALSE)*VLOOKUP(T$3,Oxides!$A$1:$D$13,3,FALSE)</f>
        <v>0</v>
      </c>
      <c r="U72" s="7">
        <f>F72/VLOOKUP(U$3,Oxides!$A$1:$D$13,2,FALSE)*VLOOKUP(U$3,Oxides!$A$1:$D$13,3,FALSE)</f>
        <v>0.36566897379869917</v>
      </c>
      <c r="V72" s="7">
        <f>G72/VLOOKUP(V$3,Oxides!$A$1:$D$13,2,FALSE)*VLOOKUP(V$3,Oxides!$A$1:$D$13,3,FALSE)</f>
        <v>7.7251207129876587E-3</v>
      </c>
      <c r="W72" s="7">
        <f>H72/VLOOKUP(W$3,Oxides!$A$1:$D$13,2,FALSE)*VLOOKUP(W$3,Oxides!$A$1:$D$13,3,FALSE)</f>
        <v>0.11197288661893222</v>
      </c>
      <c r="X72" s="7">
        <f>I72/VLOOKUP(X$3,Oxides!$A$1:$D$13,2,FALSE)*VLOOKUP(X$3,Oxides!$A$1:$D$13,3,FALSE)</f>
        <v>0.17641058301351034</v>
      </c>
      <c r="Y72" s="7">
        <f>J72/VLOOKUP(Y$3,Oxides!$A$1:$D$13,2,FALSE)*VLOOKUP(Y$3,Oxides!$A$1:$D$13,3,FALSE)</f>
        <v>5.6244912562802077E-2</v>
      </c>
      <c r="Z72" s="7">
        <f>K72/VLOOKUP(Z$3,Oxides!$A$1:$D$13,2,FALSE)*VLOOKUP(Z$3,Oxides!$A$1:$D$13,3,FALSE)</f>
        <v>3.025625353926591E-2</v>
      </c>
      <c r="AA72" s="5">
        <f t="shared" si="57"/>
        <v>1.6354706398897612</v>
      </c>
      <c r="AC72" s="5"/>
      <c r="AD72" s="7">
        <f>B72/VLOOKUP(AD$3,Oxides!$A$1:$D$13,2,FALSE)*VLOOKUP(AD$3,Oxides!$A$1:$D$13,4,FALSE)</f>
        <v>1.3234295153133442</v>
      </c>
      <c r="AE72" s="7">
        <f>C72/VLOOKUP(AE$3,Oxides!$A$1:$D$13,2,FALSE)*VLOOKUP(AE$3,Oxides!$A$1:$D$13,4,FALSE)</f>
        <v>4.9037031630435782E-2</v>
      </c>
      <c r="AF72" s="7">
        <f>D72/VLOOKUP(AF$3,Oxides!$A$1:$D$13,2,FALSE)*VLOOKUP(AF$3,Oxides!$A$1:$D$13,4,FALSE)</f>
        <v>0.30143795425751074</v>
      </c>
      <c r="AG72" s="7">
        <f>E72/VLOOKUP(AG$3,Oxides!$A$1:$D$13,2,FALSE)*VLOOKUP(AG$3,Oxides!$A$1:$D$13,4,FALSE)</f>
        <v>0</v>
      </c>
      <c r="AH72" s="7">
        <f>F72/VLOOKUP(AH$3,Oxides!$A$1:$D$13,2,FALSE)*VLOOKUP(AH$3,Oxides!$A$1:$D$13,4,FALSE)</f>
        <v>0.36566897379869917</v>
      </c>
      <c r="AI72" s="7">
        <f>G72/VLOOKUP(AI$3,Oxides!$A$1:$D$13,2,FALSE)*VLOOKUP(AI$3,Oxides!$A$1:$D$13,4,FALSE)</f>
        <v>7.7251207129876587E-3</v>
      </c>
      <c r="AJ72" s="7">
        <f>H72/VLOOKUP(AJ$3,Oxides!$A$1:$D$13,2,FALSE)*VLOOKUP(AJ$3,Oxides!$A$1:$D$13,4,FALSE)</f>
        <v>0.11197288661893222</v>
      </c>
      <c r="AK72" s="7">
        <f>I72/VLOOKUP(AK$3,Oxides!$A$1:$D$13,2,FALSE)*VLOOKUP(AK$3,Oxides!$A$1:$D$13,4,FALSE)</f>
        <v>0.17641058301351034</v>
      </c>
      <c r="AL72" s="7">
        <f>J72/VLOOKUP(AL$3,Oxides!$A$1:$D$13,2,FALSE)*VLOOKUP(AL$3,Oxides!$A$1:$D$13,4,FALSE)</f>
        <v>2.8122456281401038E-2</v>
      </c>
      <c r="AM72" s="7">
        <f>K72/VLOOKUP(AM$3,Oxides!$A$1:$D$13,2,FALSE)*VLOOKUP(AM$3,Oxides!$A$1:$D$13,4,FALSE)</f>
        <v>1.5128126769632955E-2</v>
      </c>
      <c r="AN72" s="5">
        <f t="shared" si="58"/>
        <v>2.3789326483964541</v>
      </c>
      <c r="AQ72" s="8">
        <f t="shared" si="59"/>
        <v>6.3975915570212925</v>
      </c>
      <c r="AR72" s="8">
        <f t="shared" si="60"/>
        <v>0.23704994932501852</v>
      </c>
      <c r="AS72" s="8">
        <f t="shared" si="61"/>
        <v>1.9429085708097038</v>
      </c>
      <c r="AT72" s="8">
        <f t="shared" si="62"/>
        <v>0</v>
      </c>
      <c r="AU72" s="8">
        <f t="shared" si="63"/>
        <v>3.5353612902993259</v>
      </c>
      <c r="AV72" s="8">
        <f t="shared" si="64"/>
        <v>7.4688023016743169E-2</v>
      </c>
      <c r="AW72" s="8">
        <f t="shared" si="65"/>
        <v>1.0825764209724063</v>
      </c>
      <c r="AX72" s="8">
        <f t="shared" si="66"/>
        <v>1.705573048503791</v>
      </c>
      <c r="AY72" s="8">
        <f t="shared" si="67"/>
        <v>0.5437871432873207</v>
      </c>
      <c r="AZ72" s="8">
        <f t="shared" si="68"/>
        <v>0.29252355331379004</v>
      </c>
      <c r="BA72" s="5">
        <f t="shared" si="69"/>
        <v>15.812059556549391</v>
      </c>
      <c r="BD72" s="8">
        <f t="shared" si="70"/>
        <v>12.795183114042585</v>
      </c>
      <c r="BE72" s="8">
        <f t="shared" si="71"/>
        <v>0.47409989865003704</v>
      </c>
      <c r="BF72" s="8">
        <f t="shared" si="72"/>
        <v>2.9143628562145558</v>
      </c>
      <c r="BG72" s="8">
        <f t="shared" si="73"/>
        <v>0</v>
      </c>
      <c r="BH72" s="8">
        <f t="shared" si="74"/>
        <v>3.5353612902993259</v>
      </c>
      <c r="BI72" s="8">
        <f t="shared" si="75"/>
        <v>7.4688023016743169E-2</v>
      </c>
      <c r="BJ72" s="8">
        <f t="shared" si="76"/>
        <v>1.0825764209724063</v>
      </c>
      <c r="BK72" s="8">
        <f t="shared" si="77"/>
        <v>1.705573048503791</v>
      </c>
      <c r="BL72" s="8">
        <f t="shared" si="78"/>
        <v>0.27189357164366035</v>
      </c>
      <c r="BM72" s="8">
        <f t="shared" si="79"/>
        <v>0.14626177665689502</v>
      </c>
      <c r="BN72" s="5">
        <f t="shared" si="80"/>
        <v>23</v>
      </c>
      <c r="BP72">
        <f t="shared" si="81"/>
        <v>6.3975915570212925</v>
      </c>
      <c r="BQ72">
        <f t="shared" si="82"/>
        <v>1.6024084429787075</v>
      </c>
      <c r="BR72">
        <f t="shared" si="83"/>
        <v>8</v>
      </c>
      <c r="BS72" s="8">
        <f t="shared" si="84"/>
        <v>0.34050012783099626</v>
      </c>
      <c r="BT72" s="8">
        <f t="shared" si="85"/>
        <v>0</v>
      </c>
      <c r="BU72" s="8">
        <f t="shared" si="86"/>
        <v>1.0825764209724063</v>
      </c>
      <c r="BV72" s="8">
        <f t="shared" si="87"/>
        <v>3.5353612902993259</v>
      </c>
      <c r="BW72" s="8">
        <f t="shared" si="88"/>
        <v>7.4688023016743169E-2</v>
      </c>
      <c r="BX72" s="8">
        <f t="shared" si="89"/>
        <v>5.0331258621194719</v>
      </c>
      <c r="BY72">
        <f t="shared" si="90"/>
        <v>0</v>
      </c>
      <c r="BZ72">
        <f t="shared" si="91"/>
        <v>0</v>
      </c>
      <c r="CA72">
        <f t="shared" si="92"/>
        <v>0</v>
      </c>
      <c r="CB72" s="8">
        <f t="shared" si="93"/>
        <v>1.705573048503791</v>
      </c>
      <c r="CC72">
        <f t="shared" si="94"/>
        <v>0.29442695149620901</v>
      </c>
      <c r="CD72">
        <f t="shared" si="95"/>
        <v>2</v>
      </c>
      <c r="CE72">
        <f t="shared" si="96"/>
        <v>0.24936019179111168</v>
      </c>
      <c r="CF72" s="8">
        <f t="shared" si="97"/>
        <v>0.29252355331379004</v>
      </c>
      <c r="CG72">
        <f t="shared" si="98"/>
        <v>0.54188374510490167</v>
      </c>
      <c r="CH72" s="8">
        <f t="shared" si="99"/>
        <v>15.575009607224374</v>
      </c>
      <c r="CI72" s="8">
        <f t="shared" si="100"/>
        <v>14.738698910623263</v>
      </c>
      <c r="CJ72">
        <f t="shared" si="101"/>
        <v>1.0177289115519144</v>
      </c>
    </row>
    <row r="73" spans="1:88" x14ac:dyDescent="0.2">
      <c r="A73" s="1" t="s">
        <v>721</v>
      </c>
      <c r="B73" s="1">
        <v>39.980998992919922</v>
      </c>
      <c r="C73" s="1">
        <v>1.9809999465942383</v>
      </c>
      <c r="D73" s="1">
        <v>10.36299991607666</v>
      </c>
      <c r="E73" s="1"/>
      <c r="F73" s="1">
        <v>25.839000701904297</v>
      </c>
      <c r="G73" s="1">
        <v>0.57899999618530273</v>
      </c>
      <c r="H73" s="1">
        <v>4.3850002288818359</v>
      </c>
      <c r="I73" s="1">
        <v>9.7969999313354492</v>
      </c>
      <c r="J73" s="1">
        <v>1.8639999628067017</v>
      </c>
      <c r="K73" s="1">
        <v>1.3760000467300415</v>
      </c>
      <c r="L73" s="1">
        <v>0.42500001192092896</v>
      </c>
      <c r="M73" s="1">
        <v>9.7999997437000275E-2</v>
      </c>
      <c r="N73" s="6">
        <f t="shared" si="56"/>
        <v>96.687999732792377</v>
      </c>
      <c r="Q73" s="7">
        <f>B73/VLOOKUP(Q$3,Oxides!$A$1:$D$13,2,FALSE)*VLOOKUP(Q$3,Oxides!$A$1:$D$13,3,FALSE)</f>
        <v>0.66540953773533273</v>
      </c>
      <c r="R73" s="7">
        <f>C73/VLOOKUP(R$3,Oxides!$A$1:$D$13,2,FALSE)*VLOOKUP(R$3,Oxides!$A$1:$D$13,3,FALSE)</f>
        <v>2.4793863569843831E-2</v>
      </c>
      <c r="S73" s="7">
        <f>D73/VLOOKUP(S$3,Oxides!$A$1:$D$13,2,FALSE)*VLOOKUP(S$3,Oxides!$A$1:$D$13,3,FALSE)</f>
        <v>0.20327324090236332</v>
      </c>
      <c r="T73" s="7">
        <f>E73/VLOOKUP(T$3,Oxides!$A$1:$D$13,2,FALSE)*VLOOKUP(T$3,Oxides!$A$1:$D$13,3,FALSE)</f>
        <v>0</v>
      </c>
      <c r="U73" s="7">
        <f>F73/VLOOKUP(U$3,Oxides!$A$1:$D$13,2,FALSE)*VLOOKUP(U$3,Oxides!$A$1:$D$13,3,FALSE)</f>
        <v>0.35964224654129218</v>
      </c>
      <c r="V73" s="7">
        <f>G73/VLOOKUP(V$3,Oxides!$A$1:$D$13,2,FALSE)*VLOOKUP(V$3,Oxides!$A$1:$D$13,3,FALSE)</f>
        <v>8.1621259897501561E-3</v>
      </c>
      <c r="W73" s="7">
        <f>H73/VLOOKUP(W$3,Oxides!$A$1:$D$13,2,FALSE)*VLOOKUP(W$3,Oxides!$A$1:$D$13,3,FALSE)</f>
        <v>0.10879706009472503</v>
      </c>
      <c r="X73" s="7">
        <f>I73/VLOOKUP(X$3,Oxides!$A$1:$D$13,2,FALSE)*VLOOKUP(X$3,Oxides!$A$1:$D$13,3,FALSE)</f>
        <v>0.17469872950380086</v>
      </c>
      <c r="Y73" s="7">
        <f>J73/VLOOKUP(Y$3,Oxides!$A$1:$D$13,2,FALSE)*VLOOKUP(Y$3,Oxides!$A$1:$D$13,3,FALSE)</f>
        <v>6.0149462472468926E-2</v>
      </c>
      <c r="Z73" s="7">
        <f>K73/VLOOKUP(Z$3,Oxides!$A$1:$D$13,2,FALSE)*VLOOKUP(Z$3,Oxides!$A$1:$D$13,3,FALSE)</f>
        <v>2.9215865036510094E-2</v>
      </c>
      <c r="AA73" s="5">
        <f t="shared" si="57"/>
        <v>1.6341421318460874</v>
      </c>
      <c r="AC73" s="5"/>
      <c r="AD73" s="7">
        <f>B73/VLOOKUP(AD$3,Oxides!$A$1:$D$13,2,FALSE)*VLOOKUP(AD$3,Oxides!$A$1:$D$13,4,FALSE)</f>
        <v>1.3308190754706655</v>
      </c>
      <c r="AE73" s="7">
        <f>C73/VLOOKUP(AE$3,Oxides!$A$1:$D$13,2,FALSE)*VLOOKUP(AE$3,Oxides!$A$1:$D$13,4,FALSE)</f>
        <v>4.9587727139687662E-2</v>
      </c>
      <c r="AF73" s="7">
        <f>D73/VLOOKUP(AF$3,Oxides!$A$1:$D$13,2,FALSE)*VLOOKUP(AF$3,Oxides!$A$1:$D$13,4,FALSE)</f>
        <v>0.30490986135354498</v>
      </c>
      <c r="AG73" s="7">
        <f>E73/VLOOKUP(AG$3,Oxides!$A$1:$D$13,2,FALSE)*VLOOKUP(AG$3,Oxides!$A$1:$D$13,4,FALSE)</f>
        <v>0</v>
      </c>
      <c r="AH73" s="7">
        <f>F73/VLOOKUP(AH$3,Oxides!$A$1:$D$13,2,FALSE)*VLOOKUP(AH$3,Oxides!$A$1:$D$13,4,FALSE)</f>
        <v>0.35964224654129218</v>
      </c>
      <c r="AI73" s="7">
        <f>G73/VLOOKUP(AI$3,Oxides!$A$1:$D$13,2,FALSE)*VLOOKUP(AI$3,Oxides!$A$1:$D$13,4,FALSE)</f>
        <v>8.1621259897501561E-3</v>
      </c>
      <c r="AJ73" s="7">
        <f>H73/VLOOKUP(AJ$3,Oxides!$A$1:$D$13,2,FALSE)*VLOOKUP(AJ$3,Oxides!$A$1:$D$13,4,FALSE)</f>
        <v>0.10879706009472503</v>
      </c>
      <c r="AK73" s="7">
        <f>I73/VLOOKUP(AK$3,Oxides!$A$1:$D$13,2,FALSE)*VLOOKUP(AK$3,Oxides!$A$1:$D$13,4,FALSE)</f>
        <v>0.17469872950380086</v>
      </c>
      <c r="AL73" s="7">
        <f>J73/VLOOKUP(AL$3,Oxides!$A$1:$D$13,2,FALSE)*VLOOKUP(AL$3,Oxides!$A$1:$D$13,4,FALSE)</f>
        <v>3.0074731236234463E-2</v>
      </c>
      <c r="AM73" s="7">
        <f>K73/VLOOKUP(AM$3,Oxides!$A$1:$D$13,2,FALSE)*VLOOKUP(AM$3,Oxides!$A$1:$D$13,4,FALSE)</f>
        <v>1.4607932518255047E-2</v>
      </c>
      <c r="AN73" s="5">
        <f t="shared" si="58"/>
        <v>2.3812994898479558</v>
      </c>
      <c r="AQ73" s="8">
        <f t="shared" si="59"/>
        <v>6.4269191813793354</v>
      </c>
      <c r="AR73" s="8">
        <f t="shared" si="60"/>
        <v>0.23947381021898204</v>
      </c>
      <c r="AS73" s="8">
        <f t="shared" si="61"/>
        <v>1.9633332811291493</v>
      </c>
      <c r="AT73" s="8">
        <f t="shared" si="62"/>
        <v>0</v>
      </c>
      <c r="AU73" s="8">
        <f t="shared" si="63"/>
        <v>3.473637694760463</v>
      </c>
      <c r="AV73" s="8">
        <f t="shared" si="64"/>
        <v>7.8834644094363762E-2</v>
      </c>
      <c r="AW73" s="8">
        <f t="shared" si="65"/>
        <v>1.0508264050140319</v>
      </c>
      <c r="AX73" s="8">
        <f t="shared" si="66"/>
        <v>1.687343736357988</v>
      </c>
      <c r="AY73" s="8">
        <f t="shared" si="67"/>
        <v>0.5809591119322487</v>
      </c>
      <c r="AZ73" s="8">
        <f t="shared" si="68"/>
        <v>0.28218411783334174</v>
      </c>
      <c r="BA73" s="5">
        <f t="shared" si="69"/>
        <v>15.783511982719904</v>
      </c>
      <c r="BD73" s="8">
        <f t="shared" si="70"/>
        <v>12.853838362758671</v>
      </c>
      <c r="BE73" s="8">
        <f t="shared" si="71"/>
        <v>0.47894762043796407</v>
      </c>
      <c r="BF73" s="8">
        <f t="shared" si="72"/>
        <v>2.9449999216937237</v>
      </c>
      <c r="BG73" s="8">
        <f t="shared" si="73"/>
        <v>0</v>
      </c>
      <c r="BH73" s="8">
        <f t="shared" si="74"/>
        <v>3.473637694760463</v>
      </c>
      <c r="BI73" s="8">
        <f t="shared" si="75"/>
        <v>7.8834644094363762E-2</v>
      </c>
      <c r="BJ73" s="8">
        <f t="shared" si="76"/>
        <v>1.0508264050140319</v>
      </c>
      <c r="BK73" s="8">
        <f t="shared" si="77"/>
        <v>1.687343736357988</v>
      </c>
      <c r="BL73" s="8">
        <f t="shared" si="78"/>
        <v>0.29047955596612435</v>
      </c>
      <c r="BM73" s="8">
        <f t="shared" si="79"/>
        <v>0.14109205891667087</v>
      </c>
      <c r="BN73" s="5">
        <f t="shared" si="80"/>
        <v>23</v>
      </c>
      <c r="BP73">
        <f t="shared" si="81"/>
        <v>6.4269191813793354</v>
      </c>
      <c r="BQ73">
        <f t="shared" si="82"/>
        <v>1.5730808186206646</v>
      </c>
      <c r="BR73">
        <f t="shared" si="83"/>
        <v>8</v>
      </c>
      <c r="BS73" s="8">
        <f t="shared" si="84"/>
        <v>0.39025246250848467</v>
      </c>
      <c r="BT73" s="8">
        <f t="shared" si="85"/>
        <v>0</v>
      </c>
      <c r="BU73" s="8">
        <f t="shared" si="86"/>
        <v>1.0508264050140319</v>
      </c>
      <c r="BV73" s="8">
        <f t="shared" si="87"/>
        <v>3.473637694760463</v>
      </c>
      <c r="BW73" s="8">
        <f t="shared" si="88"/>
        <v>7.8834644094363762E-2</v>
      </c>
      <c r="BX73" s="8">
        <f t="shared" si="89"/>
        <v>4.9935512063773437</v>
      </c>
      <c r="BY73">
        <f t="shared" si="90"/>
        <v>0</v>
      </c>
      <c r="BZ73">
        <f t="shared" si="91"/>
        <v>0</v>
      </c>
      <c r="CA73">
        <f t="shared" si="92"/>
        <v>0</v>
      </c>
      <c r="CB73" s="8">
        <f t="shared" si="93"/>
        <v>1.687343736357988</v>
      </c>
      <c r="CC73">
        <f t="shared" si="94"/>
        <v>0.31265626364201204</v>
      </c>
      <c r="CD73">
        <f t="shared" si="95"/>
        <v>2</v>
      </c>
      <c r="CE73">
        <f t="shared" si="96"/>
        <v>0.26830284829023665</v>
      </c>
      <c r="CF73" s="8">
        <f t="shared" si="97"/>
        <v>0.28218411783334174</v>
      </c>
      <c r="CG73">
        <f t="shared" si="98"/>
        <v>0.55048696612357839</v>
      </c>
      <c r="CH73" s="8">
        <f t="shared" si="99"/>
        <v>15.544038172500922</v>
      </c>
      <c r="CI73" s="8">
        <f t="shared" si="100"/>
        <v>14.680894942735332</v>
      </c>
      <c r="CJ73">
        <f t="shared" si="101"/>
        <v>1.0217360766158587</v>
      </c>
    </row>
    <row r="74" spans="1:88" x14ac:dyDescent="0.2">
      <c r="A74" s="1" t="s">
        <v>723</v>
      </c>
      <c r="B74" s="1">
        <v>39.602001190185547</v>
      </c>
      <c r="C74" s="1">
        <v>2.0039999485015869</v>
      </c>
      <c r="D74" s="1">
        <v>10.550000190734863</v>
      </c>
      <c r="E74" s="1"/>
      <c r="F74" s="1">
        <v>26.044000625610352</v>
      </c>
      <c r="G74" s="1">
        <v>0.51700001955032349</v>
      </c>
      <c r="H74" s="1">
        <v>4.4829998016357422</v>
      </c>
      <c r="I74" s="1">
        <v>9.7910003662109375</v>
      </c>
      <c r="J74" s="1">
        <v>1.8229999542236328</v>
      </c>
      <c r="K74" s="1">
        <v>1.4160000085830688</v>
      </c>
      <c r="L74" s="1">
        <v>-0.2669999897480011</v>
      </c>
      <c r="M74" s="1">
        <v>0.10000000149011612</v>
      </c>
      <c r="N74" s="6">
        <f t="shared" si="56"/>
        <v>96.063002116978168</v>
      </c>
      <c r="Q74" s="7">
        <f>B74/VLOOKUP(Q$3,Oxides!$A$1:$D$13,2,FALSE)*VLOOKUP(Q$3,Oxides!$A$1:$D$13,3,FALSE)</f>
        <v>0.65910182259382655</v>
      </c>
      <c r="R74" s="7">
        <f>C74/VLOOKUP(R$3,Oxides!$A$1:$D$13,2,FALSE)*VLOOKUP(R$3,Oxides!$A$1:$D$13,3,FALSE)</f>
        <v>2.5081727741863295E-2</v>
      </c>
      <c r="S74" s="7">
        <f>D74/VLOOKUP(S$3,Oxides!$A$1:$D$13,2,FALSE)*VLOOKUP(S$3,Oxides!$A$1:$D$13,3,FALSE)</f>
        <v>0.20694130538053002</v>
      </c>
      <c r="T74" s="7">
        <f>E74/VLOOKUP(T$3,Oxides!$A$1:$D$13,2,FALSE)*VLOOKUP(T$3,Oxides!$A$1:$D$13,3,FALSE)</f>
        <v>0</v>
      </c>
      <c r="U74" s="7">
        <f>F74/VLOOKUP(U$3,Oxides!$A$1:$D$13,2,FALSE)*VLOOKUP(U$3,Oxides!$A$1:$D$13,3,FALSE)</f>
        <v>0.36249555476141254</v>
      </c>
      <c r="V74" s="7">
        <f>G74/VLOOKUP(V$3,Oxides!$A$1:$D$13,2,FALSE)*VLOOKUP(V$3,Oxides!$A$1:$D$13,3,FALSE)</f>
        <v>7.2881162764680341E-3</v>
      </c>
      <c r="W74" s="7">
        <f>H74/VLOOKUP(W$3,Oxides!$A$1:$D$13,2,FALSE)*VLOOKUP(W$3,Oxides!$A$1:$D$13,3,FALSE)</f>
        <v>0.1112285458073</v>
      </c>
      <c r="X74" s="7">
        <f>I74/VLOOKUP(X$3,Oxides!$A$1:$D$13,2,FALSE)*VLOOKUP(X$3,Oxides!$A$1:$D$13,3,FALSE)</f>
        <v>0.1745917460994757</v>
      </c>
      <c r="Y74" s="7">
        <f>J74/VLOOKUP(Y$3,Oxides!$A$1:$D$13,2,FALSE)*VLOOKUP(Y$3,Oxides!$A$1:$D$13,3,FALSE)</f>
        <v>5.8826432146907734E-2</v>
      </c>
      <c r="Z74" s="7">
        <f>K74/VLOOKUP(Z$3,Oxides!$A$1:$D$13,2,FALSE)*VLOOKUP(Z$3,Oxides!$A$1:$D$13,3,FALSE)</f>
        <v>3.0065162599937339E-2</v>
      </c>
      <c r="AA74" s="5">
        <f t="shared" si="57"/>
        <v>1.635620413407721</v>
      </c>
      <c r="AC74" s="5"/>
      <c r="AD74" s="7">
        <f>B74/VLOOKUP(AD$3,Oxides!$A$1:$D$13,2,FALSE)*VLOOKUP(AD$3,Oxides!$A$1:$D$13,4,FALSE)</f>
        <v>1.3182036451876531</v>
      </c>
      <c r="AE74" s="7">
        <f>C74/VLOOKUP(AE$3,Oxides!$A$1:$D$13,2,FALSE)*VLOOKUP(AE$3,Oxides!$A$1:$D$13,4,FALSE)</f>
        <v>5.0163455483726589E-2</v>
      </c>
      <c r="AF74" s="7">
        <f>D74/VLOOKUP(AF$3,Oxides!$A$1:$D$13,2,FALSE)*VLOOKUP(AF$3,Oxides!$A$1:$D$13,4,FALSE)</f>
        <v>0.31041195807079502</v>
      </c>
      <c r="AG74" s="7">
        <f>E74/VLOOKUP(AG$3,Oxides!$A$1:$D$13,2,FALSE)*VLOOKUP(AG$3,Oxides!$A$1:$D$13,4,FALSE)</f>
        <v>0</v>
      </c>
      <c r="AH74" s="7">
        <f>F74/VLOOKUP(AH$3,Oxides!$A$1:$D$13,2,FALSE)*VLOOKUP(AH$3,Oxides!$A$1:$D$13,4,FALSE)</f>
        <v>0.36249555476141254</v>
      </c>
      <c r="AI74" s="7">
        <f>G74/VLOOKUP(AI$3,Oxides!$A$1:$D$13,2,FALSE)*VLOOKUP(AI$3,Oxides!$A$1:$D$13,4,FALSE)</f>
        <v>7.2881162764680341E-3</v>
      </c>
      <c r="AJ74" s="7">
        <f>H74/VLOOKUP(AJ$3,Oxides!$A$1:$D$13,2,FALSE)*VLOOKUP(AJ$3,Oxides!$A$1:$D$13,4,FALSE)</f>
        <v>0.1112285458073</v>
      </c>
      <c r="AK74" s="7">
        <f>I74/VLOOKUP(AK$3,Oxides!$A$1:$D$13,2,FALSE)*VLOOKUP(AK$3,Oxides!$A$1:$D$13,4,FALSE)</f>
        <v>0.1745917460994757</v>
      </c>
      <c r="AL74" s="7">
        <f>J74/VLOOKUP(AL$3,Oxides!$A$1:$D$13,2,FALSE)*VLOOKUP(AL$3,Oxides!$A$1:$D$13,4,FALSE)</f>
        <v>2.9413216073453867E-2</v>
      </c>
      <c r="AM74" s="7">
        <f>K74/VLOOKUP(AM$3,Oxides!$A$1:$D$13,2,FALSE)*VLOOKUP(AM$3,Oxides!$A$1:$D$13,4,FALSE)</f>
        <v>1.5032581299968669E-2</v>
      </c>
      <c r="AN74" s="5">
        <f t="shared" si="58"/>
        <v>2.3788288190602533</v>
      </c>
      <c r="AQ74" s="8">
        <f t="shared" si="59"/>
        <v>6.3726073091911877</v>
      </c>
      <c r="AR74" s="8">
        <f t="shared" si="60"/>
        <v>0.24250577992020028</v>
      </c>
      <c r="AS74" s="8">
        <f t="shared" si="61"/>
        <v>2.0008375489718806</v>
      </c>
      <c r="AT74" s="8">
        <f t="shared" si="62"/>
        <v>0</v>
      </c>
      <c r="AU74" s="8">
        <f t="shared" si="63"/>
        <v>3.5048330055149335</v>
      </c>
      <c r="AV74" s="8">
        <f t="shared" si="64"/>
        <v>7.0466051619882855E-2</v>
      </c>
      <c r="AW74" s="8">
        <f t="shared" si="65"/>
        <v>1.075426921462356</v>
      </c>
      <c r="AX74" s="8">
        <f t="shared" si="66"/>
        <v>1.6880618429174283</v>
      </c>
      <c r="AY74" s="8">
        <f t="shared" si="67"/>
        <v>0.56877061877591439</v>
      </c>
      <c r="AZ74" s="8">
        <f t="shared" si="68"/>
        <v>0.29068873483369539</v>
      </c>
      <c r="BA74" s="5">
        <f t="shared" si="69"/>
        <v>15.814197813207478</v>
      </c>
      <c r="BD74" s="8">
        <f t="shared" si="70"/>
        <v>12.745214618382375</v>
      </c>
      <c r="BE74" s="8">
        <f t="shared" si="71"/>
        <v>0.48501155984040056</v>
      </c>
      <c r="BF74" s="8">
        <f t="shared" si="72"/>
        <v>3.0012563234578207</v>
      </c>
      <c r="BG74" s="8">
        <f t="shared" si="73"/>
        <v>0</v>
      </c>
      <c r="BH74" s="8">
        <f t="shared" si="74"/>
        <v>3.5048330055149335</v>
      </c>
      <c r="BI74" s="8">
        <f t="shared" si="75"/>
        <v>7.0466051619882855E-2</v>
      </c>
      <c r="BJ74" s="8">
        <f t="shared" si="76"/>
        <v>1.075426921462356</v>
      </c>
      <c r="BK74" s="8">
        <f t="shared" si="77"/>
        <v>1.6880618429174283</v>
      </c>
      <c r="BL74" s="8">
        <f t="shared" si="78"/>
        <v>0.2843853093879572</v>
      </c>
      <c r="BM74" s="8">
        <f t="shared" si="79"/>
        <v>0.1453443674168477</v>
      </c>
      <c r="BN74" s="5">
        <f t="shared" si="80"/>
        <v>22.999999999999996</v>
      </c>
      <c r="BP74">
        <f t="shared" si="81"/>
        <v>6.3726073091911877</v>
      </c>
      <c r="BQ74">
        <f t="shared" si="82"/>
        <v>1.6273926908088123</v>
      </c>
      <c r="BR74">
        <f t="shared" si="83"/>
        <v>8</v>
      </c>
      <c r="BS74" s="8">
        <f t="shared" si="84"/>
        <v>0.37344485816306827</v>
      </c>
      <c r="BT74" s="8">
        <f t="shared" si="85"/>
        <v>0</v>
      </c>
      <c r="BU74" s="8">
        <f t="shared" si="86"/>
        <v>1.075426921462356</v>
      </c>
      <c r="BV74" s="8">
        <f t="shared" si="87"/>
        <v>3.5048330055149335</v>
      </c>
      <c r="BW74" s="8">
        <f t="shared" si="88"/>
        <v>7.0466051619882855E-2</v>
      </c>
      <c r="BX74" s="8">
        <f t="shared" si="89"/>
        <v>5.0241708367602413</v>
      </c>
      <c r="BY74">
        <f t="shared" si="90"/>
        <v>0</v>
      </c>
      <c r="BZ74">
        <f t="shared" si="91"/>
        <v>0</v>
      </c>
      <c r="CA74">
        <f t="shared" si="92"/>
        <v>0</v>
      </c>
      <c r="CB74" s="8">
        <f t="shared" si="93"/>
        <v>1.6880618429174283</v>
      </c>
      <c r="CC74">
        <f t="shared" si="94"/>
        <v>0.31193815708257167</v>
      </c>
      <c r="CD74">
        <f t="shared" si="95"/>
        <v>2</v>
      </c>
      <c r="CE74">
        <f t="shared" si="96"/>
        <v>0.25683246169334273</v>
      </c>
      <c r="CF74" s="8">
        <f t="shared" si="97"/>
        <v>0.29068873483369539</v>
      </c>
      <c r="CG74">
        <f t="shared" si="98"/>
        <v>0.54752119652703812</v>
      </c>
      <c r="CH74" s="8">
        <f t="shared" si="99"/>
        <v>15.571692033287279</v>
      </c>
      <c r="CI74" s="8">
        <f t="shared" si="100"/>
        <v>14.712232679677669</v>
      </c>
      <c r="CJ74">
        <f t="shared" si="101"/>
        <v>1.0195597314552964</v>
      </c>
    </row>
    <row r="75" spans="1:88" x14ac:dyDescent="0.2">
      <c r="A75" s="1" t="s">
        <v>725</v>
      </c>
      <c r="B75" s="1">
        <v>39.582000732421875</v>
      </c>
      <c r="C75" s="1">
        <v>2.0109999179840088</v>
      </c>
      <c r="D75" s="1">
        <v>10.720000267028809</v>
      </c>
      <c r="E75" s="1"/>
      <c r="F75" s="1">
        <v>25.882999420166016</v>
      </c>
      <c r="G75" s="1">
        <v>0.52300000190734863</v>
      </c>
      <c r="H75" s="1">
        <v>4.379000186920166</v>
      </c>
      <c r="I75" s="1">
        <v>9.939000129699707</v>
      </c>
      <c r="J75" s="1">
        <v>1.75</v>
      </c>
      <c r="K75" s="1">
        <v>1.4490000009536743</v>
      </c>
      <c r="L75" s="1">
        <v>-0.24300000071525574</v>
      </c>
      <c r="M75" s="1">
        <v>0.11699999868869781</v>
      </c>
      <c r="N75" s="6">
        <f t="shared" si="56"/>
        <v>96.110000655055046</v>
      </c>
      <c r="Q75" s="7">
        <f>B75/VLOOKUP(Q$3,Oxides!$A$1:$D$13,2,FALSE)*VLOOKUP(Q$3,Oxides!$A$1:$D$13,3,FALSE)</f>
        <v>0.65876895208808006</v>
      </c>
      <c r="R75" s="7">
        <f>C75/VLOOKUP(R$3,Oxides!$A$1:$D$13,2,FALSE)*VLOOKUP(R$3,Oxides!$A$1:$D$13,3,FALSE)</f>
        <v>2.5169338187607436E-2</v>
      </c>
      <c r="S75" s="7">
        <f>D75/VLOOKUP(S$3,Oxides!$A$1:$D$13,2,FALSE)*VLOOKUP(S$3,Oxides!$A$1:$D$13,3,FALSE)</f>
        <v>0.21027590605039106</v>
      </c>
      <c r="T75" s="7">
        <f>E75/VLOOKUP(T$3,Oxides!$A$1:$D$13,2,FALSE)*VLOOKUP(T$3,Oxides!$A$1:$D$13,3,FALSE)</f>
        <v>0</v>
      </c>
      <c r="U75" s="7">
        <f>F75/VLOOKUP(U$3,Oxides!$A$1:$D$13,2,FALSE)*VLOOKUP(U$3,Oxides!$A$1:$D$13,3,FALSE)</f>
        <v>0.36025464630330839</v>
      </c>
      <c r="V75" s="7">
        <f>G75/VLOOKUP(V$3,Oxides!$A$1:$D$13,2,FALSE)*VLOOKUP(V$3,Oxides!$A$1:$D$13,3,FALSE)</f>
        <v>7.3726976447874978E-3</v>
      </c>
      <c r="W75" s="7">
        <f>H75/VLOOKUP(W$3,Oxides!$A$1:$D$13,2,FALSE)*VLOOKUP(W$3,Oxides!$A$1:$D$13,3,FALSE)</f>
        <v>0.10864819193239859</v>
      </c>
      <c r="X75" s="7">
        <f>I75/VLOOKUP(X$3,Oxides!$A$1:$D$13,2,FALSE)*VLOOKUP(X$3,Oxides!$A$1:$D$13,3,FALSE)</f>
        <v>0.1772308571364834</v>
      </c>
      <c r="Y75" s="7">
        <f>J75/VLOOKUP(Y$3,Oxides!$A$1:$D$13,2,FALSE)*VLOOKUP(Y$3,Oxides!$A$1:$D$13,3,FALSE)</f>
        <v>5.6470794757057796E-2</v>
      </c>
      <c r="Z75" s="7">
        <f>K75/VLOOKUP(Z$3,Oxides!$A$1:$D$13,2,FALSE)*VLOOKUP(Z$3,Oxides!$A$1:$D$13,3,FALSE)</f>
        <v>3.0765833595986093E-2</v>
      </c>
      <c r="AA75" s="5">
        <f t="shared" si="57"/>
        <v>1.6349572176961</v>
      </c>
      <c r="AC75" s="5"/>
      <c r="AD75" s="7">
        <f>B75/VLOOKUP(AD$3,Oxides!$A$1:$D$13,2,FALSE)*VLOOKUP(AD$3,Oxides!$A$1:$D$13,4,FALSE)</f>
        <v>1.3175379041761601</v>
      </c>
      <c r="AE75" s="7">
        <f>C75/VLOOKUP(AE$3,Oxides!$A$1:$D$13,2,FALSE)*VLOOKUP(AE$3,Oxides!$A$1:$D$13,4,FALSE)</f>
        <v>5.0338676375214872E-2</v>
      </c>
      <c r="AF75" s="7">
        <f>D75/VLOOKUP(AF$3,Oxides!$A$1:$D$13,2,FALSE)*VLOOKUP(AF$3,Oxides!$A$1:$D$13,4,FALSE)</f>
        <v>0.31541385907558661</v>
      </c>
      <c r="AG75" s="7">
        <f>E75/VLOOKUP(AG$3,Oxides!$A$1:$D$13,2,FALSE)*VLOOKUP(AG$3,Oxides!$A$1:$D$13,4,FALSE)</f>
        <v>0</v>
      </c>
      <c r="AH75" s="7">
        <f>F75/VLOOKUP(AH$3,Oxides!$A$1:$D$13,2,FALSE)*VLOOKUP(AH$3,Oxides!$A$1:$D$13,4,FALSE)</f>
        <v>0.36025464630330839</v>
      </c>
      <c r="AI75" s="7">
        <f>G75/VLOOKUP(AI$3,Oxides!$A$1:$D$13,2,FALSE)*VLOOKUP(AI$3,Oxides!$A$1:$D$13,4,FALSE)</f>
        <v>7.3726976447874978E-3</v>
      </c>
      <c r="AJ75" s="7">
        <f>H75/VLOOKUP(AJ$3,Oxides!$A$1:$D$13,2,FALSE)*VLOOKUP(AJ$3,Oxides!$A$1:$D$13,4,FALSE)</f>
        <v>0.10864819193239859</v>
      </c>
      <c r="AK75" s="7">
        <f>I75/VLOOKUP(AK$3,Oxides!$A$1:$D$13,2,FALSE)*VLOOKUP(AK$3,Oxides!$A$1:$D$13,4,FALSE)</f>
        <v>0.1772308571364834</v>
      </c>
      <c r="AL75" s="7">
        <f>J75/VLOOKUP(AL$3,Oxides!$A$1:$D$13,2,FALSE)*VLOOKUP(AL$3,Oxides!$A$1:$D$13,4,FALSE)</f>
        <v>2.8235397378528898E-2</v>
      </c>
      <c r="AM75" s="7">
        <f>K75/VLOOKUP(AM$3,Oxides!$A$1:$D$13,2,FALSE)*VLOOKUP(AM$3,Oxides!$A$1:$D$13,4,FALSE)</f>
        <v>1.5382916797993047E-2</v>
      </c>
      <c r="AN75" s="5">
        <f t="shared" si="58"/>
        <v>2.3804151468204608</v>
      </c>
      <c r="AQ75" s="8">
        <f t="shared" si="59"/>
        <v>6.3651442977348163</v>
      </c>
      <c r="AR75" s="8">
        <f t="shared" si="60"/>
        <v>0.24319068003251673</v>
      </c>
      <c r="AS75" s="8">
        <f t="shared" si="61"/>
        <v>2.0317236871975628</v>
      </c>
      <c r="AT75" s="8">
        <f t="shared" si="62"/>
        <v>0</v>
      </c>
      <c r="AU75" s="8">
        <f t="shared" si="63"/>
        <v>3.4808452954282272</v>
      </c>
      <c r="AV75" s="8">
        <f t="shared" si="64"/>
        <v>7.1236332896222387E-2</v>
      </c>
      <c r="AW75" s="8">
        <f t="shared" si="65"/>
        <v>1.0497784043186664</v>
      </c>
      <c r="AX75" s="8">
        <f t="shared" si="66"/>
        <v>1.7124364712532925</v>
      </c>
      <c r="AY75" s="8">
        <f t="shared" si="67"/>
        <v>0.5456309926220998</v>
      </c>
      <c r="AZ75" s="8">
        <f t="shared" si="68"/>
        <v>0.2972650269230751</v>
      </c>
      <c r="BA75" s="5">
        <f t="shared" si="69"/>
        <v>15.797251188406477</v>
      </c>
      <c r="BD75" s="8">
        <f t="shared" si="70"/>
        <v>12.730288595469633</v>
      </c>
      <c r="BE75" s="8">
        <f t="shared" si="71"/>
        <v>0.48638136006503346</v>
      </c>
      <c r="BF75" s="8">
        <f t="shared" si="72"/>
        <v>3.047585530796344</v>
      </c>
      <c r="BG75" s="8">
        <f t="shared" si="73"/>
        <v>0</v>
      </c>
      <c r="BH75" s="8">
        <f t="shared" si="74"/>
        <v>3.4808452954282272</v>
      </c>
      <c r="BI75" s="8">
        <f t="shared" si="75"/>
        <v>7.1236332896222387E-2</v>
      </c>
      <c r="BJ75" s="8">
        <f t="shared" si="76"/>
        <v>1.0497784043186664</v>
      </c>
      <c r="BK75" s="8">
        <f t="shared" si="77"/>
        <v>1.7124364712532925</v>
      </c>
      <c r="BL75" s="8">
        <f t="shared" si="78"/>
        <v>0.2728154963110499</v>
      </c>
      <c r="BM75" s="8">
        <f t="shared" si="79"/>
        <v>0.14863251346153755</v>
      </c>
      <c r="BN75" s="5">
        <f t="shared" si="80"/>
        <v>23.000000000000007</v>
      </c>
      <c r="BP75">
        <f t="shared" si="81"/>
        <v>6.3651442977348163</v>
      </c>
      <c r="BQ75">
        <f t="shared" si="82"/>
        <v>1.6348557022651837</v>
      </c>
      <c r="BR75">
        <f t="shared" si="83"/>
        <v>8</v>
      </c>
      <c r="BS75" s="8">
        <f t="shared" si="84"/>
        <v>0.39686798493237907</v>
      </c>
      <c r="BT75" s="8">
        <f t="shared" si="85"/>
        <v>0</v>
      </c>
      <c r="BU75" s="8">
        <f t="shared" si="86"/>
        <v>1.0497784043186664</v>
      </c>
      <c r="BV75" s="8">
        <f t="shared" si="87"/>
        <v>3.4808452954282272</v>
      </c>
      <c r="BW75" s="8">
        <f t="shared" si="88"/>
        <v>7.1236332896222387E-2</v>
      </c>
      <c r="BX75" s="8">
        <f t="shared" si="89"/>
        <v>4.9987280175754956</v>
      </c>
      <c r="BY75">
        <f t="shared" si="90"/>
        <v>0</v>
      </c>
      <c r="BZ75">
        <f t="shared" si="91"/>
        <v>0</v>
      </c>
      <c r="CA75">
        <f t="shared" si="92"/>
        <v>0</v>
      </c>
      <c r="CB75" s="8">
        <f t="shared" si="93"/>
        <v>1.7124364712532925</v>
      </c>
      <c r="CC75">
        <f t="shared" si="94"/>
        <v>0.28756352874670754</v>
      </c>
      <c r="CD75">
        <f t="shared" si="95"/>
        <v>2</v>
      </c>
      <c r="CE75">
        <f t="shared" si="96"/>
        <v>0.25806746387539226</v>
      </c>
      <c r="CF75" s="8">
        <f t="shared" si="97"/>
        <v>0.2972650269230751</v>
      </c>
      <c r="CG75">
        <f t="shared" si="98"/>
        <v>0.55533249079846736</v>
      </c>
      <c r="CH75" s="8">
        <f t="shared" si="99"/>
        <v>15.554060508373961</v>
      </c>
      <c r="CI75" s="8">
        <f t="shared" si="100"/>
        <v>14.711164488828787</v>
      </c>
      <c r="CJ75">
        <f t="shared" si="101"/>
        <v>1.0196337626019032</v>
      </c>
    </row>
    <row r="76" spans="1:88" x14ac:dyDescent="0.2">
      <c r="A76" t="s">
        <v>439</v>
      </c>
      <c r="B76">
        <v>39.582000732421875</v>
      </c>
      <c r="C76">
        <v>5.0850000381469727</v>
      </c>
      <c r="D76">
        <v>13.041000366210938</v>
      </c>
      <c r="F76">
        <v>11.109000205993652</v>
      </c>
      <c r="G76">
        <v>0.15000000596046448</v>
      </c>
      <c r="H76">
        <v>13.036999702453613</v>
      </c>
      <c r="I76">
        <v>11.104000091552734</v>
      </c>
      <c r="J76">
        <v>2.4549999237060547</v>
      </c>
      <c r="K76">
        <v>0.94199997186660767</v>
      </c>
      <c r="L76">
        <v>-0.49099999666213989</v>
      </c>
      <c r="M76">
        <v>2.4000000208616257E-2</v>
      </c>
      <c r="N76" s="6">
        <f t="shared" si="56"/>
        <v>96.038001041859388</v>
      </c>
      <c r="Q76" s="7">
        <f>B76/VLOOKUP(Q$3,Oxides!$A$1:$D$13,2,FALSE)*VLOOKUP(Q$3,Oxides!$A$1:$D$13,3,FALSE)</f>
        <v>0.65876895208808006</v>
      </c>
      <c r="R76" s="7">
        <f>C76/VLOOKUP(R$3,Oxides!$A$1:$D$13,2,FALSE)*VLOOKUP(R$3,Oxides!$A$1:$D$13,3,FALSE)</f>
        <v>6.3643008883074254E-2</v>
      </c>
      <c r="S76" s="7">
        <f>D76/VLOOKUP(S$3,Oxides!$A$1:$D$13,2,FALSE)*VLOOKUP(S$3,Oxides!$A$1:$D$13,3,FALSE)</f>
        <v>0.2558029943565035</v>
      </c>
      <c r="T76" s="7">
        <f>E76/VLOOKUP(T$3,Oxides!$A$1:$D$13,2,FALSE)*VLOOKUP(T$3,Oxides!$A$1:$D$13,3,FALSE)</f>
        <v>0</v>
      </c>
      <c r="U76" s="7">
        <f>F76/VLOOKUP(U$3,Oxides!$A$1:$D$13,2,FALSE)*VLOOKUP(U$3,Oxides!$A$1:$D$13,3,FALSE)</f>
        <v>0.15462152878910637</v>
      </c>
      <c r="V76" s="7">
        <f>G76/VLOOKUP(V$3,Oxides!$A$1:$D$13,2,FALSE)*VLOOKUP(V$3,Oxides!$A$1:$D$13,3,FALSE)</f>
        <v>2.1145405098081473E-3</v>
      </c>
      <c r="W76" s="7">
        <f>H76/VLOOKUP(W$3,Oxides!$A$1:$D$13,2,FALSE)*VLOOKUP(W$3,Oxides!$A$1:$D$13,3,FALSE)</f>
        <v>0.32346343581478976</v>
      </c>
      <c r="X76" s="7">
        <f>I76/VLOOKUP(X$3,Oxides!$A$1:$D$13,2,FALSE)*VLOOKUP(X$3,Oxides!$A$1:$D$13,3,FALSE)</f>
        <v>0.19800497315507537</v>
      </c>
      <c r="Y76" s="7">
        <f>J76/VLOOKUP(Y$3,Oxides!$A$1:$D$13,2,FALSE)*VLOOKUP(Y$3,Oxides!$A$1:$D$13,3,FALSE)</f>
        <v>7.9220455325826958E-2</v>
      </c>
      <c r="Z76" s="7">
        <f>K76/VLOOKUP(Z$3,Oxides!$A$1:$D$13,2,FALSE)*VLOOKUP(Z$3,Oxides!$A$1:$D$13,3,FALSE)</f>
        <v>2.0000976095788277E-2</v>
      </c>
      <c r="AA76" s="5">
        <f t="shared" si="57"/>
        <v>1.7556408650180526</v>
      </c>
      <c r="AC76" s="5"/>
      <c r="AD76" s="7">
        <f>B76/VLOOKUP(AD$3,Oxides!$A$1:$D$13,2,FALSE)*VLOOKUP(AD$3,Oxides!$A$1:$D$13,4,FALSE)</f>
        <v>1.3175379041761601</v>
      </c>
      <c r="AE76" s="7">
        <f>C76/VLOOKUP(AE$3,Oxides!$A$1:$D$13,2,FALSE)*VLOOKUP(AE$3,Oxides!$A$1:$D$13,4,FALSE)</f>
        <v>0.12728601776614851</v>
      </c>
      <c r="AF76" s="7">
        <f>D76/VLOOKUP(AF$3,Oxides!$A$1:$D$13,2,FALSE)*VLOOKUP(AF$3,Oxides!$A$1:$D$13,4,FALSE)</f>
        <v>0.38370449153475528</v>
      </c>
      <c r="AG76" s="7">
        <f>E76/VLOOKUP(AG$3,Oxides!$A$1:$D$13,2,FALSE)*VLOOKUP(AG$3,Oxides!$A$1:$D$13,4,FALSE)</f>
        <v>0</v>
      </c>
      <c r="AH76" s="7">
        <f>F76/VLOOKUP(AH$3,Oxides!$A$1:$D$13,2,FALSE)*VLOOKUP(AH$3,Oxides!$A$1:$D$13,4,FALSE)</f>
        <v>0.15462152878910637</v>
      </c>
      <c r="AI76" s="7">
        <f>G76/VLOOKUP(AI$3,Oxides!$A$1:$D$13,2,FALSE)*VLOOKUP(AI$3,Oxides!$A$1:$D$13,4,FALSE)</f>
        <v>2.1145405098081473E-3</v>
      </c>
      <c r="AJ76" s="7">
        <f>H76/VLOOKUP(AJ$3,Oxides!$A$1:$D$13,2,FALSE)*VLOOKUP(AJ$3,Oxides!$A$1:$D$13,4,FALSE)</f>
        <v>0.32346343581478976</v>
      </c>
      <c r="AK76" s="7">
        <f>I76/VLOOKUP(AK$3,Oxides!$A$1:$D$13,2,FALSE)*VLOOKUP(AK$3,Oxides!$A$1:$D$13,4,FALSE)</f>
        <v>0.19800497315507537</v>
      </c>
      <c r="AL76" s="7">
        <f>J76/VLOOKUP(AL$3,Oxides!$A$1:$D$13,2,FALSE)*VLOOKUP(AL$3,Oxides!$A$1:$D$13,4,FALSE)</f>
        <v>3.9610227662913479E-2</v>
      </c>
      <c r="AM76" s="7">
        <f>K76/VLOOKUP(AM$3,Oxides!$A$1:$D$13,2,FALSE)*VLOOKUP(AM$3,Oxides!$A$1:$D$13,4,FALSE)</f>
        <v>1.0000488047894138E-2</v>
      </c>
      <c r="AN76" s="5">
        <f t="shared" si="58"/>
        <v>2.5563436074566517</v>
      </c>
      <c r="AQ76" s="8">
        <f t="shared" si="59"/>
        <v>5.9270928422257372</v>
      </c>
      <c r="AR76" s="8">
        <f t="shared" si="60"/>
        <v>0.5726105051140038</v>
      </c>
      <c r="AS76" s="8">
        <f t="shared" si="61"/>
        <v>2.3015172346307313</v>
      </c>
      <c r="AT76" s="8">
        <f t="shared" si="62"/>
        <v>0</v>
      </c>
      <c r="AU76" s="8">
        <f t="shared" si="63"/>
        <v>1.3911647682166104</v>
      </c>
      <c r="AV76" s="8">
        <f t="shared" si="64"/>
        <v>1.9024997885153078E-2</v>
      </c>
      <c r="AW76" s="8">
        <f t="shared" si="65"/>
        <v>2.910273486725051</v>
      </c>
      <c r="AX76" s="8">
        <f t="shared" si="66"/>
        <v>1.7814954019806815</v>
      </c>
      <c r="AY76" s="8">
        <f t="shared" si="67"/>
        <v>0.71276430413313174</v>
      </c>
      <c r="AZ76" s="8">
        <f t="shared" si="68"/>
        <v>0.1799532930007067</v>
      </c>
      <c r="BA76" s="5">
        <f t="shared" si="69"/>
        <v>15.795896833911806</v>
      </c>
      <c r="BD76" s="8">
        <f t="shared" si="70"/>
        <v>11.854185684451474</v>
      </c>
      <c r="BE76" s="8">
        <f t="shared" si="71"/>
        <v>1.1452210102280076</v>
      </c>
      <c r="BF76" s="8">
        <f t="shared" si="72"/>
        <v>3.4522758519460974</v>
      </c>
      <c r="BG76" s="8">
        <f t="shared" si="73"/>
        <v>0</v>
      </c>
      <c r="BH76" s="8">
        <f t="shared" si="74"/>
        <v>1.3911647682166104</v>
      </c>
      <c r="BI76" s="8">
        <f t="shared" si="75"/>
        <v>1.9024997885153078E-2</v>
      </c>
      <c r="BJ76" s="8">
        <f t="shared" si="76"/>
        <v>2.910273486725051</v>
      </c>
      <c r="BK76" s="8">
        <f t="shared" si="77"/>
        <v>1.7814954019806815</v>
      </c>
      <c r="BL76" s="8">
        <f t="shared" si="78"/>
        <v>0.35638215206656587</v>
      </c>
      <c r="BM76" s="8">
        <f t="shared" si="79"/>
        <v>8.9976646500353349E-2</v>
      </c>
      <c r="BN76" s="5">
        <f t="shared" si="80"/>
        <v>22.999999999999996</v>
      </c>
      <c r="BP76">
        <f t="shared" si="81"/>
        <v>5.9270928422257372</v>
      </c>
      <c r="BQ76">
        <f t="shared" si="82"/>
        <v>2.0729071577742628</v>
      </c>
      <c r="BR76">
        <f t="shared" si="83"/>
        <v>8</v>
      </c>
      <c r="BS76" s="8">
        <f t="shared" si="84"/>
        <v>0.2286100768564685</v>
      </c>
      <c r="BT76" s="8">
        <f t="shared" si="85"/>
        <v>0</v>
      </c>
      <c r="BU76" s="8">
        <f t="shared" si="86"/>
        <v>2.910273486725051</v>
      </c>
      <c r="BV76" s="8">
        <f t="shared" si="87"/>
        <v>1.3911647682166104</v>
      </c>
      <c r="BW76" s="8">
        <f t="shared" si="88"/>
        <v>1.9024997885153078E-2</v>
      </c>
      <c r="BX76" s="8">
        <f t="shared" si="89"/>
        <v>4.5490733296832833</v>
      </c>
      <c r="BY76">
        <f t="shared" si="90"/>
        <v>0</v>
      </c>
      <c r="BZ76">
        <f t="shared" si="91"/>
        <v>0</v>
      </c>
      <c r="CA76">
        <f t="shared" si="92"/>
        <v>0</v>
      </c>
      <c r="CB76" s="8">
        <f t="shared" si="93"/>
        <v>1.7814954019806815</v>
      </c>
      <c r="CC76">
        <f t="shared" si="94"/>
        <v>0.21850459801931854</v>
      </c>
      <c r="CD76">
        <f t="shared" si="95"/>
        <v>2</v>
      </c>
      <c r="CE76">
        <f t="shared" si="96"/>
        <v>0.4942597061138132</v>
      </c>
      <c r="CF76" s="8">
        <f t="shared" si="97"/>
        <v>0.1799532930007067</v>
      </c>
      <c r="CG76">
        <f t="shared" si="98"/>
        <v>0.67421299911451993</v>
      </c>
      <c r="CH76" s="8">
        <f t="shared" si="99"/>
        <v>15.223286328797803</v>
      </c>
      <c r="CI76" s="8">
        <f t="shared" si="100"/>
        <v>14.330568731663964</v>
      </c>
      <c r="CJ76">
        <f t="shared" si="101"/>
        <v>1.0467135171583875</v>
      </c>
    </row>
    <row r="77" spans="1:88" x14ac:dyDescent="0.2">
      <c r="A77" t="s">
        <v>439</v>
      </c>
      <c r="B77">
        <v>39.359001159667969</v>
      </c>
      <c r="C77">
        <v>5.2989997863769531</v>
      </c>
      <c r="D77">
        <v>13.413999557495117</v>
      </c>
      <c r="F77">
        <v>12.267000198364258</v>
      </c>
      <c r="G77">
        <v>0.17599999904632568</v>
      </c>
      <c r="H77">
        <v>12.338000297546387</v>
      </c>
      <c r="I77">
        <v>10.637999534606934</v>
      </c>
      <c r="J77">
        <v>2.3570001125335693</v>
      </c>
      <c r="K77">
        <v>1.0499999523162842</v>
      </c>
      <c r="L77">
        <v>-0.43299999833106995</v>
      </c>
      <c r="M77">
        <v>3.2999999821186066E-2</v>
      </c>
      <c r="N77" s="6">
        <f t="shared" si="56"/>
        <v>96.498000599443913</v>
      </c>
      <c r="Q77" s="7">
        <f>B77/VLOOKUP(Q$3,Oxides!$A$1:$D$13,2,FALSE)*VLOOKUP(Q$3,Oxides!$A$1:$D$13,3,FALSE)</f>
        <v>0.65505753800741562</v>
      </c>
      <c r="R77" s="7">
        <f>C77/VLOOKUP(R$3,Oxides!$A$1:$D$13,2,FALSE)*VLOOKUP(R$3,Oxides!$A$1:$D$13,3,FALSE)</f>
        <v>6.6321393892986552E-2</v>
      </c>
      <c r="S77" s="7">
        <f>D77/VLOOKUP(S$3,Oxides!$A$1:$D$13,2,FALSE)*VLOOKUP(S$3,Oxides!$A$1:$D$13,3,FALSE)</f>
        <v>0.26311948138538704</v>
      </c>
      <c r="T77" s="7">
        <f>E77/VLOOKUP(T$3,Oxides!$A$1:$D$13,2,FALSE)*VLOOKUP(T$3,Oxides!$A$1:$D$13,3,FALSE)</f>
        <v>0</v>
      </c>
      <c r="U77" s="7">
        <f>F77/VLOOKUP(U$3,Oxides!$A$1:$D$13,2,FALSE)*VLOOKUP(U$3,Oxides!$A$1:$D$13,3,FALSE)</f>
        <v>0.17073924648088501</v>
      </c>
      <c r="V77" s="7">
        <f>G77/VLOOKUP(V$3,Oxides!$A$1:$D$13,2,FALSE)*VLOOKUP(V$3,Oxides!$A$1:$D$13,3,FALSE)</f>
        <v>2.4810607528091768E-3</v>
      </c>
      <c r="W77" s="7">
        <f>H77/VLOOKUP(W$3,Oxides!$A$1:$D$13,2,FALSE)*VLOOKUP(W$3,Oxides!$A$1:$D$13,3,FALSE)</f>
        <v>0.30612043095906122</v>
      </c>
      <c r="X77" s="7">
        <f>I77/VLOOKUP(X$3,Oxides!$A$1:$D$13,2,FALSE)*VLOOKUP(X$3,Oxides!$A$1:$D$13,3,FALSE)</f>
        <v>0.18969531654416655</v>
      </c>
      <c r="Y77" s="7">
        <f>J77/VLOOKUP(Y$3,Oxides!$A$1:$D$13,2,FALSE)*VLOOKUP(Y$3,Oxides!$A$1:$D$13,3,FALSE)</f>
        <v>7.605809691271162E-2</v>
      </c>
      <c r="Z77" s="7">
        <f>K77/VLOOKUP(Z$3,Oxides!$A$1:$D$13,2,FALSE)*VLOOKUP(Z$3,Oxides!$A$1:$D$13,3,FALSE)</f>
        <v>2.2294081288816315E-2</v>
      </c>
      <c r="AA77" s="5">
        <f t="shared" si="57"/>
        <v>1.7518866462242393</v>
      </c>
      <c r="AC77" s="5"/>
      <c r="AD77" s="7">
        <f>B77/VLOOKUP(AD$3,Oxides!$A$1:$D$13,2,FALSE)*VLOOKUP(AD$3,Oxides!$A$1:$D$13,4,FALSE)</f>
        <v>1.3101150760148312</v>
      </c>
      <c r="AE77" s="7">
        <f>C77/VLOOKUP(AE$3,Oxides!$A$1:$D$13,2,FALSE)*VLOOKUP(AE$3,Oxides!$A$1:$D$13,4,FALSE)</f>
        <v>0.1326427877859731</v>
      </c>
      <c r="AF77" s="7">
        <f>D77/VLOOKUP(AF$3,Oxides!$A$1:$D$13,2,FALSE)*VLOOKUP(AF$3,Oxides!$A$1:$D$13,4,FALSE)</f>
        <v>0.39467922207808059</v>
      </c>
      <c r="AG77" s="7">
        <f>E77/VLOOKUP(AG$3,Oxides!$A$1:$D$13,2,FALSE)*VLOOKUP(AG$3,Oxides!$A$1:$D$13,4,FALSE)</f>
        <v>0</v>
      </c>
      <c r="AH77" s="7">
        <f>F77/VLOOKUP(AH$3,Oxides!$A$1:$D$13,2,FALSE)*VLOOKUP(AH$3,Oxides!$A$1:$D$13,4,FALSE)</f>
        <v>0.17073924648088501</v>
      </c>
      <c r="AI77" s="7">
        <f>G77/VLOOKUP(AI$3,Oxides!$A$1:$D$13,2,FALSE)*VLOOKUP(AI$3,Oxides!$A$1:$D$13,4,FALSE)</f>
        <v>2.4810607528091768E-3</v>
      </c>
      <c r="AJ77" s="7">
        <f>H77/VLOOKUP(AJ$3,Oxides!$A$1:$D$13,2,FALSE)*VLOOKUP(AJ$3,Oxides!$A$1:$D$13,4,FALSE)</f>
        <v>0.30612043095906122</v>
      </c>
      <c r="AK77" s="7">
        <f>I77/VLOOKUP(AK$3,Oxides!$A$1:$D$13,2,FALSE)*VLOOKUP(AK$3,Oxides!$A$1:$D$13,4,FALSE)</f>
        <v>0.18969531654416655</v>
      </c>
      <c r="AL77" s="7">
        <f>J77/VLOOKUP(AL$3,Oxides!$A$1:$D$13,2,FALSE)*VLOOKUP(AL$3,Oxides!$A$1:$D$13,4,FALSE)</f>
        <v>3.802904845635581E-2</v>
      </c>
      <c r="AM77" s="7">
        <f>K77/VLOOKUP(AM$3,Oxides!$A$1:$D$13,2,FALSE)*VLOOKUP(AM$3,Oxides!$A$1:$D$13,4,FALSE)</f>
        <v>1.1147040644408157E-2</v>
      </c>
      <c r="AN77" s="5">
        <f t="shared" si="58"/>
        <v>2.55564922971657</v>
      </c>
      <c r="AQ77" s="8">
        <f t="shared" si="59"/>
        <v>5.8953017491533704</v>
      </c>
      <c r="AR77" s="8">
        <f t="shared" si="60"/>
        <v>0.59687066667903477</v>
      </c>
      <c r="AS77" s="8">
        <f t="shared" si="61"/>
        <v>2.3679885335966318</v>
      </c>
      <c r="AT77" s="8">
        <f t="shared" si="62"/>
        <v>0</v>
      </c>
      <c r="AU77" s="8">
        <f t="shared" si="63"/>
        <v>1.5365968942051853</v>
      </c>
      <c r="AV77" s="8">
        <f t="shared" si="64"/>
        <v>2.2328728313368611E-2</v>
      </c>
      <c r="AW77" s="8">
        <f t="shared" si="65"/>
        <v>2.754982894440194</v>
      </c>
      <c r="AX77" s="8">
        <f t="shared" si="66"/>
        <v>1.7071952714730341</v>
      </c>
      <c r="AY77" s="8">
        <f t="shared" si="67"/>
        <v>0.68449778187532195</v>
      </c>
      <c r="AZ77" s="8">
        <f t="shared" si="68"/>
        <v>0.20063937714161281</v>
      </c>
      <c r="BA77" s="5">
        <f t="shared" si="69"/>
        <v>15.766401896877754</v>
      </c>
      <c r="BD77" s="8">
        <f t="shared" si="70"/>
        <v>11.790603498306741</v>
      </c>
      <c r="BE77" s="8">
        <f t="shared" si="71"/>
        <v>1.1937413333580695</v>
      </c>
      <c r="BF77" s="8">
        <f t="shared" si="72"/>
        <v>3.5519828003949478</v>
      </c>
      <c r="BG77" s="8">
        <f t="shared" si="73"/>
        <v>0</v>
      </c>
      <c r="BH77" s="8">
        <f t="shared" si="74"/>
        <v>1.5365968942051853</v>
      </c>
      <c r="BI77" s="8">
        <f t="shared" si="75"/>
        <v>2.2328728313368611E-2</v>
      </c>
      <c r="BJ77" s="8">
        <f t="shared" si="76"/>
        <v>2.754982894440194</v>
      </c>
      <c r="BK77" s="8">
        <f t="shared" si="77"/>
        <v>1.7071952714730341</v>
      </c>
      <c r="BL77" s="8">
        <f t="shared" si="78"/>
        <v>0.34224889093766098</v>
      </c>
      <c r="BM77" s="8">
        <f t="shared" si="79"/>
        <v>0.10031968857080641</v>
      </c>
      <c r="BN77" s="5">
        <f t="shared" si="80"/>
        <v>23.000000000000007</v>
      </c>
      <c r="BP77">
        <f t="shared" si="81"/>
        <v>5.8953017491533704</v>
      </c>
      <c r="BQ77">
        <f t="shared" si="82"/>
        <v>2.1046982508466296</v>
      </c>
      <c r="BR77">
        <f t="shared" si="83"/>
        <v>8</v>
      </c>
      <c r="BS77" s="8">
        <f t="shared" si="84"/>
        <v>0.2632902827500021</v>
      </c>
      <c r="BT77" s="8">
        <f t="shared" si="85"/>
        <v>0</v>
      </c>
      <c r="BU77" s="8">
        <f t="shared" si="86"/>
        <v>2.754982894440194</v>
      </c>
      <c r="BV77" s="8">
        <f t="shared" si="87"/>
        <v>1.5365968942051853</v>
      </c>
      <c r="BW77" s="8">
        <f t="shared" si="88"/>
        <v>2.2328728313368611E-2</v>
      </c>
      <c r="BX77" s="8">
        <f t="shared" si="89"/>
        <v>4.57719879970875</v>
      </c>
      <c r="BY77">
        <f t="shared" si="90"/>
        <v>0</v>
      </c>
      <c r="BZ77">
        <f t="shared" si="91"/>
        <v>0</v>
      </c>
      <c r="CA77">
        <f t="shared" si="92"/>
        <v>0</v>
      </c>
      <c r="CB77" s="8">
        <f t="shared" si="93"/>
        <v>1.7071952714730341</v>
      </c>
      <c r="CC77">
        <f t="shared" si="94"/>
        <v>0.29280472852696593</v>
      </c>
      <c r="CD77">
        <f t="shared" si="95"/>
        <v>2</v>
      </c>
      <c r="CE77">
        <f t="shared" si="96"/>
        <v>0.39169305334835602</v>
      </c>
      <c r="CF77" s="8">
        <f t="shared" si="97"/>
        <v>0.20063937714161281</v>
      </c>
      <c r="CG77">
        <f t="shared" si="98"/>
        <v>0.59233243048996886</v>
      </c>
      <c r="CH77" s="8">
        <f t="shared" si="99"/>
        <v>15.169531230198718</v>
      </c>
      <c r="CI77" s="8">
        <f t="shared" si="100"/>
        <v>14.284394071181785</v>
      </c>
      <c r="CJ77">
        <f t="shared" si="101"/>
        <v>1.0500970447365299</v>
      </c>
    </row>
    <row r="78" spans="1:88" x14ac:dyDescent="0.2">
      <c r="A78" s="2" t="s">
        <v>729</v>
      </c>
      <c r="B78" s="2">
        <v>40.945999145507812</v>
      </c>
      <c r="C78" s="2">
        <v>1.3309999704360962</v>
      </c>
      <c r="D78" s="2">
        <v>10.159000396728516</v>
      </c>
      <c r="E78" s="2"/>
      <c r="F78" s="2">
        <v>21.253999710083008</v>
      </c>
      <c r="G78" s="2">
        <v>0.39100000262260437</v>
      </c>
      <c r="H78" s="2">
        <v>7.8429999351501465</v>
      </c>
      <c r="I78" s="2">
        <v>10.805000305175781</v>
      </c>
      <c r="J78" s="2">
        <v>1.7569999694824219</v>
      </c>
      <c r="K78" s="2">
        <v>1.6200000047683716</v>
      </c>
      <c r="L78" s="2">
        <v>0.18299999833106995</v>
      </c>
      <c r="M78" s="2">
        <v>0.18799999356269836</v>
      </c>
      <c r="N78" s="6">
        <f t="shared" si="56"/>
        <v>96.476999431848526</v>
      </c>
      <c r="Q78" s="7">
        <f>B78/VLOOKUP(Q$3,Oxides!$A$1:$D$13,2,FALSE)*VLOOKUP(Q$3,Oxides!$A$1:$D$13,3,FALSE)</f>
        <v>0.68147017457839276</v>
      </c>
      <c r="R78" s="7">
        <f>C78/VLOOKUP(R$3,Oxides!$A$1:$D$13,2,FALSE)*VLOOKUP(R$3,Oxides!$A$1:$D$13,3,FALSE)</f>
        <v>1.6658572724948265E-2</v>
      </c>
      <c r="S78" s="7">
        <f>D78/VLOOKUP(S$3,Oxides!$A$1:$D$13,2,FALSE)*VLOOKUP(S$3,Oxides!$A$1:$D$13,3,FALSE)</f>
        <v>0.1992717313224886</v>
      </c>
      <c r="T78" s="7">
        <f>E78/VLOOKUP(T$3,Oxides!$A$1:$D$13,2,FALSE)*VLOOKUP(T$3,Oxides!$A$1:$D$13,3,FALSE)</f>
        <v>0</v>
      </c>
      <c r="U78" s="7">
        <f>F78/VLOOKUP(U$3,Oxides!$A$1:$D$13,2,FALSE)*VLOOKUP(U$3,Oxides!$A$1:$D$13,3,FALSE)</f>
        <v>0.29582553489225638</v>
      </c>
      <c r="V78" s="7">
        <f>G78/VLOOKUP(V$3,Oxides!$A$1:$D$13,2,FALSE)*VLOOKUP(V$3,Oxides!$A$1:$D$13,3,FALSE)</f>
        <v>5.5119020801806156E-3</v>
      </c>
      <c r="W78" s="7">
        <f>H78/VLOOKUP(W$3,Oxides!$A$1:$D$13,2,FALSE)*VLOOKUP(W$3,Oxides!$A$1:$D$13,3,FALSE)</f>
        <v>0.19459413699621247</v>
      </c>
      <c r="X78" s="7">
        <f>I78/VLOOKUP(X$3,Oxides!$A$1:$D$13,2,FALSE)*VLOOKUP(X$3,Oxides!$A$1:$D$13,3,FALSE)</f>
        <v>0.19267325087600404</v>
      </c>
      <c r="Y78" s="7">
        <f>J78/VLOOKUP(Y$3,Oxides!$A$1:$D$13,2,FALSE)*VLOOKUP(Y$3,Oxides!$A$1:$D$13,3,FALSE)</f>
        <v>5.6696676951313522E-2</v>
      </c>
      <c r="Z78" s="7">
        <f>K78/VLOOKUP(Z$3,Oxides!$A$1:$D$13,2,FALSE)*VLOOKUP(Z$3,Oxides!$A$1:$D$13,3,FALSE)</f>
        <v>3.4396584223186512E-2</v>
      </c>
      <c r="AA78" s="5">
        <f t="shared" si="57"/>
        <v>1.6770985646449832</v>
      </c>
      <c r="AC78" s="5"/>
      <c r="AD78" s="7">
        <f>B78/VLOOKUP(AD$3,Oxides!$A$1:$D$13,2,FALSE)*VLOOKUP(AD$3,Oxides!$A$1:$D$13,4,FALSE)</f>
        <v>1.3629403491567855</v>
      </c>
      <c r="AE78" s="7">
        <f>C78/VLOOKUP(AE$3,Oxides!$A$1:$D$13,2,FALSE)*VLOOKUP(AE$3,Oxides!$A$1:$D$13,4,FALSE)</f>
        <v>3.3317145449896529E-2</v>
      </c>
      <c r="AF78" s="7">
        <f>D78/VLOOKUP(AF$3,Oxides!$A$1:$D$13,2,FALSE)*VLOOKUP(AF$3,Oxides!$A$1:$D$13,4,FALSE)</f>
        <v>0.29890759698373293</v>
      </c>
      <c r="AG78" s="7">
        <f>E78/VLOOKUP(AG$3,Oxides!$A$1:$D$13,2,FALSE)*VLOOKUP(AG$3,Oxides!$A$1:$D$13,4,FALSE)</f>
        <v>0</v>
      </c>
      <c r="AH78" s="7">
        <f>F78/VLOOKUP(AH$3,Oxides!$A$1:$D$13,2,FALSE)*VLOOKUP(AH$3,Oxides!$A$1:$D$13,4,FALSE)</f>
        <v>0.29582553489225638</v>
      </c>
      <c r="AI78" s="7">
        <f>G78/VLOOKUP(AI$3,Oxides!$A$1:$D$13,2,FALSE)*VLOOKUP(AI$3,Oxides!$A$1:$D$13,4,FALSE)</f>
        <v>5.5119020801806156E-3</v>
      </c>
      <c r="AJ78" s="7">
        <f>H78/VLOOKUP(AJ$3,Oxides!$A$1:$D$13,2,FALSE)*VLOOKUP(AJ$3,Oxides!$A$1:$D$13,4,FALSE)</f>
        <v>0.19459413699621247</v>
      </c>
      <c r="AK78" s="7">
        <f>I78/VLOOKUP(AK$3,Oxides!$A$1:$D$13,2,FALSE)*VLOOKUP(AK$3,Oxides!$A$1:$D$13,4,FALSE)</f>
        <v>0.19267325087600404</v>
      </c>
      <c r="AL78" s="7">
        <f>J78/VLOOKUP(AL$3,Oxides!$A$1:$D$13,2,FALSE)*VLOOKUP(AL$3,Oxides!$A$1:$D$13,4,FALSE)</f>
        <v>2.8348338475656761E-2</v>
      </c>
      <c r="AM78" s="7">
        <f>K78/VLOOKUP(AM$3,Oxides!$A$1:$D$13,2,FALSE)*VLOOKUP(AM$3,Oxides!$A$1:$D$13,4,FALSE)</f>
        <v>1.7198292111593256E-2</v>
      </c>
      <c r="AN78" s="5">
        <f t="shared" si="58"/>
        <v>2.4293165470223186</v>
      </c>
      <c r="AQ78" s="8">
        <f t="shared" si="59"/>
        <v>6.45194387471442</v>
      </c>
      <c r="AR78" s="8">
        <f t="shared" si="60"/>
        <v>0.15771809282880173</v>
      </c>
      <c r="AS78" s="8">
        <f t="shared" si="61"/>
        <v>1.8866416671944441</v>
      </c>
      <c r="AT78" s="8">
        <f t="shared" si="62"/>
        <v>0</v>
      </c>
      <c r="AU78" s="8">
        <f t="shared" si="63"/>
        <v>2.8007825126213932</v>
      </c>
      <c r="AV78" s="8">
        <f t="shared" si="64"/>
        <v>5.2184943950406251E-2</v>
      </c>
      <c r="AW78" s="8">
        <f t="shared" si="65"/>
        <v>1.8423556849348575</v>
      </c>
      <c r="AX78" s="8">
        <f t="shared" si="66"/>
        <v>1.8241693432582462</v>
      </c>
      <c r="AY78" s="8">
        <f t="shared" si="67"/>
        <v>0.53678618847699744</v>
      </c>
      <c r="AZ78" s="8">
        <f t="shared" si="68"/>
        <v>0.32565597023697446</v>
      </c>
      <c r="BA78" s="5">
        <f t="shared" si="69"/>
        <v>15.878238278216541</v>
      </c>
      <c r="BD78" s="8">
        <f t="shared" si="70"/>
        <v>12.90388774942884</v>
      </c>
      <c r="BE78" s="8">
        <f t="shared" si="71"/>
        <v>0.31543618565760345</v>
      </c>
      <c r="BF78" s="8">
        <f t="shared" si="72"/>
        <v>2.8299625007916664</v>
      </c>
      <c r="BG78" s="8">
        <f t="shared" si="73"/>
        <v>0</v>
      </c>
      <c r="BH78" s="8">
        <f t="shared" si="74"/>
        <v>2.8007825126213932</v>
      </c>
      <c r="BI78" s="8">
        <f t="shared" si="75"/>
        <v>5.2184943950406251E-2</v>
      </c>
      <c r="BJ78" s="8">
        <f t="shared" si="76"/>
        <v>1.8423556849348575</v>
      </c>
      <c r="BK78" s="8">
        <f t="shared" si="77"/>
        <v>1.8241693432582462</v>
      </c>
      <c r="BL78" s="8">
        <f t="shared" si="78"/>
        <v>0.26839309423849872</v>
      </c>
      <c r="BM78" s="8">
        <f t="shared" si="79"/>
        <v>0.16282798511848723</v>
      </c>
      <c r="BN78" s="5">
        <f t="shared" si="80"/>
        <v>22.999999999999996</v>
      </c>
      <c r="BP78">
        <f t="shared" si="81"/>
        <v>6.45194387471442</v>
      </c>
      <c r="BQ78">
        <f t="shared" si="82"/>
        <v>1.54805612528558</v>
      </c>
      <c r="BR78">
        <f t="shared" si="83"/>
        <v>8</v>
      </c>
      <c r="BS78" s="8">
        <f t="shared" si="84"/>
        <v>0.33858554190886414</v>
      </c>
      <c r="BT78" s="8">
        <f t="shared" si="85"/>
        <v>0</v>
      </c>
      <c r="BU78" s="8">
        <f t="shared" si="86"/>
        <v>1.8423556849348575</v>
      </c>
      <c r="BV78" s="8">
        <f t="shared" si="87"/>
        <v>2.8007825126213932</v>
      </c>
      <c r="BW78" s="8">
        <f t="shared" si="88"/>
        <v>5.2184943950406251E-2</v>
      </c>
      <c r="BX78" s="8">
        <f t="shared" si="89"/>
        <v>5.0339086834155209</v>
      </c>
      <c r="BY78">
        <f t="shared" si="90"/>
        <v>0</v>
      </c>
      <c r="BZ78">
        <f t="shared" si="91"/>
        <v>0</v>
      </c>
      <c r="CA78">
        <f t="shared" si="92"/>
        <v>0</v>
      </c>
      <c r="CB78" s="8">
        <f t="shared" si="93"/>
        <v>1.8241693432582462</v>
      </c>
      <c r="CC78">
        <f t="shared" si="94"/>
        <v>0.1758306567417538</v>
      </c>
      <c r="CD78">
        <f t="shared" si="95"/>
        <v>2</v>
      </c>
      <c r="CE78">
        <f t="shared" si="96"/>
        <v>0.36095553173524364</v>
      </c>
      <c r="CF78" s="8">
        <f t="shared" si="97"/>
        <v>0.32565597023697446</v>
      </c>
      <c r="CG78">
        <f t="shared" si="98"/>
        <v>0.6866115019722181</v>
      </c>
      <c r="CH78" s="8">
        <f t="shared" si="99"/>
        <v>15.720520185387739</v>
      </c>
      <c r="CI78" s="8">
        <f t="shared" si="100"/>
        <v>14.858078026673768</v>
      </c>
      <c r="CJ78">
        <f t="shared" si="101"/>
        <v>1.0095518392803866</v>
      </c>
    </row>
    <row r="79" spans="1:88" x14ac:dyDescent="0.2">
      <c r="A79" s="2" t="s">
        <v>731</v>
      </c>
      <c r="B79" s="2">
        <v>40.894001007080078</v>
      </c>
      <c r="C79" s="2">
        <v>1.3930000066757202</v>
      </c>
      <c r="D79" s="2">
        <v>10.340999603271484</v>
      </c>
      <c r="E79" s="2"/>
      <c r="F79" s="2">
        <v>21.464000701904297</v>
      </c>
      <c r="G79" s="2">
        <v>0.35199999809265137</v>
      </c>
      <c r="H79" s="2">
        <v>7.7189998626708984</v>
      </c>
      <c r="I79" s="2">
        <v>10.862000465393066</v>
      </c>
      <c r="J79" s="2">
        <v>1.906999945640564</v>
      </c>
      <c r="K79" s="2">
        <v>1.6189999580383301</v>
      </c>
      <c r="L79" s="2">
        <v>0.36899998784065247</v>
      </c>
      <c r="M79" s="2">
        <v>0.18199999630451202</v>
      </c>
      <c r="N79" s="6">
        <f t="shared" si="56"/>
        <v>97.102001532912254</v>
      </c>
      <c r="Q79" s="7">
        <f>B79/VLOOKUP(Q$3,Oxides!$A$1:$D$13,2,FALSE)*VLOOKUP(Q$3,Oxides!$A$1:$D$13,3,FALSE)</f>
        <v>0.68060476205429787</v>
      </c>
      <c r="R79" s="7">
        <f>C79/VLOOKUP(R$3,Oxides!$A$1:$D$13,2,FALSE)*VLOOKUP(R$3,Oxides!$A$1:$D$13,3,FALSE)</f>
        <v>1.743455479526251E-2</v>
      </c>
      <c r="S79" s="7">
        <f>D79/VLOOKUP(S$3,Oxides!$A$1:$D$13,2,FALSE)*VLOOKUP(S$3,Oxides!$A$1:$D$13,3,FALSE)</f>
        <v>0.20284169840299149</v>
      </c>
      <c r="T79" s="7">
        <f>E79/VLOOKUP(T$3,Oxides!$A$1:$D$13,2,FALSE)*VLOOKUP(T$3,Oxides!$A$1:$D$13,3,FALSE)</f>
        <v>0</v>
      </c>
      <c r="U79" s="7">
        <f>F79/VLOOKUP(U$3,Oxides!$A$1:$D$13,2,FALSE)*VLOOKUP(U$3,Oxides!$A$1:$D$13,3,FALSE)</f>
        <v>0.29874845088834368</v>
      </c>
      <c r="V79" s="7">
        <f>G79/VLOOKUP(V$3,Oxides!$A$1:$D$13,2,FALSE)*VLOOKUP(V$3,Oxides!$A$1:$D$13,3,FALSE)</f>
        <v>4.9621215056183535E-3</v>
      </c>
      <c r="W79" s="7">
        <f>H79/VLOOKUP(W$3,Oxides!$A$1:$D$13,2,FALSE)*VLOOKUP(W$3,Oxides!$A$1:$D$13,3,FALSE)</f>
        <v>0.19151754802629237</v>
      </c>
      <c r="X79" s="7">
        <f>I79/VLOOKUP(X$3,Oxides!$A$1:$D$13,2,FALSE)*VLOOKUP(X$3,Oxides!$A$1:$D$13,3,FALSE)</f>
        <v>0.19368966974313326</v>
      </c>
      <c r="Y79" s="7">
        <f>J79/VLOOKUP(Y$3,Oxides!$A$1:$D$13,2,FALSE)*VLOOKUP(Y$3,Oxides!$A$1:$D$13,3,FALSE)</f>
        <v>6.1537030018279239E-2</v>
      </c>
      <c r="Z79" s="7">
        <f>K79/VLOOKUP(Z$3,Oxides!$A$1:$D$13,2,FALSE)*VLOOKUP(Z$3,Oxides!$A$1:$D$13,3,FALSE)</f>
        <v>3.4375350771658278E-2</v>
      </c>
      <c r="AA79" s="5">
        <f t="shared" si="57"/>
        <v>1.6857111862058767</v>
      </c>
      <c r="AC79" s="5"/>
      <c r="AD79" s="7">
        <f>B79/VLOOKUP(AD$3,Oxides!$A$1:$D$13,2,FALSE)*VLOOKUP(AD$3,Oxides!$A$1:$D$13,4,FALSE)</f>
        <v>1.3612095241085957</v>
      </c>
      <c r="AE79" s="7">
        <f>C79/VLOOKUP(AE$3,Oxides!$A$1:$D$13,2,FALSE)*VLOOKUP(AE$3,Oxides!$A$1:$D$13,4,FALSE)</f>
        <v>3.486910959052502E-2</v>
      </c>
      <c r="AF79" s="7">
        <f>D79/VLOOKUP(AF$3,Oxides!$A$1:$D$13,2,FALSE)*VLOOKUP(AF$3,Oxides!$A$1:$D$13,4,FALSE)</f>
        <v>0.30426254760448723</v>
      </c>
      <c r="AG79" s="7">
        <f>E79/VLOOKUP(AG$3,Oxides!$A$1:$D$13,2,FALSE)*VLOOKUP(AG$3,Oxides!$A$1:$D$13,4,FALSE)</f>
        <v>0</v>
      </c>
      <c r="AH79" s="7">
        <f>F79/VLOOKUP(AH$3,Oxides!$A$1:$D$13,2,FALSE)*VLOOKUP(AH$3,Oxides!$A$1:$D$13,4,FALSE)</f>
        <v>0.29874845088834368</v>
      </c>
      <c r="AI79" s="7">
        <f>G79/VLOOKUP(AI$3,Oxides!$A$1:$D$13,2,FALSE)*VLOOKUP(AI$3,Oxides!$A$1:$D$13,4,FALSE)</f>
        <v>4.9621215056183535E-3</v>
      </c>
      <c r="AJ79" s="7">
        <f>H79/VLOOKUP(AJ$3,Oxides!$A$1:$D$13,2,FALSE)*VLOOKUP(AJ$3,Oxides!$A$1:$D$13,4,FALSE)</f>
        <v>0.19151754802629237</v>
      </c>
      <c r="AK79" s="7">
        <f>I79/VLOOKUP(AK$3,Oxides!$A$1:$D$13,2,FALSE)*VLOOKUP(AK$3,Oxides!$A$1:$D$13,4,FALSE)</f>
        <v>0.19368966974313326</v>
      </c>
      <c r="AL79" s="7">
        <f>J79/VLOOKUP(AL$3,Oxides!$A$1:$D$13,2,FALSE)*VLOOKUP(AL$3,Oxides!$A$1:$D$13,4,FALSE)</f>
        <v>3.0768515009139619E-2</v>
      </c>
      <c r="AM79" s="7">
        <f>K79/VLOOKUP(AM$3,Oxides!$A$1:$D$13,2,FALSE)*VLOOKUP(AM$3,Oxides!$A$1:$D$13,4,FALSE)</f>
        <v>1.7187675385829139E-2</v>
      </c>
      <c r="AN79" s="5">
        <f t="shared" si="58"/>
        <v>2.4372151618619649</v>
      </c>
      <c r="AQ79" s="8">
        <f t="shared" si="59"/>
        <v>6.4228672840233347</v>
      </c>
      <c r="AR79" s="8">
        <f t="shared" si="60"/>
        <v>0.1645298973048768</v>
      </c>
      <c r="AS79" s="8">
        <f t="shared" si="61"/>
        <v>1.9142171508996353</v>
      </c>
      <c r="AT79" s="8">
        <f t="shared" si="62"/>
        <v>0</v>
      </c>
      <c r="AU79" s="8">
        <f t="shared" si="63"/>
        <v>2.8192891944683649</v>
      </c>
      <c r="AV79" s="8">
        <f t="shared" si="64"/>
        <v>4.6827541702157673E-2</v>
      </c>
      <c r="AW79" s="8">
        <f t="shared" si="65"/>
        <v>1.8073511413902006</v>
      </c>
      <c r="AX79" s="8">
        <f t="shared" si="66"/>
        <v>1.8278494544932478</v>
      </c>
      <c r="AY79" s="8">
        <f t="shared" si="67"/>
        <v>0.58072496534903095</v>
      </c>
      <c r="AZ79" s="8">
        <f t="shared" si="68"/>
        <v>0.32440019253126529</v>
      </c>
      <c r="BA79" s="5">
        <f t="shared" si="69"/>
        <v>15.908056822162113</v>
      </c>
      <c r="BD79" s="8">
        <f t="shared" si="70"/>
        <v>12.845734568046669</v>
      </c>
      <c r="BE79" s="8">
        <f t="shared" si="71"/>
        <v>0.3290597946097536</v>
      </c>
      <c r="BF79" s="8">
        <f t="shared" si="72"/>
        <v>2.8713257263494532</v>
      </c>
      <c r="BG79" s="8">
        <f t="shared" si="73"/>
        <v>0</v>
      </c>
      <c r="BH79" s="8">
        <f t="shared" si="74"/>
        <v>2.8192891944683649</v>
      </c>
      <c r="BI79" s="8">
        <f t="shared" si="75"/>
        <v>4.6827541702157673E-2</v>
      </c>
      <c r="BJ79" s="8">
        <f t="shared" si="76"/>
        <v>1.8073511413902006</v>
      </c>
      <c r="BK79" s="8">
        <f t="shared" si="77"/>
        <v>1.8278494544932478</v>
      </c>
      <c r="BL79" s="8">
        <f t="shared" si="78"/>
        <v>0.29036248267451548</v>
      </c>
      <c r="BM79" s="8">
        <f t="shared" si="79"/>
        <v>0.16220009626563264</v>
      </c>
      <c r="BN79" s="5">
        <f t="shared" si="80"/>
        <v>22.999999999999989</v>
      </c>
      <c r="BP79">
        <f t="shared" si="81"/>
        <v>6.4228672840233347</v>
      </c>
      <c r="BQ79">
        <f t="shared" si="82"/>
        <v>1.5771327159766653</v>
      </c>
      <c r="BR79">
        <f t="shared" si="83"/>
        <v>8</v>
      </c>
      <c r="BS79" s="8">
        <f t="shared" si="84"/>
        <v>0.33708443492297002</v>
      </c>
      <c r="BT79" s="8">
        <f t="shared" si="85"/>
        <v>0</v>
      </c>
      <c r="BU79" s="8">
        <f t="shared" si="86"/>
        <v>1.8073511413902006</v>
      </c>
      <c r="BV79" s="8">
        <f t="shared" si="87"/>
        <v>2.8192891944683649</v>
      </c>
      <c r="BW79" s="8">
        <f t="shared" si="88"/>
        <v>4.6827541702157673E-2</v>
      </c>
      <c r="BX79" s="8">
        <f t="shared" si="89"/>
        <v>5.0105523124836928</v>
      </c>
      <c r="BY79">
        <f t="shared" si="90"/>
        <v>0</v>
      </c>
      <c r="BZ79">
        <f t="shared" si="91"/>
        <v>0</v>
      </c>
      <c r="CA79">
        <f t="shared" si="92"/>
        <v>0</v>
      </c>
      <c r="CB79" s="8">
        <f t="shared" si="93"/>
        <v>1.8278494544932478</v>
      </c>
      <c r="CC79">
        <f t="shared" si="94"/>
        <v>0.17215054550675224</v>
      </c>
      <c r="CD79">
        <f t="shared" si="95"/>
        <v>2</v>
      </c>
      <c r="CE79">
        <f t="shared" si="96"/>
        <v>0.40857441984227871</v>
      </c>
      <c r="CF79" s="8">
        <f t="shared" si="97"/>
        <v>0.32440019253126529</v>
      </c>
      <c r="CG79">
        <f t="shared" si="98"/>
        <v>0.732974612373544</v>
      </c>
      <c r="CH79" s="8">
        <f t="shared" si="99"/>
        <v>15.743526924857237</v>
      </c>
      <c r="CI79" s="8">
        <f t="shared" si="100"/>
        <v>14.83840176697694</v>
      </c>
      <c r="CJ79">
        <f t="shared" si="101"/>
        <v>1.0108905416877645</v>
      </c>
    </row>
    <row r="80" spans="1:88" x14ac:dyDescent="0.2">
      <c r="A80" s="2" t="s">
        <v>733</v>
      </c>
      <c r="B80" s="2">
        <v>40.471000671386719</v>
      </c>
      <c r="C80" s="2">
        <v>1.4119999408721924</v>
      </c>
      <c r="D80" s="2">
        <v>10.503000259399414</v>
      </c>
      <c r="E80" s="2"/>
      <c r="F80" s="2">
        <v>21.552000045776367</v>
      </c>
      <c r="G80" s="2">
        <v>0.375</v>
      </c>
      <c r="H80" s="2">
        <v>7.4340000152587891</v>
      </c>
      <c r="I80" s="2">
        <v>10.805999755859375</v>
      </c>
      <c r="J80" s="2">
        <v>1.8079999685287476</v>
      </c>
      <c r="K80" s="2">
        <v>1.6339999437332153</v>
      </c>
      <c r="L80" s="2">
        <v>0.31600001454353333</v>
      </c>
      <c r="M80" s="2">
        <v>0.19799999892711639</v>
      </c>
      <c r="N80" s="6">
        <f t="shared" si="56"/>
        <v>96.509000614285469</v>
      </c>
      <c r="Q80" s="7">
        <f>B80/VLOOKUP(Q$3,Oxides!$A$1:$D$13,2,FALSE)*VLOOKUP(Q$3,Oxides!$A$1:$D$13,3,FALSE)</f>
        <v>0.67356470640472665</v>
      </c>
      <c r="R80" s="7">
        <f>C80/VLOOKUP(R$3,Oxides!$A$1:$D$13,2,FALSE)*VLOOKUP(R$3,Oxides!$A$1:$D$13,3,FALSE)</f>
        <v>1.7672354789711391E-2</v>
      </c>
      <c r="S80" s="7">
        <f>D80/VLOOKUP(S$3,Oxides!$A$1:$D$13,2,FALSE)*VLOOKUP(S$3,Oxides!$A$1:$D$13,3,FALSE)</f>
        <v>0.20601938813242465</v>
      </c>
      <c r="T80" s="7">
        <f>E80/VLOOKUP(T$3,Oxides!$A$1:$D$13,2,FALSE)*VLOOKUP(T$3,Oxides!$A$1:$D$13,3,FALSE)</f>
        <v>0</v>
      </c>
      <c r="U80" s="7">
        <f>F80/VLOOKUP(U$3,Oxides!$A$1:$D$13,2,FALSE)*VLOOKUP(U$3,Oxides!$A$1:$D$13,3,FALSE)</f>
        <v>0.29997327695996412</v>
      </c>
      <c r="V80" s="7">
        <f>G80/VLOOKUP(V$3,Oxides!$A$1:$D$13,2,FALSE)*VLOOKUP(V$3,Oxides!$A$1:$D$13,3,FALSE)</f>
        <v>5.2863510644596502E-3</v>
      </c>
      <c r="W80" s="7">
        <f>H80/VLOOKUP(W$3,Oxides!$A$1:$D$13,2,FALSE)*VLOOKUP(W$3,Oxides!$A$1:$D$13,3,FALSE)</f>
        <v>0.18444636355481756</v>
      </c>
      <c r="X80" s="7">
        <f>I80/VLOOKUP(X$3,Oxides!$A$1:$D$13,2,FALSE)*VLOOKUP(X$3,Oxides!$A$1:$D$13,3,FALSE)</f>
        <v>0.1926910729404982</v>
      </c>
      <c r="Y80" s="7">
        <f>J80/VLOOKUP(Y$3,Oxides!$A$1:$D$13,2,FALSE)*VLOOKUP(Y$3,Oxides!$A$1:$D$13,3,FALSE)</f>
        <v>5.8342397224887925E-2</v>
      </c>
      <c r="Z80" s="7">
        <f>K80/VLOOKUP(Z$3,Oxides!$A$1:$D$13,2,FALSE)*VLOOKUP(Z$3,Oxides!$A$1:$D$13,3,FALSE)</f>
        <v>3.4693837357943492E-2</v>
      </c>
      <c r="AA80" s="5">
        <f t="shared" si="57"/>
        <v>1.6726897484294336</v>
      </c>
      <c r="AC80" s="5"/>
      <c r="AD80" s="7">
        <f>B80/VLOOKUP(AD$3,Oxides!$A$1:$D$13,2,FALSE)*VLOOKUP(AD$3,Oxides!$A$1:$D$13,4,FALSE)</f>
        <v>1.3471294128094533</v>
      </c>
      <c r="AE80" s="7">
        <f>C80/VLOOKUP(AE$3,Oxides!$A$1:$D$13,2,FALSE)*VLOOKUP(AE$3,Oxides!$A$1:$D$13,4,FALSE)</f>
        <v>3.5344709579422783E-2</v>
      </c>
      <c r="AF80" s="7">
        <f>D80/VLOOKUP(AF$3,Oxides!$A$1:$D$13,2,FALSE)*VLOOKUP(AF$3,Oxides!$A$1:$D$13,4,FALSE)</f>
        <v>0.30902908219863701</v>
      </c>
      <c r="AG80" s="7">
        <f>E80/VLOOKUP(AG$3,Oxides!$A$1:$D$13,2,FALSE)*VLOOKUP(AG$3,Oxides!$A$1:$D$13,4,FALSE)</f>
        <v>0</v>
      </c>
      <c r="AH80" s="7">
        <f>F80/VLOOKUP(AH$3,Oxides!$A$1:$D$13,2,FALSE)*VLOOKUP(AH$3,Oxides!$A$1:$D$13,4,FALSE)</f>
        <v>0.29997327695996412</v>
      </c>
      <c r="AI80" s="7">
        <f>G80/VLOOKUP(AI$3,Oxides!$A$1:$D$13,2,FALSE)*VLOOKUP(AI$3,Oxides!$A$1:$D$13,4,FALSE)</f>
        <v>5.2863510644596502E-3</v>
      </c>
      <c r="AJ80" s="7">
        <f>H80/VLOOKUP(AJ$3,Oxides!$A$1:$D$13,2,FALSE)*VLOOKUP(AJ$3,Oxides!$A$1:$D$13,4,FALSE)</f>
        <v>0.18444636355481756</v>
      </c>
      <c r="AK80" s="7">
        <f>I80/VLOOKUP(AK$3,Oxides!$A$1:$D$13,2,FALSE)*VLOOKUP(AK$3,Oxides!$A$1:$D$13,4,FALSE)</f>
        <v>0.1926910729404982</v>
      </c>
      <c r="AL80" s="7">
        <f>J80/VLOOKUP(AL$3,Oxides!$A$1:$D$13,2,FALSE)*VLOOKUP(AL$3,Oxides!$A$1:$D$13,4,FALSE)</f>
        <v>2.9171198612443962E-2</v>
      </c>
      <c r="AM80" s="7">
        <f>K80/VLOOKUP(AM$3,Oxides!$A$1:$D$13,2,FALSE)*VLOOKUP(AM$3,Oxides!$A$1:$D$13,4,FALSE)</f>
        <v>1.7346918678971746E-2</v>
      </c>
      <c r="AN80" s="5">
        <f t="shared" si="58"/>
        <v>2.4204183863986684</v>
      </c>
      <c r="AQ80" s="8">
        <f t="shared" si="59"/>
        <v>6.4005414660393427</v>
      </c>
      <c r="AR80" s="8">
        <f t="shared" si="60"/>
        <v>0.16793136362186478</v>
      </c>
      <c r="AS80" s="8">
        <f t="shared" si="61"/>
        <v>1.9576970467887096</v>
      </c>
      <c r="AT80" s="8">
        <f t="shared" si="62"/>
        <v>0</v>
      </c>
      <c r="AU80" s="8">
        <f t="shared" si="63"/>
        <v>2.8504928771197879</v>
      </c>
      <c r="AV80" s="8">
        <f t="shared" si="64"/>
        <v>5.0233494822967129E-2</v>
      </c>
      <c r="AW80" s="8">
        <f t="shared" si="65"/>
        <v>1.752699609951673</v>
      </c>
      <c r="AX80" s="8">
        <f t="shared" si="66"/>
        <v>1.83104487328972</v>
      </c>
      <c r="AY80" s="8">
        <f t="shared" si="67"/>
        <v>0.55439800974615527</v>
      </c>
      <c r="AZ80" s="8">
        <f t="shared" si="68"/>
        <v>0.32967782087458836</v>
      </c>
      <c r="BA80" s="5">
        <f t="shared" si="69"/>
        <v>15.894716562254807</v>
      </c>
      <c r="BD80" s="8">
        <f t="shared" si="70"/>
        <v>12.801082932078685</v>
      </c>
      <c r="BE80" s="8">
        <f t="shared" si="71"/>
        <v>0.33586272724372956</v>
      </c>
      <c r="BF80" s="8">
        <f t="shared" si="72"/>
        <v>2.9365455701830649</v>
      </c>
      <c r="BG80" s="8">
        <f t="shared" si="73"/>
        <v>0</v>
      </c>
      <c r="BH80" s="8">
        <f t="shared" si="74"/>
        <v>2.8504928771197879</v>
      </c>
      <c r="BI80" s="8">
        <f t="shared" si="75"/>
        <v>5.0233494822967129E-2</v>
      </c>
      <c r="BJ80" s="8">
        <f t="shared" si="76"/>
        <v>1.752699609951673</v>
      </c>
      <c r="BK80" s="8">
        <f t="shared" si="77"/>
        <v>1.83104487328972</v>
      </c>
      <c r="BL80" s="8">
        <f t="shared" si="78"/>
        <v>0.27719900487307764</v>
      </c>
      <c r="BM80" s="8">
        <f t="shared" si="79"/>
        <v>0.16483891043729418</v>
      </c>
      <c r="BN80" s="5">
        <f t="shared" si="80"/>
        <v>23</v>
      </c>
      <c r="BP80">
        <f t="shared" si="81"/>
        <v>6.4005414660393427</v>
      </c>
      <c r="BQ80">
        <f t="shared" si="82"/>
        <v>1.5994585339606573</v>
      </c>
      <c r="BR80">
        <f t="shared" si="83"/>
        <v>8</v>
      </c>
      <c r="BS80" s="8">
        <f t="shared" si="84"/>
        <v>0.3582385128280523</v>
      </c>
      <c r="BT80" s="8">
        <f t="shared" si="85"/>
        <v>0</v>
      </c>
      <c r="BU80" s="8">
        <f t="shared" si="86"/>
        <v>1.752699609951673</v>
      </c>
      <c r="BV80" s="8">
        <f t="shared" si="87"/>
        <v>2.8504928771197879</v>
      </c>
      <c r="BW80" s="8">
        <f t="shared" si="88"/>
        <v>5.0233494822967129E-2</v>
      </c>
      <c r="BX80" s="8">
        <f t="shared" si="89"/>
        <v>5.0116644947224795</v>
      </c>
      <c r="BY80">
        <f t="shared" si="90"/>
        <v>0</v>
      </c>
      <c r="BZ80">
        <f t="shared" si="91"/>
        <v>0</v>
      </c>
      <c r="CA80">
        <f t="shared" si="92"/>
        <v>0</v>
      </c>
      <c r="CB80" s="8">
        <f t="shared" si="93"/>
        <v>1.83104487328972</v>
      </c>
      <c r="CC80">
        <f t="shared" si="94"/>
        <v>0.16895512671028001</v>
      </c>
      <c r="CD80">
        <f t="shared" si="95"/>
        <v>2</v>
      </c>
      <c r="CE80">
        <f t="shared" si="96"/>
        <v>0.38544288303587526</v>
      </c>
      <c r="CF80" s="8">
        <f t="shared" si="97"/>
        <v>0.32967782087458836</v>
      </c>
      <c r="CG80">
        <f t="shared" si="98"/>
        <v>0.71512070391046367</v>
      </c>
      <c r="CH80" s="8">
        <f t="shared" si="99"/>
        <v>15.726785198632943</v>
      </c>
      <c r="CI80" s="8">
        <f t="shared" si="100"/>
        <v>14.8427093680122</v>
      </c>
      <c r="CJ80">
        <f t="shared" si="101"/>
        <v>1.0105971644453795</v>
      </c>
    </row>
    <row r="81" spans="1:88" x14ac:dyDescent="0.2">
      <c r="A81" s="2" t="s">
        <v>735</v>
      </c>
      <c r="B81" s="2">
        <v>40.759998321533203</v>
      </c>
      <c r="C81" s="2">
        <v>1.3860000371932983</v>
      </c>
      <c r="D81" s="2">
        <v>10.189000129699707</v>
      </c>
      <c r="E81" s="2"/>
      <c r="F81" s="2">
        <v>21.368000030517578</v>
      </c>
      <c r="G81" s="2">
        <v>0.38400000333786011</v>
      </c>
      <c r="H81" s="2">
        <v>7.4510002136230469</v>
      </c>
      <c r="I81" s="2">
        <v>10.828000068664551</v>
      </c>
      <c r="J81" s="2">
        <v>1.6820000410079956</v>
      </c>
      <c r="K81" s="2">
        <v>1.6349999904632568</v>
      </c>
      <c r="L81" s="2">
        <v>0.17299999296665192</v>
      </c>
      <c r="M81" s="2">
        <v>0.19300000369548798</v>
      </c>
      <c r="N81" s="6">
        <f t="shared" si="56"/>
        <v>96.048998832702637</v>
      </c>
      <c r="Q81" s="7">
        <f>B81/VLOOKUP(Q$3,Oxides!$A$1:$D$13,2,FALSE)*VLOOKUP(Q$3,Oxides!$A$1:$D$13,3,FALSE)</f>
        <v>0.6783745360146527</v>
      </c>
      <c r="R81" s="7">
        <f>C81/VLOOKUP(R$3,Oxides!$A$1:$D$13,2,FALSE)*VLOOKUP(R$3,Oxides!$A$1:$D$13,3,FALSE)</f>
        <v>1.7346944349518372E-2</v>
      </c>
      <c r="S81" s="7">
        <f>D81/VLOOKUP(S$3,Oxides!$A$1:$D$13,2,FALSE)*VLOOKUP(S$3,Oxides!$A$1:$D$13,3,FALSE)</f>
        <v>0.19986018476228834</v>
      </c>
      <c r="T81" s="7">
        <f>E81/VLOOKUP(T$3,Oxides!$A$1:$D$13,2,FALSE)*VLOOKUP(T$3,Oxides!$A$1:$D$13,3,FALSE)</f>
        <v>0</v>
      </c>
      <c r="U81" s="7">
        <f>F81/VLOOKUP(U$3,Oxides!$A$1:$D$13,2,FALSE)*VLOOKUP(U$3,Oxides!$A$1:$D$13,3,FALSE)</f>
        <v>0.2974122576846937</v>
      </c>
      <c r="V81" s="7">
        <f>G81/VLOOKUP(V$3,Oxides!$A$1:$D$13,2,FALSE)*VLOOKUP(V$3,Oxides!$A$1:$D$13,3,FALSE)</f>
        <v>5.4132235370602834E-3</v>
      </c>
      <c r="W81" s="7">
        <f>H81/VLOOKUP(W$3,Oxides!$A$1:$D$13,2,FALSE)*VLOOKUP(W$3,Oxides!$A$1:$D$13,3,FALSE)</f>
        <v>0.18486815865322512</v>
      </c>
      <c r="X81" s="7">
        <f>I81/VLOOKUP(X$3,Oxides!$A$1:$D$13,2,FALSE)*VLOOKUP(X$3,Oxides!$A$1:$D$13,3,FALSE)</f>
        <v>0.19308337943459722</v>
      </c>
      <c r="Y81" s="7">
        <f>J81/VLOOKUP(Y$3,Oxides!$A$1:$D$13,2,FALSE)*VLOOKUP(Y$3,Oxides!$A$1:$D$13,3,FALSE)</f>
        <v>5.4276502341214471E-2</v>
      </c>
      <c r="Z81" s="7">
        <f>K81/VLOOKUP(Z$3,Oxides!$A$1:$D$13,2,FALSE)*VLOOKUP(Z$3,Oxides!$A$1:$D$13,3,FALSE)</f>
        <v>3.4715070809471733E-2</v>
      </c>
      <c r="AA81" s="5">
        <f t="shared" si="57"/>
        <v>1.6653502575867218</v>
      </c>
      <c r="AC81" s="5"/>
      <c r="AD81" s="7">
        <f>B81/VLOOKUP(AD$3,Oxides!$A$1:$D$13,2,FALSE)*VLOOKUP(AD$3,Oxides!$A$1:$D$13,4,FALSE)</f>
        <v>1.3567490720293054</v>
      </c>
      <c r="AE81" s="7">
        <f>C81/VLOOKUP(AE$3,Oxides!$A$1:$D$13,2,FALSE)*VLOOKUP(AE$3,Oxides!$A$1:$D$13,4,FALSE)</f>
        <v>3.4693888699036744E-2</v>
      </c>
      <c r="AF81" s="7">
        <f>D81/VLOOKUP(AF$3,Oxides!$A$1:$D$13,2,FALSE)*VLOOKUP(AF$3,Oxides!$A$1:$D$13,4,FALSE)</f>
        <v>0.29979027714343254</v>
      </c>
      <c r="AG81" s="7">
        <f>E81/VLOOKUP(AG$3,Oxides!$A$1:$D$13,2,FALSE)*VLOOKUP(AG$3,Oxides!$A$1:$D$13,4,FALSE)</f>
        <v>0</v>
      </c>
      <c r="AH81" s="7">
        <f>F81/VLOOKUP(AH$3,Oxides!$A$1:$D$13,2,FALSE)*VLOOKUP(AH$3,Oxides!$A$1:$D$13,4,FALSE)</f>
        <v>0.2974122576846937</v>
      </c>
      <c r="AI81" s="7">
        <f>G81/VLOOKUP(AI$3,Oxides!$A$1:$D$13,2,FALSE)*VLOOKUP(AI$3,Oxides!$A$1:$D$13,4,FALSE)</f>
        <v>5.4132235370602834E-3</v>
      </c>
      <c r="AJ81" s="7">
        <f>H81/VLOOKUP(AJ$3,Oxides!$A$1:$D$13,2,FALSE)*VLOOKUP(AJ$3,Oxides!$A$1:$D$13,4,FALSE)</f>
        <v>0.18486815865322512</v>
      </c>
      <c r="AK81" s="7">
        <f>I81/VLOOKUP(AK$3,Oxides!$A$1:$D$13,2,FALSE)*VLOOKUP(AK$3,Oxides!$A$1:$D$13,4,FALSE)</f>
        <v>0.19308337943459722</v>
      </c>
      <c r="AL81" s="7">
        <f>J81/VLOOKUP(AL$3,Oxides!$A$1:$D$13,2,FALSE)*VLOOKUP(AL$3,Oxides!$A$1:$D$13,4,FALSE)</f>
        <v>2.7138251170607235E-2</v>
      </c>
      <c r="AM81" s="7">
        <f>K81/VLOOKUP(AM$3,Oxides!$A$1:$D$13,2,FALSE)*VLOOKUP(AM$3,Oxides!$A$1:$D$13,4,FALSE)</f>
        <v>1.7357535404735867E-2</v>
      </c>
      <c r="AN81" s="5">
        <f t="shared" si="58"/>
        <v>2.4165060437566939</v>
      </c>
      <c r="AQ81" s="8">
        <f t="shared" si="59"/>
        <v>6.4566833460433761</v>
      </c>
      <c r="AR81" s="8">
        <f t="shared" si="60"/>
        <v>0.16510603028274234</v>
      </c>
      <c r="AS81" s="8">
        <f t="shared" si="61"/>
        <v>1.9022440524859945</v>
      </c>
      <c r="AT81" s="8">
        <f t="shared" si="62"/>
        <v>0</v>
      </c>
      <c r="AU81" s="8">
        <f t="shared" si="63"/>
        <v>2.8307323891951706</v>
      </c>
      <c r="AV81" s="8">
        <f t="shared" si="64"/>
        <v>5.152237945940856E-2</v>
      </c>
      <c r="AW81" s="8">
        <f t="shared" si="65"/>
        <v>1.7595518372526313</v>
      </c>
      <c r="AX81" s="8">
        <f t="shared" si="66"/>
        <v>1.8377432733798991</v>
      </c>
      <c r="AY81" s="8">
        <f t="shared" si="67"/>
        <v>0.51659690944005932</v>
      </c>
      <c r="AZ81" s="8">
        <f t="shared" si="68"/>
        <v>0.33041366922326704</v>
      </c>
      <c r="BA81" s="5">
        <f t="shared" si="69"/>
        <v>15.85059388676255</v>
      </c>
      <c r="BD81" s="8">
        <f t="shared" si="70"/>
        <v>12.913366692086752</v>
      </c>
      <c r="BE81" s="8">
        <f t="shared" si="71"/>
        <v>0.33021206056548469</v>
      </c>
      <c r="BF81" s="8">
        <f t="shared" si="72"/>
        <v>2.8533660787289925</v>
      </c>
      <c r="BG81" s="8">
        <f t="shared" si="73"/>
        <v>0</v>
      </c>
      <c r="BH81" s="8">
        <f t="shared" si="74"/>
        <v>2.8307323891951706</v>
      </c>
      <c r="BI81" s="8">
        <f t="shared" si="75"/>
        <v>5.152237945940856E-2</v>
      </c>
      <c r="BJ81" s="8">
        <f t="shared" si="76"/>
        <v>1.7595518372526313</v>
      </c>
      <c r="BK81" s="8">
        <f t="shared" si="77"/>
        <v>1.8377432733798991</v>
      </c>
      <c r="BL81" s="8">
        <f t="shared" si="78"/>
        <v>0.25829845472002966</v>
      </c>
      <c r="BM81" s="8">
        <f t="shared" si="79"/>
        <v>0.16520683461163352</v>
      </c>
      <c r="BN81" s="5">
        <f t="shared" si="80"/>
        <v>23.000000000000004</v>
      </c>
      <c r="BP81">
        <f t="shared" si="81"/>
        <v>6.4566833460433761</v>
      </c>
      <c r="BQ81">
        <f t="shared" si="82"/>
        <v>1.5433166539566239</v>
      </c>
      <c r="BR81">
        <f t="shared" si="83"/>
        <v>8</v>
      </c>
      <c r="BS81" s="8">
        <f t="shared" si="84"/>
        <v>0.35892739852937061</v>
      </c>
      <c r="BT81" s="8">
        <f t="shared" si="85"/>
        <v>0</v>
      </c>
      <c r="BU81" s="8">
        <f t="shared" si="86"/>
        <v>1.7595518372526313</v>
      </c>
      <c r="BV81" s="8">
        <f t="shared" si="87"/>
        <v>2.8307323891951706</v>
      </c>
      <c r="BW81" s="8">
        <f t="shared" si="88"/>
        <v>5.152237945940856E-2</v>
      </c>
      <c r="BX81" s="8">
        <f t="shared" si="89"/>
        <v>5.0007340044365804</v>
      </c>
      <c r="BY81">
        <f t="shared" si="90"/>
        <v>0</v>
      </c>
      <c r="BZ81">
        <f t="shared" si="91"/>
        <v>0</v>
      </c>
      <c r="CA81">
        <f t="shared" si="92"/>
        <v>0</v>
      </c>
      <c r="CB81" s="8">
        <f t="shared" si="93"/>
        <v>1.8377432733798991</v>
      </c>
      <c r="CC81">
        <f t="shared" si="94"/>
        <v>0.16225672662010093</v>
      </c>
      <c r="CD81">
        <f t="shared" si="95"/>
        <v>2</v>
      </c>
      <c r="CE81">
        <f t="shared" si="96"/>
        <v>0.35434018281995838</v>
      </c>
      <c r="CF81" s="8">
        <f t="shared" si="97"/>
        <v>0.33041366922326704</v>
      </c>
      <c r="CG81">
        <f t="shared" si="98"/>
        <v>0.68475385204322547</v>
      </c>
      <c r="CH81" s="8">
        <f t="shared" si="99"/>
        <v>15.685487856479806</v>
      </c>
      <c r="CI81" s="8">
        <f t="shared" si="100"/>
        <v>14.83847727781648</v>
      </c>
      <c r="CJ81">
        <f t="shared" si="101"/>
        <v>1.0108853974137222</v>
      </c>
    </row>
    <row r="82" spans="1:88" x14ac:dyDescent="0.2">
      <c r="A82" s="2" t="s">
        <v>737</v>
      </c>
      <c r="B82" s="2">
        <v>40.803001403808594</v>
      </c>
      <c r="C82" s="2">
        <v>1.0570000410079956</v>
      </c>
      <c r="D82" s="2">
        <v>10.185000419616699</v>
      </c>
      <c r="E82" s="2"/>
      <c r="F82" s="2">
        <v>21.669000625610352</v>
      </c>
      <c r="G82" s="2">
        <v>0.39100000262260437</v>
      </c>
      <c r="H82" s="2">
        <v>7.494999885559082</v>
      </c>
      <c r="I82" s="2">
        <v>10.574000358581543</v>
      </c>
      <c r="J82" s="2">
        <v>1.6890000104904175</v>
      </c>
      <c r="K82" s="2">
        <v>1.6109999418258667</v>
      </c>
      <c r="L82" s="2">
        <v>0.11900000274181366</v>
      </c>
      <c r="M82" s="2">
        <v>0.18500000238418579</v>
      </c>
      <c r="N82" s="6">
        <f t="shared" si="56"/>
        <v>95.778002694249153</v>
      </c>
      <c r="Q82" s="7">
        <f>B82/VLOOKUP(Q$3,Oxides!$A$1:$D$13,2,FALSE)*VLOOKUP(Q$3,Oxides!$A$1:$D$13,3,FALSE)</f>
        <v>0.67909024252071393</v>
      </c>
      <c r="R82" s="7">
        <f>C82/VLOOKUP(R$3,Oxides!$A$1:$D$13,2,FALSE)*VLOOKUP(R$3,Oxides!$A$1:$D$13,3,FALSE)</f>
        <v>1.3229235495501757E-2</v>
      </c>
      <c r="S82" s="7">
        <f>D82/VLOOKUP(S$3,Oxides!$A$1:$D$13,2,FALSE)*VLOOKUP(S$3,Oxides!$A$1:$D$13,3,FALSE)</f>
        <v>0.19978172929207438</v>
      </c>
      <c r="T82" s="7">
        <f>E82/VLOOKUP(T$3,Oxides!$A$1:$D$13,2,FALSE)*VLOOKUP(T$3,Oxides!$A$1:$D$13,3,FALSE)</f>
        <v>0</v>
      </c>
      <c r="U82" s="7">
        <f>F82/VLOOKUP(U$3,Oxides!$A$1:$D$13,2,FALSE)*VLOOKUP(U$3,Oxides!$A$1:$D$13,3,FALSE)</f>
        <v>0.30160175910846404</v>
      </c>
      <c r="V82" s="7">
        <f>G82/VLOOKUP(V$3,Oxides!$A$1:$D$13,2,FALSE)*VLOOKUP(V$3,Oxides!$A$1:$D$13,3,FALSE)</f>
        <v>5.5119020801806156E-3</v>
      </c>
      <c r="W82" s="7">
        <f>H82/VLOOKUP(W$3,Oxides!$A$1:$D$13,2,FALSE)*VLOOKUP(W$3,Oxides!$A$1:$D$13,3,FALSE)</f>
        <v>0.18595984273575794</v>
      </c>
      <c r="X82" s="7">
        <f>I82/VLOOKUP(X$3,Oxides!$A$1:$D$13,2,FALSE)*VLOOKUP(X$3,Oxides!$A$1:$D$13,3,FALSE)</f>
        <v>0.18855409220821803</v>
      </c>
      <c r="Y82" s="7">
        <f>J82/VLOOKUP(Y$3,Oxides!$A$1:$D$13,2,FALSE)*VLOOKUP(Y$3,Oxides!$A$1:$D$13,3,FALSE)</f>
        <v>5.450238453547019E-2</v>
      </c>
      <c r="Z82" s="7">
        <f>K82/VLOOKUP(Z$3,Oxides!$A$1:$D$13,2,FALSE)*VLOOKUP(Z$3,Oxides!$A$1:$D$13,3,FALSE)</f>
        <v>3.4205490752751547E-2</v>
      </c>
      <c r="AA82" s="5">
        <f t="shared" si="57"/>
        <v>1.6624366787291323</v>
      </c>
      <c r="AC82" s="5"/>
      <c r="AD82" s="7">
        <f>B82/VLOOKUP(AD$3,Oxides!$A$1:$D$13,2,FALSE)*VLOOKUP(AD$3,Oxides!$A$1:$D$13,4,FALSE)</f>
        <v>1.3581804850414279</v>
      </c>
      <c r="AE82" s="7">
        <f>C82/VLOOKUP(AE$3,Oxides!$A$1:$D$13,2,FALSE)*VLOOKUP(AE$3,Oxides!$A$1:$D$13,4,FALSE)</f>
        <v>2.6458470991003513E-2</v>
      </c>
      <c r="AF82" s="7">
        <f>D82/VLOOKUP(AF$3,Oxides!$A$1:$D$13,2,FALSE)*VLOOKUP(AF$3,Oxides!$A$1:$D$13,4,FALSE)</f>
        <v>0.29967259393811158</v>
      </c>
      <c r="AG82" s="7">
        <f>E82/VLOOKUP(AG$3,Oxides!$A$1:$D$13,2,FALSE)*VLOOKUP(AG$3,Oxides!$A$1:$D$13,4,FALSE)</f>
        <v>0</v>
      </c>
      <c r="AH82" s="7">
        <f>F82/VLOOKUP(AH$3,Oxides!$A$1:$D$13,2,FALSE)*VLOOKUP(AH$3,Oxides!$A$1:$D$13,4,FALSE)</f>
        <v>0.30160175910846404</v>
      </c>
      <c r="AI82" s="7">
        <f>G82/VLOOKUP(AI$3,Oxides!$A$1:$D$13,2,FALSE)*VLOOKUP(AI$3,Oxides!$A$1:$D$13,4,FALSE)</f>
        <v>5.5119020801806156E-3</v>
      </c>
      <c r="AJ82" s="7">
        <f>H82/VLOOKUP(AJ$3,Oxides!$A$1:$D$13,2,FALSE)*VLOOKUP(AJ$3,Oxides!$A$1:$D$13,4,FALSE)</f>
        <v>0.18595984273575794</v>
      </c>
      <c r="AK82" s="7">
        <f>I82/VLOOKUP(AK$3,Oxides!$A$1:$D$13,2,FALSE)*VLOOKUP(AK$3,Oxides!$A$1:$D$13,4,FALSE)</f>
        <v>0.18855409220821803</v>
      </c>
      <c r="AL82" s="7">
        <f>J82/VLOOKUP(AL$3,Oxides!$A$1:$D$13,2,FALSE)*VLOOKUP(AL$3,Oxides!$A$1:$D$13,4,FALSE)</f>
        <v>2.7251192267735095E-2</v>
      </c>
      <c r="AM82" s="7">
        <f>K82/VLOOKUP(AM$3,Oxides!$A$1:$D$13,2,FALSE)*VLOOKUP(AM$3,Oxides!$A$1:$D$13,4,FALSE)</f>
        <v>1.7102745376375773E-2</v>
      </c>
      <c r="AN82" s="5">
        <f t="shared" si="58"/>
        <v>2.4102930837472742</v>
      </c>
      <c r="AQ82" s="8">
        <f t="shared" si="59"/>
        <v>6.4801561616288996</v>
      </c>
      <c r="AR82" s="8">
        <f t="shared" si="60"/>
        <v>0.12623876260039263</v>
      </c>
      <c r="AS82" s="8">
        <f t="shared" si="61"/>
        <v>1.906398771461399</v>
      </c>
      <c r="AT82" s="8">
        <f t="shared" si="62"/>
        <v>0</v>
      </c>
      <c r="AU82" s="8">
        <f t="shared" si="63"/>
        <v>2.8780070383432337</v>
      </c>
      <c r="AV82" s="8">
        <f t="shared" si="64"/>
        <v>5.2596818494396312E-2</v>
      </c>
      <c r="AW82" s="8">
        <f t="shared" si="65"/>
        <v>1.7745046906382342</v>
      </c>
      <c r="AX82" s="8">
        <f t="shared" si="66"/>
        <v>1.7992600775531802</v>
      </c>
      <c r="AY82" s="8">
        <f t="shared" si="67"/>
        <v>0.52008399010418982</v>
      </c>
      <c r="AZ82" s="8">
        <f t="shared" si="68"/>
        <v>0.32640274853635848</v>
      </c>
      <c r="BA82" s="5">
        <f t="shared" si="69"/>
        <v>15.863649059360284</v>
      </c>
      <c r="BD82" s="8">
        <f t="shared" si="70"/>
        <v>12.960312323257799</v>
      </c>
      <c r="BE82" s="8">
        <f t="shared" si="71"/>
        <v>0.25247752520078526</v>
      </c>
      <c r="BF82" s="8">
        <f t="shared" si="72"/>
        <v>2.8595981571920985</v>
      </c>
      <c r="BG82" s="8">
        <f t="shared" si="73"/>
        <v>0</v>
      </c>
      <c r="BH82" s="8">
        <f t="shared" si="74"/>
        <v>2.8780070383432337</v>
      </c>
      <c r="BI82" s="8">
        <f t="shared" si="75"/>
        <v>5.2596818494396312E-2</v>
      </c>
      <c r="BJ82" s="8">
        <f t="shared" si="76"/>
        <v>1.7745046906382342</v>
      </c>
      <c r="BK82" s="8">
        <f t="shared" si="77"/>
        <v>1.7992600775531802</v>
      </c>
      <c r="BL82" s="8">
        <f t="shared" si="78"/>
        <v>0.26004199505209491</v>
      </c>
      <c r="BM82" s="8">
        <f t="shared" si="79"/>
        <v>0.16320137426817924</v>
      </c>
      <c r="BN82" s="5">
        <f t="shared" si="80"/>
        <v>23.000000000000007</v>
      </c>
      <c r="BP82">
        <f t="shared" si="81"/>
        <v>6.4801561616288996</v>
      </c>
      <c r="BQ82">
        <f t="shared" si="82"/>
        <v>1.5198438383711004</v>
      </c>
      <c r="BR82">
        <f t="shared" si="83"/>
        <v>8</v>
      </c>
      <c r="BS82" s="8">
        <f t="shared" si="84"/>
        <v>0.38655493309029865</v>
      </c>
      <c r="BT82" s="8">
        <f t="shared" si="85"/>
        <v>0</v>
      </c>
      <c r="BU82" s="8">
        <f t="shared" si="86"/>
        <v>1.7745046906382342</v>
      </c>
      <c r="BV82" s="8">
        <f t="shared" si="87"/>
        <v>2.8780070383432337</v>
      </c>
      <c r="BW82" s="8">
        <f t="shared" si="88"/>
        <v>5.2596818494396312E-2</v>
      </c>
      <c r="BX82" s="8">
        <f t="shared" si="89"/>
        <v>5.0916634805661625</v>
      </c>
      <c r="BY82">
        <f t="shared" si="90"/>
        <v>0</v>
      </c>
      <c r="BZ82">
        <f t="shared" si="91"/>
        <v>0</v>
      </c>
      <c r="CA82">
        <f t="shared" si="92"/>
        <v>0</v>
      </c>
      <c r="CB82" s="8">
        <f t="shared" si="93"/>
        <v>1.7992600775531802</v>
      </c>
      <c r="CC82">
        <f t="shared" si="94"/>
        <v>0.20073992244681982</v>
      </c>
      <c r="CD82">
        <f t="shared" si="95"/>
        <v>2</v>
      </c>
      <c r="CE82">
        <f t="shared" si="96"/>
        <v>0.31934406765737</v>
      </c>
      <c r="CF82" s="8">
        <f t="shared" si="97"/>
        <v>0.32640274853635848</v>
      </c>
      <c r="CG82">
        <f t="shared" si="98"/>
        <v>0.64574681619372853</v>
      </c>
      <c r="CH82" s="8">
        <f t="shared" si="99"/>
        <v>15.73741029675989</v>
      </c>
      <c r="CI82" s="8">
        <f t="shared" si="100"/>
        <v>14.890923558119342</v>
      </c>
      <c r="CJ82">
        <f t="shared" si="101"/>
        <v>1.0073250286629256</v>
      </c>
    </row>
    <row r="83" spans="1:88" x14ac:dyDescent="0.2">
      <c r="A83" s="2" t="s">
        <v>739</v>
      </c>
      <c r="B83" s="2">
        <v>40.847000122070312</v>
      </c>
      <c r="C83" s="2">
        <v>1.3680000305175781</v>
      </c>
      <c r="D83" s="2">
        <v>10.267999649047852</v>
      </c>
      <c r="E83" s="2"/>
      <c r="F83" s="2">
        <v>21.594999313354492</v>
      </c>
      <c r="G83" s="2">
        <v>0.3619999885559082</v>
      </c>
      <c r="H83" s="2">
        <v>7.5370001792907715</v>
      </c>
      <c r="I83" s="2">
        <v>10.723999977111816</v>
      </c>
      <c r="J83" s="2">
        <v>1.7380000352859497</v>
      </c>
      <c r="K83" s="2">
        <v>1.6660000085830688</v>
      </c>
      <c r="L83" s="2">
        <v>0.25900000333786011</v>
      </c>
      <c r="M83" s="2">
        <v>0.18500000238418579</v>
      </c>
      <c r="N83" s="6">
        <f t="shared" si="56"/>
        <v>96.548999309539795</v>
      </c>
      <c r="Q83" s="7">
        <f>B83/VLOOKUP(Q$3,Oxides!$A$1:$D$13,2,FALSE)*VLOOKUP(Q$3,Oxides!$A$1:$D$13,3,FALSE)</f>
        <v>0.67982251954022166</v>
      </c>
      <c r="R83" s="7">
        <f>C83/VLOOKUP(R$3,Oxides!$A$1:$D$13,2,FALSE)*VLOOKUP(R$3,Oxides!$A$1:$D$13,3,FALSE)</f>
        <v>1.7121659280459511E-2</v>
      </c>
      <c r="S83" s="7">
        <f>D83/VLOOKUP(S$3,Oxides!$A$1:$D$13,2,FALSE)*VLOOKUP(S$3,Oxides!$A$1:$D$13,3,FALSE)</f>
        <v>0.20140978318530037</v>
      </c>
      <c r="T83" s="7">
        <f>E83/VLOOKUP(T$3,Oxides!$A$1:$D$13,2,FALSE)*VLOOKUP(T$3,Oxides!$A$1:$D$13,3,FALSE)</f>
        <v>0</v>
      </c>
      <c r="U83" s="7">
        <f>F83/VLOOKUP(U$3,Oxides!$A$1:$D$13,2,FALSE)*VLOOKUP(U$3,Oxides!$A$1:$D$13,3,FALSE)</f>
        <v>0.30057176578582212</v>
      </c>
      <c r="V83" s="7">
        <f>G83/VLOOKUP(V$3,Oxides!$A$1:$D$13,2,FALSE)*VLOOKUP(V$3,Oxides!$A$1:$D$13,3,FALSE)</f>
        <v>5.1030907328984175E-3</v>
      </c>
      <c r="W83" s="7">
        <f>H83/VLOOKUP(W$3,Oxides!$A$1:$D$13,2,FALSE)*VLOOKUP(W$3,Oxides!$A$1:$D$13,3,FALSE)</f>
        <v>0.18700191987204304</v>
      </c>
      <c r="X83" s="7">
        <f>I83/VLOOKUP(X$3,Oxides!$A$1:$D$13,2,FALSE)*VLOOKUP(X$3,Oxides!$A$1:$D$13,3,FALSE)</f>
        <v>0.19122886438000078</v>
      </c>
      <c r="Y83" s="7">
        <f>J83/VLOOKUP(Y$3,Oxides!$A$1:$D$13,2,FALSE)*VLOOKUP(Y$3,Oxides!$A$1:$D$13,3,FALSE)</f>
        <v>5.6083567588795472E-2</v>
      </c>
      <c r="Z83" s="7">
        <f>K83/VLOOKUP(Z$3,Oxides!$A$1:$D$13,2,FALSE)*VLOOKUP(Z$3,Oxides!$A$1:$D$13,3,FALSE)</f>
        <v>3.5373277433570403E-2</v>
      </c>
      <c r="AA83" s="5">
        <f t="shared" si="57"/>
        <v>1.6737164477991118</v>
      </c>
      <c r="AC83" s="5"/>
      <c r="AD83" s="7">
        <f>B83/VLOOKUP(AD$3,Oxides!$A$1:$D$13,2,FALSE)*VLOOKUP(AD$3,Oxides!$A$1:$D$13,4,FALSE)</f>
        <v>1.3596450390804433</v>
      </c>
      <c r="AE83" s="7">
        <f>C83/VLOOKUP(AE$3,Oxides!$A$1:$D$13,2,FALSE)*VLOOKUP(AE$3,Oxides!$A$1:$D$13,4,FALSE)</f>
        <v>3.4243318560919021E-2</v>
      </c>
      <c r="AF83" s="7">
        <f>D83/VLOOKUP(AF$3,Oxides!$A$1:$D$13,2,FALSE)*VLOOKUP(AF$3,Oxides!$A$1:$D$13,4,FALSE)</f>
        <v>0.30211467477795056</v>
      </c>
      <c r="AG83" s="7">
        <f>E83/VLOOKUP(AG$3,Oxides!$A$1:$D$13,2,FALSE)*VLOOKUP(AG$3,Oxides!$A$1:$D$13,4,FALSE)</f>
        <v>0</v>
      </c>
      <c r="AH83" s="7">
        <f>F83/VLOOKUP(AH$3,Oxides!$A$1:$D$13,2,FALSE)*VLOOKUP(AH$3,Oxides!$A$1:$D$13,4,FALSE)</f>
        <v>0.30057176578582212</v>
      </c>
      <c r="AI83" s="7">
        <f>G83/VLOOKUP(AI$3,Oxides!$A$1:$D$13,2,FALSE)*VLOOKUP(AI$3,Oxides!$A$1:$D$13,4,FALSE)</f>
        <v>5.1030907328984175E-3</v>
      </c>
      <c r="AJ83" s="7">
        <f>H83/VLOOKUP(AJ$3,Oxides!$A$1:$D$13,2,FALSE)*VLOOKUP(AJ$3,Oxides!$A$1:$D$13,4,FALSE)</f>
        <v>0.18700191987204304</v>
      </c>
      <c r="AK83" s="7">
        <f>I83/VLOOKUP(AK$3,Oxides!$A$1:$D$13,2,FALSE)*VLOOKUP(AK$3,Oxides!$A$1:$D$13,4,FALSE)</f>
        <v>0.19122886438000078</v>
      </c>
      <c r="AL83" s="7">
        <f>J83/VLOOKUP(AL$3,Oxides!$A$1:$D$13,2,FALSE)*VLOOKUP(AL$3,Oxides!$A$1:$D$13,4,FALSE)</f>
        <v>2.8041783794397736E-2</v>
      </c>
      <c r="AM83" s="7">
        <f>K83/VLOOKUP(AM$3,Oxides!$A$1:$D$13,2,FALSE)*VLOOKUP(AM$3,Oxides!$A$1:$D$13,4,FALSE)</f>
        <v>1.7686638716785202E-2</v>
      </c>
      <c r="AN83" s="5">
        <f t="shared" si="58"/>
        <v>2.4256370957012603</v>
      </c>
      <c r="AQ83" s="8">
        <f t="shared" si="59"/>
        <v>6.4461076956380809</v>
      </c>
      <c r="AR83" s="8">
        <f t="shared" si="60"/>
        <v>0.1623483431006485</v>
      </c>
      <c r="AS83" s="8">
        <f t="shared" si="61"/>
        <v>1.9097766197060315</v>
      </c>
      <c r="AT83" s="8">
        <f t="shared" si="62"/>
        <v>0</v>
      </c>
      <c r="AU83" s="8">
        <f t="shared" si="63"/>
        <v>2.8500349971252779</v>
      </c>
      <c r="AV83" s="8">
        <f t="shared" si="64"/>
        <v>4.8387735768334793E-2</v>
      </c>
      <c r="AW83" s="8">
        <f t="shared" si="65"/>
        <v>1.7731606119808052</v>
      </c>
      <c r="AX83" s="8">
        <f t="shared" si="66"/>
        <v>1.8132406898520259</v>
      </c>
      <c r="AY83" s="8">
        <f t="shared" si="67"/>
        <v>0.53178690943847673</v>
      </c>
      <c r="AZ83" s="8">
        <f t="shared" si="68"/>
        <v>0.33541100703562127</v>
      </c>
      <c r="BA83" s="5">
        <f t="shared" si="69"/>
        <v>15.870254609645302</v>
      </c>
      <c r="BD83" s="8">
        <f t="shared" si="70"/>
        <v>12.892215391276162</v>
      </c>
      <c r="BE83" s="8">
        <f t="shared" si="71"/>
        <v>0.32469668620129699</v>
      </c>
      <c r="BF83" s="8">
        <f t="shared" si="72"/>
        <v>2.8646649295590474</v>
      </c>
      <c r="BG83" s="8">
        <f t="shared" si="73"/>
        <v>0</v>
      </c>
      <c r="BH83" s="8">
        <f t="shared" si="74"/>
        <v>2.8500349971252779</v>
      </c>
      <c r="BI83" s="8">
        <f t="shared" si="75"/>
        <v>4.8387735768334793E-2</v>
      </c>
      <c r="BJ83" s="8">
        <f t="shared" si="76"/>
        <v>1.7731606119808052</v>
      </c>
      <c r="BK83" s="8">
        <f t="shared" si="77"/>
        <v>1.8132406898520259</v>
      </c>
      <c r="BL83" s="8">
        <f t="shared" si="78"/>
        <v>0.26589345471923836</v>
      </c>
      <c r="BM83" s="8">
        <f t="shared" si="79"/>
        <v>0.16770550351781063</v>
      </c>
      <c r="BN83" s="5">
        <f t="shared" si="80"/>
        <v>23</v>
      </c>
      <c r="BP83">
        <f t="shared" si="81"/>
        <v>6.4461076956380809</v>
      </c>
      <c r="BQ83">
        <f t="shared" si="82"/>
        <v>1.5538923043619191</v>
      </c>
      <c r="BR83">
        <f t="shared" si="83"/>
        <v>8</v>
      </c>
      <c r="BS83" s="8">
        <f t="shared" si="84"/>
        <v>0.35588431534411247</v>
      </c>
      <c r="BT83" s="8">
        <f t="shared" si="85"/>
        <v>0</v>
      </c>
      <c r="BU83" s="8">
        <f t="shared" si="86"/>
        <v>1.7731606119808052</v>
      </c>
      <c r="BV83" s="8">
        <f t="shared" si="87"/>
        <v>2.8500349971252779</v>
      </c>
      <c r="BW83" s="8">
        <f t="shared" si="88"/>
        <v>4.8387735768334793E-2</v>
      </c>
      <c r="BX83" s="8">
        <f t="shared" si="89"/>
        <v>5.0274676602185302</v>
      </c>
      <c r="BY83">
        <f t="shared" si="90"/>
        <v>0</v>
      </c>
      <c r="BZ83">
        <f t="shared" si="91"/>
        <v>0</v>
      </c>
      <c r="CA83">
        <f t="shared" si="92"/>
        <v>0</v>
      </c>
      <c r="CB83" s="8">
        <f t="shared" si="93"/>
        <v>1.8132406898520259</v>
      </c>
      <c r="CC83">
        <f t="shared" si="94"/>
        <v>0.18675931014797409</v>
      </c>
      <c r="CD83">
        <f t="shared" si="95"/>
        <v>2</v>
      </c>
      <c r="CE83">
        <f t="shared" si="96"/>
        <v>0.34502759929050264</v>
      </c>
      <c r="CF83" s="8">
        <f t="shared" si="97"/>
        <v>0.33541100703562127</v>
      </c>
      <c r="CG83">
        <f t="shared" si="98"/>
        <v>0.68043860632612385</v>
      </c>
      <c r="CH83" s="8">
        <f t="shared" si="99"/>
        <v>15.707906266544654</v>
      </c>
      <c r="CI83" s="8">
        <f t="shared" si="100"/>
        <v>14.840708350070557</v>
      </c>
      <c r="CJ83">
        <f t="shared" si="101"/>
        <v>1.0107334263413839</v>
      </c>
    </row>
    <row r="84" spans="1:88" x14ac:dyDescent="0.2">
      <c r="A84" s="2" t="s">
        <v>741</v>
      </c>
      <c r="B84" s="2">
        <v>40.657001495361328</v>
      </c>
      <c r="C84" s="2">
        <v>1.590999960899353</v>
      </c>
      <c r="D84" s="2">
        <v>10.310999870300293</v>
      </c>
      <c r="E84" s="2"/>
      <c r="F84" s="2">
        <v>21.136999130249023</v>
      </c>
      <c r="G84" s="2">
        <v>0.36500000953674316</v>
      </c>
      <c r="H84" s="2">
        <v>7.7610001564025879</v>
      </c>
      <c r="I84" s="2">
        <v>10.741000175476074</v>
      </c>
      <c r="J84" s="2">
        <v>1.7569999694824219</v>
      </c>
      <c r="K84" s="2">
        <v>1.6180000305175781</v>
      </c>
      <c r="L84" s="2">
        <v>0.14699999988079071</v>
      </c>
      <c r="M84" s="2">
        <v>0.18299999833106995</v>
      </c>
      <c r="N84" s="6">
        <f t="shared" si="56"/>
        <v>96.268000796437263</v>
      </c>
      <c r="Q84" s="7">
        <f>B84/VLOOKUP(Q$3,Oxides!$A$1:$D$13,2,FALSE)*VLOOKUP(Q$3,Oxides!$A$1:$D$13,3,FALSE)</f>
        <v>0.67666034496846672</v>
      </c>
      <c r="R84" s="7">
        <f>C84/VLOOKUP(R$3,Oxides!$A$1:$D$13,2,FALSE)*VLOOKUP(R$3,Oxides!$A$1:$D$13,3,FALSE)</f>
        <v>1.991268906290649E-2</v>
      </c>
      <c r="S84" s="7">
        <f>D84/VLOOKUP(S$3,Oxides!$A$1:$D$13,2,FALSE)*VLOOKUP(S$3,Oxides!$A$1:$D$13,3,FALSE)</f>
        <v>0.20225324496319178</v>
      </c>
      <c r="T84" s="7">
        <f>E84/VLOOKUP(T$3,Oxides!$A$1:$D$13,2,FALSE)*VLOOKUP(T$3,Oxides!$A$1:$D$13,3,FALSE)</f>
        <v>0</v>
      </c>
      <c r="U84" s="7">
        <f>F84/VLOOKUP(U$3,Oxides!$A$1:$D$13,2,FALSE)*VLOOKUP(U$3,Oxides!$A$1:$D$13,3,FALSE)</f>
        <v>0.29419705274375646</v>
      </c>
      <c r="V84" s="7">
        <f>G84/VLOOKUP(V$3,Oxides!$A$1:$D$13,2,FALSE)*VLOOKUP(V$3,Oxides!$A$1:$D$13,3,FALSE)</f>
        <v>5.1453818371795862E-3</v>
      </c>
      <c r="W84" s="7">
        <f>H84/VLOOKUP(W$3,Oxides!$A$1:$D$13,2,FALSE)*VLOOKUP(W$3,Oxides!$A$1:$D$13,3,FALSE)</f>
        <v>0.19255962516257746</v>
      </c>
      <c r="X84" s="7">
        <f>I84/VLOOKUP(X$3,Oxides!$A$1:$D$13,2,FALSE)*VLOOKUP(X$3,Oxides!$A$1:$D$13,3,FALSE)</f>
        <v>0.1915320095342688</v>
      </c>
      <c r="Y84" s="7">
        <f>J84/VLOOKUP(Y$3,Oxides!$A$1:$D$13,2,FALSE)*VLOOKUP(Y$3,Oxides!$A$1:$D$13,3,FALSE)</f>
        <v>5.6696676951313522E-2</v>
      </c>
      <c r="Z84" s="7">
        <f>K84/VLOOKUP(Z$3,Oxides!$A$1:$D$13,2,FALSE)*VLOOKUP(Z$3,Oxides!$A$1:$D$13,3,FALSE)</f>
        <v>3.4354119851236431E-2</v>
      </c>
      <c r="AA84" s="5">
        <f t="shared" si="57"/>
        <v>1.6733111450748972</v>
      </c>
      <c r="AC84" s="5"/>
      <c r="AD84" s="7">
        <f>B84/VLOOKUP(AD$3,Oxides!$A$1:$D$13,2,FALSE)*VLOOKUP(AD$3,Oxides!$A$1:$D$13,4,FALSE)</f>
        <v>1.3533206899369334</v>
      </c>
      <c r="AE84" s="7">
        <f>C84/VLOOKUP(AE$3,Oxides!$A$1:$D$13,2,FALSE)*VLOOKUP(AE$3,Oxides!$A$1:$D$13,4,FALSE)</f>
        <v>3.982537812581298E-2</v>
      </c>
      <c r="AF84" s="7">
        <f>D84/VLOOKUP(AF$3,Oxides!$A$1:$D$13,2,FALSE)*VLOOKUP(AF$3,Oxides!$A$1:$D$13,4,FALSE)</f>
        <v>0.30337986744478768</v>
      </c>
      <c r="AG84" s="7">
        <f>E84/VLOOKUP(AG$3,Oxides!$A$1:$D$13,2,FALSE)*VLOOKUP(AG$3,Oxides!$A$1:$D$13,4,FALSE)</f>
        <v>0</v>
      </c>
      <c r="AH84" s="7">
        <f>F84/VLOOKUP(AH$3,Oxides!$A$1:$D$13,2,FALSE)*VLOOKUP(AH$3,Oxides!$A$1:$D$13,4,FALSE)</f>
        <v>0.29419705274375646</v>
      </c>
      <c r="AI84" s="7">
        <f>G84/VLOOKUP(AI$3,Oxides!$A$1:$D$13,2,FALSE)*VLOOKUP(AI$3,Oxides!$A$1:$D$13,4,FALSE)</f>
        <v>5.1453818371795862E-3</v>
      </c>
      <c r="AJ84" s="7">
        <f>H84/VLOOKUP(AJ$3,Oxides!$A$1:$D$13,2,FALSE)*VLOOKUP(AJ$3,Oxides!$A$1:$D$13,4,FALSE)</f>
        <v>0.19255962516257746</v>
      </c>
      <c r="AK84" s="7">
        <f>I84/VLOOKUP(AK$3,Oxides!$A$1:$D$13,2,FALSE)*VLOOKUP(AK$3,Oxides!$A$1:$D$13,4,FALSE)</f>
        <v>0.1915320095342688</v>
      </c>
      <c r="AL84" s="7">
        <f>J84/VLOOKUP(AL$3,Oxides!$A$1:$D$13,2,FALSE)*VLOOKUP(AL$3,Oxides!$A$1:$D$13,4,FALSE)</f>
        <v>2.8348338475656761E-2</v>
      </c>
      <c r="AM84" s="7">
        <f>K84/VLOOKUP(AM$3,Oxides!$A$1:$D$13,2,FALSE)*VLOOKUP(AM$3,Oxides!$A$1:$D$13,4,FALSE)</f>
        <v>1.7177059925618215E-2</v>
      </c>
      <c r="AN84" s="5">
        <f t="shared" si="58"/>
        <v>2.4254854031865913</v>
      </c>
      <c r="AQ84" s="8">
        <f t="shared" si="59"/>
        <v>6.4165250855881846</v>
      </c>
      <c r="AR84" s="8">
        <f t="shared" si="60"/>
        <v>0.18882482155742589</v>
      </c>
      <c r="AS84" s="8">
        <f t="shared" si="61"/>
        <v>1.9178943019165837</v>
      </c>
      <c r="AT84" s="8">
        <f t="shared" si="62"/>
        <v>0</v>
      </c>
      <c r="AU84" s="8">
        <f t="shared" si="63"/>
        <v>2.7897641454434483</v>
      </c>
      <c r="AV84" s="8">
        <f t="shared" si="64"/>
        <v>4.8791793221946822E-2</v>
      </c>
      <c r="AW84" s="8">
        <f t="shared" si="65"/>
        <v>1.8259732146483549</v>
      </c>
      <c r="AX84" s="8">
        <f t="shared" si="66"/>
        <v>1.8162287076642902</v>
      </c>
      <c r="AY84" s="8">
        <f t="shared" si="67"/>
        <v>0.53763406210030817</v>
      </c>
      <c r="AZ84" s="8">
        <f t="shared" si="68"/>
        <v>0.32576768161142072</v>
      </c>
      <c r="BA84" s="5">
        <f t="shared" si="69"/>
        <v>15.867403813751965</v>
      </c>
      <c r="BD84" s="8">
        <f t="shared" si="70"/>
        <v>12.833050171176369</v>
      </c>
      <c r="BE84" s="8">
        <f t="shared" si="71"/>
        <v>0.37764964311485177</v>
      </c>
      <c r="BF84" s="8">
        <f t="shared" si="72"/>
        <v>2.8768414528748751</v>
      </c>
      <c r="BG84" s="8">
        <f t="shared" si="73"/>
        <v>0</v>
      </c>
      <c r="BH84" s="8">
        <f t="shared" si="74"/>
        <v>2.7897641454434483</v>
      </c>
      <c r="BI84" s="8">
        <f t="shared" si="75"/>
        <v>4.8791793221946822E-2</v>
      </c>
      <c r="BJ84" s="8">
        <f t="shared" si="76"/>
        <v>1.8259732146483549</v>
      </c>
      <c r="BK84" s="8">
        <f t="shared" si="77"/>
        <v>1.8162287076642902</v>
      </c>
      <c r="BL84" s="8">
        <f t="shared" si="78"/>
        <v>0.26881703105015409</v>
      </c>
      <c r="BM84" s="8">
        <f t="shared" si="79"/>
        <v>0.16288384080571036</v>
      </c>
      <c r="BN84" s="5">
        <f t="shared" si="80"/>
        <v>23.000000000000004</v>
      </c>
      <c r="BP84">
        <f t="shared" si="81"/>
        <v>6.4165250855881846</v>
      </c>
      <c r="BQ84">
        <f t="shared" si="82"/>
        <v>1.5834749144118154</v>
      </c>
      <c r="BR84">
        <f t="shared" si="83"/>
        <v>8</v>
      </c>
      <c r="BS84" s="8">
        <f t="shared" si="84"/>
        <v>0.3344193875047683</v>
      </c>
      <c r="BT84" s="8">
        <f t="shared" si="85"/>
        <v>0</v>
      </c>
      <c r="BU84" s="8">
        <f t="shared" si="86"/>
        <v>1.8259732146483549</v>
      </c>
      <c r="BV84" s="8">
        <f t="shared" si="87"/>
        <v>2.7897641454434483</v>
      </c>
      <c r="BW84" s="8">
        <f t="shared" si="88"/>
        <v>4.8791793221946822E-2</v>
      </c>
      <c r="BX84" s="8">
        <f t="shared" si="89"/>
        <v>4.9989485408185175</v>
      </c>
      <c r="BY84">
        <f t="shared" si="90"/>
        <v>0</v>
      </c>
      <c r="BZ84">
        <f t="shared" si="91"/>
        <v>0</v>
      </c>
      <c r="CA84">
        <f t="shared" si="92"/>
        <v>0</v>
      </c>
      <c r="CB84" s="8">
        <f t="shared" si="93"/>
        <v>1.8162287076642902</v>
      </c>
      <c r="CC84">
        <f t="shared" si="94"/>
        <v>0.18377129233570977</v>
      </c>
      <c r="CD84">
        <f t="shared" si="95"/>
        <v>2</v>
      </c>
      <c r="CE84">
        <f t="shared" si="96"/>
        <v>0.35386276976459841</v>
      </c>
      <c r="CF84" s="8">
        <f t="shared" si="97"/>
        <v>0.32576768161142072</v>
      </c>
      <c r="CG84">
        <f t="shared" si="98"/>
        <v>0.67963045137601918</v>
      </c>
      <c r="CH84" s="8">
        <f t="shared" si="99"/>
        <v>15.678578992194536</v>
      </c>
      <c r="CI84" s="8">
        <f t="shared" si="100"/>
        <v>14.815177248482808</v>
      </c>
      <c r="CJ84">
        <f t="shared" si="101"/>
        <v>1.0124752305299702</v>
      </c>
    </row>
    <row r="85" spans="1:88" x14ac:dyDescent="0.2">
      <c r="A85" s="2" t="s">
        <v>743</v>
      </c>
      <c r="B85" s="2">
        <v>40.943000793457031</v>
      </c>
      <c r="C85" s="2">
        <v>1.6759999990463257</v>
      </c>
      <c r="D85" s="2">
        <v>10.067000389099121</v>
      </c>
      <c r="E85" s="2"/>
      <c r="F85" s="2">
        <v>21.495000839233398</v>
      </c>
      <c r="G85" s="2">
        <v>0.3970000147819519</v>
      </c>
      <c r="H85" s="2">
        <v>7.6909999847412109</v>
      </c>
      <c r="I85" s="2">
        <v>10.692999839782715</v>
      </c>
      <c r="J85" s="2">
        <v>1.906000018119812</v>
      </c>
      <c r="K85" s="2">
        <v>1.5499999523162842</v>
      </c>
      <c r="L85" s="2">
        <v>0.27900001406669617</v>
      </c>
      <c r="M85" s="2">
        <v>0.18700000643730164</v>
      </c>
      <c r="N85" s="6">
        <f t="shared" si="56"/>
        <v>96.884001851081848</v>
      </c>
      <c r="Q85" s="7">
        <f>B85/VLOOKUP(Q$3,Oxides!$A$1:$D$13,2,FALSE)*VLOOKUP(Q$3,Oxides!$A$1:$D$13,3,FALSE)</f>
        <v>0.68142027257238158</v>
      </c>
      <c r="R85" s="7">
        <f>C85/VLOOKUP(R$3,Oxides!$A$1:$D$13,2,FALSE)*VLOOKUP(R$3,Oxides!$A$1:$D$13,3,FALSE)</f>
        <v>2.0976535305240202E-2</v>
      </c>
      <c r="S85" s="7">
        <f>D85/VLOOKUP(S$3,Oxides!$A$1:$D$13,2,FALSE)*VLOOKUP(S$3,Oxides!$A$1:$D$13,3,FALSE)</f>
        <v>0.19746712456138488</v>
      </c>
      <c r="T85" s="7">
        <f>E85/VLOOKUP(T$3,Oxides!$A$1:$D$13,2,FALSE)*VLOOKUP(T$3,Oxides!$A$1:$D$13,3,FALSE)</f>
        <v>0</v>
      </c>
      <c r="U85" s="7">
        <f>F85/VLOOKUP(U$3,Oxides!$A$1:$D$13,2,FALSE)*VLOOKUP(U$3,Oxides!$A$1:$D$13,3,FALSE)</f>
        <v>0.29917992883753952</v>
      </c>
      <c r="V85" s="7">
        <f>G85/VLOOKUP(V$3,Oxides!$A$1:$D$13,2,FALSE)*VLOOKUP(V$3,Oxides!$A$1:$D$13,3,FALSE)</f>
        <v>5.596483868621516E-3</v>
      </c>
      <c r="W85" s="7">
        <f>H85/VLOOKUP(W$3,Oxides!$A$1:$D$13,2,FALSE)*VLOOKUP(W$3,Oxides!$A$1:$D$13,3,FALSE)</f>
        <v>0.19082283782269951</v>
      </c>
      <c r="X85" s="7">
        <f>I85/VLOOKUP(X$3,Oxides!$A$1:$D$13,2,FALSE)*VLOOKUP(X$3,Oxides!$A$1:$D$13,3,FALSE)</f>
        <v>0.1906760742765207</v>
      </c>
      <c r="Y85" s="7">
        <f>J85/VLOOKUP(Y$3,Oxides!$A$1:$D$13,2,FALSE)*VLOOKUP(Y$3,Oxides!$A$1:$D$13,3,FALSE)</f>
        <v>6.1504763331538488E-2</v>
      </c>
      <c r="Z85" s="7">
        <f>K85/VLOOKUP(Z$3,Oxides!$A$1:$D$13,2,FALSE)*VLOOKUP(Z$3,Oxides!$A$1:$D$13,3,FALSE)</f>
        <v>3.2910310956082441E-2</v>
      </c>
      <c r="AA85" s="5">
        <f t="shared" si="57"/>
        <v>1.6805543315320088</v>
      </c>
      <c r="AC85" s="5"/>
      <c r="AD85" s="7">
        <f>B85/VLOOKUP(AD$3,Oxides!$A$1:$D$13,2,FALSE)*VLOOKUP(AD$3,Oxides!$A$1:$D$13,4,FALSE)</f>
        <v>1.3628405451447632</v>
      </c>
      <c r="AE85" s="7">
        <f>C85/VLOOKUP(AE$3,Oxides!$A$1:$D$13,2,FALSE)*VLOOKUP(AE$3,Oxides!$A$1:$D$13,4,FALSE)</f>
        <v>4.1953070610480404E-2</v>
      </c>
      <c r="AF85" s="7">
        <f>D85/VLOOKUP(AF$3,Oxides!$A$1:$D$13,2,FALSE)*VLOOKUP(AF$3,Oxides!$A$1:$D$13,4,FALSE)</f>
        <v>0.29620068684207734</v>
      </c>
      <c r="AG85" s="7">
        <f>E85/VLOOKUP(AG$3,Oxides!$A$1:$D$13,2,FALSE)*VLOOKUP(AG$3,Oxides!$A$1:$D$13,4,FALSE)</f>
        <v>0</v>
      </c>
      <c r="AH85" s="7">
        <f>F85/VLOOKUP(AH$3,Oxides!$A$1:$D$13,2,FALSE)*VLOOKUP(AH$3,Oxides!$A$1:$D$13,4,FALSE)</f>
        <v>0.29917992883753952</v>
      </c>
      <c r="AI85" s="7">
        <f>G85/VLOOKUP(AI$3,Oxides!$A$1:$D$13,2,FALSE)*VLOOKUP(AI$3,Oxides!$A$1:$D$13,4,FALSE)</f>
        <v>5.596483868621516E-3</v>
      </c>
      <c r="AJ85" s="7">
        <f>H85/VLOOKUP(AJ$3,Oxides!$A$1:$D$13,2,FALSE)*VLOOKUP(AJ$3,Oxides!$A$1:$D$13,4,FALSE)</f>
        <v>0.19082283782269951</v>
      </c>
      <c r="AK85" s="7">
        <f>I85/VLOOKUP(AK$3,Oxides!$A$1:$D$13,2,FALSE)*VLOOKUP(AK$3,Oxides!$A$1:$D$13,4,FALSE)</f>
        <v>0.1906760742765207</v>
      </c>
      <c r="AL85" s="7">
        <f>J85/VLOOKUP(AL$3,Oxides!$A$1:$D$13,2,FALSE)*VLOOKUP(AL$3,Oxides!$A$1:$D$13,4,FALSE)</f>
        <v>3.0752381665769244E-2</v>
      </c>
      <c r="AM85" s="7">
        <f>K85/VLOOKUP(AM$3,Oxides!$A$1:$D$13,2,FALSE)*VLOOKUP(AM$3,Oxides!$A$1:$D$13,4,FALSE)</f>
        <v>1.645515547804122E-2</v>
      </c>
      <c r="AN85" s="5">
        <f t="shared" si="58"/>
        <v>2.4344771645465126</v>
      </c>
      <c r="AQ85" s="8">
        <f t="shared" si="59"/>
        <v>6.4377955552046577</v>
      </c>
      <c r="AR85" s="8">
        <f t="shared" si="60"/>
        <v>0.1981782039472923</v>
      </c>
      <c r="AS85" s="8">
        <f t="shared" si="61"/>
        <v>1.8655931265462804</v>
      </c>
      <c r="AT85" s="8">
        <f t="shared" si="62"/>
        <v>0</v>
      </c>
      <c r="AU85" s="8">
        <f t="shared" si="63"/>
        <v>2.8265364175413028</v>
      </c>
      <c r="AV85" s="8">
        <f t="shared" si="64"/>
        <v>5.2873418100954875E-2</v>
      </c>
      <c r="AW85" s="8">
        <f t="shared" si="65"/>
        <v>1.8028204716143414</v>
      </c>
      <c r="AX85" s="8">
        <f t="shared" si="66"/>
        <v>1.8014339063134748</v>
      </c>
      <c r="AY85" s="8">
        <f t="shared" si="67"/>
        <v>0.58107324941324501</v>
      </c>
      <c r="AZ85" s="8">
        <f t="shared" si="68"/>
        <v>0.31092390719996593</v>
      </c>
      <c r="BA85" s="5">
        <f t="shared" si="69"/>
        <v>15.877228255881516</v>
      </c>
      <c r="BD85" s="8">
        <f t="shared" si="70"/>
        <v>12.875591110409315</v>
      </c>
      <c r="BE85" s="8">
        <f t="shared" si="71"/>
        <v>0.39635640789458459</v>
      </c>
      <c r="BF85" s="8">
        <f t="shared" si="72"/>
        <v>2.7983896898194209</v>
      </c>
      <c r="BG85" s="8">
        <f t="shared" si="73"/>
        <v>0</v>
      </c>
      <c r="BH85" s="8">
        <f t="shared" si="74"/>
        <v>2.8265364175413028</v>
      </c>
      <c r="BI85" s="8">
        <f t="shared" si="75"/>
        <v>5.2873418100954875E-2</v>
      </c>
      <c r="BJ85" s="8">
        <f t="shared" si="76"/>
        <v>1.8028204716143414</v>
      </c>
      <c r="BK85" s="8">
        <f t="shared" si="77"/>
        <v>1.8014339063134748</v>
      </c>
      <c r="BL85" s="8">
        <f t="shared" si="78"/>
        <v>0.2905366247066225</v>
      </c>
      <c r="BM85" s="8">
        <f t="shared" si="79"/>
        <v>0.15546195359998297</v>
      </c>
      <c r="BN85" s="5">
        <f t="shared" si="80"/>
        <v>22.999999999999996</v>
      </c>
      <c r="BP85">
        <f t="shared" si="81"/>
        <v>6.4377955552046577</v>
      </c>
      <c r="BQ85">
        <f t="shared" si="82"/>
        <v>1.5622044447953423</v>
      </c>
      <c r="BR85">
        <f t="shared" si="83"/>
        <v>8</v>
      </c>
      <c r="BS85" s="8">
        <f t="shared" si="84"/>
        <v>0.30338868175093814</v>
      </c>
      <c r="BT85" s="8">
        <f t="shared" si="85"/>
        <v>0</v>
      </c>
      <c r="BU85" s="8">
        <f t="shared" si="86"/>
        <v>1.8028204716143414</v>
      </c>
      <c r="BV85" s="8">
        <f t="shared" si="87"/>
        <v>2.8265364175413028</v>
      </c>
      <c r="BW85" s="8">
        <f t="shared" si="88"/>
        <v>5.2873418100954875E-2</v>
      </c>
      <c r="BX85" s="8">
        <f t="shared" si="89"/>
        <v>4.9856189890075369</v>
      </c>
      <c r="BY85">
        <f t="shared" si="90"/>
        <v>0</v>
      </c>
      <c r="BZ85">
        <f t="shared" si="91"/>
        <v>0</v>
      </c>
      <c r="CA85">
        <f t="shared" si="92"/>
        <v>0</v>
      </c>
      <c r="CB85" s="8">
        <f t="shared" si="93"/>
        <v>1.8014339063134748</v>
      </c>
      <c r="CC85">
        <f t="shared" si="94"/>
        <v>0.19856609368652522</v>
      </c>
      <c r="CD85">
        <f t="shared" si="95"/>
        <v>2</v>
      </c>
      <c r="CE85">
        <f t="shared" si="96"/>
        <v>0.38250715572671978</v>
      </c>
      <c r="CF85" s="8">
        <f t="shared" si="97"/>
        <v>0.31092390719996593</v>
      </c>
      <c r="CG85">
        <f t="shared" si="98"/>
        <v>0.69343106292668577</v>
      </c>
      <c r="CH85" s="8">
        <f t="shared" si="99"/>
        <v>15.679050051934224</v>
      </c>
      <c r="CI85" s="8">
        <f t="shared" si="100"/>
        <v>14.787052895321013</v>
      </c>
      <c r="CJ85">
        <f t="shared" si="101"/>
        <v>1.0144009158678515</v>
      </c>
    </row>
    <row r="86" spans="1:88" x14ac:dyDescent="0.2">
      <c r="A86" s="2" t="s">
        <v>745</v>
      </c>
      <c r="B86" s="2">
        <v>40.922000885009766</v>
      </c>
      <c r="C86" s="2">
        <v>1.7059999704360962</v>
      </c>
      <c r="D86" s="2">
        <v>10.027999877929688</v>
      </c>
      <c r="E86" s="2"/>
      <c r="F86" s="2">
        <v>21.055999755859375</v>
      </c>
      <c r="G86" s="2">
        <v>0.39500001072883606</v>
      </c>
      <c r="H86" s="2">
        <v>7.8330001831054688</v>
      </c>
      <c r="I86" s="2">
        <v>10.694999694824219</v>
      </c>
      <c r="J86" s="2">
        <v>1.7230000495910645</v>
      </c>
      <c r="K86" s="2">
        <v>1.6109999418258667</v>
      </c>
      <c r="L86" s="2">
        <v>0.32499998807907104</v>
      </c>
      <c r="M86" s="2">
        <v>0.20499999821186066</v>
      </c>
      <c r="N86" s="6">
        <f t="shared" si="56"/>
        <v>96.499000355601311</v>
      </c>
      <c r="Q86" s="7">
        <f>B86/VLOOKUP(Q$3,Oxides!$A$1:$D$13,2,FALSE)*VLOOKUP(Q$3,Oxides!$A$1:$D$13,3,FALSE)</f>
        <v>0.6810707680646314</v>
      </c>
      <c r="R86" s="7">
        <f>C86/VLOOKUP(R$3,Oxides!$A$1:$D$13,2,FALSE)*VLOOKUP(R$3,Oxides!$A$1:$D$13,3,FALSE)</f>
        <v>2.1352009923003804E-2</v>
      </c>
      <c r="S86" s="7">
        <f>D86/VLOOKUP(S$3,Oxides!$A$1:$D$13,2,FALSE)*VLOOKUP(S$3,Oxides!$A$1:$D$13,3,FALSE)</f>
        <v>0.19670211825370743</v>
      </c>
      <c r="T86" s="7">
        <f>E86/VLOOKUP(T$3,Oxides!$A$1:$D$13,2,FALSE)*VLOOKUP(T$3,Oxides!$A$1:$D$13,3,FALSE)</f>
        <v>0</v>
      </c>
      <c r="U86" s="7">
        <f>F86/VLOOKUP(U$3,Oxides!$A$1:$D$13,2,FALSE)*VLOOKUP(U$3,Oxides!$A$1:$D$13,3,FALSE)</f>
        <v>0.29306965632041931</v>
      </c>
      <c r="V86" s="7">
        <f>G86/VLOOKUP(V$3,Oxides!$A$1:$D$13,2,FALSE)*VLOOKUP(V$3,Oxides!$A$1:$D$13,3,FALSE)</f>
        <v>5.5682899391412159E-3</v>
      </c>
      <c r="W86" s="7">
        <f>H86/VLOOKUP(W$3,Oxides!$A$1:$D$13,2,FALSE)*VLOOKUP(W$3,Oxides!$A$1:$D$13,3,FALSE)</f>
        <v>0.19434603127959896</v>
      </c>
      <c r="X86" s="7">
        <f>I86/VLOOKUP(X$3,Oxides!$A$1:$D$13,2,FALSE)*VLOOKUP(X$3,Oxides!$A$1:$D$13,3,FALSE)</f>
        <v>0.19071173541129574</v>
      </c>
      <c r="Y86" s="7">
        <f>J86/VLOOKUP(Y$3,Oxides!$A$1:$D$13,2,FALSE)*VLOOKUP(Y$3,Oxides!$A$1:$D$13,3,FALSE)</f>
        <v>5.5599532666775663E-2</v>
      </c>
      <c r="Z86" s="7">
        <f>K86/VLOOKUP(Z$3,Oxides!$A$1:$D$13,2,FALSE)*VLOOKUP(Z$3,Oxides!$A$1:$D$13,3,FALSE)</f>
        <v>3.4205490752751547E-2</v>
      </c>
      <c r="AA86" s="5">
        <f t="shared" si="57"/>
        <v>1.6726256326113251</v>
      </c>
      <c r="AC86" s="5"/>
      <c r="AD86" s="7">
        <f>B86/VLOOKUP(AD$3,Oxides!$A$1:$D$13,2,FALSE)*VLOOKUP(AD$3,Oxides!$A$1:$D$13,4,FALSE)</f>
        <v>1.3621415361292628</v>
      </c>
      <c r="AE86" s="7">
        <f>C86/VLOOKUP(AE$3,Oxides!$A$1:$D$13,2,FALSE)*VLOOKUP(AE$3,Oxides!$A$1:$D$13,4,FALSE)</f>
        <v>4.2704019846007607E-2</v>
      </c>
      <c r="AF86" s="7">
        <f>D86/VLOOKUP(AF$3,Oxides!$A$1:$D$13,2,FALSE)*VLOOKUP(AF$3,Oxides!$A$1:$D$13,4,FALSE)</f>
        <v>0.29505317738056114</v>
      </c>
      <c r="AG86" s="7">
        <f>E86/VLOOKUP(AG$3,Oxides!$A$1:$D$13,2,FALSE)*VLOOKUP(AG$3,Oxides!$A$1:$D$13,4,FALSE)</f>
        <v>0</v>
      </c>
      <c r="AH86" s="7">
        <f>F86/VLOOKUP(AH$3,Oxides!$A$1:$D$13,2,FALSE)*VLOOKUP(AH$3,Oxides!$A$1:$D$13,4,FALSE)</f>
        <v>0.29306965632041931</v>
      </c>
      <c r="AI86" s="7">
        <f>G86/VLOOKUP(AI$3,Oxides!$A$1:$D$13,2,FALSE)*VLOOKUP(AI$3,Oxides!$A$1:$D$13,4,FALSE)</f>
        <v>5.5682899391412159E-3</v>
      </c>
      <c r="AJ86" s="7">
        <f>H86/VLOOKUP(AJ$3,Oxides!$A$1:$D$13,2,FALSE)*VLOOKUP(AJ$3,Oxides!$A$1:$D$13,4,FALSE)</f>
        <v>0.19434603127959896</v>
      </c>
      <c r="AK86" s="7">
        <f>I86/VLOOKUP(AK$3,Oxides!$A$1:$D$13,2,FALSE)*VLOOKUP(AK$3,Oxides!$A$1:$D$13,4,FALSE)</f>
        <v>0.19071173541129574</v>
      </c>
      <c r="AL86" s="7">
        <f>J86/VLOOKUP(AL$3,Oxides!$A$1:$D$13,2,FALSE)*VLOOKUP(AL$3,Oxides!$A$1:$D$13,4,FALSE)</f>
        <v>2.7799766333387831E-2</v>
      </c>
      <c r="AM86" s="7">
        <f>K86/VLOOKUP(AM$3,Oxides!$A$1:$D$13,2,FALSE)*VLOOKUP(AM$3,Oxides!$A$1:$D$13,4,FALSE)</f>
        <v>1.7102745376375773E-2</v>
      </c>
      <c r="AN86" s="5">
        <f t="shared" si="58"/>
        <v>2.42849695801605</v>
      </c>
      <c r="AQ86" s="8">
        <f t="shared" si="59"/>
        <v>6.4503385988523831</v>
      </c>
      <c r="AR86" s="8">
        <f t="shared" si="60"/>
        <v>0.20222229499117281</v>
      </c>
      <c r="AS86" s="8">
        <f t="shared" si="61"/>
        <v>1.8629418928863943</v>
      </c>
      <c r="AT86" s="8">
        <f t="shared" si="62"/>
        <v>0</v>
      </c>
      <c r="AU86" s="8">
        <f t="shared" si="63"/>
        <v>2.7756271520621341</v>
      </c>
      <c r="AV86" s="8">
        <f t="shared" si="64"/>
        <v>5.2736598321652721E-2</v>
      </c>
      <c r="AW86" s="8">
        <f t="shared" si="65"/>
        <v>1.8406276790572922</v>
      </c>
      <c r="AX86" s="8">
        <f t="shared" si="66"/>
        <v>1.8062077038973225</v>
      </c>
      <c r="AY86" s="8">
        <f t="shared" si="67"/>
        <v>0.52657642708374719</v>
      </c>
      <c r="AZ86" s="8">
        <f t="shared" si="68"/>
        <v>0.32395605220605184</v>
      </c>
      <c r="BA86" s="5">
        <f t="shared" si="69"/>
        <v>15.84123439935815</v>
      </c>
      <c r="BD86" s="8">
        <f t="shared" si="70"/>
        <v>12.900677197704766</v>
      </c>
      <c r="BE86" s="8">
        <f t="shared" si="71"/>
        <v>0.40444458998234561</v>
      </c>
      <c r="BF86" s="8">
        <f t="shared" si="72"/>
        <v>2.7944128393295915</v>
      </c>
      <c r="BG86" s="8">
        <f t="shared" si="73"/>
        <v>0</v>
      </c>
      <c r="BH86" s="8">
        <f t="shared" si="74"/>
        <v>2.7756271520621341</v>
      </c>
      <c r="BI86" s="8">
        <f t="shared" si="75"/>
        <v>5.2736598321652721E-2</v>
      </c>
      <c r="BJ86" s="8">
        <f t="shared" si="76"/>
        <v>1.8406276790572922</v>
      </c>
      <c r="BK86" s="8">
        <f t="shared" si="77"/>
        <v>1.8062077038973225</v>
      </c>
      <c r="BL86" s="8">
        <f t="shared" si="78"/>
        <v>0.26328821354187359</v>
      </c>
      <c r="BM86" s="8">
        <f t="shared" si="79"/>
        <v>0.16197802610302592</v>
      </c>
      <c r="BN86" s="5">
        <f t="shared" si="80"/>
        <v>23</v>
      </c>
      <c r="BP86">
        <f t="shared" si="81"/>
        <v>6.4503385988523831</v>
      </c>
      <c r="BQ86">
        <f t="shared" si="82"/>
        <v>1.5496614011476169</v>
      </c>
      <c r="BR86">
        <f t="shared" si="83"/>
        <v>8</v>
      </c>
      <c r="BS86" s="8">
        <f t="shared" si="84"/>
        <v>0.31328049173877748</v>
      </c>
      <c r="BT86" s="8">
        <f t="shared" si="85"/>
        <v>0</v>
      </c>
      <c r="BU86" s="8">
        <f t="shared" si="86"/>
        <v>1.8406276790572922</v>
      </c>
      <c r="BV86" s="8">
        <f t="shared" si="87"/>
        <v>2.7756271520621341</v>
      </c>
      <c r="BW86" s="8">
        <f t="shared" si="88"/>
        <v>5.2736598321652721E-2</v>
      </c>
      <c r="BX86" s="8">
        <f t="shared" si="89"/>
        <v>4.9822719211798567</v>
      </c>
      <c r="BY86">
        <f t="shared" si="90"/>
        <v>0</v>
      </c>
      <c r="BZ86">
        <f t="shared" si="91"/>
        <v>0</v>
      </c>
      <c r="CA86">
        <f t="shared" si="92"/>
        <v>0</v>
      </c>
      <c r="CB86" s="8">
        <f t="shared" si="93"/>
        <v>1.8062077038973225</v>
      </c>
      <c r="CC86">
        <f t="shared" si="94"/>
        <v>0.19379229610267745</v>
      </c>
      <c r="CD86">
        <f t="shared" si="95"/>
        <v>2</v>
      </c>
      <c r="CE86">
        <f t="shared" si="96"/>
        <v>0.33278413098106974</v>
      </c>
      <c r="CF86" s="8">
        <f t="shared" si="97"/>
        <v>0.32395605220605184</v>
      </c>
      <c r="CG86">
        <f t="shared" si="98"/>
        <v>0.65674018318712157</v>
      </c>
      <c r="CH86" s="8">
        <f t="shared" si="99"/>
        <v>15.639012104366978</v>
      </c>
      <c r="CI86" s="8">
        <f t="shared" si="100"/>
        <v>14.78847962507718</v>
      </c>
      <c r="CJ86">
        <f t="shared" si="101"/>
        <v>1.0143030507723148</v>
      </c>
    </row>
    <row r="87" spans="1:88" x14ac:dyDescent="0.2">
      <c r="A87" s="2" t="s">
        <v>747</v>
      </c>
      <c r="B87" s="2">
        <v>40.811000823974609</v>
      </c>
      <c r="C87" s="2">
        <v>1.6640000343322754</v>
      </c>
      <c r="D87" s="2">
        <v>10.23799991607666</v>
      </c>
      <c r="E87" s="2"/>
      <c r="F87" s="2">
        <v>21.211000442504883</v>
      </c>
      <c r="G87" s="2">
        <v>0.40700000524520874</v>
      </c>
      <c r="H87" s="2">
        <v>7.755000114440918</v>
      </c>
      <c r="I87" s="2">
        <v>10.699999809265137</v>
      </c>
      <c r="J87" s="2">
        <v>1.968000054359436</v>
      </c>
      <c r="K87" s="2">
        <v>1.5809999704360962</v>
      </c>
      <c r="L87" s="2">
        <v>0.17599999904632568</v>
      </c>
      <c r="M87" s="2">
        <v>0.17700000107288361</v>
      </c>
      <c r="N87" s="6">
        <f t="shared" si="56"/>
        <v>96.688001170754433</v>
      </c>
      <c r="Q87" s="7">
        <f>B87/VLOOKUP(Q$3,Oxides!$A$1:$D$13,2,FALSE)*VLOOKUP(Q$3,Oxides!$A$1:$D$13,3,FALSE)</f>
        <v>0.67922337802530108</v>
      </c>
      <c r="R87" s="7">
        <f>C87/VLOOKUP(R$3,Oxides!$A$1:$D$13,2,FALSE)*VLOOKUP(R$3,Oxides!$A$1:$D$13,3,FALSE)</f>
        <v>2.0826345756535462E-2</v>
      </c>
      <c r="S87" s="7">
        <f>D87/VLOOKUP(S$3,Oxides!$A$1:$D$13,2,FALSE)*VLOOKUP(S$3,Oxides!$A$1:$D$13,3,FALSE)</f>
        <v>0.20082132974550065</v>
      </c>
      <c r="T87" s="7">
        <f>E87/VLOOKUP(T$3,Oxides!$A$1:$D$13,2,FALSE)*VLOOKUP(T$3,Oxides!$A$1:$D$13,3,FALSE)</f>
        <v>0</v>
      </c>
      <c r="U87" s="7">
        <f>F87/VLOOKUP(U$3,Oxides!$A$1:$D$13,2,FALSE)*VLOOKUP(U$3,Oxides!$A$1:$D$13,3,FALSE)</f>
        <v>0.29522704606639832</v>
      </c>
      <c r="V87" s="7">
        <f>G87/VLOOKUP(V$3,Oxides!$A$1:$D$13,2,FALSE)*VLOOKUP(V$3,Oxides!$A$1:$D$13,3,FALSE)</f>
        <v>5.7374530959015801E-3</v>
      </c>
      <c r="W87" s="7">
        <f>H87/VLOOKUP(W$3,Oxides!$A$1:$D$13,2,FALSE)*VLOOKUP(W$3,Oxides!$A$1:$D$13,3,FALSE)</f>
        <v>0.19241075700025104</v>
      </c>
      <c r="X87" s="7">
        <f>I87/VLOOKUP(X$3,Oxides!$A$1:$D$13,2,FALSE)*VLOOKUP(X$3,Oxides!$A$1:$D$13,3,FALSE)</f>
        <v>0.19080089675112674</v>
      </c>
      <c r="Y87" s="7">
        <f>J87/VLOOKUP(Y$3,Oxides!$A$1:$D$13,2,FALSE)*VLOOKUP(Y$3,Oxides!$A$1:$D$13,3,FALSE)</f>
        <v>6.3505444086634458E-2</v>
      </c>
      <c r="Z87" s="7">
        <f>K87/VLOOKUP(Z$3,Oxides!$A$1:$D$13,2,FALSE)*VLOOKUP(Z$3,Oxides!$A$1:$D$13,3,FALSE)</f>
        <v>3.3568517580181118E-2</v>
      </c>
      <c r="AA87" s="5">
        <f t="shared" si="57"/>
        <v>1.6821211681078307</v>
      </c>
      <c r="AC87" s="5"/>
      <c r="AD87" s="7">
        <f>B87/VLOOKUP(AD$3,Oxides!$A$1:$D$13,2,FALSE)*VLOOKUP(AD$3,Oxides!$A$1:$D$13,4,FALSE)</f>
        <v>1.3584467560506022</v>
      </c>
      <c r="AE87" s="7">
        <f>C87/VLOOKUP(AE$3,Oxides!$A$1:$D$13,2,FALSE)*VLOOKUP(AE$3,Oxides!$A$1:$D$13,4,FALSE)</f>
        <v>4.1652691513070925E-2</v>
      </c>
      <c r="AF87" s="7">
        <f>D87/VLOOKUP(AF$3,Oxides!$A$1:$D$13,2,FALSE)*VLOOKUP(AF$3,Oxides!$A$1:$D$13,4,FALSE)</f>
        <v>0.30123199461825101</v>
      </c>
      <c r="AG87" s="7">
        <f>E87/VLOOKUP(AG$3,Oxides!$A$1:$D$13,2,FALSE)*VLOOKUP(AG$3,Oxides!$A$1:$D$13,4,FALSE)</f>
        <v>0</v>
      </c>
      <c r="AH87" s="7">
        <f>F87/VLOOKUP(AH$3,Oxides!$A$1:$D$13,2,FALSE)*VLOOKUP(AH$3,Oxides!$A$1:$D$13,4,FALSE)</f>
        <v>0.29522704606639832</v>
      </c>
      <c r="AI87" s="7">
        <f>G87/VLOOKUP(AI$3,Oxides!$A$1:$D$13,2,FALSE)*VLOOKUP(AI$3,Oxides!$A$1:$D$13,4,FALSE)</f>
        <v>5.7374530959015801E-3</v>
      </c>
      <c r="AJ87" s="7">
        <f>H87/VLOOKUP(AJ$3,Oxides!$A$1:$D$13,2,FALSE)*VLOOKUP(AJ$3,Oxides!$A$1:$D$13,4,FALSE)</f>
        <v>0.19241075700025104</v>
      </c>
      <c r="AK87" s="7">
        <f>I87/VLOOKUP(AK$3,Oxides!$A$1:$D$13,2,FALSE)*VLOOKUP(AK$3,Oxides!$A$1:$D$13,4,FALSE)</f>
        <v>0.19080089675112674</v>
      </c>
      <c r="AL87" s="7">
        <f>J87/VLOOKUP(AL$3,Oxides!$A$1:$D$13,2,FALSE)*VLOOKUP(AL$3,Oxides!$A$1:$D$13,4,FALSE)</f>
        <v>3.1752722043317229E-2</v>
      </c>
      <c r="AM87" s="7">
        <f>K87/VLOOKUP(AM$3,Oxides!$A$1:$D$13,2,FALSE)*VLOOKUP(AM$3,Oxides!$A$1:$D$13,4,FALSE)</f>
        <v>1.6784258790090559E-2</v>
      </c>
      <c r="AN87" s="5">
        <f t="shared" si="58"/>
        <v>2.4340445759290095</v>
      </c>
      <c r="AQ87" s="8">
        <f t="shared" si="59"/>
        <v>6.4181806073207897</v>
      </c>
      <c r="AR87" s="8">
        <f t="shared" si="60"/>
        <v>0.19679423998120163</v>
      </c>
      <c r="AS87" s="8">
        <f t="shared" si="61"/>
        <v>1.8976195546392605</v>
      </c>
      <c r="AT87" s="8">
        <f t="shared" si="62"/>
        <v>0</v>
      </c>
      <c r="AU87" s="8">
        <f t="shared" si="63"/>
        <v>2.7896868145627596</v>
      </c>
      <c r="AV87" s="8">
        <f t="shared" si="64"/>
        <v>5.4214874497674391E-2</v>
      </c>
      <c r="AW87" s="8">
        <f t="shared" si="65"/>
        <v>1.8181455897604912</v>
      </c>
      <c r="AX87" s="8">
        <f t="shared" si="66"/>
        <v>1.8029335488241718</v>
      </c>
      <c r="AY87" s="8">
        <f t="shared" si="67"/>
        <v>0.60008153853760515</v>
      </c>
      <c r="AZ87" s="8">
        <f t="shared" si="68"/>
        <v>0.31719875304645362</v>
      </c>
      <c r="BA87" s="5">
        <f t="shared" si="69"/>
        <v>15.894855521170406</v>
      </c>
      <c r="BD87" s="8">
        <f t="shared" si="70"/>
        <v>12.836361214641579</v>
      </c>
      <c r="BE87" s="8">
        <f t="shared" si="71"/>
        <v>0.39358847996240326</v>
      </c>
      <c r="BF87" s="8">
        <f t="shared" si="72"/>
        <v>2.8464293319588911</v>
      </c>
      <c r="BG87" s="8">
        <f t="shared" si="73"/>
        <v>0</v>
      </c>
      <c r="BH87" s="8">
        <f t="shared" si="74"/>
        <v>2.7896868145627596</v>
      </c>
      <c r="BI87" s="8">
        <f t="shared" si="75"/>
        <v>5.4214874497674391E-2</v>
      </c>
      <c r="BJ87" s="8">
        <f t="shared" si="76"/>
        <v>1.8181455897604912</v>
      </c>
      <c r="BK87" s="8">
        <f t="shared" si="77"/>
        <v>1.8029335488241718</v>
      </c>
      <c r="BL87" s="8">
        <f t="shared" si="78"/>
        <v>0.30004076926880258</v>
      </c>
      <c r="BM87" s="8">
        <f t="shared" si="79"/>
        <v>0.15859937652322681</v>
      </c>
      <c r="BN87" s="5">
        <f t="shared" si="80"/>
        <v>23.000000000000004</v>
      </c>
      <c r="BP87">
        <f t="shared" si="81"/>
        <v>6.4181806073207897</v>
      </c>
      <c r="BQ87">
        <f t="shared" si="82"/>
        <v>1.5818193926792103</v>
      </c>
      <c r="BR87">
        <f t="shared" si="83"/>
        <v>8</v>
      </c>
      <c r="BS87" s="8">
        <f t="shared" si="84"/>
        <v>0.31580016196005012</v>
      </c>
      <c r="BT87" s="8">
        <f t="shared" si="85"/>
        <v>0</v>
      </c>
      <c r="BU87" s="8">
        <f t="shared" si="86"/>
        <v>1.8181455897604912</v>
      </c>
      <c r="BV87" s="8">
        <f t="shared" si="87"/>
        <v>2.7896868145627596</v>
      </c>
      <c r="BW87" s="8">
        <f t="shared" si="88"/>
        <v>5.4214874497674391E-2</v>
      </c>
      <c r="BX87" s="8">
        <f t="shared" si="89"/>
        <v>4.977847440780975</v>
      </c>
      <c r="BY87">
        <f t="shared" si="90"/>
        <v>0</v>
      </c>
      <c r="BZ87">
        <f t="shared" si="91"/>
        <v>0</v>
      </c>
      <c r="CA87">
        <f t="shared" si="92"/>
        <v>0</v>
      </c>
      <c r="CB87" s="8">
        <f t="shared" si="93"/>
        <v>1.8029335488241718</v>
      </c>
      <c r="CC87">
        <f t="shared" si="94"/>
        <v>0.19706645117582822</v>
      </c>
      <c r="CD87">
        <f t="shared" si="95"/>
        <v>2</v>
      </c>
      <c r="CE87">
        <f t="shared" si="96"/>
        <v>0.40301508736177694</v>
      </c>
      <c r="CF87" s="8">
        <f t="shared" si="97"/>
        <v>0.31719875304645362</v>
      </c>
      <c r="CG87">
        <f t="shared" si="98"/>
        <v>0.72021384040823055</v>
      </c>
      <c r="CH87" s="8">
        <f t="shared" si="99"/>
        <v>15.698061281189206</v>
      </c>
      <c r="CI87" s="8">
        <f t="shared" si="100"/>
        <v>14.780780989605146</v>
      </c>
      <c r="CJ87">
        <f t="shared" si="101"/>
        <v>1.0148313550244079</v>
      </c>
    </row>
    <row r="88" spans="1:88" x14ac:dyDescent="0.2">
      <c r="A88" s="2" t="s">
        <v>749</v>
      </c>
      <c r="B88" s="2">
        <v>40.999000549316406</v>
      </c>
      <c r="C88" s="2">
        <v>1.5</v>
      </c>
      <c r="D88" s="2">
        <v>10.168999671936035</v>
      </c>
      <c r="E88" s="2"/>
      <c r="F88" s="2">
        <v>21.25200080871582</v>
      </c>
      <c r="G88" s="2">
        <v>0.414000004529953</v>
      </c>
      <c r="H88" s="2">
        <v>7.7800002098083496</v>
      </c>
      <c r="I88" s="2">
        <v>10.869999885559082</v>
      </c>
      <c r="J88" s="2">
        <v>1.7150000333786011</v>
      </c>
      <c r="K88" s="2">
        <v>1.6779999732971191</v>
      </c>
      <c r="L88" s="2">
        <v>0.17700000107288361</v>
      </c>
      <c r="M88" s="2">
        <v>0.18799999356269836</v>
      </c>
      <c r="N88" s="6">
        <f t="shared" si="56"/>
        <v>96.742001131176949</v>
      </c>
      <c r="Q88" s="7">
        <f>B88/VLOOKUP(Q$3,Oxides!$A$1:$D$13,2,FALSE)*VLOOKUP(Q$3,Oxides!$A$1:$D$13,3,FALSE)</f>
        <v>0.68235228459304853</v>
      </c>
      <c r="R88" s="7">
        <f>C88/VLOOKUP(R$3,Oxides!$A$1:$D$13,2,FALSE)*VLOOKUP(R$3,Oxides!$A$1:$D$13,3,FALSE)</f>
        <v>1.8773748792222163E-2</v>
      </c>
      <c r="S88" s="7">
        <f>D88/VLOOKUP(S$3,Oxides!$A$1:$D$13,2,FALSE)*VLOOKUP(S$3,Oxides!$A$1:$D$13,3,FALSE)</f>
        <v>0.19946786999802346</v>
      </c>
      <c r="T88" s="7">
        <f>E88/VLOOKUP(T$3,Oxides!$A$1:$D$13,2,FALSE)*VLOOKUP(T$3,Oxides!$A$1:$D$13,3,FALSE)</f>
        <v>0</v>
      </c>
      <c r="U88" s="7">
        <f>F88/VLOOKUP(U$3,Oxides!$A$1:$D$13,2,FALSE)*VLOOKUP(U$3,Oxides!$A$1:$D$13,3,FALSE)</f>
        <v>0.29579771301994001</v>
      </c>
      <c r="V88" s="7">
        <f>G88/VLOOKUP(V$3,Oxides!$A$1:$D$13,2,FALSE)*VLOOKUP(V$3,Oxides!$A$1:$D$13,3,FALSE)</f>
        <v>5.8361316390219123E-3</v>
      </c>
      <c r="W88" s="7">
        <f>H88/VLOOKUP(W$3,Oxides!$A$1:$D$13,2,FALSE)*VLOOKUP(W$3,Oxides!$A$1:$D$13,3,FALSE)</f>
        <v>0.19303103903812857</v>
      </c>
      <c r="X88" s="7">
        <f>I88/VLOOKUP(X$3,Oxides!$A$1:$D$13,2,FALSE)*VLOOKUP(X$3,Oxides!$A$1:$D$13,3,FALSE)</f>
        <v>0.19383231428223344</v>
      </c>
      <c r="Y88" s="7">
        <f>J88/VLOOKUP(Y$3,Oxides!$A$1:$D$13,2,FALSE)*VLOOKUP(Y$3,Oxides!$A$1:$D$13,3,FALSE)</f>
        <v>5.5341379939011573E-2</v>
      </c>
      <c r="Z88" s="7">
        <f>K88/VLOOKUP(Z$3,Oxides!$A$1:$D$13,2,FALSE)*VLOOKUP(Z$3,Oxides!$A$1:$D$13,3,FALSE)</f>
        <v>3.5628066196377296E-2</v>
      </c>
      <c r="AA88" s="5">
        <f t="shared" si="57"/>
        <v>1.6800605474980068</v>
      </c>
      <c r="AC88" s="5"/>
      <c r="AD88" s="7">
        <f>B88/VLOOKUP(AD$3,Oxides!$A$1:$D$13,2,FALSE)*VLOOKUP(AD$3,Oxides!$A$1:$D$13,4,FALSE)</f>
        <v>1.3647045691860971</v>
      </c>
      <c r="AE88" s="7">
        <f>C88/VLOOKUP(AE$3,Oxides!$A$1:$D$13,2,FALSE)*VLOOKUP(AE$3,Oxides!$A$1:$D$13,4,FALSE)</f>
        <v>3.7547497584444325E-2</v>
      </c>
      <c r="AF88" s="7">
        <f>D88/VLOOKUP(AF$3,Oxides!$A$1:$D$13,2,FALSE)*VLOOKUP(AF$3,Oxides!$A$1:$D$13,4,FALSE)</f>
        <v>0.29920180499703519</v>
      </c>
      <c r="AG88" s="7">
        <f>E88/VLOOKUP(AG$3,Oxides!$A$1:$D$13,2,FALSE)*VLOOKUP(AG$3,Oxides!$A$1:$D$13,4,FALSE)</f>
        <v>0</v>
      </c>
      <c r="AH88" s="7">
        <f>F88/VLOOKUP(AH$3,Oxides!$A$1:$D$13,2,FALSE)*VLOOKUP(AH$3,Oxides!$A$1:$D$13,4,FALSE)</f>
        <v>0.29579771301994001</v>
      </c>
      <c r="AI88" s="7">
        <f>G88/VLOOKUP(AI$3,Oxides!$A$1:$D$13,2,FALSE)*VLOOKUP(AI$3,Oxides!$A$1:$D$13,4,FALSE)</f>
        <v>5.8361316390219123E-3</v>
      </c>
      <c r="AJ88" s="7">
        <f>H88/VLOOKUP(AJ$3,Oxides!$A$1:$D$13,2,FALSE)*VLOOKUP(AJ$3,Oxides!$A$1:$D$13,4,FALSE)</f>
        <v>0.19303103903812857</v>
      </c>
      <c r="AK88" s="7">
        <f>I88/VLOOKUP(AK$3,Oxides!$A$1:$D$13,2,FALSE)*VLOOKUP(AK$3,Oxides!$A$1:$D$13,4,FALSE)</f>
        <v>0.19383231428223344</v>
      </c>
      <c r="AL88" s="7">
        <f>J88/VLOOKUP(AL$3,Oxides!$A$1:$D$13,2,FALSE)*VLOOKUP(AL$3,Oxides!$A$1:$D$13,4,FALSE)</f>
        <v>2.7670689969505786E-2</v>
      </c>
      <c r="AM88" s="7">
        <f>K88/VLOOKUP(AM$3,Oxides!$A$1:$D$13,2,FALSE)*VLOOKUP(AM$3,Oxides!$A$1:$D$13,4,FALSE)</f>
        <v>1.7814033098188648E-2</v>
      </c>
      <c r="AN88" s="5">
        <f t="shared" si="58"/>
        <v>2.4354357928145953</v>
      </c>
      <c r="AQ88" s="8">
        <f t="shared" si="59"/>
        <v>6.44406335488019</v>
      </c>
      <c r="AR88" s="8">
        <f t="shared" si="60"/>
        <v>0.17729731307023683</v>
      </c>
      <c r="AS88" s="8">
        <f t="shared" si="61"/>
        <v>1.8837536277860709</v>
      </c>
      <c r="AT88" s="8">
        <f t="shared" si="62"/>
        <v>0</v>
      </c>
      <c r="AU88" s="8">
        <f t="shared" si="63"/>
        <v>2.7934825543465047</v>
      </c>
      <c r="AV88" s="8">
        <f t="shared" si="64"/>
        <v>5.5115814628960209E-2</v>
      </c>
      <c r="AW88" s="8">
        <f t="shared" si="65"/>
        <v>1.8229648718211735</v>
      </c>
      <c r="AX88" s="8">
        <f t="shared" si="66"/>
        <v>1.8305320311233342</v>
      </c>
      <c r="AY88" s="8">
        <f t="shared" si="67"/>
        <v>0.52263818342188817</v>
      </c>
      <c r="AZ88" s="8">
        <f t="shared" si="68"/>
        <v>0.33646771757823979</v>
      </c>
      <c r="BA88" s="5">
        <f t="shared" si="69"/>
        <v>15.866315468656598</v>
      </c>
      <c r="BD88" s="8">
        <f t="shared" si="70"/>
        <v>12.88812670976038</v>
      </c>
      <c r="BE88" s="8">
        <f t="shared" si="71"/>
        <v>0.35459462614047366</v>
      </c>
      <c r="BF88" s="8">
        <f t="shared" si="72"/>
        <v>2.825630441679106</v>
      </c>
      <c r="BG88" s="8">
        <f t="shared" si="73"/>
        <v>0</v>
      </c>
      <c r="BH88" s="8">
        <f t="shared" si="74"/>
        <v>2.7934825543465047</v>
      </c>
      <c r="BI88" s="8">
        <f t="shared" si="75"/>
        <v>5.5115814628960209E-2</v>
      </c>
      <c r="BJ88" s="8">
        <f t="shared" si="76"/>
        <v>1.8229648718211735</v>
      </c>
      <c r="BK88" s="8">
        <f t="shared" si="77"/>
        <v>1.8305320311233342</v>
      </c>
      <c r="BL88" s="8">
        <f t="shared" si="78"/>
        <v>0.26131909171094408</v>
      </c>
      <c r="BM88" s="8">
        <f t="shared" si="79"/>
        <v>0.16823385878911989</v>
      </c>
      <c r="BN88" s="5">
        <f t="shared" si="80"/>
        <v>22.999999999999993</v>
      </c>
      <c r="BP88">
        <f t="shared" si="81"/>
        <v>6.44406335488019</v>
      </c>
      <c r="BQ88">
        <f t="shared" si="82"/>
        <v>1.55593664511981</v>
      </c>
      <c r="BR88">
        <f t="shared" si="83"/>
        <v>8</v>
      </c>
      <c r="BS88" s="8">
        <f t="shared" si="84"/>
        <v>0.32781698266626091</v>
      </c>
      <c r="BT88" s="8">
        <f t="shared" si="85"/>
        <v>0</v>
      </c>
      <c r="BU88" s="8">
        <f t="shared" si="86"/>
        <v>1.8229648718211735</v>
      </c>
      <c r="BV88" s="8">
        <f t="shared" si="87"/>
        <v>2.7934825543465047</v>
      </c>
      <c r="BW88" s="8">
        <f t="shared" si="88"/>
        <v>5.5115814628960209E-2</v>
      </c>
      <c r="BX88" s="8">
        <f t="shared" si="89"/>
        <v>4.9993802234629001</v>
      </c>
      <c r="BY88">
        <f t="shared" si="90"/>
        <v>0</v>
      </c>
      <c r="BZ88">
        <f t="shared" si="91"/>
        <v>0</v>
      </c>
      <c r="CA88">
        <f t="shared" si="92"/>
        <v>0</v>
      </c>
      <c r="CB88" s="8">
        <f t="shared" si="93"/>
        <v>1.8305320311233342</v>
      </c>
      <c r="CC88">
        <f t="shared" si="94"/>
        <v>0.16946796887666582</v>
      </c>
      <c r="CD88">
        <f t="shared" si="95"/>
        <v>2</v>
      </c>
      <c r="CE88">
        <f t="shared" si="96"/>
        <v>0.35317021454522235</v>
      </c>
      <c r="CF88" s="8">
        <f t="shared" si="97"/>
        <v>0.33646771757823979</v>
      </c>
      <c r="CG88">
        <f t="shared" si="98"/>
        <v>0.68963793212346214</v>
      </c>
      <c r="CH88" s="8">
        <f t="shared" si="99"/>
        <v>15.689018155586362</v>
      </c>
      <c r="CI88" s="8">
        <f t="shared" si="100"/>
        <v>14.829912254586235</v>
      </c>
      <c r="CJ88">
        <f t="shared" si="101"/>
        <v>1.0114692347799403</v>
      </c>
    </row>
    <row r="89" spans="1:88" x14ac:dyDescent="0.2">
      <c r="A89" s="2" t="s">
        <v>751</v>
      </c>
      <c r="B89" s="2">
        <v>40.705001831054688</v>
      </c>
      <c r="C89" s="2">
        <v>1.6440000534057617</v>
      </c>
      <c r="D89" s="2">
        <v>10.277999877929688</v>
      </c>
      <c r="E89" s="2"/>
      <c r="F89" s="2">
        <v>21.38599967956543</v>
      </c>
      <c r="G89" s="2">
        <v>0.40599998831748962</v>
      </c>
      <c r="H89" s="2">
        <v>7.6690001487731934</v>
      </c>
      <c r="I89" s="2">
        <v>10.765999794006348</v>
      </c>
      <c r="J89" s="2">
        <v>1.8259999752044678</v>
      </c>
      <c r="K89" s="2">
        <v>1.6330000162124634</v>
      </c>
      <c r="L89" s="2">
        <v>6.7000001668930054E-2</v>
      </c>
      <c r="M89" s="2">
        <v>0.16899999976158142</v>
      </c>
      <c r="N89" s="6">
        <f t="shared" si="56"/>
        <v>96.54900136590004</v>
      </c>
      <c r="Q89" s="7">
        <f>B89/VLOOKUP(Q$3,Oxides!$A$1:$D$13,2,FALSE)*VLOOKUP(Q$3,Oxides!$A$1:$D$13,3,FALSE)</f>
        <v>0.67745922148454663</v>
      </c>
      <c r="R89" s="7">
        <f>C89/VLOOKUP(R$3,Oxides!$A$1:$D$13,2,FALSE)*VLOOKUP(R$3,Oxides!$A$1:$D$13,3,FALSE)</f>
        <v>2.0576029344693058E-2</v>
      </c>
      <c r="S89" s="7">
        <f>D89/VLOOKUP(S$3,Oxides!$A$1:$D$13,2,FALSE)*VLOOKUP(S$3,Oxides!$A$1:$D$13,3,FALSE)</f>
        <v>0.20160594056743281</v>
      </c>
      <c r="T89" s="7">
        <f>E89/VLOOKUP(T$3,Oxides!$A$1:$D$13,2,FALSE)*VLOOKUP(T$3,Oxides!$A$1:$D$13,3,FALSE)</f>
        <v>0</v>
      </c>
      <c r="U89" s="7">
        <f>F89/VLOOKUP(U$3,Oxides!$A$1:$D$13,2,FALSE)*VLOOKUP(U$3,Oxides!$A$1:$D$13,3,FALSE)</f>
        <v>0.29766278727348106</v>
      </c>
      <c r="V89" s="7">
        <f>G89/VLOOKUP(V$3,Oxides!$A$1:$D$13,2,FALSE)*VLOOKUP(V$3,Oxides!$A$1:$D$13,3,FALSE)</f>
        <v>5.7233559211007116E-3</v>
      </c>
      <c r="W89" s="7">
        <f>H89/VLOOKUP(W$3,Oxides!$A$1:$D$13,2,FALSE)*VLOOKUP(W$3,Oxides!$A$1:$D$13,3,FALSE)</f>
        <v>0.19027699578143312</v>
      </c>
      <c r="X89" s="7">
        <f>I89/VLOOKUP(X$3,Oxides!$A$1:$D$13,2,FALSE)*VLOOKUP(X$3,Oxides!$A$1:$D$13,3,FALSE)</f>
        <v>0.19197779922763702</v>
      </c>
      <c r="Y89" s="7">
        <f>J89/VLOOKUP(Y$3,Oxides!$A$1:$D$13,2,FALSE)*VLOOKUP(Y$3,Oxides!$A$1:$D$13,3,FALSE)</f>
        <v>5.8923239900665218E-2</v>
      </c>
      <c r="Z89" s="7">
        <f>K89/VLOOKUP(Z$3,Oxides!$A$1:$D$13,2,FALSE)*VLOOKUP(Z$3,Oxides!$A$1:$D$13,3,FALSE)</f>
        <v>3.4672606437521646E-2</v>
      </c>
      <c r="AA89" s="5">
        <f t="shared" si="57"/>
        <v>1.6788779759385113</v>
      </c>
      <c r="AC89" s="5"/>
      <c r="AD89" s="7">
        <f>B89/VLOOKUP(AD$3,Oxides!$A$1:$D$13,2,FALSE)*VLOOKUP(AD$3,Oxides!$A$1:$D$13,4,FALSE)</f>
        <v>1.3549184429690933</v>
      </c>
      <c r="AE89" s="7">
        <f>C89/VLOOKUP(AE$3,Oxides!$A$1:$D$13,2,FALSE)*VLOOKUP(AE$3,Oxides!$A$1:$D$13,4,FALSE)</f>
        <v>4.1152058689386116E-2</v>
      </c>
      <c r="AF89" s="7">
        <f>D89/VLOOKUP(AF$3,Oxides!$A$1:$D$13,2,FALSE)*VLOOKUP(AF$3,Oxides!$A$1:$D$13,4,FALSE)</f>
        <v>0.30240891085114918</v>
      </c>
      <c r="AG89" s="7">
        <f>E89/VLOOKUP(AG$3,Oxides!$A$1:$D$13,2,FALSE)*VLOOKUP(AG$3,Oxides!$A$1:$D$13,4,FALSE)</f>
        <v>0</v>
      </c>
      <c r="AH89" s="7">
        <f>F89/VLOOKUP(AH$3,Oxides!$A$1:$D$13,2,FALSE)*VLOOKUP(AH$3,Oxides!$A$1:$D$13,4,FALSE)</f>
        <v>0.29766278727348106</v>
      </c>
      <c r="AI89" s="7">
        <f>G89/VLOOKUP(AI$3,Oxides!$A$1:$D$13,2,FALSE)*VLOOKUP(AI$3,Oxides!$A$1:$D$13,4,FALSE)</f>
        <v>5.7233559211007116E-3</v>
      </c>
      <c r="AJ89" s="7">
        <f>H89/VLOOKUP(AJ$3,Oxides!$A$1:$D$13,2,FALSE)*VLOOKUP(AJ$3,Oxides!$A$1:$D$13,4,FALSE)</f>
        <v>0.19027699578143312</v>
      </c>
      <c r="AK89" s="7">
        <f>I89/VLOOKUP(AK$3,Oxides!$A$1:$D$13,2,FALSE)*VLOOKUP(AK$3,Oxides!$A$1:$D$13,4,FALSE)</f>
        <v>0.19197779922763702</v>
      </c>
      <c r="AL89" s="7">
        <f>J89/VLOOKUP(AL$3,Oxides!$A$1:$D$13,2,FALSE)*VLOOKUP(AL$3,Oxides!$A$1:$D$13,4,FALSE)</f>
        <v>2.9461619950332609E-2</v>
      </c>
      <c r="AM89" s="7">
        <f>K89/VLOOKUP(AM$3,Oxides!$A$1:$D$13,2,FALSE)*VLOOKUP(AM$3,Oxides!$A$1:$D$13,4,FALSE)</f>
        <v>1.7336303218760823E-2</v>
      </c>
      <c r="AN89" s="5">
        <f t="shared" si="58"/>
        <v>2.4309182738823742</v>
      </c>
      <c r="AQ89" s="8">
        <f t="shared" si="59"/>
        <v>6.4097432898307813</v>
      </c>
      <c r="AR89" s="8">
        <f t="shared" si="60"/>
        <v>0.19467897379047783</v>
      </c>
      <c r="AS89" s="8">
        <f t="shared" si="61"/>
        <v>1.9074835558520811</v>
      </c>
      <c r="AT89" s="8">
        <f t="shared" si="62"/>
        <v>0</v>
      </c>
      <c r="AU89" s="8">
        <f t="shared" si="63"/>
        <v>2.8163201457020008</v>
      </c>
      <c r="AV89" s="8">
        <f t="shared" si="64"/>
        <v>5.415121832750102E-2</v>
      </c>
      <c r="AW89" s="8">
        <f t="shared" si="65"/>
        <v>1.8002953657440492</v>
      </c>
      <c r="AX89" s="8">
        <f t="shared" si="66"/>
        <v>1.8163874243224789</v>
      </c>
      <c r="AY89" s="8">
        <f t="shared" si="67"/>
        <v>0.55749900450206424</v>
      </c>
      <c r="AZ89" s="8">
        <f t="shared" si="68"/>
        <v>0.3280529652645926</v>
      </c>
      <c r="BA89" s="5">
        <f t="shared" si="69"/>
        <v>15.884611943336028</v>
      </c>
      <c r="BD89" s="8">
        <f t="shared" si="70"/>
        <v>12.819486579661563</v>
      </c>
      <c r="BE89" s="8">
        <f t="shared" si="71"/>
        <v>0.38935794758095565</v>
      </c>
      <c r="BF89" s="8">
        <f t="shared" si="72"/>
        <v>2.8612253337781217</v>
      </c>
      <c r="BG89" s="8">
        <f t="shared" si="73"/>
        <v>0</v>
      </c>
      <c r="BH89" s="8">
        <f t="shared" si="74"/>
        <v>2.8163201457020008</v>
      </c>
      <c r="BI89" s="8">
        <f t="shared" si="75"/>
        <v>5.415121832750102E-2</v>
      </c>
      <c r="BJ89" s="8">
        <f t="shared" si="76"/>
        <v>1.8002953657440492</v>
      </c>
      <c r="BK89" s="8">
        <f t="shared" si="77"/>
        <v>1.8163874243224789</v>
      </c>
      <c r="BL89" s="8">
        <f t="shared" si="78"/>
        <v>0.27874950225103212</v>
      </c>
      <c r="BM89" s="8">
        <f t="shared" si="79"/>
        <v>0.1640264826322963</v>
      </c>
      <c r="BN89" s="5">
        <f t="shared" si="80"/>
        <v>22.999999999999996</v>
      </c>
      <c r="BP89">
        <f t="shared" si="81"/>
        <v>6.4097432898307813</v>
      </c>
      <c r="BQ89">
        <f t="shared" si="82"/>
        <v>1.5902567101692187</v>
      </c>
      <c r="BR89">
        <f t="shared" si="83"/>
        <v>8</v>
      </c>
      <c r="BS89" s="8">
        <f t="shared" si="84"/>
        <v>0.31722684568286241</v>
      </c>
      <c r="BT89" s="8">
        <f t="shared" si="85"/>
        <v>0</v>
      </c>
      <c r="BU89" s="8">
        <f t="shared" si="86"/>
        <v>1.8002953657440492</v>
      </c>
      <c r="BV89" s="8">
        <f t="shared" si="87"/>
        <v>2.8163201457020008</v>
      </c>
      <c r="BW89" s="8">
        <f t="shared" si="88"/>
        <v>5.415121832750102E-2</v>
      </c>
      <c r="BX89" s="8">
        <f t="shared" si="89"/>
        <v>4.9879935754564135</v>
      </c>
      <c r="BY89">
        <f t="shared" si="90"/>
        <v>0</v>
      </c>
      <c r="BZ89">
        <f t="shared" si="91"/>
        <v>0</v>
      </c>
      <c r="CA89">
        <f t="shared" si="92"/>
        <v>0</v>
      </c>
      <c r="CB89" s="8">
        <f t="shared" si="93"/>
        <v>1.8163874243224789</v>
      </c>
      <c r="CC89">
        <f t="shared" si="94"/>
        <v>0.18361257567752109</v>
      </c>
      <c r="CD89">
        <f t="shared" si="95"/>
        <v>2</v>
      </c>
      <c r="CE89">
        <f t="shared" si="96"/>
        <v>0.37388642882454315</v>
      </c>
      <c r="CF89" s="8">
        <f t="shared" si="97"/>
        <v>0.3280529652645926</v>
      </c>
      <c r="CG89">
        <f t="shared" si="98"/>
        <v>0.70193939408913575</v>
      </c>
      <c r="CH89" s="8">
        <f t="shared" si="99"/>
        <v>15.68993296954555</v>
      </c>
      <c r="CI89" s="8">
        <f t="shared" si="100"/>
        <v>14.804380999778893</v>
      </c>
      <c r="CJ89">
        <f t="shared" si="101"/>
        <v>1.0132135886143452</v>
      </c>
    </row>
    <row r="90" spans="1:88" x14ac:dyDescent="0.2">
      <c r="A90" s="2" t="s">
        <v>753</v>
      </c>
      <c r="B90" s="2">
        <v>40.852001190185547</v>
      </c>
      <c r="C90" s="2">
        <v>1.4170000553131104</v>
      </c>
      <c r="D90" s="2">
        <v>10.100000381469727</v>
      </c>
      <c r="E90" s="2"/>
      <c r="F90" s="2">
        <v>21.246000289916992</v>
      </c>
      <c r="G90" s="2">
        <v>0.38400000333786011</v>
      </c>
      <c r="H90" s="2">
        <v>7.6700000762939453</v>
      </c>
      <c r="I90" s="2">
        <v>10.843999862670898</v>
      </c>
      <c r="J90" s="2">
        <v>1.6699999570846558</v>
      </c>
      <c r="K90" s="2">
        <v>1.6160000562667847</v>
      </c>
      <c r="L90" s="2">
        <v>-8.999999612569809E-3</v>
      </c>
      <c r="M90" s="2">
        <v>0.17399999499320984</v>
      </c>
      <c r="N90" s="6">
        <f t="shared" si="56"/>
        <v>95.96400186792016</v>
      </c>
      <c r="Q90" s="7">
        <f>B90/VLOOKUP(Q$3,Oxides!$A$1:$D$13,2,FALSE)*VLOOKUP(Q$3,Oxides!$A$1:$D$13,3,FALSE)</f>
        <v>0.67990575303879763</v>
      </c>
      <c r="R90" s="7">
        <f>C90/VLOOKUP(R$3,Oxides!$A$1:$D$13,2,FALSE)*VLOOKUP(R$3,Oxides!$A$1:$D$13,3,FALSE)</f>
        <v>1.7734935384675497E-2</v>
      </c>
      <c r="S90" s="7">
        <f>D90/VLOOKUP(S$3,Oxides!$A$1:$D$13,2,FALSE)*VLOOKUP(S$3,Oxides!$A$1:$D$13,3,FALSE)</f>
        <v>0.19811442895714385</v>
      </c>
      <c r="T90" s="7">
        <f>E90/VLOOKUP(T$3,Oxides!$A$1:$D$13,2,FALSE)*VLOOKUP(T$3,Oxides!$A$1:$D$13,3,FALSE)</f>
        <v>0</v>
      </c>
      <c r="U90" s="7">
        <f>F90/VLOOKUP(U$3,Oxides!$A$1:$D$13,2,FALSE)*VLOOKUP(U$3,Oxides!$A$1:$D$13,3,FALSE)</f>
        <v>0.29571419430781487</v>
      </c>
      <c r="V90" s="7">
        <f>G90/VLOOKUP(V$3,Oxides!$A$1:$D$13,2,FALSE)*VLOOKUP(V$3,Oxides!$A$1:$D$13,3,FALSE)</f>
        <v>5.4132235370602834E-3</v>
      </c>
      <c r="W90" s="7">
        <f>H90/VLOOKUP(W$3,Oxides!$A$1:$D$13,2,FALSE)*VLOOKUP(W$3,Oxides!$A$1:$D$13,3,FALSE)</f>
        <v>0.19030180517000489</v>
      </c>
      <c r="X90" s="7">
        <f>I90/VLOOKUP(X$3,Oxides!$A$1:$D$13,2,FALSE)*VLOOKUP(X$3,Oxides!$A$1:$D$13,3,FALSE)</f>
        <v>0.19336868551858433</v>
      </c>
      <c r="Y90" s="7">
        <f>J90/VLOOKUP(Y$3,Oxides!$A$1:$D$13,2,FALSE)*VLOOKUP(Y$3,Oxides!$A$1:$D$13,3,FALSE)</f>
        <v>5.3889271326184533E-2</v>
      </c>
      <c r="Z90" s="7">
        <f>K90/VLOOKUP(Z$3,Oxides!$A$1:$D$13,2,FALSE)*VLOOKUP(Z$3,Oxides!$A$1:$D$13,3,FALSE)</f>
        <v>3.4311655479286343E-2</v>
      </c>
      <c r="AA90" s="5">
        <f t="shared" si="57"/>
        <v>1.6687539527195523</v>
      </c>
      <c r="AC90" s="5"/>
      <c r="AD90" s="7">
        <f>B90/VLOOKUP(AD$3,Oxides!$A$1:$D$13,2,FALSE)*VLOOKUP(AD$3,Oxides!$A$1:$D$13,4,FALSE)</f>
        <v>1.3598115060775953</v>
      </c>
      <c r="AE90" s="7">
        <f>C90/VLOOKUP(AE$3,Oxides!$A$1:$D$13,2,FALSE)*VLOOKUP(AE$3,Oxides!$A$1:$D$13,4,FALSE)</f>
        <v>3.5469870769350993E-2</v>
      </c>
      <c r="AF90" s="7">
        <f>D90/VLOOKUP(AF$3,Oxides!$A$1:$D$13,2,FALSE)*VLOOKUP(AF$3,Oxides!$A$1:$D$13,4,FALSE)</f>
        <v>0.29717164343571578</v>
      </c>
      <c r="AG90" s="7">
        <f>E90/VLOOKUP(AG$3,Oxides!$A$1:$D$13,2,FALSE)*VLOOKUP(AG$3,Oxides!$A$1:$D$13,4,FALSE)</f>
        <v>0</v>
      </c>
      <c r="AH90" s="7">
        <f>F90/VLOOKUP(AH$3,Oxides!$A$1:$D$13,2,FALSE)*VLOOKUP(AH$3,Oxides!$A$1:$D$13,4,FALSE)</f>
        <v>0.29571419430781487</v>
      </c>
      <c r="AI90" s="7">
        <f>G90/VLOOKUP(AI$3,Oxides!$A$1:$D$13,2,FALSE)*VLOOKUP(AI$3,Oxides!$A$1:$D$13,4,FALSE)</f>
        <v>5.4132235370602834E-3</v>
      </c>
      <c r="AJ90" s="7">
        <f>H90/VLOOKUP(AJ$3,Oxides!$A$1:$D$13,2,FALSE)*VLOOKUP(AJ$3,Oxides!$A$1:$D$13,4,FALSE)</f>
        <v>0.19030180517000489</v>
      </c>
      <c r="AK90" s="7">
        <f>I90/VLOOKUP(AK$3,Oxides!$A$1:$D$13,2,FALSE)*VLOOKUP(AK$3,Oxides!$A$1:$D$13,4,FALSE)</f>
        <v>0.19336868551858433</v>
      </c>
      <c r="AL90" s="7">
        <f>J90/VLOOKUP(AL$3,Oxides!$A$1:$D$13,2,FALSE)*VLOOKUP(AL$3,Oxides!$A$1:$D$13,4,FALSE)</f>
        <v>2.6944635663092267E-2</v>
      </c>
      <c r="AM90" s="7">
        <f>K90/VLOOKUP(AM$3,Oxides!$A$1:$D$13,2,FALSE)*VLOOKUP(AM$3,Oxides!$A$1:$D$13,4,FALSE)</f>
        <v>1.7155827739643172E-2</v>
      </c>
      <c r="AN90" s="5">
        <f t="shared" si="58"/>
        <v>2.4213513922188619</v>
      </c>
      <c r="AQ90" s="8">
        <f t="shared" si="59"/>
        <v>6.4583076913765298</v>
      </c>
      <c r="AR90" s="8">
        <f t="shared" si="60"/>
        <v>0.16846109786392652</v>
      </c>
      <c r="AS90" s="8">
        <f t="shared" si="61"/>
        <v>1.8818548520703278</v>
      </c>
      <c r="AT90" s="8">
        <f t="shared" si="62"/>
        <v>0</v>
      </c>
      <c r="AU90" s="8">
        <f t="shared" si="63"/>
        <v>2.80893821976293</v>
      </c>
      <c r="AV90" s="8">
        <f t="shared" si="64"/>
        <v>5.1419278404814368E-2</v>
      </c>
      <c r="AW90" s="8">
        <f t="shared" si="65"/>
        <v>1.8076440837854599</v>
      </c>
      <c r="AX90" s="8">
        <f t="shared" si="66"/>
        <v>1.8367758522037099</v>
      </c>
      <c r="AY90" s="8">
        <f t="shared" si="67"/>
        <v>0.5118849104203923</v>
      </c>
      <c r="AZ90" s="8">
        <f t="shared" si="68"/>
        <v>0.32592050809296758</v>
      </c>
      <c r="BA90" s="5">
        <f t="shared" si="69"/>
        <v>15.851206493981056</v>
      </c>
      <c r="BD90" s="8">
        <f t="shared" si="70"/>
        <v>12.91661538275306</v>
      </c>
      <c r="BE90" s="8">
        <f t="shared" si="71"/>
        <v>0.33692219572785304</v>
      </c>
      <c r="BF90" s="8">
        <f t="shared" si="72"/>
        <v>2.8227822781054916</v>
      </c>
      <c r="BG90" s="8">
        <f t="shared" si="73"/>
        <v>0</v>
      </c>
      <c r="BH90" s="8">
        <f t="shared" si="74"/>
        <v>2.80893821976293</v>
      </c>
      <c r="BI90" s="8">
        <f t="shared" si="75"/>
        <v>5.1419278404814368E-2</v>
      </c>
      <c r="BJ90" s="8">
        <f t="shared" si="76"/>
        <v>1.8076440837854599</v>
      </c>
      <c r="BK90" s="8">
        <f t="shared" si="77"/>
        <v>1.8367758522037099</v>
      </c>
      <c r="BL90" s="8">
        <f t="shared" si="78"/>
        <v>0.25594245521019615</v>
      </c>
      <c r="BM90" s="8">
        <f t="shared" si="79"/>
        <v>0.16296025404648379</v>
      </c>
      <c r="BN90" s="5">
        <f t="shared" si="80"/>
        <v>23</v>
      </c>
      <c r="BP90">
        <f t="shared" si="81"/>
        <v>6.4583076913765298</v>
      </c>
      <c r="BQ90">
        <f t="shared" si="82"/>
        <v>1.5416923086234702</v>
      </c>
      <c r="BR90">
        <f t="shared" si="83"/>
        <v>8</v>
      </c>
      <c r="BS90" s="8">
        <f t="shared" si="84"/>
        <v>0.34016254344685759</v>
      </c>
      <c r="BT90" s="8">
        <f t="shared" si="85"/>
        <v>0</v>
      </c>
      <c r="BU90" s="8">
        <f t="shared" si="86"/>
        <v>1.8076440837854599</v>
      </c>
      <c r="BV90" s="8">
        <f t="shared" si="87"/>
        <v>2.80893821976293</v>
      </c>
      <c r="BW90" s="8">
        <f t="shared" si="88"/>
        <v>5.1419278404814368E-2</v>
      </c>
      <c r="BX90" s="8">
        <f t="shared" si="89"/>
        <v>5.0081641254000617</v>
      </c>
      <c r="BY90">
        <f t="shared" si="90"/>
        <v>0</v>
      </c>
      <c r="BZ90">
        <f t="shared" si="91"/>
        <v>0</v>
      </c>
      <c r="CA90">
        <f t="shared" si="92"/>
        <v>0</v>
      </c>
      <c r="CB90" s="8">
        <f t="shared" si="93"/>
        <v>1.8367758522037099</v>
      </c>
      <c r="CC90">
        <f t="shared" si="94"/>
        <v>0.16322414779629013</v>
      </c>
      <c r="CD90">
        <f t="shared" si="95"/>
        <v>2</v>
      </c>
      <c r="CE90">
        <f t="shared" si="96"/>
        <v>0.34866076262410217</v>
      </c>
      <c r="CF90" s="8">
        <f t="shared" si="97"/>
        <v>0.32592050809296758</v>
      </c>
      <c r="CG90">
        <f t="shared" si="98"/>
        <v>0.67458127071706975</v>
      </c>
      <c r="CH90" s="8">
        <f t="shared" si="99"/>
        <v>15.682745396117131</v>
      </c>
      <c r="CI90" s="8">
        <f t="shared" si="100"/>
        <v>14.84493997760377</v>
      </c>
      <c r="CJ90">
        <f t="shared" si="101"/>
        <v>1.0104453115088485</v>
      </c>
    </row>
    <row r="91" spans="1:88" x14ac:dyDescent="0.2">
      <c r="A91" s="2" t="s">
        <v>755</v>
      </c>
      <c r="B91" s="2">
        <v>41.206001281738281</v>
      </c>
      <c r="C91" s="2">
        <v>1.1169999837875366</v>
      </c>
      <c r="D91" s="2">
        <v>10.208000183105469</v>
      </c>
      <c r="E91" s="2"/>
      <c r="F91" s="2">
        <v>21.350000381469727</v>
      </c>
      <c r="G91" s="2">
        <v>0.3619999885559082</v>
      </c>
      <c r="H91" s="2">
        <v>7.9239997863769531</v>
      </c>
      <c r="I91" s="2">
        <v>10.680000305175781</v>
      </c>
      <c r="J91" s="2">
        <v>1.784000039100647</v>
      </c>
      <c r="K91" s="2">
        <v>1.6109999418258667</v>
      </c>
      <c r="L91" s="2">
        <v>0.31600001454353333</v>
      </c>
      <c r="M91" s="2">
        <v>0.18500000238418579</v>
      </c>
      <c r="N91" s="6">
        <f t="shared" si="56"/>
        <v>96.743001908063889</v>
      </c>
      <c r="Q91" s="7">
        <f>B91/VLOOKUP(Q$3,Oxides!$A$1:$D$13,2,FALSE)*VLOOKUP(Q$3,Oxides!$A$1:$D$13,3,FALSE)</f>
        <v>0.68579742766453877</v>
      </c>
      <c r="R91" s="7">
        <f>C91/VLOOKUP(R$3,Oxides!$A$1:$D$13,2,FALSE)*VLOOKUP(R$3,Oxides!$A$1:$D$13,3,FALSE)</f>
        <v>1.3980184731028961E-2</v>
      </c>
      <c r="S91" s="7">
        <f>D91/VLOOKUP(S$3,Oxides!$A$1:$D$13,2,FALSE)*VLOOKUP(S$3,Oxides!$A$1:$D$13,3,FALSE)</f>
        <v>0.20023287630570091</v>
      </c>
      <c r="T91" s="7">
        <f>E91/VLOOKUP(T$3,Oxides!$A$1:$D$13,2,FALSE)*VLOOKUP(T$3,Oxides!$A$1:$D$13,3,FALSE)</f>
        <v>0</v>
      </c>
      <c r="U91" s="7">
        <f>F91/VLOOKUP(U$3,Oxides!$A$1:$D$13,2,FALSE)*VLOOKUP(U$3,Oxides!$A$1:$D$13,3,FALSE)</f>
        <v>0.29716172809590635</v>
      </c>
      <c r="V91" s="7">
        <f>G91/VLOOKUP(V$3,Oxides!$A$1:$D$13,2,FALSE)*VLOOKUP(V$3,Oxides!$A$1:$D$13,3,FALSE)</f>
        <v>5.1030907328984175E-3</v>
      </c>
      <c r="W91" s="7">
        <f>H91/VLOOKUP(W$3,Oxides!$A$1:$D$13,2,FALSE)*VLOOKUP(W$3,Oxides!$A$1:$D$13,3,FALSE)</f>
        <v>0.19660383944127571</v>
      </c>
      <c r="X91" s="7">
        <f>I91/VLOOKUP(X$3,Oxides!$A$1:$D$13,2,FALSE)*VLOOKUP(X$3,Oxides!$A$1:$D$13,3,FALSE)</f>
        <v>0.19044426839758952</v>
      </c>
      <c r="Y91" s="7">
        <f>J91/VLOOKUP(Y$3,Oxides!$A$1:$D$13,2,FALSE)*VLOOKUP(Y$3,Oxides!$A$1:$D$13,3,FALSE)</f>
        <v>5.7567942888363269E-2</v>
      </c>
      <c r="Z91" s="7">
        <f>K91/VLOOKUP(Z$3,Oxides!$A$1:$D$13,2,FALSE)*VLOOKUP(Z$3,Oxides!$A$1:$D$13,3,FALSE)</f>
        <v>3.4205490752751547E-2</v>
      </c>
      <c r="AA91" s="5">
        <f t="shared" si="57"/>
        <v>1.6810968490100535</v>
      </c>
      <c r="AC91" s="5"/>
      <c r="AD91" s="7">
        <f>B91/VLOOKUP(AD$3,Oxides!$A$1:$D$13,2,FALSE)*VLOOKUP(AD$3,Oxides!$A$1:$D$13,4,FALSE)</f>
        <v>1.3715948553290775</v>
      </c>
      <c r="AE91" s="7">
        <f>C91/VLOOKUP(AE$3,Oxides!$A$1:$D$13,2,FALSE)*VLOOKUP(AE$3,Oxides!$A$1:$D$13,4,FALSE)</f>
        <v>2.7960369462057922E-2</v>
      </c>
      <c r="AF91" s="7">
        <f>D91/VLOOKUP(AF$3,Oxides!$A$1:$D$13,2,FALSE)*VLOOKUP(AF$3,Oxides!$A$1:$D$13,4,FALSE)</f>
        <v>0.3003493144585514</v>
      </c>
      <c r="AG91" s="7">
        <f>E91/VLOOKUP(AG$3,Oxides!$A$1:$D$13,2,FALSE)*VLOOKUP(AG$3,Oxides!$A$1:$D$13,4,FALSE)</f>
        <v>0</v>
      </c>
      <c r="AH91" s="7">
        <f>F91/VLOOKUP(AH$3,Oxides!$A$1:$D$13,2,FALSE)*VLOOKUP(AH$3,Oxides!$A$1:$D$13,4,FALSE)</f>
        <v>0.29716172809590635</v>
      </c>
      <c r="AI91" s="7">
        <f>G91/VLOOKUP(AI$3,Oxides!$A$1:$D$13,2,FALSE)*VLOOKUP(AI$3,Oxides!$A$1:$D$13,4,FALSE)</f>
        <v>5.1030907328984175E-3</v>
      </c>
      <c r="AJ91" s="7">
        <f>H91/VLOOKUP(AJ$3,Oxides!$A$1:$D$13,2,FALSE)*VLOOKUP(AJ$3,Oxides!$A$1:$D$13,4,FALSE)</f>
        <v>0.19660383944127571</v>
      </c>
      <c r="AK91" s="7">
        <f>I91/VLOOKUP(AK$3,Oxides!$A$1:$D$13,2,FALSE)*VLOOKUP(AK$3,Oxides!$A$1:$D$13,4,FALSE)</f>
        <v>0.19044426839758952</v>
      </c>
      <c r="AL91" s="7">
        <f>J91/VLOOKUP(AL$3,Oxides!$A$1:$D$13,2,FALSE)*VLOOKUP(AL$3,Oxides!$A$1:$D$13,4,FALSE)</f>
        <v>2.8783971444181634E-2</v>
      </c>
      <c r="AM91" s="7">
        <f>K91/VLOOKUP(AM$3,Oxides!$A$1:$D$13,2,FALSE)*VLOOKUP(AM$3,Oxides!$A$1:$D$13,4,FALSE)</f>
        <v>1.7102745376375773E-2</v>
      </c>
      <c r="AN91" s="5">
        <f t="shared" si="58"/>
        <v>2.4351041827379141</v>
      </c>
      <c r="AQ91" s="8">
        <f t="shared" si="59"/>
        <v>6.4774809012687111</v>
      </c>
      <c r="AR91" s="8">
        <f t="shared" si="60"/>
        <v>0.13204537657692214</v>
      </c>
      <c r="AS91" s="8">
        <f t="shared" si="61"/>
        <v>1.891235778607665</v>
      </c>
      <c r="AT91" s="8">
        <f t="shared" si="62"/>
        <v>0</v>
      </c>
      <c r="AU91" s="8">
        <f t="shared" si="63"/>
        <v>2.8067463374487804</v>
      </c>
      <c r="AV91" s="8">
        <f t="shared" si="64"/>
        <v>4.8199616134984906E-2</v>
      </c>
      <c r="AW91" s="8">
        <f t="shared" si="65"/>
        <v>1.8569588682095512</v>
      </c>
      <c r="AX91" s="8">
        <f t="shared" si="66"/>
        <v>1.7987806042120351</v>
      </c>
      <c r="AY91" s="8">
        <f t="shared" si="67"/>
        <v>0.54373964605639291</v>
      </c>
      <c r="AZ91" s="8">
        <f t="shared" si="68"/>
        <v>0.32307705472737858</v>
      </c>
      <c r="BA91" s="5">
        <f t="shared" si="69"/>
        <v>15.878264183242422</v>
      </c>
      <c r="BD91" s="8">
        <f t="shared" si="70"/>
        <v>12.954961802537422</v>
      </c>
      <c r="BE91" s="8">
        <f t="shared" si="71"/>
        <v>0.26409075315384428</v>
      </c>
      <c r="BF91" s="8">
        <f t="shared" si="72"/>
        <v>2.8368536679114982</v>
      </c>
      <c r="BG91" s="8">
        <f t="shared" si="73"/>
        <v>0</v>
      </c>
      <c r="BH91" s="8">
        <f t="shared" si="74"/>
        <v>2.8067463374487804</v>
      </c>
      <c r="BI91" s="8">
        <f t="shared" si="75"/>
        <v>4.8199616134984906E-2</v>
      </c>
      <c r="BJ91" s="8">
        <f t="shared" si="76"/>
        <v>1.8569588682095512</v>
      </c>
      <c r="BK91" s="8">
        <f t="shared" si="77"/>
        <v>1.7987806042120351</v>
      </c>
      <c r="BL91" s="8">
        <f t="shared" si="78"/>
        <v>0.27186982302819646</v>
      </c>
      <c r="BM91" s="8">
        <f t="shared" si="79"/>
        <v>0.16153852736368929</v>
      </c>
      <c r="BN91" s="5">
        <f t="shared" si="80"/>
        <v>23.000000000000004</v>
      </c>
      <c r="BP91">
        <f t="shared" si="81"/>
        <v>6.4774809012687111</v>
      </c>
      <c r="BQ91">
        <f t="shared" si="82"/>
        <v>1.5225190987312889</v>
      </c>
      <c r="BR91">
        <f t="shared" si="83"/>
        <v>8</v>
      </c>
      <c r="BS91" s="8">
        <f t="shared" si="84"/>
        <v>0.36871667987637613</v>
      </c>
      <c r="BT91" s="8">
        <f t="shared" si="85"/>
        <v>0</v>
      </c>
      <c r="BU91" s="8">
        <f t="shared" si="86"/>
        <v>1.8569588682095512</v>
      </c>
      <c r="BV91" s="8">
        <f t="shared" si="87"/>
        <v>2.8067463374487804</v>
      </c>
      <c r="BW91" s="8">
        <f t="shared" si="88"/>
        <v>4.8199616134984906E-2</v>
      </c>
      <c r="BX91" s="8">
        <f t="shared" si="89"/>
        <v>5.0806215016696932</v>
      </c>
      <c r="BY91">
        <f t="shared" si="90"/>
        <v>0</v>
      </c>
      <c r="BZ91">
        <f t="shared" si="91"/>
        <v>0</v>
      </c>
      <c r="CA91">
        <f t="shared" si="92"/>
        <v>0</v>
      </c>
      <c r="CB91" s="8">
        <f t="shared" si="93"/>
        <v>1.7987806042120351</v>
      </c>
      <c r="CC91">
        <f t="shared" si="94"/>
        <v>0.20121939578796488</v>
      </c>
      <c r="CD91">
        <f t="shared" si="95"/>
        <v>2</v>
      </c>
      <c r="CE91">
        <f t="shared" si="96"/>
        <v>0.34252025026842803</v>
      </c>
      <c r="CF91" s="8">
        <f t="shared" si="97"/>
        <v>0.32307705472737858</v>
      </c>
      <c r="CG91">
        <f t="shared" si="98"/>
        <v>0.6655973049958066</v>
      </c>
      <c r="CH91" s="8">
        <f t="shared" si="99"/>
        <v>15.7462188066655</v>
      </c>
      <c r="CI91" s="8">
        <f t="shared" si="100"/>
        <v>14.879402105881729</v>
      </c>
      <c r="CJ91">
        <f t="shared" si="101"/>
        <v>1.0081050228537476</v>
      </c>
    </row>
    <row r="92" spans="1:88" x14ac:dyDescent="0.2">
      <c r="A92" s="2" t="s">
        <v>757</v>
      </c>
      <c r="B92" s="2">
        <v>41.172000885009766</v>
      </c>
      <c r="C92" s="2">
        <v>1.1540000438690186</v>
      </c>
      <c r="D92" s="2">
        <v>10.163000106811523</v>
      </c>
      <c r="E92" s="2"/>
      <c r="F92" s="2">
        <v>21.195999145507812</v>
      </c>
      <c r="G92" s="2">
        <v>0.35100001096725464</v>
      </c>
      <c r="H92" s="2">
        <v>7.8550000190734863</v>
      </c>
      <c r="I92" s="2">
        <v>10.713000297546387</v>
      </c>
      <c r="J92" s="2">
        <v>1.8049999475479126</v>
      </c>
      <c r="K92" s="2">
        <v>1.625</v>
      </c>
      <c r="L92" s="2">
        <v>0.21500000357627869</v>
      </c>
      <c r="M92" s="2">
        <v>0.17900000512599945</v>
      </c>
      <c r="N92" s="6">
        <f t="shared" si="56"/>
        <v>96.428000465035439</v>
      </c>
      <c r="Q92" s="7">
        <f>B92/VLOOKUP(Q$3,Oxides!$A$1:$D$13,2,FALSE)*VLOOKUP(Q$3,Oxides!$A$1:$D$13,3,FALSE)</f>
        <v>0.68523155415362558</v>
      </c>
      <c r="R92" s="7">
        <f>C92/VLOOKUP(R$3,Oxides!$A$1:$D$13,2,FALSE)*VLOOKUP(R$3,Oxides!$A$1:$D$13,3,FALSE)</f>
        <v>1.4443271286540207E-2</v>
      </c>
      <c r="S92" s="7">
        <f>D92/VLOOKUP(S$3,Oxides!$A$1:$D$13,2,FALSE)*VLOOKUP(S$3,Oxides!$A$1:$D$13,3,FALSE)</f>
        <v>0.19935018679270256</v>
      </c>
      <c r="T92" s="7">
        <f>E92/VLOOKUP(T$3,Oxides!$A$1:$D$13,2,FALSE)*VLOOKUP(T$3,Oxides!$A$1:$D$13,3,FALSE)</f>
        <v>0</v>
      </c>
      <c r="U92" s="7">
        <f>F92/VLOOKUP(U$3,Oxides!$A$1:$D$13,2,FALSE)*VLOOKUP(U$3,Oxides!$A$1:$D$13,3,FALSE)</f>
        <v>0.2950182492860855</v>
      </c>
      <c r="V92" s="7">
        <f>G92/VLOOKUP(V$3,Oxides!$A$1:$D$13,2,FALSE)*VLOOKUP(V$3,Oxides!$A$1:$D$13,3,FALSE)</f>
        <v>4.9480247509389218E-3</v>
      </c>
      <c r="W92" s="7">
        <f>H92/VLOOKUP(W$3,Oxides!$A$1:$D$13,2,FALSE)*VLOOKUP(W$3,Oxides!$A$1:$D$13,3,FALSE)</f>
        <v>0.19489187332086536</v>
      </c>
      <c r="X92" s="7">
        <f>I92/VLOOKUP(X$3,Oxides!$A$1:$D$13,2,FALSE)*VLOOKUP(X$3,Oxides!$A$1:$D$13,3,FALSE)</f>
        <v>0.19103271963584464</v>
      </c>
      <c r="Y92" s="7">
        <f>J92/VLOOKUP(Y$3,Oxides!$A$1:$D$13,2,FALSE)*VLOOKUP(Y$3,Oxides!$A$1:$D$13,3,FALSE)</f>
        <v>5.8245589471130441E-2</v>
      </c>
      <c r="Z92" s="7">
        <f>K92/VLOOKUP(Z$3,Oxides!$A$1:$D$13,2,FALSE)*VLOOKUP(Z$3,Oxides!$A$1:$D$13,3,FALSE)</f>
        <v>3.4502746418614921E-2</v>
      </c>
      <c r="AA92" s="5">
        <f t="shared" si="57"/>
        <v>1.6776642151163481</v>
      </c>
      <c r="AC92" s="5"/>
      <c r="AD92" s="7">
        <f>B92/VLOOKUP(AD$3,Oxides!$A$1:$D$13,2,FALSE)*VLOOKUP(AD$3,Oxides!$A$1:$D$13,4,FALSE)</f>
        <v>1.3704631083072512</v>
      </c>
      <c r="AE92" s="7">
        <f>C92/VLOOKUP(AE$3,Oxides!$A$1:$D$13,2,FALSE)*VLOOKUP(AE$3,Oxides!$A$1:$D$13,4,FALSE)</f>
        <v>2.8886542573080414E-2</v>
      </c>
      <c r="AF92" s="7">
        <f>D92/VLOOKUP(AF$3,Oxides!$A$1:$D$13,2,FALSE)*VLOOKUP(AF$3,Oxides!$A$1:$D$13,4,FALSE)</f>
        <v>0.29902528018905383</v>
      </c>
      <c r="AG92" s="7">
        <f>E92/VLOOKUP(AG$3,Oxides!$A$1:$D$13,2,FALSE)*VLOOKUP(AG$3,Oxides!$A$1:$D$13,4,FALSE)</f>
        <v>0</v>
      </c>
      <c r="AH92" s="7">
        <f>F92/VLOOKUP(AH$3,Oxides!$A$1:$D$13,2,FALSE)*VLOOKUP(AH$3,Oxides!$A$1:$D$13,4,FALSE)</f>
        <v>0.2950182492860855</v>
      </c>
      <c r="AI92" s="7">
        <f>G92/VLOOKUP(AI$3,Oxides!$A$1:$D$13,2,FALSE)*VLOOKUP(AI$3,Oxides!$A$1:$D$13,4,FALSE)</f>
        <v>4.9480247509389218E-3</v>
      </c>
      <c r="AJ92" s="7">
        <f>H92/VLOOKUP(AJ$3,Oxides!$A$1:$D$13,2,FALSE)*VLOOKUP(AJ$3,Oxides!$A$1:$D$13,4,FALSE)</f>
        <v>0.19489187332086536</v>
      </c>
      <c r="AK92" s="7">
        <f>I92/VLOOKUP(AK$3,Oxides!$A$1:$D$13,2,FALSE)*VLOOKUP(AK$3,Oxides!$A$1:$D$13,4,FALSE)</f>
        <v>0.19103271963584464</v>
      </c>
      <c r="AL92" s="7">
        <f>J92/VLOOKUP(AL$3,Oxides!$A$1:$D$13,2,FALSE)*VLOOKUP(AL$3,Oxides!$A$1:$D$13,4,FALSE)</f>
        <v>2.912279473556522E-2</v>
      </c>
      <c r="AM92" s="7">
        <f>K92/VLOOKUP(AM$3,Oxides!$A$1:$D$13,2,FALSE)*VLOOKUP(AM$3,Oxides!$A$1:$D$13,4,FALSE)</f>
        <v>1.7251373209307461E-2</v>
      </c>
      <c r="AN92" s="5">
        <f t="shared" si="58"/>
        <v>2.4306399660079925</v>
      </c>
      <c r="AQ92" s="8">
        <f t="shared" si="59"/>
        <v>6.4840231239255299</v>
      </c>
      <c r="AR92" s="8">
        <f t="shared" si="60"/>
        <v>0.13666986646978074</v>
      </c>
      <c r="AS92" s="8">
        <f t="shared" si="61"/>
        <v>1.8863568279766703</v>
      </c>
      <c r="AT92" s="8">
        <f t="shared" si="62"/>
        <v>0</v>
      </c>
      <c r="AU92" s="8">
        <f t="shared" si="63"/>
        <v>2.7916185977654804</v>
      </c>
      <c r="AV92" s="8">
        <f t="shared" si="64"/>
        <v>4.68208253230133E-2</v>
      </c>
      <c r="AW92" s="8">
        <f t="shared" si="65"/>
        <v>1.8441699095986821</v>
      </c>
      <c r="AX92" s="8">
        <f t="shared" si="66"/>
        <v>1.807652557791432</v>
      </c>
      <c r="AY92" s="8">
        <f t="shared" si="67"/>
        <v>0.55115055152993198</v>
      </c>
      <c r="AZ92" s="8">
        <f t="shared" si="68"/>
        <v>0.32648322200159763</v>
      </c>
      <c r="BA92" s="5">
        <f t="shared" si="69"/>
        <v>15.874945482382117</v>
      </c>
      <c r="BD92" s="8">
        <f t="shared" si="70"/>
        <v>12.96804624785106</v>
      </c>
      <c r="BE92" s="8">
        <f t="shared" si="71"/>
        <v>0.27333973293956149</v>
      </c>
      <c r="BF92" s="8">
        <f t="shared" si="72"/>
        <v>2.8295352419650057</v>
      </c>
      <c r="BG92" s="8">
        <f t="shared" si="73"/>
        <v>0</v>
      </c>
      <c r="BH92" s="8">
        <f t="shared" si="74"/>
        <v>2.7916185977654804</v>
      </c>
      <c r="BI92" s="8">
        <f t="shared" si="75"/>
        <v>4.68208253230133E-2</v>
      </c>
      <c r="BJ92" s="8">
        <f t="shared" si="76"/>
        <v>1.8441699095986821</v>
      </c>
      <c r="BK92" s="8">
        <f t="shared" si="77"/>
        <v>1.807652557791432</v>
      </c>
      <c r="BL92" s="8">
        <f t="shared" si="78"/>
        <v>0.27557527576496599</v>
      </c>
      <c r="BM92" s="8">
        <f t="shared" si="79"/>
        <v>0.16324161100079881</v>
      </c>
      <c r="BN92" s="5">
        <f t="shared" si="80"/>
        <v>23</v>
      </c>
      <c r="BP92">
        <f t="shared" si="81"/>
        <v>6.4840231239255299</v>
      </c>
      <c r="BQ92">
        <f t="shared" si="82"/>
        <v>1.5159768760744701</v>
      </c>
      <c r="BR92">
        <f t="shared" si="83"/>
        <v>8</v>
      </c>
      <c r="BS92" s="8">
        <f t="shared" si="84"/>
        <v>0.37037995190220019</v>
      </c>
      <c r="BT92" s="8">
        <f t="shared" si="85"/>
        <v>0</v>
      </c>
      <c r="BU92" s="8">
        <f t="shared" si="86"/>
        <v>1.8441699095986821</v>
      </c>
      <c r="BV92" s="8">
        <f t="shared" si="87"/>
        <v>2.7916185977654804</v>
      </c>
      <c r="BW92" s="8">
        <f t="shared" si="88"/>
        <v>4.68208253230133E-2</v>
      </c>
      <c r="BX92" s="8">
        <f t="shared" si="89"/>
        <v>5.0529892845893754</v>
      </c>
      <c r="BY92">
        <f t="shared" si="90"/>
        <v>0</v>
      </c>
      <c r="BZ92">
        <f t="shared" si="91"/>
        <v>0</v>
      </c>
      <c r="CA92">
        <f t="shared" si="92"/>
        <v>0</v>
      </c>
      <c r="CB92" s="8">
        <f t="shared" si="93"/>
        <v>1.807652557791432</v>
      </c>
      <c r="CC92">
        <f t="shared" si="94"/>
        <v>0.19234744220856803</v>
      </c>
      <c r="CD92">
        <f t="shared" si="95"/>
        <v>2</v>
      </c>
      <c r="CE92">
        <f t="shared" si="96"/>
        <v>0.35880310932136394</v>
      </c>
      <c r="CF92" s="8">
        <f t="shared" si="97"/>
        <v>0.32648322200159763</v>
      </c>
      <c r="CG92">
        <f t="shared" si="98"/>
        <v>0.68528633132296157</v>
      </c>
      <c r="CH92" s="8">
        <f t="shared" si="99"/>
        <v>15.738275615912338</v>
      </c>
      <c r="CI92" s="8">
        <f t="shared" si="100"/>
        <v>14.860641842380808</v>
      </c>
      <c r="CJ92">
        <f t="shared" si="101"/>
        <v>1.0093776674720576</v>
      </c>
    </row>
    <row r="93" spans="1:88" x14ac:dyDescent="0.2">
      <c r="A93" s="2" t="s">
        <v>759</v>
      </c>
      <c r="B93" s="2">
        <v>40.752998352050781</v>
      </c>
      <c r="C93" s="2">
        <v>1.3949999809265137</v>
      </c>
      <c r="D93" s="2">
        <v>10.029999732971191</v>
      </c>
      <c r="E93" s="2"/>
      <c r="F93" s="2">
        <v>21.46299934387207</v>
      </c>
      <c r="G93" s="2">
        <v>0.42300000786781311</v>
      </c>
      <c r="H93" s="2">
        <v>7.9530000686645508</v>
      </c>
      <c r="I93" s="2">
        <v>10.666000366210938</v>
      </c>
      <c r="J93" s="2">
        <v>1.934999942779541</v>
      </c>
      <c r="K93" s="2">
        <v>1.5800000429153442</v>
      </c>
      <c r="L93" s="2">
        <v>0.16200000047683716</v>
      </c>
      <c r="M93" s="2">
        <v>0.1809999942779541</v>
      </c>
      <c r="N93" s="6">
        <f t="shared" si="56"/>
        <v>96.540997833013535</v>
      </c>
      <c r="Q93" s="7">
        <f>B93/VLOOKUP(Q$3,Oxides!$A$1:$D$13,2,FALSE)*VLOOKUP(Q$3,Oxides!$A$1:$D$13,3,FALSE)</f>
        <v>0.67825803451206923</v>
      </c>
      <c r="R93" s="7">
        <f>C93/VLOOKUP(R$3,Oxides!$A$1:$D$13,2,FALSE)*VLOOKUP(R$3,Oxides!$A$1:$D$13,3,FALSE)</f>
        <v>1.7459586138046049E-2</v>
      </c>
      <c r="S93" s="7">
        <f>D93/VLOOKUP(S$3,Oxides!$A$1:$D$13,2,FALSE)*VLOOKUP(S$3,Oxides!$A$1:$D$13,3,FALSE)</f>
        <v>0.1967413459888144</v>
      </c>
      <c r="T93" s="7">
        <f>E93/VLOOKUP(T$3,Oxides!$A$1:$D$13,2,FALSE)*VLOOKUP(T$3,Oxides!$A$1:$D$13,3,FALSE)</f>
        <v>0</v>
      </c>
      <c r="U93" s="7">
        <f>F93/VLOOKUP(U$3,Oxides!$A$1:$D$13,2,FALSE)*VLOOKUP(U$3,Oxides!$A$1:$D$13,3,FALSE)</f>
        <v>0.29873451340459745</v>
      </c>
      <c r="V93" s="7">
        <f>G93/VLOOKUP(V$3,Oxides!$A$1:$D$13,2,FALSE)*VLOOKUP(V$3,Oxides!$A$1:$D$13,3,FALSE)</f>
        <v>5.9630041116225455E-3</v>
      </c>
      <c r="W93" s="7">
        <f>H93/VLOOKUP(W$3,Oxides!$A$1:$D$13,2,FALSE)*VLOOKUP(W$3,Oxides!$A$1:$D$13,3,FALSE)</f>
        <v>0.19732337086433616</v>
      </c>
      <c r="X93" s="7">
        <f>I93/VLOOKUP(X$3,Oxides!$A$1:$D$13,2,FALSE)*VLOOKUP(X$3,Oxides!$A$1:$D$13,3,FALSE)</f>
        <v>0.19019462344837743</v>
      </c>
      <c r="Y93" s="7">
        <f>J93/VLOOKUP(Y$3,Oxides!$A$1:$D$13,2,FALSE)*VLOOKUP(Y$3,Oxides!$A$1:$D$13,3,FALSE)</f>
        <v>6.2440562642069743E-2</v>
      </c>
      <c r="Z93" s="7">
        <f>K93/VLOOKUP(Z$3,Oxides!$A$1:$D$13,2,FALSE)*VLOOKUP(Z$3,Oxides!$A$1:$D$13,3,FALSE)</f>
        <v>3.3547286659759271E-2</v>
      </c>
      <c r="AA93" s="5">
        <f t="shared" si="57"/>
        <v>1.6806623277696922</v>
      </c>
      <c r="AC93" s="5"/>
      <c r="AD93" s="7">
        <f>B93/VLOOKUP(AD$3,Oxides!$A$1:$D$13,2,FALSE)*VLOOKUP(AD$3,Oxides!$A$1:$D$13,4,FALSE)</f>
        <v>1.3565160690241385</v>
      </c>
      <c r="AE93" s="7">
        <f>C93/VLOOKUP(AE$3,Oxides!$A$1:$D$13,2,FALSE)*VLOOKUP(AE$3,Oxides!$A$1:$D$13,4,FALSE)</f>
        <v>3.4919172276092099E-2</v>
      </c>
      <c r="AF93" s="7">
        <f>D93/VLOOKUP(AF$3,Oxides!$A$1:$D$13,2,FALSE)*VLOOKUP(AF$3,Oxides!$A$1:$D$13,4,FALSE)</f>
        <v>0.29511201898322159</v>
      </c>
      <c r="AG93" s="7">
        <f>E93/VLOOKUP(AG$3,Oxides!$A$1:$D$13,2,FALSE)*VLOOKUP(AG$3,Oxides!$A$1:$D$13,4,FALSE)</f>
        <v>0</v>
      </c>
      <c r="AH93" s="7">
        <f>F93/VLOOKUP(AH$3,Oxides!$A$1:$D$13,2,FALSE)*VLOOKUP(AH$3,Oxides!$A$1:$D$13,4,FALSE)</f>
        <v>0.29873451340459745</v>
      </c>
      <c r="AI93" s="7">
        <f>G93/VLOOKUP(AI$3,Oxides!$A$1:$D$13,2,FALSE)*VLOOKUP(AI$3,Oxides!$A$1:$D$13,4,FALSE)</f>
        <v>5.9630041116225455E-3</v>
      </c>
      <c r="AJ93" s="7">
        <f>H93/VLOOKUP(AJ$3,Oxides!$A$1:$D$13,2,FALSE)*VLOOKUP(AJ$3,Oxides!$A$1:$D$13,4,FALSE)</f>
        <v>0.19732337086433616</v>
      </c>
      <c r="AK93" s="7">
        <f>I93/VLOOKUP(AK$3,Oxides!$A$1:$D$13,2,FALSE)*VLOOKUP(AK$3,Oxides!$A$1:$D$13,4,FALSE)</f>
        <v>0.19019462344837743</v>
      </c>
      <c r="AL93" s="7">
        <f>J93/VLOOKUP(AL$3,Oxides!$A$1:$D$13,2,FALSE)*VLOOKUP(AL$3,Oxides!$A$1:$D$13,4,FALSE)</f>
        <v>3.1220281321034871E-2</v>
      </c>
      <c r="AM93" s="7">
        <f>K93/VLOOKUP(AM$3,Oxides!$A$1:$D$13,2,FALSE)*VLOOKUP(AM$3,Oxides!$A$1:$D$13,4,FALSE)</f>
        <v>1.6773643329879635E-2</v>
      </c>
      <c r="AN93" s="5">
        <f t="shared" si="58"/>
        <v>2.4267566967633001</v>
      </c>
      <c r="AQ93" s="8">
        <f t="shared" si="59"/>
        <v>6.4283060656983411</v>
      </c>
      <c r="AR93" s="8">
        <f t="shared" si="60"/>
        <v>0.16547620192442691</v>
      </c>
      <c r="AS93" s="8">
        <f t="shared" si="61"/>
        <v>1.8646496221801068</v>
      </c>
      <c r="AT93" s="8">
        <f t="shared" si="62"/>
        <v>0</v>
      </c>
      <c r="AU93" s="8">
        <f t="shared" si="63"/>
        <v>2.831307241253247</v>
      </c>
      <c r="AV93" s="8">
        <f t="shared" si="64"/>
        <v>5.6515387286348855E-2</v>
      </c>
      <c r="AW93" s="8">
        <f t="shared" si="65"/>
        <v>1.8701658620878217</v>
      </c>
      <c r="AX93" s="8">
        <f t="shared" si="66"/>
        <v>1.8026019440462087</v>
      </c>
      <c r="AY93" s="8">
        <f t="shared" si="67"/>
        <v>0.59179106940677406</v>
      </c>
      <c r="AZ93" s="8">
        <f t="shared" si="68"/>
        <v>0.31795012421458335</v>
      </c>
      <c r="BA93" s="5">
        <f t="shared" si="69"/>
        <v>15.928763518097858</v>
      </c>
      <c r="BD93" s="8">
        <f t="shared" si="70"/>
        <v>12.856612131396682</v>
      </c>
      <c r="BE93" s="8">
        <f t="shared" si="71"/>
        <v>0.33095240384885383</v>
      </c>
      <c r="BF93" s="8">
        <f t="shared" si="72"/>
        <v>2.7969744332701598</v>
      </c>
      <c r="BG93" s="8">
        <f t="shared" si="73"/>
        <v>0</v>
      </c>
      <c r="BH93" s="8">
        <f t="shared" si="74"/>
        <v>2.831307241253247</v>
      </c>
      <c r="BI93" s="8">
        <f t="shared" si="75"/>
        <v>5.6515387286348855E-2</v>
      </c>
      <c r="BJ93" s="8">
        <f t="shared" si="76"/>
        <v>1.8701658620878217</v>
      </c>
      <c r="BK93" s="8">
        <f t="shared" si="77"/>
        <v>1.8026019440462087</v>
      </c>
      <c r="BL93" s="8">
        <f t="shared" si="78"/>
        <v>0.29589553470338703</v>
      </c>
      <c r="BM93" s="8">
        <f t="shared" si="79"/>
        <v>0.15897506210729168</v>
      </c>
      <c r="BN93" s="5">
        <f t="shared" si="80"/>
        <v>23</v>
      </c>
      <c r="BP93">
        <f t="shared" si="81"/>
        <v>6.4283060656983411</v>
      </c>
      <c r="BQ93">
        <f t="shared" si="82"/>
        <v>1.5716939343016589</v>
      </c>
      <c r="BR93">
        <f t="shared" si="83"/>
        <v>8</v>
      </c>
      <c r="BS93" s="8">
        <f t="shared" si="84"/>
        <v>0.29295568787844783</v>
      </c>
      <c r="BT93" s="8">
        <f t="shared" si="85"/>
        <v>0</v>
      </c>
      <c r="BU93" s="8">
        <f t="shared" si="86"/>
        <v>1.8701658620878217</v>
      </c>
      <c r="BV93" s="8">
        <f t="shared" si="87"/>
        <v>2.831307241253247</v>
      </c>
      <c r="BW93" s="8">
        <f t="shared" si="88"/>
        <v>5.6515387286348855E-2</v>
      </c>
      <c r="BX93" s="8">
        <f t="shared" si="89"/>
        <v>5.0509441785058646</v>
      </c>
      <c r="BY93">
        <f t="shared" si="90"/>
        <v>0</v>
      </c>
      <c r="BZ93">
        <f t="shared" si="91"/>
        <v>0</v>
      </c>
      <c r="CA93">
        <f t="shared" si="92"/>
        <v>0</v>
      </c>
      <c r="CB93" s="8">
        <f t="shared" si="93"/>
        <v>1.8026019440462087</v>
      </c>
      <c r="CC93">
        <f t="shared" si="94"/>
        <v>0.19739805595379134</v>
      </c>
      <c r="CD93">
        <f t="shared" si="95"/>
        <v>2</v>
      </c>
      <c r="CE93">
        <f t="shared" si="96"/>
        <v>0.39439301345298272</v>
      </c>
      <c r="CF93" s="8">
        <f t="shared" si="97"/>
        <v>0.31795012421458335</v>
      </c>
      <c r="CG93">
        <f t="shared" si="98"/>
        <v>0.71234313766756607</v>
      </c>
      <c r="CH93" s="8">
        <f t="shared" si="99"/>
        <v>15.763287316173432</v>
      </c>
      <c r="CI93" s="8">
        <f t="shared" si="100"/>
        <v>14.853546122552075</v>
      </c>
      <c r="CJ93">
        <f t="shared" si="101"/>
        <v>1.0098598594732584</v>
      </c>
    </row>
    <row r="94" spans="1:88" x14ac:dyDescent="0.2">
      <c r="A94" s="2" t="s">
        <v>761</v>
      </c>
      <c r="B94" s="2">
        <v>40.800998687744141</v>
      </c>
      <c r="C94" s="2">
        <v>1.312999963760376</v>
      </c>
      <c r="D94" s="2">
        <v>10.119000434875488</v>
      </c>
      <c r="E94" s="2"/>
      <c r="F94" s="2">
        <v>21.409999847412109</v>
      </c>
      <c r="G94" s="2">
        <v>0.40299999713897705</v>
      </c>
      <c r="H94" s="2">
        <v>8.0600004196166992</v>
      </c>
      <c r="I94" s="2">
        <v>10.560000419616699</v>
      </c>
      <c r="J94" s="2">
        <v>1.9520000219345093</v>
      </c>
      <c r="K94" s="2">
        <v>1.5870000123977661</v>
      </c>
      <c r="L94" s="2">
        <v>0.26600000262260437</v>
      </c>
      <c r="M94" s="2">
        <v>0.18500000238418579</v>
      </c>
      <c r="N94" s="6">
        <f t="shared" si="56"/>
        <v>96.655999809503555</v>
      </c>
      <c r="Q94" s="7">
        <f>B94/VLOOKUP(Q$3,Oxides!$A$1:$D$13,2,FALSE)*VLOOKUP(Q$3,Oxides!$A$1:$D$13,3,FALSE)</f>
        <v>0.67905691102814925</v>
      </c>
      <c r="R94" s="7">
        <f>C94/VLOOKUP(R$3,Oxides!$A$1:$D$13,2,FALSE)*VLOOKUP(R$3,Oxides!$A$1:$D$13,3,FALSE)</f>
        <v>1.64332876558894E-2</v>
      </c>
      <c r="S94" s="7">
        <f>D94/VLOOKUP(S$3,Oxides!$A$1:$D$13,2,FALSE)*VLOOKUP(S$3,Oxides!$A$1:$D$13,3,FALSE)</f>
        <v>0.19848712050055645</v>
      </c>
      <c r="T94" s="7">
        <f>E94/VLOOKUP(T$3,Oxides!$A$1:$D$13,2,FALSE)*VLOOKUP(T$3,Oxides!$A$1:$D$13,3,FALSE)</f>
        <v>0</v>
      </c>
      <c r="U94" s="7">
        <f>F94/VLOOKUP(U$3,Oxides!$A$1:$D$13,2,FALSE)*VLOOKUP(U$3,Oxides!$A$1:$D$13,3,FALSE)</f>
        <v>0.29799683557439355</v>
      </c>
      <c r="V94" s="7">
        <f>G94/VLOOKUP(V$3,Oxides!$A$1:$D$13,2,FALSE)*VLOOKUP(V$3,Oxides!$A$1:$D$13,3,FALSE)</f>
        <v>5.6810652369409798E-3</v>
      </c>
      <c r="W94" s="7">
        <f>H94/VLOOKUP(W$3,Oxides!$A$1:$D$13,2,FALSE)*VLOOKUP(W$3,Oxides!$A$1:$D$13,3,FALSE)</f>
        <v>0.19997817656674455</v>
      </c>
      <c r="X94" s="7">
        <f>I94/VLOOKUP(X$3,Oxides!$A$1:$D$13,2,FALSE)*VLOOKUP(X$3,Oxides!$A$1:$D$13,3,FALSE)</f>
        <v>0.18830444725900597</v>
      </c>
      <c r="Y94" s="7">
        <f>J94/VLOOKUP(Y$3,Oxides!$A$1:$D$13,2,FALSE)*VLOOKUP(Y$3,Oxides!$A$1:$D$13,3,FALSE)</f>
        <v>6.2989138631106278E-2</v>
      </c>
      <c r="Z94" s="7">
        <f>K94/VLOOKUP(Z$3,Oxides!$A$1:$D$13,2,FALSE)*VLOOKUP(Z$3,Oxides!$A$1:$D$13,3,FALSE)</f>
        <v>3.3695913227137761E-2</v>
      </c>
      <c r="AA94" s="5">
        <f t="shared" si="57"/>
        <v>1.6826228956799241</v>
      </c>
      <c r="AC94" s="5"/>
      <c r="AD94" s="7">
        <f>B94/VLOOKUP(AD$3,Oxides!$A$1:$D$13,2,FALSE)*VLOOKUP(AD$3,Oxides!$A$1:$D$13,4,FALSE)</f>
        <v>1.3581138220562985</v>
      </c>
      <c r="AE94" s="7">
        <f>C94/VLOOKUP(AE$3,Oxides!$A$1:$D$13,2,FALSE)*VLOOKUP(AE$3,Oxides!$A$1:$D$13,4,FALSE)</f>
        <v>3.2866575311778799E-2</v>
      </c>
      <c r="AF94" s="7">
        <f>D94/VLOOKUP(AF$3,Oxides!$A$1:$D$13,2,FALSE)*VLOOKUP(AF$3,Oxides!$A$1:$D$13,4,FALSE)</f>
        <v>0.29773068075083464</v>
      </c>
      <c r="AG94" s="7">
        <f>E94/VLOOKUP(AG$3,Oxides!$A$1:$D$13,2,FALSE)*VLOOKUP(AG$3,Oxides!$A$1:$D$13,4,FALSE)</f>
        <v>0</v>
      </c>
      <c r="AH94" s="7">
        <f>F94/VLOOKUP(AH$3,Oxides!$A$1:$D$13,2,FALSE)*VLOOKUP(AH$3,Oxides!$A$1:$D$13,4,FALSE)</f>
        <v>0.29799683557439355</v>
      </c>
      <c r="AI94" s="7">
        <f>G94/VLOOKUP(AI$3,Oxides!$A$1:$D$13,2,FALSE)*VLOOKUP(AI$3,Oxides!$A$1:$D$13,4,FALSE)</f>
        <v>5.6810652369409798E-3</v>
      </c>
      <c r="AJ94" s="7">
        <f>H94/VLOOKUP(AJ$3,Oxides!$A$1:$D$13,2,FALSE)*VLOOKUP(AJ$3,Oxides!$A$1:$D$13,4,FALSE)</f>
        <v>0.19997817656674455</v>
      </c>
      <c r="AK94" s="7">
        <f>I94/VLOOKUP(AK$3,Oxides!$A$1:$D$13,2,FALSE)*VLOOKUP(AK$3,Oxides!$A$1:$D$13,4,FALSE)</f>
        <v>0.18830444725900597</v>
      </c>
      <c r="AL94" s="7">
        <f>J94/VLOOKUP(AL$3,Oxides!$A$1:$D$13,2,FALSE)*VLOOKUP(AL$3,Oxides!$A$1:$D$13,4,FALSE)</f>
        <v>3.1494569315553139E-2</v>
      </c>
      <c r="AM94" s="7">
        <f>K94/VLOOKUP(AM$3,Oxides!$A$1:$D$13,2,FALSE)*VLOOKUP(AM$3,Oxides!$A$1:$D$13,4,FALSE)</f>
        <v>1.684795661356888E-2</v>
      </c>
      <c r="AN94" s="5">
        <f t="shared" si="58"/>
        <v>2.4290141286851195</v>
      </c>
      <c r="AQ94" s="8">
        <f t="shared" si="59"/>
        <v>6.4298962979280727</v>
      </c>
      <c r="AR94" s="8">
        <f t="shared" si="60"/>
        <v>0.15560453585754053</v>
      </c>
      <c r="AS94" s="8">
        <f t="shared" si="61"/>
        <v>1.8794471870709317</v>
      </c>
      <c r="AT94" s="8">
        <f t="shared" si="62"/>
        <v>0</v>
      </c>
      <c r="AU94" s="8">
        <f t="shared" si="63"/>
        <v>2.8216909639472694</v>
      </c>
      <c r="AV94" s="8">
        <f t="shared" si="64"/>
        <v>5.3793223722570192E-2</v>
      </c>
      <c r="AW94" s="8">
        <f t="shared" si="65"/>
        <v>1.8935657914533981</v>
      </c>
      <c r="AX94" s="8">
        <f t="shared" si="66"/>
        <v>1.783028857597303</v>
      </c>
      <c r="AY94" s="8">
        <f t="shared" si="67"/>
        <v>0.59643547207347281</v>
      </c>
      <c r="AZ94" s="8">
        <f t="shared" si="68"/>
        <v>0.31906195813018878</v>
      </c>
      <c r="BA94" s="5">
        <f t="shared" si="69"/>
        <v>15.932524287780746</v>
      </c>
      <c r="BD94" s="8">
        <f t="shared" si="70"/>
        <v>12.859792595856145</v>
      </c>
      <c r="BE94" s="8">
        <f t="shared" si="71"/>
        <v>0.31120907171508105</v>
      </c>
      <c r="BF94" s="8">
        <f t="shared" si="72"/>
        <v>2.8191707806063975</v>
      </c>
      <c r="BG94" s="8">
        <f t="shared" si="73"/>
        <v>0</v>
      </c>
      <c r="BH94" s="8">
        <f t="shared" si="74"/>
        <v>2.8216909639472694</v>
      </c>
      <c r="BI94" s="8">
        <f t="shared" si="75"/>
        <v>5.3793223722570192E-2</v>
      </c>
      <c r="BJ94" s="8">
        <f t="shared" si="76"/>
        <v>1.8935657914533981</v>
      </c>
      <c r="BK94" s="8">
        <f t="shared" si="77"/>
        <v>1.783028857597303</v>
      </c>
      <c r="BL94" s="8">
        <f t="shared" si="78"/>
        <v>0.2982177360367364</v>
      </c>
      <c r="BM94" s="8">
        <f t="shared" si="79"/>
        <v>0.15953097906509439</v>
      </c>
      <c r="BN94" s="5">
        <f t="shared" si="80"/>
        <v>22.999999999999996</v>
      </c>
      <c r="BP94">
        <f t="shared" si="81"/>
        <v>6.4298962979280727</v>
      </c>
      <c r="BQ94">
        <f t="shared" si="82"/>
        <v>1.5701037020719273</v>
      </c>
      <c r="BR94">
        <f t="shared" si="83"/>
        <v>8</v>
      </c>
      <c r="BS94" s="8">
        <f t="shared" si="84"/>
        <v>0.30934348499900444</v>
      </c>
      <c r="BT94" s="8">
        <f t="shared" si="85"/>
        <v>0</v>
      </c>
      <c r="BU94" s="8">
        <f t="shared" si="86"/>
        <v>1.8935657914533981</v>
      </c>
      <c r="BV94" s="8">
        <f t="shared" si="87"/>
        <v>2.8216909639472694</v>
      </c>
      <c r="BW94" s="8">
        <f t="shared" si="88"/>
        <v>5.3793223722570192E-2</v>
      </c>
      <c r="BX94" s="8">
        <f t="shared" si="89"/>
        <v>5.0783934641222412</v>
      </c>
      <c r="BY94">
        <f t="shared" si="90"/>
        <v>0</v>
      </c>
      <c r="BZ94">
        <f t="shared" si="91"/>
        <v>0</v>
      </c>
      <c r="CA94">
        <f t="shared" si="92"/>
        <v>0</v>
      </c>
      <c r="CB94" s="8">
        <f t="shared" si="93"/>
        <v>1.783028857597303</v>
      </c>
      <c r="CC94">
        <f t="shared" si="94"/>
        <v>0.21697114240269699</v>
      </c>
      <c r="CD94">
        <f t="shared" si="95"/>
        <v>2</v>
      </c>
      <c r="CE94">
        <f t="shared" si="96"/>
        <v>0.37946432967077581</v>
      </c>
      <c r="CF94" s="8">
        <f t="shared" si="97"/>
        <v>0.31906195813018878</v>
      </c>
      <c r="CG94">
        <f t="shared" si="98"/>
        <v>0.6985262878009646</v>
      </c>
      <c r="CH94" s="8">
        <f t="shared" si="99"/>
        <v>15.776919751923206</v>
      </c>
      <c r="CI94" s="8">
        <f t="shared" si="100"/>
        <v>14.861422321719544</v>
      </c>
      <c r="CJ94">
        <f t="shared" si="101"/>
        <v>1.0093246578477169</v>
      </c>
    </row>
    <row r="95" spans="1:88" x14ac:dyDescent="0.2">
      <c r="A95" s="2" t="s">
        <v>763</v>
      </c>
      <c r="B95" s="2">
        <v>40.923999786376953</v>
      </c>
      <c r="C95" s="2">
        <v>1.2740000486373901</v>
      </c>
      <c r="D95" s="2">
        <v>10.27299976348877</v>
      </c>
      <c r="E95" s="2"/>
      <c r="F95" s="2">
        <v>21.499000549316406</v>
      </c>
      <c r="G95" s="2">
        <v>0.41200000047683716</v>
      </c>
      <c r="H95" s="2">
        <v>7.9829998016357422</v>
      </c>
      <c r="I95" s="2">
        <v>10.78600025177002</v>
      </c>
      <c r="J95" s="2">
        <v>1.7009999752044678</v>
      </c>
      <c r="K95" s="2">
        <v>1.6399999856948853</v>
      </c>
      <c r="L95" s="2">
        <v>0.34999999403953552</v>
      </c>
      <c r="M95" s="2">
        <v>0.20299999415874481</v>
      </c>
      <c r="N95" s="6">
        <f t="shared" si="56"/>
        <v>97.045000150799751</v>
      </c>
      <c r="Q95" s="7">
        <f>B95/VLOOKUP(Q$3,Oxides!$A$1:$D$13,2,FALSE)*VLOOKUP(Q$3,Oxides!$A$1:$D$13,3,FALSE)</f>
        <v>0.6811040360686389</v>
      </c>
      <c r="R95" s="7">
        <f>C95/VLOOKUP(R$3,Oxides!$A$1:$D$13,2,FALSE)*VLOOKUP(R$3,Oxides!$A$1:$D$13,3,FALSE)</f>
        <v>1.5945171249598121E-2</v>
      </c>
      <c r="S95" s="7">
        <f>D95/VLOOKUP(S$3,Oxides!$A$1:$D$13,2,FALSE)*VLOOKUP(S$3,Oxides!$A$1:$D$13,3,FALSE)</f>
        <v>0.20150786187636657</v>
      </c>
      <c r="T95" s="7">
        <f>E95/VLOOKUP(T$3,Oxides!$A$1:$D$13,2,FALSE)*VLOOKUP(T$3,Oxides!$A$1:$D$13,3,FALSE)</f>
        <v>0</v>
      </c>
      <c r="U95" s="7">
        <f>F95/VLOOKUP(U$3,Oxides!$A$1:$D$13,2,FALSE)*VLOOKUP(U$3,Oxides!$A$1:$D$13,3,FALSE)</f>
        <v>0.29923559912976022</v>
      </c>
      <c r="V95" s="7">
        <f>G95/VLOOKUP(V$3,Oxides!$A$1:$D$13,2,FALSE)*VLOOKUP(V$3,Oxides!$A$1:$D$13,3,FALSE)</f>
        <v>5.8079377095416121E-3</v>
      </c>
      <c r="W95" s="7">
        <f>H95/VLOOKUP(W$3,Oxides!$A$1:$D$13,2,FALSE)*VLOOKUP(W$3,Oxides!$A$1:$D$13,3,FALSE)</f>
        <v>0.19806769984507255</v>
      </c>
      <c r="X95" s="7">
        <f>I95/VLOOKUP(X$3,Oxides!$A$1:$D$13,2,FALSE)*VLOOKUP(X$3,Oxides!$A$1:$D$13,3,FALSE)</f>
        <v>0.19233444458696097</v>
      </c>
      <c r="Y95" s="7">
        <f>J95/VLOOKUP(Y$3,Oxides!$A$1:$D$13,2,FALSE)*VLOOKUP(Y$3,Oxides!$A$1:$D$13,3,FALSE)</f>
        <v>5.4889611703732515E-2</v>
      </c>
      <c r="Z95" s="7">
        <f>K95/VLOOKUP(Z$3,Oxides!$A$1:$D$13,2,FALSE)*VLOOKUP(Z$3,Oxides!$A$1:$D$13,3,FALSE)</f>
        <v>3.4821233004900136E-2</v>
      </c>
      <c r="AA95" s="5">
        <f t="shared" si="57"/>
        <v>1.6837135951745716</v>
      </c>
      <c r="AC95" s="5"/>
      <c r="AD95" s="7">
        <f>B95/VLOOKUP(AD$3,Oxides!$A$1:$D$13,2,FALSE)*VLOOKUP(AD$3,Oxides!$A$1:$D$13,4,FALSE)</f>
        <v>1.3622080721372778</v>
      </c>
      <c r="AE95" s="7">
        <f>C95/VLOOKUP(AE$3,Oxides!$A$1:$D$13,2,FALSE)*VLOOKUP(AE$3,Oxides!$A$1:$D$13,4,FALSE)</f>
        <v>3.1890342499196242E-2</v>
      </c>
      <c r="AF95" s="7">
        <f>D95/VLOOKUP(AF$3,Oxides!$A$1:$D$13,2,FALSE)*VLOOKUP(AF$3,Oxides!$A$1:$D$13,4,FALSE)</f>
        <v>0.30226179281454985</v>
      </c>
      <c r="AG95" s="7">
        <f>E95/VLOOKUP(AG$3,Oxides!$A$1:$D$13,2,FALSE)*VLOOKUP(AG$3,Oxides!$A$1:$D$13,4,FALSE)</f>
        <v>0</v>
      </c>
      <c r="AH95" s="7">
        <f>F95/VLOOKUP(AH$3,Oxides!$A$1:$D$13,2,FALSE)*VLOOKUP(AH$3,Oxides!$A$1:$D$13,4,FALSE)</f>
        <v>0.29923559912976022</v>
      </c>
      <c r="AI95" s="7">
        <f>G95/VLOOKUP(AI$3,Oxides!$A$1:$D$13,2,FALSE)*VLOOKUP(AI$3,Oxides!$A$1:$D$13,4,FALSE)</f>
        <v>5.8079377095416121E-3</v>
      </c>
      <c r="AJ95" s="7">
        <f>H95/VLOOKUP(AJ$3,Oxides!$A$1:$D$13,2,FALSE)*VLOOKUP(AJ$3,Oxides!$A$1:$D$13,4,FALSE)</f>
        <v>0.19806769984507255</v>
      </c>
      <c r="AK95" s="7">
        <f>I95/VLOOKUP(AK$3,Oxides!$A$1:$D$13,2,FALSE)*VLOOKUP(AK$3,Oxides!$A$1:$D$13,4,FALSE)</f>
        <v>0.19233444458696097</v>
      </c>
      <c r="AL95" s="7">
        <f>J95/VLOOKUP(AL$3,Oxides!$A$1:$D$13,2,FALSE)*VLOOKUP(AL$3,Oxides!$A$1:$D$13,4,FALSE)</f>
        <v>2.7444805851866257E-2</v>
      </c>
      <c r="AM95" s="7">
        <f>K95/VLOOKUP(AM$3,Oxides!$A$1:$D$13,2,FALSE)*VLOOKUP(AM$3,Oxides!$A$1:$D$13,4,FALSE)</f>
        <v>1.7410616502450068E-2</v>
      </c>
      <c r="AN95" s="5">
        <f t="shared" si="58"/>
        <v>2.4366613110766751</v>
      </c>
      <c r="AQ95" s="8">
        <f t="shared" si="59"/>
        <v>6.429039915546042</v>
      </c>
      <c r="AR95" s="8">
        <f t="shared" si="60"/>
        <v>0.15050878719730965</v>
      </c>
      <c r="AS95" s="8">
        <f t="shared" si="61"/>
        <v>1.9020619739345428</v>
      </c>
      <c r="AT95" s="8">
        <f t="shared" si="62"/>
        <v>0</v>
      </c>
      <c r="AU95" s="8">
        <f t="shared" si="63"/>
        <v>2.8245282792065125</v>
      </c>
      <c r="AV95" s="8">
        <f t="shared" si="64"/>
        <v>5.4821967547238497E-2</v>
      </c>
      <c r="AW95" s="8">
        <f t="shared" si="65"/>
        <v>1.8695897848945318</v>
      </c>
      <c r="AX95" s="8">
        <f t="shared" si="66"/>
        <v>1.8154727558527319</v>
      </c>
      <c r="AY95" s="8">
        <f t="shared" si="67"/>
        <v>0.51811101667962656</v>
      </c>
      <c r="AZ95" s="8">
        <f t="shared" si="68"/>
        <v>0.32868267554132041</v>
      </c>
      <c r="BA95" s="5">
        <f t="shared" si="69"/>
        <v>15.892817156399856</v>
      </c>
      <c r="BD95" s="8">
        <f t="shared" si="70"/>
        <v>12.858079831092084</v>
      </c>
      <c r="BE95" s="8">
        <f t="shared" si="71"/>
        <v>0.30101757439461929</v>
      </c>
      <c r="BF95" s="8">
        <f t="shared" si="72"/>
        <v>2.8530929609018139</v>
      </c>
      <c r="BG95" s="8">
        <f t="shared" si="73"/>
        <v>0</v>
      </c>
      <c r="BH95" s="8">
        <f t="shared" si="74"/>
        <v>2.8245282792065125</v>
      </c>
      <c r="BI95" s="8">
        <f t="shared" si="75"/>
        <v>5.4821967547238497E-2</v>
      </c>
      <c r="BJ95" s="8">
        <f t="shared" si="76"/>
        <v>1.8695897848945318</v>
      </c>
      <c r="BK95" s="8">
        <f t="shared" si="77"/>
        <v>1.8154727558527319</v>
      </c>
      <c r="BL95" s="8">
        <f t="shared" si="78"/>
        <v>0.25905550833981328</v>
      </c>
      <c r="BM95" s="8">
        <f t="shared" si="79"/>
        <v>0.16434133777066021</v>
      </c>
      <c r="BN95" s="5">
        <f t="shared" si="80"/>
        <v>23.000000000000004</v>
      </c>
      <c r="BP95">
        <f t="shared" si="81"/>
        <v>6.429039915546042</v>
      </c>
      <c r="BQ95">
        <f t="shared" si="82"/>
        <v>1.570960084453958</v>
      </c>
      <c r="BR95">
        <f t="shared" si="83"/>
        <v>8</v>
      </c>
      <c r="BS95" s="8">
        <f t="shared" si="84"/>
        <v>0.33110188948058483</v>
      </c>
      <c r="BT95" s="8">
        <f t="shared" si="85"/>
        <v>0</v>
      </c>
      <c r="BU95" s="8">
        <f t="shared" si="86"/>
        <v>1.8695897848945318</v>
      </c>
      <c r="BV95" s="8">
        <f t="shared" si="87"/>
        <v>2.8245282792065125</v>
      </c>
      <c r="BW95" s="8">
        <f t="shared" si="88"/>
        <v>5.4821967547238497E-2</v>
      </c>
      <c r="BX95" s="8">
        <f t="shared" si="89"/>
        <v>5.0800419211288679</v>
      </c>
      <c r="BY95">
        <f t="shared" si="90"/>
        <v>0</v>
      </c>
      <c r="BZ95">
        <f t="shared" si="91"/>
        <v>0</v>
      </c>
      <c r="CA95">
        <f t="shared" si="92"/>
        <v>0</v>
      </c>
      <c r="CB95" s="8">
        <f t="shared" si="93"/>
        <v>1.8154727558527319</v>
      </c>
      <c r="CC95">
        <f t="shared" si="94"/>
        <v>0.18452724414726807</v>
      </c>
      <c r="CD95">
        <f t="shared" si="95"/>
        <v>2</v>
      </c>
      <c r="CE95">
        <f t="shared" si="96"/>
        <v>0.33358377253235849</v>
      </c>
      <c r="CF95" s="8">
        <f t="shared" si="97"/>
        <v>0.32868267554132041</v>
      </c>
      <c r="CG95">
        <f t="shared" si="98"/>
        <v>0.66226644807367885</v>
      </c>
      <c r="CH95" s="8">
        <f t="shared" si="99"/>
        <v>15.742308369202545</v>
      </c>
      <c r="CI95" s="8">
        <f t="shared" si="100"/>
        <v>14.895514676981598</v>
      </c>
      <c r="CJ95">
        <f t="shared" si="101"/>
        <v>1.0070145493649754</v>
      </c>
    </row>
    <row r="96" spans="1:88" x14ac:dyDescent="0.2">
      <c r="A96" s="2" t="s">
        <v>765</v>
      </c>
      <c r="B96" s="2">
        <v>40.703998565673828</v>
      </c>
      <c r="C96" s="2">
        <v>1.0779999494552612</v>
      </c>
      <c r="D96" s="2">
        <v>10.571000099182129</v>
      </c>
      <c r="E96" s="2"/>
      <c r="F96" s="2">
        <v>21.334999084472656</v>
      </c>
      <c r="G96" s="2">
        <v>0.36000001430511475</v>
      </c>
      <c r="H96" s="2">
        <v>7.9679999351501465</v>
      </c>
      <c r="I96" s="2">
        <v>10.824000358581543</v>
      </c>
      <c r="J96" s="2">
        <v>1.8190000057220459</v>
      </c>
      <c r="K96" s="2">
        <v>1.6679999828338623</v>
      </c>
      <c r="L96" s="2">
        <v>0.34900000691413879</v>
      </c>
      <c r="M96" s="2">
        <v>0.20000000298023224</v>
      </c>
      <c r="N96" s="6">
        <f t="shared" si="56"/>
        <v>96.875998005270958</v>
      </c>
      <c r="Q96" s="7">
        <f>B96/VLOOKUP(Q$3,Oxides!$A$1:$D$13,2,FALSE)*VLOOKUP(Q$3,Oxides!$A$1:$D$13,3,FALSE)</f>
        <v>0.67744252399398563</v>
      </c>
      <c r="R96" s="7">
        <f>C96/VLOOKUP(R$3,Oxides!$A$1:$D$13,2,FALSE)*VLOOKUP(R$3,Oxides!$A$1:$D$13,3,FALSE)</f>
        <v>1.3492066832734175E-2</v>
      </c>
      <c r="S96" s="7">
        <f>D96/VLOOKUP(S$3,Oxides!$A$1:$D$13,2,FALSE)*VLOOKUP(S$3,Oxides!$A$1:$D$13,3,FALSE)</f>
        <v>0.20735322465904957</v>
      </c>
      <c r="T96" s="7">
        <f>E96/VLOOKUP(T$3,Oxides!$A$1:$D$13,2,FALSE)*VLOOKUP(T$3,Oxides!$A$1:$D$13,3,FALSE)</f>
        <v>0</v>
      </c>
      <c r="U96" s="7">
        <f>F96/VLOOKUP(U$3,Oxides!$A$1:$D$13,2,FALSE)*VLOOKUP(U$3,Oxides!$A$1:$D$13,3,FALSE)</f>
        <v>0.29695293131559347</v>
      </c>
      <c r="V96" s="7">
        <f>G96/VLOOKUP(V$3,Oxides!$A$1:$D$13,2,FALSE)*VLOOKUP(V$3,Oxides!$A$1:$D$13,3,FALSE)</f>
        <v>5.0748972235395541E-3</v>
      </c>
      <c r="W96" s="7">
        <f>H96/VLOOKUP(W$3,Oxides!$A$1:$D$13,2,FALSE)*VLOOKUP(W$3,Oxides!$A$1:$D$13,3,FALSE)</f>
        <v>0.19769553535470435</v>
      </c>
      <c r="X96" s="7">
        <f>I96/VLOOKUP(X$3,Oxides!$A$1:$D$13,2,FALSE)*VLOOKUP(X$3,Oxides!$A$1:$D$13,3,FALSE)</f>
        <v>0.1930120571650471</v>
      </c>
      <c r="Y96" s="7">
        <f>J96/VLOOKUP(Y$3,Oxides!$A$1:$D$13,2,FALSE)*VLOOKUP(Y$3,Oxides!$A$1:$D$13,3,FALSE)</f>
        <v>5.8697357706409492E-2</v>
      </c>
      <c r="Z96" s="7">
        <f>K96/VLOOKUP(Z$3,Oxides!$A$1:$D$13,2,FALSE)*VLOOKUP(Z$3,Oxides!$A$1:$D$13,3,FALSE)</f>
        <v>3.5415741805520484E-2</v>
      </c>
      <c r="AA96" s="5">
        <f t="shared" si="57"/>
        <v>1.6851363360565839</v>
      </c>
      <c r="AC96" s="5"/>
      <c r="AD96" s="7">
        <f>B96/VLOOKUP(AD$3,Oxides!$A$1:$D$13,2,FALSE)*VLOOKUP(AD$3,Oxides!$A$1:$D$13,4,FALSE)</f>
        <v>1.3548850479879713</v>
      </c>
      <c r="AE96" s="7">
        <f>C96/VLOOKUP(AE$3,Oxides!$A$1:$D$13,2,FALSE)*VLOOKUP(AE$3,Oxides!$A$1:$D$13,4,FALSE)</f>
        <v>2.6984133665468351E-2</v>
      </c>
      <c r="AF96" s="7">
        <f>D96/VLOOKUP(AF$3,Oxides!$A$1:$D$13,2,FALSE)*VLOOKUP(AF$3,Oxides!$A$1:$D$13,4,FALSE)</f>
        <v>0.31102983698857434</v>
      </c>
      <c r="AG96" s="7">
        <f>E96/VLOOKUP(AG$3,Oxides!$A$1:$D$13,2,FALSE)*VLOOKUP(AG$3,Oxides!$A$1:$D$13,4,FALSE)</f>
        <v>0</v>
      </c>
      <c r="AH96" s="7">
        <f>F96/VLOOKUP(AH$3,Oxides!$A$1:$D$13,2,FALSE)*VLOOKUP(AH$3,Oxides!$A$1:$D$13,4,FALSE)</f>
        <v>0.29695293131559347</v>
      </c>
      <c r="AI96" s="7">
        <f>G96/VLOOKUP(AI$3,Oxides!$A$1:$D$13,2,FALSE)*VLOOKUP(AI$3,Oxides!$A$1:$D$13,4,FALSE)</f>
        <v>5.0748972235395541E-3</v>
      </c>
      <c r="AJ96" s="7">
        <f>H96/VLOOKUP(AJ$3,Oxides!$A$1:$D$13,2,FALSE)*VLOOKUP(AJ$3,Oxides!$A$1:$D$13,4,FALSE)</f>
        <v>0.19769553535470435</v>
      </c>
      <c r="AK96" s="7">
        <f>I96/VLOOKUP(AK$3,Oxides!$A$1:$D$13,2,FALSE)*VLOOKUP(AK$3,Oxides!$A$1:$D$13,4,FALSE)</f>
        <v>0.1930120571650471</v>
      </c>
      <c r="AL96" s="7">
        <f>J96/VLOOKUP(AL$3,Oxides!$A$1:$D$13,2,FALSE)*VLOOKUP(AL$3,Oxides!$A$1:$D$13,4,FALSE)</f>
        <v>2.9348678853204746E-2</v>
      </c>
      <c r="AM96" s="7">
        <f>K96/VLOOKUP(AM$3,Oxides!$A$1:$D$13,2,FALSE)*VLOOKUP(AM$3,Oxides!$A$1:$D$13,4,FALSE)</f>
        <v>1.7707870902760242E-2</v>
      </c>
      <c r="AN96" s="5">
        <f t="shared" si="58"/>
        <v>2.4326909894568636</v>
      </c>
      <c r="AQ96" s="8">
        <f t="shared" si="59"/>
        <v>6.4049146066596858</v>
      </c>
      <c r="AR96" s="8">
        <f t="shared" si="60"/>
        <v>0.12756142826926378</v>
      </c>
      <c r="AS96" s="8">
        <f t="shared" si="61"/>
        <v>1.960431550010765</v>
      </c>
      <c r="AT96" s="8">
        <f t="shared" si="62"/>
        <v>0</v>
      </c>
      <c r="AU96" s="8">
        <f t="shared" si="63"/>
        <v>2.8075565083519041</v>
      </c>
      <c r="AV96" s="8">
        <f t="shared" si="64"/>
        <v>4.7980872477136893E-2</v>
      </c>
      <c r="AW96" s="8">
        <f t="shared" si="65"/>
        <v>1.8691224380180684</v>
      </c>
      <c r="AX96" s="8">
        <f t="shared" si="66"/>
        <v>1.8248422565938889</v>
      </c>
      <c r="AY96" s="8">
        <f t="shared" si="67"/>
        <v>0.5549571372189922</v>
      </c>
      <c r="AZ96" s="8">
        <f t="shared" si="68"/>
        <v>0.33483992215091601</v>
      </c>
      <c r="BA96" s="5">
        <f t="shared" si="69"/>
        <v>15.932206719750623</v>
      </c>
      <c r="BD96" s="8">
        <f t="shared" si="70"/>
        <v>12.809829213319372</v>
      </c>
      <c r="BE96" s="8">
        <f t="shared" si="71"/>
        <v>0.25512285653852756</v>
      </c>
      <c r="BF96" s="8">
        <f t="shared" si="72"/>
        <v>2.9406473250161471</v>
      </c>
      <c r="BG96" s="8">
        <f t="shared" si="73"/>
        <v>0</v>
      </c>
      <c r="BH96" s="8">
        <f t="shared" si="74"/>
        <v>2.8075565083519041</v>
      </c>
      <c r="BI96" s="8">
        <f t="shared" si="75"/>
        <v>4.7980872477136893E-2</v>
      </c>
      <c r="BJ96" s="8">
        <f t="shared" si="76"/>
        <v>1.8691224380180684</v>
      </c>
      <c r="BK96" s="8">
        <f t="shared" si="77"/>
        <v>1.8248422565938889</v>
      </c>
      <c r="BL96" s="8">
        <f t="shared" si="78"/>
        <v>0.2774785686094961</v>
      </c>
      <c r="BM96" s="8">
        <f t="shared" si="79"/>
        <v>0.16741996107545801</v>
      </c>
      <c r="BN96" s="5">
        <f t="shared" si="80"/>
        <v>22.999999999999996</v>
      </c>
      <c r="BP96">
        <f t="shared" si="81"/>
        <v>6.4049146066596858</v>
      </c>
      <c r="BQ96">
        <f t="shared" si="82"/>
        <v>1.5950853933403142</v>
      </c>
      <c r="BR96">
        <f t="shared" si="83"/>
        <v>8</v>
      </c>
      <c r="BS96" s="8">
        <f t="shared" si="84"/>
        <v>0.36534615667045078</v>
      </c>
      <c r="BT96" s="8">
        <f t="shared" si="85"/>
        <v>0</v>
      </c>
      <c r="BU96" s="8">
        <f t="shared" si="86"/>
        <v>1.8691224380180684</v>
      </c>
      <c r="BV96" s="8">
        <f t="shared" si="87"/>
        <v>2.8075565083519041</v>
      </c>
      <c r="BW96" s="8">
        <f t="shared" si="88"/>
        <v>4.7980872477136893E-2</v>
      </c>
      <c r="BX96" s="8">
        <f t="shared" si="89"/>
        <v>5.0900059755175597</v>
      </c>
      <c r="BY96">
        <f t="shared" si="90"/>
        <v>0</v>
      </c>
      <c r="BZ96">
        <f t="shared" si="91"/>
        <v>0</v>
      </c>
      <c r="CA96">
        <f t="shared" si="92"/>
        <v>0</v>
      </c>
      <c r="CB96" s="8">
        <f t="shared" si="93"/>
        <v>1.8248422565938889</v>
      </c>
      <c r="CC96">
        <f t="shared" si="94"/>
        <v>0.17515774340611112</v>
      </c>
      <c r="CD96">
        <f t="shared" si="95"/>
        <v>2</v>
      </c>
      <c r="CE96">
        <f t="shared" si="96"/>
        <v>0.37979939381288108</v>
      </c>
      <c r="CF96" s="8">
        <f t="shared" si="97"/>
        <v>0.33483992215091601</v>
      </c>
      <c r="CG96">
        <f t="shared" si="98"/>
        <v>0.71463931596379715</v>
      </c>
      <c r="CH96" s="8">
        <f t="shared" si="99"/>
        <v>15.804645291481357</v>
      </c>
      <c r="CI96" s="8">
        <f t="shared" si="100"/>
        <v>14.914848232111449</v>
      </c>
      <c r="CJ96">
        <f t="shared" si="101"/>
        <v>1.0057091943922849</v>
      </c>
    </row>
    <row r="97" spans="1:88" x14ac:dyDescent="0.2">
      <c r="A97" s="2" t="s">
        <v>767</v>
      </c>
      <c r="B97" s="2">
        <v>40.763999938964844</v>
      </c>
      <c r="C97" s="2">
        <v>1.4210000038146973</v>
      </c>
      <c r="D97" s="2">
        <v>10.208999633789062</v>
      </c>
      <c r="E97" s="2"/>
      <c r="F97" s="2">
        <v>21.569999694824219</v>
      </c>
      <c r="G97" s="2">
        <v>0.42100000381469727</v>
      </c>
      <c r="H97" s="2">
        <v>7.7890000343322754</v>
      </c>
      <c r="I97" s="2">
        <v>10.720999717712402</v>
      </c>
      <c r="J97" s="2">
        <v>1.7660000324249268</v>
      </c>
      <c r="K97" s="2">
        <v>1.6210000514984131</v>
      </c>
      <c r="L97" s="2">
        <v>2.0999999716877937E-2</v>
      </c>
      <c r="M97" s="2">
        <v>0.20800000429153442</v>
      </c>
      <c r="N97" s="6">
        <f t="shared" si="56"/>
        <v>96.510999115183949</v>
      </c>
      <c r="Q97" s="7">
        <f>B97/VLOOKUP(Q$3,Oxides!$A$1:$D$13,2,FALSE)*VLOOKUP(Q$3,Oxides!$A$1:$D$13,3,FALSE)</f>
        <v>0.67844113551122487</v>
      </c>
      <c r="R97" s="7">
        <f>C97/VLOOKUP(R$3,Oxides!$A$1:$D$13,2,FALSE)*VLOOKUP(R$3,Oxides!$A$1:$D$13,3,FALSE)</f>
        <v>1.7784998070242575E-2</v>
      </c>
      <c r="S97" s="7">
        <f>D97/VLOOKUP(S$3,Oxides!$A$1:$D$13,2,FALSE)*VLOOKUP(S$3,Oxides!$A$1:$D$13,3,FALSE)</f>
        <v>0.20025248081995561</v>
      </c>
      <c r="T97" s="7">
        <f>E97/VLOOKUP(T$3,Oxides!$A$1:$D$13,2,FALSE)*VLOOKUP(T$3,Oxides!$A$1:$D$13,3,FALSE)</f>
        <v>0</v>
      </c>
      <c r="U97" s="7">
        <f>F97/VLOOKUP(U$3,Oxides!$A$1:$D$13,2,FALSE)*VLOOKUP(U$3,Oxides!$A$1:$D$13,3,FALSE)</f>
        <v>0.30022380654875147</v>
      </c>
      <c r="V97" s="7">
        <f>G97/VLOOKUP(V$3,Oxides!$A$1:$D$13,2,FALSE)*VLOOKUP(V$3,Oxides!$A$1:$D$13,3,FALSE)</f>
        <v>5.9348101821422453E-3</v>
      </c>
      <c r="W97" s="7">
        <f>H97/VLOOKUP(W$3,Oxides!$A$1:$D$13,2,FALSE)*VLOOKUP(W$3,Oxides!$A$1:$D$13,3,FALSE)</f>
        <v>0.19325433536617032</v>
      </c>
      <c r="X97" s="7">
        <f>I97/VLOOKUP(X$3,Oxides!$A$1:$D$13,2,FALSE)*VLOOKUP(X$3,Oxides!$A$1:$D$13,3,FALSE)</f>
        <v>0.19117536417494485</v>
      </c>
      <c r="Y97" s="7">
        <f>J97/VLOOKUP(Y$3,Oxides!$A$1:$D$13,2,FALSE)*VLOOKUP(Y$3,Oxides!$A$1:$D$13,3,FALSE)</f>
        <v>5.6987100212585975E-2</v>
      </c>
      <c r="Z97" s="7">
        <f>K97/VLOOKUP(Z$3,Oxides!$A$1:$D$13,2,FALSE)*VLOOKUP(Z$3,Oxides!$A$1:$D$13,3,FALSE)</f>
        <v>3.4417817674714753E-2</v>
      </c>
      <c r="AA97" s="5">
        <f t="shared" si="57"/>
        <v>1.6784718485607324</v>
      </c>
      <c r="AC97" s="5"/>
      <c r="AD97" s="7">
        <f>B97/VLOOKUP(AD$3,Oxides!$A$1:$D$13,2,FALSE)*VLOOKUP(AD$3,Oxides!$A$1:$D$13,4,FALSE)</f>
        <v>1.3568822710224497</v>
      </c>
      <c r="AE97" s="7">
        <f>C97/VLOOKUP(AE$3,Oxides!$A$1:$D$13,2,FALSE)*VLOOKUP(AE$3,Oxides!$A$1:$D$13,4,FALSE)</f>
        <v>3.5569996140485151E-2</v>
      </c>
      <c r="AF97" s="7">
        <f>D97/VLOOKUP(AF$3,Oxides!$A$1:$D$13,2,FALSE)*VLOOKUP(AF$3,Oxides!$A$1:$D$13,4,FALSE)</f>
        <v>0.30037872122993342</v>
      </c>
      <c r="AG97" s="7">
        <f>E97/VLOOKUP(AG$3,Oxides!$A$1:$D$13,2,FALSE)*VLOOKUP(AG$3,Oxides!$A$1:$D$13,4,FALSE)</f>
        <v>0</v>
      </c>
      <c r="AH97" s="7">
        <f>F97/VLOOKUP(AH$3,Oxides!$A$1:$D$13,2,FALSE)*VLOOKUP(AH$3,Oxides!$A$1:$D$13,4,FALSE)</f>
        <v>0.30022380654875147</v>
      </c>
      <c r="AI97" s="7">
        <f>G97/VLOOKUP(AI$3,Oxides!$A$1:$D$13,2,FALSE)*VLOOKUP(AI$3,Oxides!$A$1:$D$13,4,FALSE)</f>
        <v>5.9348101821422453E-3</v>
      </c>
      <c r="AJ97" s="7">
        <f>H97/VLOOKUP(AJ$3,Oxides!$A$1:$D$13,2,FALSE)*VLOOKUP(AJ$3,Oxides!$A$1:$D$13,4,FALSE)</f>
        <v>0.19325433536617032</v>
      </c>
      <c r="AK97" s="7">
        <f>I97/VLOOKUP(AK$3,Oxides!$A$1:$D$13,2,FALSE)*VLOOKUP(AK$3,Oxides!$A$1:$D$13,4,FALSE)</f>
        <v>0.19117536417494485</v>
      </c>
      <c r="AL97" s="7">
        <f>J97/VLOOKUP(AL$3,Oxides!$A$1:$D$13,2,FALSE)*VLOOKUP(AL$3,Oxides!$A$1:$D$13,4,FALSE)</f>
        <v>2.8493550106292988E-2</v>
      </c>
      <c r="AM97" s="7">
        <f>K97/VLOOKUP(AM$3,Oxides!$A$1:$D$13,2,FALSE)*VLOOKUP(AM$3,Oxides!$A$1:$D$13,4,FALSE)</f>
        <v>1.7208908837357376E-2</v>
      </c>
      <c r="AN97" s="5">
        <f t="shared" si="58"/>
        <v>2.4291217636085274</v>
      </c>
      <c r="AQ97" s="8">
        <f t="shared" si="59"/>
        <v>6.4237809526591132</v>
      </c>
      <c r="AR97" s="8">
        <f t="shared" si="60"/>
        <v>0.1683962334633719</v>
      </c>
      <c r="AS97" s="8">
        <f t="shared" si="61"/>
        <v>1.8960791212116621</v>
      </c>
      <c r="AT97" s="8">
        <f t="shared" si="62"/>
        <v>0</v>
      </c>
      <c r="AU97" s="8">
        <f t="shared" si="63"/>
        <v>2.8426518810500041</v>
      </c>
      <c r="AV97" s="8">
        <f t="shared" si="64"/>
        <v>5.6193409582933451E-2</v>
      </c>
      <c r="AW97" s="8">
        <f t="shared" si="65"/>
        <v>1.8298175826389909</v>
      </c>
      <c r="AX97" s="8">
        <f t="shared" si="66"/>
        <v>1.8101329632368108</v>
      </c>
      <c r="AY97" s="8">
        <f t="shared" si="67"/>
        <v>0.53957908760505746</v>
      </c>
      <c r="AZ97" s="8">
        <f t="shared" si="68"/>
        <v>0.32588313125254004</v>
      </c>
      <c r="BA97" s="5">
        <f t="shared" si="69"/>
        <v>15.892514362700485</v>
      </c>
      <c r="BD97" s="8">
        <f t="shared" si="70"/>
        <v>12.847561905318226</v>
      </c>
      <c r="BE97" s="8">
        <f t="shared" si="71"/>
        <v>0.33679246692674381</v>
      </c>
      <c r="BF97" s="8">
        <f t="shared" si="72"/>
        <v>2.8441186818174931</v>
      </c>
      <c r="BG97" s="8">
        <f t="shared" si="73"/>
        <v>0</v>
      </c>
      <c r="BH97" s="8">
        <f t="shared" si="74"/>
        <v>2.8426518810500041</v>
      </c>
      <c r="BI97" s="8">
        <f t="shared" si="75"/>
        <v>5.6193409582933451E-2</v>
      </c>
      <c r="BJ97" s="8">
        <f t="shared" si="76"/>
        <v>1.8298175826389909</v>
      </c>
      <c r="BK97" s="8">
        <f t="shared" si="77"/>
        <v>1.8101329632368108</v>
      </c>
      <c r="BL97" s="8">
        <f t="shared" si="78"/>
        <v>0.26978954380252873</v>
      </c>
      <c r="BM97" s="8">
        <f t="shared" si="79"/>
        <v>0.16294156562627002</v>
      </c>
      <c r="BN97" s="5">
        <f t="shared" si="80"/>
        <v>23</v>
      </c>
      <c r="BP97">
        <f t="shared" si="81"/>
        <v>6.4237809526591132</v>
      </c>
      <c r="BQ97">
        <f t="shared" si="82"/>
        <v>1.5762190473408868</v>
      </c>
      <c r="BR97">
        <f t="shared" si="83"/>
        <v>8</v>
      </c>
      <c r="BS97" s="8">
        <f t="shared" si="84"/>
        <v>0.31986007387077531</v>
      </c>
      <c r="BT97" s="8">
        <f t="shared" si="85"/>
        <v>0</v>
      </c>
      <c r="BU97" s="8">
        <f t="shared" si="86"/>
        <v>1.8298175826389909</v>
      </c>
      <c r="BV97" s="8">
        <f t="shared" si="87"/>
        <v>2.8426518810500041</v>
      </c>
      <c r="BW97" s="8">
        <f t="shared" si="88"/>
        <v>5.6193409582933451E-2</v>
      </c>
      <c r="BX97" s="8">
        <f t="shared" si="89"/>
        <v>5.048522947142704</v>
      </c>
      <c r="BY97">
        <f t="shared" si="90"/>
        <v>0</v>
      </c>
      <c r="BZ97">
        <f t="shared" si="91"/>
        <v>0</v>
      </c>
      <c r="CA97">
        <f t="shared" si="92"/>
        <v>0</v>
      </c>
      <c r="CB97" s="8">
        <f t="shared" si="93"/>
        <v>1.8101329632368108</v>
      </c>
      <c r="CC97">
        <f t="shared" si="94"/>
        <v>0.18986703676318917</v>
      </c>
      <c r="CD97">
        <f t="shared" si="95"/>
        <v>2</v>
      </c>
      <c r="CE97">
        <f t="shared" si="96"/>
        <v>0.34971205084186829</v>
      </c>
      <c r="CF97" s="8">
        <f t="shared" si="97"/>
        <v>0.32588313125254004</v>
      </c>
      <c r="CG97">
        <f t="shared" si="98"/>
        <v>0.67559518209440839</v>
      </c>
      <c r="CH97" s="8">
        <f t="shared" si="99"/>
        <v>15.724118129237112</v>
      </c>
      <c r="CI97" s="8">
        <f t="shared" si="100"/>
        <v>14.858655910379515</v>
      </c>
      <c r="CJ97">
        <f t="shared" si="101"/>
        <v>1.0095125757318164</v>
      </c>
    </row>
    <row r="98" spans="1:88" x14ac:dyDescent="0.2">
      <c r="A98" s="2" t="s">
        <v>769</v>
      </c>
      <c r="B98" s="2">
        <v>40.96099853515625</v>
      </c>
      <c r="C98" s="2">
        <v>1.4769999980926514</v>
      </c>
      <c r="D98" s="2">
        <v>10.293999671936035</v>
      </c>
      <c r="E98" s="2"/>
      <c r="F98" s="2">
        <v>21.52400016784668</v>
      </c>
      <c r="G98" s="2">
        <v>0.34799998998641968</v>
      </c>
      <c r="H98" s="2">
        <v>7.875999927520752</v>
      </c>
      <c r="I98" s="2">
        <v>10.72700023651123</v>
      </c>
      <c r="J98" s="2">
        <v>1.9869999885559082</v>
      </c>
      <c r="K98" s="2">
        <v>1.6239999532699585</v>
      </c>
      <c r="L98" s="2">
        <v>0.13199999928474426</v>
      </c>
      <c r="M98" s="2">
        <v>0.17200000584125519</v>
      </c>
      <c r="N98" s="6">
        <f t="shared" si="56"/>
        <v>97.121998474001884</v>
      </c>
      <c r="Q98" s="7">
        <f>B98/VLOOKUP(Q$3,Oxides!$A$1:$D$13,2,FALSE)*VLOOKUP(Q$3,Oxides!$A$1:$D$13,3,FALSE)</f>
        <v>0.68171981158556327</v>
      </c>
      <c r="R98" s="7">
        <f>C98/VLOOKUP(R$3,Oxides!$A$1:$D$13,2,FALSE)*VLOOKUP(R$3,Oxides!$A$1:$D$13,3,FALSE)</f>
        <v>1.8485884620202699E-2</v>
      </c>
      <c r="S98" s="7">
        <f>D98/VLOOKUP(S$3,Oxides!$A$1:$D$13,2,FALSE)*VLOOKUP(S$3,Oxides!$A$1:$D$13,3,FALSE)</f>
        <v>0.20191978115488615</v>
      </c>
      <c r="T98" s="7">
        <f>E98/VLOOKUP(T$3,Oxides!$A$1:$D$13,2,FALSE)*VLOOKUP(T$3,Oxides!$A$1:$D$13,3,FALSE)</f>
        <v>0</v>
      </c>
      <c r="U98" s="7">
        <f>F98/VLOOKUP(U$3,Oxides!$A$1:$D$13,2,FALSE)*VLOOKUP(U$3,Oxides!$A$1:$D$13,3,FALSE)</f>
        <v>0.29958355836683087</v>
      </c>
      <c r="V98" s="7">
        <f>G98/VLOOKUP(V$3,Oxides!$A$1:$D$13,2,FALSE)*VLOOKUP(V$3,Oxides!$A$1:$D$13,3,FALSE)</f>
        <v>4.9057336466577532E-3</v>
      </c>
      <c r="W98" s="7">
        <f>H98/VLOOKUP(W$3,Oxides!$A$1:$D$13,2,FALSE)*VLOOKUP(W$3,Oxides!$A$1:$D$13,3,FALSE)</f>
        <v>0.19541290597356001</v>
      </c>
      <c r="X98" s="7">
        <f>I98/VLOOKUP(X$3,Oxides!$A$1:$D$13,2,FALSE)*VLOOKUP(X$3,Oxides!$A$1:$D$13,3,FALSE)</f>
        <v>0.19128236458505674</v>
      </c>
      <c r="Y98" s="7">
        <f>J98/VLOOKUP(Y$3,Oxides!$A$1:$D$13,2,FALSE)*VLOOKUP(Y$3,Oxides!$A$1:$D$13,3,FALSE)</f>
        <v>6.4118553449152502E-2</v>
      </c>
      <c r="Z98" s="7">
        <f>K98/VLOOKUP(Z$3,Oxides!$A$1:$D$13,2,FALSE)*VLOOKUP(Z$3,Oxides!$A$1:$D$13,3,FALSE)</f>
        <v>3.448151296708668E-2</v>
      </c>
      <c r="AA98" s="5">
        <f t="shared" si="57"/>
        <v>1.6919101063489967</v>
      </c>
      <c r="AC98" s="5"/>
      <c r="AD98" s="7">
        <f>B98/VLOOKUP(AD$3,Oxides!$A$1:$D$13,2,FALSE)*VLOOKUP(AD$3,Oxides!$A$1:$D$13,4,FALSE)</f>
        <v>1.3634396231711265</v>
      </c>
      <c r="AE98" s="7">
        <f>C98/VLOOKUP(AE$3,Oxides!$A$1:$D$13,2,FALSE)*VLOOKUP(AE$3,Oxides!$A$1:$D$13,4,FALSE)</f>
        <v>3.6971769240405399E-2</v>
      </c>
      <c r="AF98" s="7">
        <f>D98/VLOOKUP(AF$3,Oxides!$A$1:$D$13,2,FALSE)*VLOOKUP(AF$3,Oxides!$A$1:$D$13,4,FALSE)</f>
        <v>0.30287967173232921</v>
      </c>
      <c r="AG98" s="7">
        <f>E98/VLOOKUP(AG$3,Oxides!$A$1:$D$13,2,FALSE)*VLOOKUP(AG$3,Oxides!$A$1:$D$13,4,FALSE)</f>
        <v>0</v>
      </c>
      <c r="AH98" s="7">
        <f>F98/VLOOKUP(AH$3,Oxides!$A$1:$D$13,2,FALSE)*VLOOKUP(AH$3,Oxides!$A$1:$D$13,4,FALSE)</f>
        <v>0.29958355836683087</v>
      </c>
      <c r="AI98" s="7">
        <f>G98/VLOOKUP(AI$3,Oxides!$A$1:$D$13,2,FALSE)*VLOOKUP(AI$3,Oxides!$A$1:$D$13,4,FALSE)</f>
        <v>4.9057336466577532E-3</v>
      </c>
      <c r="AJ98" s="7">
        <f>H98/VLOOKUP(AJ$3,Oxides!$A$1:$D$13,2,FALSE)*VLOOKUP(AJ$3,Oxides!$A$1:$D$13,4,FALSE)</f>
        <v>0.19541290597356001</v>
      </c>
      <c r="AK98" s="7">
        <f>I98/VLOOKUP(AK$3,Oxides!$A$1:$D$13,2,FALSE)*VLOOKUP(AK$3,Oxides!$A$1:$D$13,4,FALSE)</f>
        <v>0.19128236458505674</v>
      </c>
      <c r="AL98" s="7">
        <f>J98/VLOOKUP(AL$3,Oxides!$A$1:$D$13,2,FALSE)*VLOOKUP(AL$3,Oxides!$A$1:$D$13,4,FALSE)</f>
        <v>3.2059276724576251E-2</v>
      </c>
      <c r="AM98" s="7">
        <f>K98/VLOOKUP(AM$3,Oxides!$A$1:$D$13,2,FALSE)*VLOOKUP(AM$3,Oxides!$A$1:$D$13,4,FALSE)</f>
        <v>1.724075648354334E-2</v>
      </c>
      <c r="AN98" s="5">
        <f t="shared" si="58"/>
        <v>2.4437756599240861</v>
      </c>
      <c r="AQ98" s="8">
        <f t="shared" si="59"/>
        <v>6.4161190912896755</v>
      </c>
      <c r="AR98" s="8">
        <f t="shared" si="60"/>
        <v>0.17398296956516451</v>
      </c>
      <c r="AS98" s="8">
        <f t="shared" si="61"/>
        <v>1.900401515050137</v>
      </c>
      <c r="AT98" s="8">
        <f t="shared" si="62"/>
        <v>0</v>
      </c>
      <c r="AU98" s="8">
        <f t="shared" si="63"/>
        <v>2.8195803548723273</v>
      </c>
      <c r="AV98" s="8">
        <f t="shared" si="64"/>
        <v>4.6171125984875938E-2</v>
      </c>
      <c r="AW98" s="8">
        <f t="shared" si="65"/>
        <v>1.8391609799123287</v>
      </c>
      <c r="AX98" s="8">
        <f t="shared" si="66"/>
        <v>1.8002857044549545</v>
      </c>
      <c r="AY98" s="8">
        <f t="shared" si="67"/>
        <v>0.60346240185415334</v>
      </c>
      <c r="AZ98" s="8">
        <f t="shared" si="68"/>
        <v>0.32452847912710198</v>
      </c>
      <c r="BA98" s="5">
        <f t="shared" si="69"/>
        <v>15.923692622110718</v>
      </c>
      <c r="BD98" s="8">
        <f t="shared" si="70"/>
        <v>12.832238182579351</v>
      </c>
      <c r="BE98" s="8">
        <f t="shared" si="71"/>
        <v>0.34796593913032903</v>
      </c>
      <c r="BF98" s="8">
        <f t="shared" si="72"/>
        <v>2.8506022725752054</v>
      </c>
      <c r="BG98" s="8">
        <f t="shared" si="73"/>
        <v>0</v>
      </c>
      <c r="BH98" s="8">
        <f t="shared" si="74"/>
        <v>2.8195803548723273</v>
      </c>
      <c r="BI98" s="8">
        <f t="shared" si="75"/>
        <v>4.6171125984875938E-2</v>
      </c>
      <c r="BJ98" s="8">
        <f t="shared" si="76"/>
        <v>1.8391609799123287</v>
      </c>
      <c r="BK98" s="8">
        <f t="shared" si="77"/>
        <v>1.8002857044549545</v>
      </c>
      <c r="BL98" s="8">
        <f t="shared" si="78"/>
        <v>0.30173120092707667</v>
      </c>
      <c r="BM98" s="8">
        <f t="shared" si="79"/>
        <v>0.16226423956355099</v>
      </c>
      <c r="BN98" s="5">
        <f t="shared" si="80"/>
        <v>23.000000000000004</v>
      </c>
      <c r="BP98">
        <f t="shared" si="81"/>
        <v>6.4161190912896755</v>
      </c>
      <c r="BQ98">
        <f t="shared" si="82"/>
        <v>1.5838809087103245</v>
      </c>
      <c r="BR98">
        <f t="shared" si="83"/>
        <v>8</v>
      </c>
      <c r="BS98" s="8">
        <f t="shared" si="84"/>
        <v>0.31652060633981249</v>
      </c>
      <c r="BT98" s="8">
        <f t="shared" si="85"/>
        <v>0</v>
      </c>
      <c r="BU98" s="8">
        <f t="shared" si="86"/>
        <v>1.8391609799123287</v>
      </c>
      <c r="BV98" s="8">
        <f t="shared" si="87"/>
        <v>2.8195803548723273</v>
      </c>
      <c r="BW98" s="8">
        <f t="shared" si="88"/>
        <v>4.6171125984875938E-2</v>
      </c>
      <c r="BX98" s="8">
        <f t="shared" si="89"/>
        <v>5.0214330671093448</v>
      </c>
      <c r="BY98">
        <f t="shared" si="90"/>
        <v>0</v>
      </c>
      <c r="BZ98">
        <f t="shared" si="91"/>
        <v>0</v>
      </c>
      <c r="CA98">
        <f t="shared" si="92"/>
        <v>0</v>
      </c>
      <c r="CB98" s="8">
        <f t="shared" si="93"/>
        <v>1.8002857044549545</v>
      </c>
      <c r="CC98">
        <f t="shared" si="94"/>
        <v>0.19971429554504549</v>
      </c>
      <c r="CD98">
        <f t="shared" si="95"/>
        <v>2</v>
      </c>
      <c r="CE98">
        <f t="shared" si="96"/>
        <v>0.40374810630910785</v>
      </c>
      <c r="CF98" s="8">
        <f t="shared" si="97"/>
        <v>0.32452847912710198</v>
      </c>
      <c r="CG98">
        <f t="shared" si="98"/>
        <v>0.72827658543620988</v>
      </c>
      <c r="CH98" s="8">
        <f t="shared" si="99"/>
        <v>15.749709652545555</v>
      </c>
      <c r="CI98" s="8">
        <f t="shared" si="100"/>
        <v>14.821718771564299</v>
      </c>
      <c r="CJ98">
        <f t="shared" si="101"/>
        <v>1.0120283774900476</v>
      </c>
    </row>
    <row r="99" spans="1:88" x14ac:dyDescent="0.2">
      <c r="A99" s="2" t="s">
        <v>771</v>
      </c>
      <c r="B99" s="2">
        <v>40.784000396728516</v>
      </c>
      <c r="C99" s="2">
        <v>1.4609999656677246</v>
      </c>
      <c r="D99" s="2">
        <v>10.11400032043457</v>
      </c>
      <c r="E99" s="2"/>
      <c r="F99" s="2">
        <v>21.12700080871582</v>
      </c>
      <c r="G99" s="2">
        <v>0.37700000405311584</v>
      </c>
      <c r="H99" s="2">
        <v>7.9340000152587891</v>
      </c>
      <c r="I99" s="2">
        <v>10.723999977111816</v>
      </c>
      <c r="J99" s="2">
        <v>1.7849999666213989</v>
      </c>
      <c r="K99" s="2">
        <v>1.6339999437332153</v>
      </c>
      <c r="L99" s="2">
        <v>0.20200000703334808</v>
      </c>
      <c r="M99" s="2">
        <v>0.17700000107288361</v>
      </c>
      <c r="N99" s="6">
        <f t="shared" si="56"/>
        <v>96.319001406431198</v>
      </c>
      <c r="Q99" s="7">
        <f>B99/VLOOKUP(Q$3,Oxides!$A$1:$D$13,2,FALSE)*VLOOKUP(Q$3,Oxides!$A$1:$D$13,3,FALSE)</f>
        <v>0.67877400601697124</v>
      </c>
      <c r="R99" s="7">
        <f>C99/VLOOKUP(R$3,Oxides!$A$1:$D$13,2,FALSE)*VLOOKUP(R$3,Oxides!$A$1:$D$13,3,FALSE)</f>
        <v>1.8285630893927377E-2</v>
      </c>
      <c r="S99" s="7">
        <f>D99/VLOOKUP(S$3,Oxides!$A$1:$D$13,2,FALSE)*VLOOKUP(S$3,Oxides!$A$1:$D$13,3,FALSE)</f>
        <v>0.19838904180949024</v>
      </c>
      <c r="T99" s="7">
        <f>E99/VLOOKUP(T$3,Oxides!$A$1:$D$13,2,FALSE)*VLOOKUP(T$3,Oxides!$A$1:$D$13,3,FALSE)</f>
        <v>0</v>
      </c>
      <c r="U99" s="7">
        <f>F99/VLOOKUP(U$3,Oxides!$A$1:$D$13,2,FALSE)*VLOOKUP(U$3,Oxides!$A$1:$D$13,3,FALSE)</f>
        <v>0.29405789028699864</v>
      </c>
      <c r="V99" s="7">
        <f>G99/VLOOKUP(V$3,Oxides!$A$1:$D$13,2,FALSE)*VLOOKUP(V$3,Oxides!$A$1:$D$13,3,FALSE)</f>
        <v>5.3145449939399503E-3</v>
      </c>
      <c r="W99" s="7">
        <f>H99/VLOOKUP(W$3,Oxides!$A$1:$D$13,2,FALSE)*VLOOKUP(W$3,Oxides!$A$1:$D$13,3,FALSE)</f>
        <v>0.19685195698878508</v>
      </c>
      <c r="X99" s="7">
        <f>I99/VLOOKUP(X$3,Oxides!$A$1:$D$13,2,FALSE)*VLOOKUP(X$3,Oxides!$A$1:$D$13,3,FALSE)</f>
        <v>0.19122886438000078</v>
      </c>
      <c r="Y99" s="7">
        <f>J99/VLOOKUP(Y$3,Oxides!$A$1:$D$13,2,FALSE)*VLOOKUP(Y$3,Oxides!$A$1:$D$13,3,FALSE)</f>
        <v>5.7600209575104026E-2</v>
      </c>
      <c r="Z99" s="7">
        <f>K99/VLOOKUP(Z$3,Oxides!$A$1:$D$13,2,FALSE)*VLOOKUP(Z$3,Oxides!$A$1:$D$13,3,FALSE)</f>
        <v>3.4693837357943492E-2</v>
      </c>
      <c r="AA99" s="5">
        <f t="shared" si="57"/>
        <v>1.675195982303161</v>
      </c>
      <c r="AC99" s="5"/>
      <c r="AD99" s="7">
        <f>B99/VLOOKUP(AD$3,Oxides!$A$1:$D$13,2,FALSE)*VLOOKUP(AD$3,Oxides!$A$1:$D$13,4,FALSE)</f>
        <v>1.3575480120339425</v>
      </c>
      <c r="AE99" s="7">
        <f>C99/VLOOKUP(AE$3,Oxides!$A$1:$D$13,2,FALSE)*VLOOKUP(AE$3,Oxides!$A$1:$D$13,4,FALSE)</f>
        <v>3.6571261787854754E-2</v>
      </c>
      <c r="AF99" s="7">
        <f>D99/VLOOKUP(AF$3,Oxides!$A$1:$D$13,2,FALSE)*VLOOKUP(AF$3,Oxides!$A$1:$D$13,4,FALSE)</f>
        <v>0.29758356271423536</v>
      </c>
      <c r="AG99" s="7">
        <f>E99/VLOOKUP(AG$3,Oxides!$A$1:$D$13,2,FALSE)*VLOOKUP(AG$3,Oxides!$A$1:$D$13,4,FALSE)</f>
        <v>0</v>
      </c>
      <c r="AH99" s="7">
        <f>F99/VLOOKUP(AH$3,Oxides!$A$1:$D$13,2,FALSE)*VLOOKUP(AH$3,Oxides!$A$1:$D$13,4,FALSE)</f>
        <v>0.29405789028699864</v>
      </c>
      <c r="AI99" s="7">
        <f>G99/VLOOKUP(AI$3,Oxides!$A$1:$D$13,2,FALSE)*VLOOKUP(AI$3,Oxides!$A$1:$D$13,4,FALSE)</f>
        <v>5.3145449939399503E-3</v>
      </c>
      <c r="AJ99" s="7">
        <f>H99/VLOOKUP(AJ$3,Oxides!$A$1:$D$13,2,FALSE)*VLOOKUP(AJ$3,Oxides!$A$1:$D$13,4,FALSE)</f>
        <v>0.19685195698878508</v>
      </c>
      <c r="AK99" s="7">
        <f>I99/VLOOKUP(AK$3,Oxides!$A$1:$D$13,2,FALSE)*VLOOKUP(AK$3,Oxides!$A$1:$D$13,4,FALSE)</f>
        <v>0.19122886438000078</v>
      </c>
      <c r="AL99" s="7">
        <f>J99/VLOOKUP(AL$3,Oxides!$A$1:$D$13,2,FALSE)*VLOOKUP(AL$3,Oxides!$A$1:$D$13,4,FALSE)</f>
        <v>2.8800104787552013E-2</v>
      </c>
      <c r="AM99" s="7">
        <f>K99/VLOOKUP(AM$3,Oxides!$A$1:$D$13,2,FALSE)*VLOOKUP(AM$3,Oxides!$A$1:$D$13,4,FALSE)</f>
        <v>1.7346918678971746E-2</v>
      </c>
      <c r="AN99" s="5">
        <f t="shared" si="58"/>
        <v>2.4253031166522807</v>
      </c>
      <c r="AQ99" s="8">
        <f t="shared" si="59"/>
        <v>6.4370519425793598</v>
      </c>
      <c r="AR99" s="8">
        <f t="shared" si="60"/>
        <v>0.17340905046988703</v>
      </c>
      <c r="AS99" s="8">
        <f t="shared" si="61"/>
        <v>1.8813928577788046</v>
      </c>
      <c r="AT99" s="8">
        <f t="shared" si="62"/>
        <v>0</v>
      </c>
      <c r="AU99" s="8">
        <f t="shared" si="63"/>
        <v>2.7886540986005079</v>
      </c>
      <c r="AV99" s="8">
        <f t="shared" si="64"/>
        <v>5.039969396870396E-2</v>
      </c>
      <c r="AW99" s="8">
        <f t="shared" si="65"/>
        <v>1.8668161433741253</v>
      </c>
      <c r="AX99" s="8">
        <f t="shared" si="66"/>
        <v>1.8134903841673509</v>
      </c>
      <c r="AY99" s="8">
        <f t="shared" si="67"/>
        <v>0.54624298758006828</v>
      </c>
      <c r="AZ99" s="8">
        <f t="shared" si="68"/>
        <v>0.32901382666515777</v>
      </c>
      <c r="BA99" s="5">
        <f t="shared" si="69"/>
        <v>15.886470985183966</v>
      </c>
      <c r="BD99" s="8">
        <f t="shared" si="70"/>
        <v>12.87410388515872</v>
      </c>
      <c r="BE99" s="8">
        <f t="shared" si="71"/>
        <v>0.34681810093977405</v>
      </c>
      <c r="BF99" s="8">
        <f t="shared" si="72"/>
        <v>2.8220892866682066</v>
      </c>
      <c r="BG99" s="8">
        <f t="shared" si="73"/>
        <v>0</v>
      </c>
      <c r="BH99" s="8">
        <f t="shared" si="74"/>
        <v>2.7886540986005079</v>
      </c>
      <c r="BI99" s="8">
        <f t="shared" si="75"/>
        <v>5.039969396870396E-2</v>
      </c>
      <c r="BJ99" s="8">
        <f t="shared" si="76"/>
        <v>1.8668161433741253</v>
      </c>
      <c r="BK99" s="8">
        <f t="shared" si="77"/>
        <v>1.8134903841673509</v>
      </c>
      <c r="BL99" s="8">
        <f t="shared" si="78"/>
        <v>0.27312149379003414</v>
      </c>
      <c r="BM99" s="8">
        <f t="shared" si="79"/>
        <v>0.16450691333257889</v>
      </c>
      <c r="BN99" s="5">
        <f t="shared" si="80"/>
        <v>23.000000000000004</v>
      </c>
      <c r="BP99">
        <f t="shared" si="81"/>
        <v>6.4370519425793598</v>
      </c>
      <c r="BQ99">
        <f t="shared" si="82"/>
        <v>1.5629480574206402</v>
      </c>
      <c r="BR99">
        <f t="shared" si="83"/>
        <v>8</v>
      </c>
      <c r="BS99" s="8">
        <f t="shared" si="84"/>
        <v>0.31844480035816436</v>
      </c>
      <c r="BT99" s="8">
        <f t="shared" si="85"/>
        <v>0</v>
      </c>
      <c r="BU99" s="8">
        <f t="shared" si="86"/>
        <v>1.8668161433741253</v>
      </c>
      <c r="BV99" s="8">
        <f t="shared" si="87"/>
        <v>2.7886540986005079</v>
      </c>
      <c r="BW99" s="8">
        <f t="shared" si="88"/>
        <v>5.039969396870396E-2</v>
      </c>
      <c r="BX99" s="8">
        <f t="shared" si="89"/>
        <v>5.0243147363015019</v>
      </c>
      <c r="BY99">
        <f t="shared" si="90"/>
        <v>0</v>
      </c>
      <c r="BZ99">
        <f t="shared" si="91"/>
        <v>0</v>
      </c>
      <c r="CA99">
        <f t="shared" si="92"/>
        <v>0</v>
      </c>
      <c r="CB99" s="8">
        <f t="shared" si="93"/>
        <v>1.8134903841673509</v>
      </c>
      <c r="CC99">
        <f t="shared" si="94"/>
        <v>0.18650961583264913</v>
      </c>
      <c r="CD99">
        <f t="shared" si="95"/>
        <v>2</v>
      </c>
      <c r="CE99">
        <f t="shared" si="96"/>
        <v>0.35973337174741915</v>
      </c>
      <c r="CF99" s="8">
        <f t="shared" si="97"/>
        <v>0.32901382666515777</v>
      </c>
      <c r="CG99">
        <f t="shared" si="98"/>
        <v>0.68874719841257692</v>
      </c>
      <c r="CH99" s="8">
        <f t="shared" si="99"/>
        <v>15.713061934714078</v>
      </c>
      <c r="CI99" s="8">
        <f t="shared" si="100"/>
        <v>14.837805120468852</v>
      </c>
      <c r="CJ99">
        <f t="shared" si="101"/>
        <v>1.0109311908475869</v>
      </c>
    </row>
    <row r="100" spans="1:88" x14ac:dyDescent="0.2">
      <c r="A100" s="2" t="s">
        <v>773</v>
      </c>
      <c r="B100" s="2">
        <v>40.798000335693359</v>
      </c>
      <c r="C100" s="2">
        <v>1.5679999589920044</v>
      </c>
      <c r="D100" s="2">
        <v>10.347999572753906</v>
      </c>
      <c r="E100" s="2"/>
      <c r="F100" s="2">
        <v>21.097000122070312</v>
      </c>
      <c r="G100" s="2">
        <v>0.3619999885559082</v>
      </c>
      <c r="H100" s="2">
        <v>7.9520001411437988</v>
      </c>
      <c r="I100" s="2">
        <v>10.692999839782715</v>
      </c>
      <c r="J100" s="2">
        <v>1.7610000371932983</v>
      </c>
      <c r="K100" s="2">
        <v>1.625</v>
      </c>
      <c r="L100" s="2">
        <v>0.18799999356269836</v>
      </c>
      <c r="M100" s="2">
        <v>0.19599999487400055</v>
      </c>
      <c r="N100" s="6">
        <f t="shared" si="56"/>
        <v>96.587999984622002</v>
      </c>
      <c r="Q100" s="7">
        <f>B100/VLOOKUP(Q$3,Oxides!$A$1:$D$13,2,FALSE)*VLOOKUP(Q$3,Oxides!$A$1:$D$13,3,FALSE)</f>
        <v>0.67900700902213806</v>
      </c>
      <c r="R100" s="7">
        <f>C100/VLOOKUP(R$3,Oxides!$A$1:$D$13,2,FALSE)*VLOOKUP(R$3,Oxides!$A$1:$D$13,3,FALSE)</f>
        <v>1.962482489088703E-2</v>
      </c>
      <c r="S100" s="7">
        <f>D100/VLOOKUP(S$3,Oxides!$A$1:$D$13,2,FALSE)*VLOOKUP(S$3,Oxides!$A$1:$D$13,3,FALSE)</f>
        <v>0.20297900482916467</v>
      </c>
      <c r="T100" s="7">
        <f>E100/VLOOKUP(T$3,Oxides!$A$1:$D$13,2,FALSE)*VLOOKUP(T$3,Oxides!$A$1:$D$13,3,FALSE)</f>
        <v>0</v>
      </c>
      <c r="U100" s="7">
        <f>F100/VLOOKUP(U$3,Oxides!$A$1:$D$13,2,FALSE)*VLOOKUP(U$3,Oxides!$A$1:$D$13,3,FALSE)</f>
        <v>0.293640323273961</v>
      </c>
      <c r="V100" s="7">
        <f>G100/VLOOKUP(V$3,Oxides!$A$1:$D$13,2,FALSE)*VLOOKUP(V$3,Oxides!$A$1:$D$13,3,FALSE)</f>
        <v>5.1030907328984175E-3</v>
      </c>
      <c r="W100" s="7">
        <f>H100/VLOOKUP(W$3,Oxides!$A$1:$D$13,2,FALSE)*VLOOKUP(W$3,Oxides!$A$1:$D$13,3,FALSE)</f>
        <v>0.19729856147576441</v>
      </c>
      <c r="X100" s="7">
        <f>I100/VLOOKUP(X$3,Oxides!$A$1:$D$13,2,FALSE)*VLOOKUP(X$3,Oxides!$A$1:$D$13,3,FALSE)</f>
        <v>0.1906760742765207</v>
      </c>
      <c r="Y100" s="7">
        <f>J100/VLOOKUP(Y$3,Oxides!$A$1:$D$13,2,FALSE)*VLOOKUP(Y$3,Oxides!$A$1:$D$13,3,FALSE)</f>
        <v>5.682575523857937E-2</v>
      </c>
      <c r="Z100" s="7">
        <f>K100/VLOOKUP(Z$3,Oxides!$A$1:$D$13,2,FALSE)*VLOOKUP(Z$3,Oxides!$A$1:$D$13,3,FALSE)</f>
        <v>3.4502746418614921E-2</v>
      </c>
      <c r="AA100" s="5">
        <f t="shared" si="57"/>
        <v>1.6796573901585288</v>
      </c>
      <c r="AC100" s="5"/>
      <c r="AD100" s="7">
        <f>B100/VLOOKUP(AD$3,Oxides!$A$1:$D$13,2,FALSE)*VLOOKUP(AD$3,Oxides!$A$1:$D$13,4,FALSE)</f>
        <v>1.3580140180442761</v>
      </c>
      <c r="AE100" s="7">
        <f>C100/VLOOKUP(AE$3,Oxides!$A$1:$D$13,2,FALSE)*VLOOKUP(AE$3,Oxides!$A$1:$D$13,4,FALSE)</f>
        <v>3.924964978177406E-2</v>
      </c>
      <c r="AF100" s="7">
        <f>D100/VLOOKUP(AF$3,Oxides!$A$1:$D$13,2,FALSE)*VLOOKUP(AF$3,Oxides!$A$1:$D$13,4,FALSE)</f>
        <v>0.30446850724374702</v>
      </c>
      <c r="AG100" s="7">
        <f>E100/VLOOKUP(AG$3,Oxides!$A$1:$D$13,2,FALSE)*VLOOKUP(AG$3,Oxides!$A$1:$D$13,4,FALSE)</f>
        <v>0</v>
      </c>
      <c r="AH100" s="7">
        <f>F100/VLOOKUP(AH$3,Oxides!$A$1:$D$13,2,FALSE)*VLOOKUP(AH$3,Oxides!$A$1:$D$13,4,FALSE)</f>
        <v>0.293640323273961</v>
      </c>
      <c r="AI100" s="7">
        <f>G100/VLOOKUP(AI$3,Oxides!$A$1:$D$13,2,FALSE)*VLOOKUP(AI$3,Oxides!$A$1:$D$13,4,FALSE)</f>
        <v>5.1030907328984175E-3</v>
      </c>
      <c r="AJ100" s="7">
        <f>H100/VLOOKUP(AJ$3,Oxides!$A$1:$D$13,2,FALSE)*VLOOKUP(AJ$3,Oxides!$A$1:$D$13,4,FALSE)</f>
        <v>0.19729856147576441</v>
      </c>
      <c r="AK100" s="7">
        <f>I100/VLOOKUP(AK$3,Oxides!$A$1:$D$13,2,FALSE)*VLOOKUP(AK$3,Oxides!$A$1:$D$13,4,FALSE)</f>
        <v>0.1906760742765207</v>
      </c>
      <c r="AL100" s="7">
        <f>J100/VLOOKUP(AL$3,Oxides!$A$1:$D$13,2,FALSE)*VLOOKUP(AL$3,Oxides!$A$1:$D$13,4,FALSE)</f>
        <v>2.8412877619289685E-2</v>
      </c>
      <c r="AM100" s="7">
        <f>K100/VLOOKUP(AM$3,Oxides!$A$1:$D$13,2,FALSE)*VLOOKUP(AM$3,Oxides!$A$1:$D$13,4,FALSE)</f>
        <v>1.7251373209307461E-2</v>
      </c>
      <c r="AN100" s="5">
        <f t="shared" si="58"/>
        <v>2.4341144756575388</v>
      </c>
      <c r="AQ100" s="8">
        <f t="shared" si="59"/>
        <v>6.4159518230096548</v>
      </c>
      <c r="AR100" s="8">
        <f t="shared" si="60"/>
        <v>0.18543539221526167</v>
      </c>
      <c r="AS100" s="8">
        <f t="shared" si="61"/>
        <v>1.9179529795161583</v>
      </c>
      <c r="AT100" s="8">
        <f t="shared" si="62"/>
        <v>0</v>
      </c>
      <c r="AU100" s="8">
        <f t="shared" si="63"/>
        <v>2.7746137261998274</v>
      </c>
      <c r="AV100" s="8">
        <f t="shared" si="64"/>
        <v>4.8219214022363344E-2</v>
      </c>
      <c r="AW100" s="8">
        <f t="shared" si="65"/>
        <v>1.8642783481729002</v>
      </c>
      <c r="AX100" s="8">
        <f t="shared" si="66"/>
        <v>1.8017023242817234</v>
      </c>
      <c r="AY100" s="8">
        <f t="shared" si="67"/>
        <v>0.5369477826774196</v>
      </c>
      <c r="AZ100" s="8">
        <f t="shared" si="68"/>
        <v>0.32601719252081363</v>
      </c>
      <c r="BA100" s="5">
        <f t="shared" si="69"/>
        <v>15.871118782616124</v>
      </c>
      <c r="BD100" s="8">
        <f t="shared" si="70"/>
        <v>12.83190364601931</v>
      </c>
      <c r="BE100" s="8">
        <f t="shared" si="71"/>
        <v>0.37087078443052335</v>
      </c>
      <c r="BF100" s="8">
        <f t="shared" si="72"/>
        <v>2.8769294692742373</v>
      </c>
      <c r="BG100" s="8">
        <f t="shared" si="73"/>
        <v>0</v>
      </c>
      <c r="BH100" s="8">
        <f t="shared" si="74"/>
        <v>2.7746137261998274</v>
      </c>
      <c r="BI100" s="8">
        <f t="shared" si="75"/>
        <v>4.8219214022363344E-2</v>
      </c>
      <c r="BJ100" s="8">
        <f t="shared" si="76"/>
        <v>1.8642783481729002</v>
      </c>
      <c r="BK100" s="8">
        <f t="shared" si="77"/>
        <v>1.8017023242817234</v>
      </c>
      <c r="BL100" s="8">
        <f t="shared" si="78"/>
        <v>0.2684738913387098</v>
      </c>
      <c r="BM100" s="8">
        <f t="shared" si="79"/>
        <v>0.16300859626040681</v>
      </c>
      <c r="BN100" s="5">
        <f t="shared" si="80"/>
        <v>23.000000000000004</v>
      </c>
      <c r="BP100">
        <f t="shared" si="81"/>
        <v>6.4159518230096548</v>
      </c>
      <c r="BQ100">
        <f t="shared" si="82"/>
        <v>1.5840481769903452</v>
      </c>
      <c r="BR100">
        <f t="shared" si="83"/>
        <v>8</v>
      </c>
      <c r="BS100" s="8">
        <f t="shared" si="84"/>
        <v>0.33390480252581312</v>
      </c>
      <c r="BT100" s="8">
        <f t="shared" si="85"/>
        <v>0</v>
      </c>
      <c r="BU100" s="8">
        <f t="shared" si="86"/>
        <v>1.8642783481729002</v>
      </c>
      <c r="BV100" s="8">
        <f t="shared" si="87"/>
        <v>2.7746137261998274</v>
      </c>
      <c r="BW100" s="8">
        <f t="shared" si="88"/>
        <v>4.8219214022363344E-2</v>
      </c>
      <c r="BX100" s="8">
        <f t="shared" si="89"/>
        <v>5.0210160909209032</v>
      </c>
      <c r="BY100">
        <f t="shared" si="90"/>
        <v>0</v>
      </c>
      <c r="BZ100">
        <f t="shared" si="91"/>
        <v>0</v>
      </c>
      <c r="CA100">
        <f t="shared" si="92"/>
        <v>0</v>
      </c>
      <c r="CB100" s="8">
        <f t="shared" si="93"/>
        <v>1.8017023242817234</v>
      </c>
      <c r="CC100">
        <f t="shared" si="94"/>
        <v>0.19829767571827661</v>
      </c>
      <c r="CD100">
        <f t="shared" si="95"/>
        <v>2</v>
      </c>
      <c r="CE100">
        <f t="shared" si="96"/>
        <v>0.33865010695914299</v>
      </c>
      <c r="CF100" s="8">
        <f t="shared" si="97"/>
        <v>0.32601719252081363</v>
      </c>
      <c r="CG100">
        <f t="shared" si="98"/>
        <v>0.66466729947995662</v>
      </c>
      <c r="CH100" s="8">
        <f t="shared" si="99"/>
        <v>15.685683390400859</v>
      </c>
      <c r="CI100" s="8">
        <f t="shared" si="100"/>
        <v>14.822718415202626</v>
      </c>
      <c r="CJ100">
        <f t="shared" si="101"/>
        <v>1.0119601263298337</v>
      </c>
    </row>
    <row r="101" spans="1:88" x14ac:dyDescent="0.2">
      <c r="A101" s="2" t="s">
        <v>775</v>
      </c>
      <c r="B101" s="2">
        <v>40.756999969482422</v>
      </c>
      <c r="C101" s="2">
        <v>1.5509999990463257</v>
      </c>
      <c r="D101" s="2">
        <v>10.255999565124512</v>
      </c>
      <c r="E101" s="2"/>
      <c r="F101" s="2">
        <v>21.104999542236328</v>
      </c>
      <c r="G101" s="2">
        <v>0.36300000548362732</v>
      </c>
      <c r="H101" s="2">
        <v>7.6810002326965332</v>
      </c>
      <c r="I101" s="2">
        <v>10.720999717712402</v>
      </c>
      <c r="J101" s="2">
        <v>1.7460000514984131</v>
      </c>
      <c r="K101" s="2">
        <v>1.6660000085830688</v>
      </c>
      <c r="L101" s="2">
        <v>9.2000000178813934E-2</v>
      </c>
      <c r="M101" s="2">
        <v>0.18500000238418579</v>
      </c>
      <c r="N101" s="6">
        <f t="shared" si="56"/>
        <v>96.122999094426632</v>
      </c>
      <c r="Q101" s="7">
        <f>B101/VLOOKUP(Q$3,Oxides!$A$1:$D$13,2,FALSE)*VLOOKUP(Q$3,Oxides!$A$1:$D$13,3,FALSE)</f>
        <v>0.67832463400864151</v>
      </c>
      <c r="R101" s="7">
        <f>C101/VLOOKUP(R$3,Oxides!$A$1:$D$13,2,FALSE)*VLOOKUP(R$3,Oxides!$A$1:$D$13,3,FALSE)</f>
        <v>1.9412056239221688E-2</v>
      </c>
      <c r="S101" s="7">
        <f>D101/VLOOKUP(S$3,Oxides!$A$1:$D$13,2,FALSE)*VLOOKUP(S$3,Oxides!$A$1:$D$13,3,FALSE)</f>
        <v>0.20117439806806098</v>
      </c>
      <c r="T101" s="7">
        <f>E101/VLOOKUP(T$3,Oxides!$A$1:$D$13,2,FALSE)*VLOOKUP(T$3,Oxides!$A$1:$D$13,3,FALSE)</f>
        <v>0</v>
      </c>
      <c r="U101" s="7">
        <f>F101/VLOOKUP(U$3,Oxides!$A$1:$D$13,2,FALSE)*VLOOKUP(U$3,Oxides!$A$1:$D$13,3,FALSE)</f>
        <v>0.29375166385840246</v>
      </c>
      <c r="V101" s="7">
        <f>G101/VLOOKUP(V$3,Oxides!$A$1:$D$13,2,FALSE)*VLOOKUP(V$3,Oxides!$A$1:$D$13,3,FALSE)</f>
        <v>5.117187907699286E-3</v>
      </c>
      <c r="W101" s="7">
        <f>H101/VLOOKUP(W$3,Oxides!$A$1:$D$13,2,FALSE)*VLOOKUP(W$3,Oxides!$A$1:$D$13,3,FALSE)</f>
        <v>0.190574732106086</v>
      </c>
      <c r="X101" s="7">
        <f>I101/VLOOKUP(X$3,Oxides!$A$1:$D$13,2,FALSE)*VLOOKUP(X$3,Oxides!$A$1:$D$13,3,FALSE)</f>
        <v>0.19117536417494485</v>
      </c>
      <c r="Y101" s="7">
        <f>J101/VLOOKUP(Y$3,Oxides!$A$1:$D$13,2,FALSE)*VLOOKUP(Y$3,Oxides!$A$1:$D$13,3,FALSE)</f>
        <v>5.6341720316559561E-2</v>
      </c>
      <c r="Z101" s="7">
        <f>K101/VLOOKUP(Z$3,Oxides!$A$1:$D$13,2,FALSE)*VLOOKUP(Z$3,Oxides!$A$1:$D$13,3,FALSE)</f>
        <v>3.5373277433570403E-2</v>
      </c>
      <c r="AA101" s="5">
        <f t="shared" si="57"/>
        <v>1.6712450341131866</v>
      </c>
      <c r="AC101" s="5"/>
      <c r="AD101" s="7">
        <f>B101/VLOOKUP(AD$3,Oxides!$A$1:$D$13,2,FALSE)*VLOOKUP(AD$3,Oxides!$A$1:$D$13,4,FALSE)</f>
        <v>1.356649268017283</v>
      </c>
      <c r="AE101" s="7">
        <f>C101/VLOOKUP(AE$3,Oxides!$A$1:$D$13,2,FALSE)*VLOOKUP(AE$3,Oxides!$A$1:$D$13,4,FALSE)</f>
        <v>3.8824112478443376E-2</v>
      </c>
      <c r="AF101" s="7">
        <f>D101/VLOOKUP(AF$3,Oxides!$A$1:$D$13,2,FALSE)*VLOOKUP(AF$3,Oxides!$A$1:$D$13,4,FALSE)</f>
        <v>0.30176159710209149</v>
      </c>
      <c r="AG101" s="7">
        <f>E101/VLOOKUP(AG$3,Oxides!$A$1:$D$13,2,FALSE)*VLOOKUP(AG$3,Oxides!$A$1:$D$13,4,FALSE)</f>
        <v>0</v>
      </c>
      <c r="AH101" s="7">
        <f>F101/VLOOKUP(AH$3,Oxides!$A$1:$D$13,2,FALSE)*VLOOKUP(AH$3,Oxides!$A$1:$D$13,4,FALSE)</f>
        <v>0.29375166385840246</v>
      </c>
      <c r="AI101" s="7">
        <f>G101/VLOOKUP(AI$3,Oxides!$A$1:$D$13,2,FALSE)*VLOOKUP(AI$3,Oxides!$A$1:$D$13,4,FALSE)</f>
        <v>5.117187907699286E-3</v>
      </c>
      <c r="AJ101" s="7">
        <f>H101/VLOOKUP(AJ$3,Oxides!$A$1:$D$13,2,FALSE)*VLOOKUP(AJ$3,Oxides!$A$1:$D$13,4,FALSE)</f>
        <v>0.190574732106086</v>
      </c>
      <c r="AK101" s="7">
        <f>I101/VLOOKUP(AK$3,Oxides!$A$1:$D$13,2,FALSE)*VLOOKUP(AK$3,Oxides!$A$1:$D$13,4,FALSE)</f>
        <v>0.19117536417494485</v>
      </c>
      <c r="AL101" s="7">
        <f>J101/VLOOKUP(AL$3,Oxides!$A$1:$D$13,2,FALSE)*VLOOKUP(AL$3,Oxides!$A$1:$D$13,4,FALSE)</f>
        <v>2.8170860158279781E-2</v>
      </c>
      <c r="AM101" s="7">
        <f>K101/VLOOKUP(AM$3,Oxides!$A$1:$D$13,2,FALSE)*VLOOKUP(AM$3,Oxides!$A$1:$D$13,4,FALSE)</f>
        <v>1.7686638716785202E-2</v>
      </c>
      <c r="AN101" s="5">
        <f t="shared" si="58"/>
        <v>2.4237114245200155</v>
      </c>
      <c r="AQ101" s="8">
        <f t="shared" si="59"/>
        <v>6.4370149120737103</v>
      </c>
      <c r="AR101" s="8">
        <f t="shared" si="60"/>
        <v>0.18421223293549388</v>
      </c>
      <c r="AS101" s="8">
        <f t="shared" si="61"/>
        <v>1.9090602572382238</v>
      </c>
      <c r="AT101" s="8">
        <f t="shared" si="62"/>
        <v>0</v>
      </c>
      <c r="AU101" s="8">
        <f t="shared" si="63"/>
        <v>2.7875794949810295</v>
      </c>
      <c r="AV101" s="8">
        <f t="shared" si="64"/>
        <v>4.8559956720256661E-2</v>
      </c>
      <c r="AW101" s="8">
        <f t="shared" si="65"/>
        <v>1.8084738942500209</v>
      </c>
      <c r="AX101" s="8">
        <f t="shared" si="66"/>
        <v>1.8141736394606081</v>
      </c>
      <c r="AY101" s="8">
        <f t="shared" si="67"/>
        <v>0.53465918185268202</v>
      </c>
      <c r="AZ101" s="8">
        <f t="shared" si="68"/>
        <v>0.33567749557199833</v>
      </c>
      <c r="BA101" s="5">
        <f t="shared" si="69"/>
        <v>15.859411065084021</v>
      </c>
      <c r="BD101" s="8">
        <f t="shared" si="70"/>
        <v>12.874029824147421</v>
      </c>
      <c r="BE101" s="8">
        <f t="shared" si="71"/>
        <v>0.36842446587098776</v>
      </c>
      <c r="BF101" s="8">
        <f t="shared" si="72"/>
        <v>2.8635903858573357</v>
      </c>
      <c r="BG101" s="8">
        <f t="shared" si="73"/>
        <v>0</v>
      </c>
      <c r="BH101" s="8">
        <f t="shared" si="74"/>
        <v>2.7875794949810295</v>
      </c>
      <c r="BI101" s="8">
        <f t="shared" si="75"/>
        <v>4.8559956720256661E-2</v>
      </c>
      <c r="BJ101" s="8">
        <f t="shared" si="76"/>
        <v>1.8084738942500209</v>
      </c>
      <c r="BK101" s="8">
        <f t="shared" si="77"/>
        <v>1.8141736394606081</v>
      </c>
      <c r="BL101" s="8">
        <f t="shared" si="78"/>
        <v>0.26732959092634101</v>
      </c>
      <c r="BM101" s="8">
        <f t="shared" si="79"/>
        <v>0.16783874778599916</v>
      </c>
      <c r="BN101" s="5">
        <f t="shared" si="80"/>
        <v>23.000000000000004</v>
      </c>
      <c r="BP101">
        <f t="shared" si="81"/>
        <v>6.4370149120737103</v>
      </c>
      <c r="BQ101">
        <f t="shared" si="82"/>
        <v>1.5629850879262897</v>
      </c>
      <c r="BR101">
        <f t="shared" si="83"/>
        <v>8</v>
      </c>
      <c r="BS101" s="8">
        <f t="shared" si="84"/>
        <v>0.34607516931193416</v>
      </c>
      <c r="BT101" s="8">
        <f t="shared" si="85"/>
        <v>0</v>
      </c>
      <c r="BU101" s="8">
        <f t="shared" si="86"/>
        <v>1.8084738942500209</v>
      </c>
      <c r="BV101" s="8">
        <f t="shared" si="87"/>
        <v>2.7875794949810295</v>
      </c>
      <c r="BW101" s="8">
        <f t="shared" si="88"/>
        <v>4.8559956720256661E-2</v>
      </c>
      <c r="BX101" s="8">
        <f t="shared" si="89"/>
        <v>4.9906885152632414</v>
      </c>
      <c r="BY101">
        <f t="shared" si="90"/>
        <v>0</v>
      </c>
      <c r="BZ101">
        <f t="shared" si="91"/>
        <v>0</v>
      </c>
      <c r="CA101">
        <f t="shared" si="92"/>
        <v>0</v>
      </c>
      <c r="CB101" s="8">
        <f t="shared" si="93"/>
        <v>1.8141736394606081</v>
      </c>
      <c r="CC101">
        <f t="shared" si="94"/>
        <v>0.18582636053939194</v>
      </c>
      <c r="CD101">
        <f t="shared" si="95"/>
        <v>2</v>
      </c>
      <c r="CE101">
        <f t="shared" si="96"/>
        <v>0.34883282131329008</v>
      </c>
      <c r="CF101" s="8">
        <f t="shared" si="97"/>
        <v>0.33567749557199833</v>
      </c>
      <c r="CG101">
        <f t="shared" si="98"/>
        <v>0.68451031688528841</v>
      </c>
      <c r="CH101" s="8">
        <f t="shared" si="99"/>
        <v>15.67519883214853</v>
      </c>
      <c r="CI101" s="8">
        <f t="shared" si="100"/>
        <v>14.804862154723848</v>
      </c>
      <c r="CJ101">
        <f t="shared" si="101"/>
        <v>1.0131806593831667</v>
      </c>
    </row>
    <row r="102" spans="1:88" x14ac:dyDescent="0.2">
      <c r="A102" s="2" t="s">
        <v>777</v>
      </c>
      <c r="B102" s="2">
        <v>40.520999908447266</v>
      </c>
      <c r="C102" s="2">
        <v>1.1629999876022339</v>
      </c>
      <c r="D102" s="2">
        <v>10.390999794006348</v>
      </c>
      <c r="E102" s="2"/>
      <c r="F102" s="2">
        <v>21.232000350952148</v>
      </c>
      <c r="G102" s="2">
        <v>0.41299998760223389</v>
      </c>
      <c r="H102" s="2">
        <v>8.1960000991821289</v>
      </c>
      <c r="I102" s="2">
        <v>10.755999565124512</v>
      </c>
      <c r="J102" s="2">
        <v>1.7660000324249268</v>
      </c>
      <c r="K102" s="2">
        <v>1.6349999904632568</v>
      </c>
      <c r="L102" s="2">
        <v>0.24899999797344208</v>
      </c>
      <c r="M102" s="2">
        <v>0.18899999558925629</v>
      </c>
      <c r="N102" s="6">
        <f t="shared" si="56"/>
        <v>96.510999709367752</v>
      </c>
      <c r="Q102" s="7">
        <f>B102/VLOOKUP(Q$3,Oxides!$A$1:$D$13,2,FALSE)*VLOOKUP(Q$3,Oxides!$A$1:$D$13,3,FALSE)</f>
        <v>0.67439685092481405</v>
      </c>
      <c r="R102" s="7">
        <f>C102/VLOOKUP(R$3,Oxides!$A$1:$D$13,2,FALSE)*VLOOKUP(R$3,Oxides!$A$1:$D$13,3,FALSE)</f>
        <v>1.4555913075067886E-2</v>
      </c>
      <c r="S102" s="7">
        <f>D102/VLOOKUP(S$3,Oxides!$A$1:$D$13,2,FALSE)*VLOOKUP(S$3,Oxides!$A$1:$D$13,3,FALSE)</f>
        <v>0.20382246660705608</v>
      </c>
      <c r="T102" s="7">
        <f>E102/VLOOKUP(T$3,Oxides!$A$1:$D$13,2,FALSE)*VLOOKUP(T$3,Oxides!$A$1:$D$13,3,FALSE)</f>
        <v>0</v>
      </c>
      <c r="U102" s="7">
        <f>F102/VLOOKUP(U$3,Oxides!$A$1:$D$13,2,FALSE)*VLOOKUP(U$3,Oxides!$A$1:$D$13,3,FALSE)</f>
        <v>0.29551933501124827</v>
      </c>
      <c r="V102" s="7">
        <f>G102/VLOOKUP(V$3,Oxides!$A$1:$D$13,2,FALSE)*VLOOKUP(V$3,Oxides!$A$1:$D$13,3,FALSE)</f>
        <v>5.8220344642210447E-3</v>
      </c>
      <c r="W102" s="7">
        <f>H102/VLOOKUP(W$3,Oxides!$A$1:$D$13,2,FALSE)*VLOOKUP(W$3,Oxides!$A$1:$D$13,3,FALSE)</f>
        <v>0.20335249003042172</v>
      </c>
      <c r="X102" s="7">
        <f>I102/VLOOKUP(X$3,Oxides!$A$1:$D$13,2,FALSE)*VLOOKUP(X$3,Oxides!$A$1:$D$13,3,FALSE)</f>
        <v>0.19179947654797505</v>
      </c>
      <c r="Y102" s="7">
        <f>J102/VLOOKUP(Y$3,Oxides!$A$1:$D$13,2,FALSE)*VLOOKUP(Y$3,Oxides!$A$1:$D$13,3,FALSE)</f>
        <v>5.6987100212585975E-2</v>
      </c>
      <c r="Z102" s="7">
        <f>K102/VLOOKUP(Z$3,Oxides!$A$1:$D$13,2,FALSE)*VLOOKUP(Z$3,Oxides!$A$1:$D$13,3,FALSE)</f>
        <v>3.4715070809471733E-2</v>
      </c>
      <c r="AA102" s="5">
        <f t="shared" si="57"/>
        <v>1.6809707376828618</v>
      </c>
      <c r="AC102" s="5"/>
      <c r="AD102" s="7">
        <f>B102/VLOOKUP(AD$3,Oxides!$A$1:$D$13,2,FALSE)*VLOOKUP(AD$3,Oxides!$A$1:$D$13,4,FALSE)</f>
        <v>1.3487937018496281</v>
      </c>
      <c r="AE102" s="7">
        <f>C102/VLOOKUP(AE$3,Oxides!$A$1:$D$13,2,FALSE)*VLOOKUP(AE$3,Oxides!$A$1:$D$13,4,FALSE)</f>
        <v>2.9111826150135772E-2</v>
      </c>
      <c r="AF102" s="7">
        <f>D102/VLOOKUP(AF$3,Oxides!$A$1:$D$13,2,FALSE)*VLOOKUP(AF$3,Oxides!$A$1:$D$13,4,FALSE)</f>
        <v>0.30573369991058413</v>
      </c>
      <c r="AG102" s="7">
        <f>E102/VLOOKUP(AG$3,Oxides!$A$1:$D$13,2,FALSE)*VLOOKUP(AG$3,Oxides!$A$1:$D$13,4,FALSE)</f>
        <v>0</v>
      </c>
      <c r="AH102" s="7">
        <f>F102/VLOOKUP(AH$3,Oxides!$A$1:$D$13,2,FALSE)*VLOOKUP(AH$3,Oxides!$A$1:$D$13,4,FALSE)</f>
        <v>0.29551933501124827</v>
      </c>
      <c r="AI102" s="7">
        <f>G102/VLOOKUP(AI$3,Oxides!$A$1:$D$13,2,FALSE)*VLOOKUP(AI$3,Oxides!$A$1:$D$13,4,FALSE)</f>
        <v>5.8220344642210447E-3</v>
      </c>
      <c r="AJ102" s="7">
        <f>H102/VLOOKUP(AJ$3,Oxides!$A$1:$D$13,2,FALSE)*VLOOKUP(AJ$3,Oxides!$A$1:$D$13,4,FALSE)</f>
        <v>0.20335249003042172</v>
      </c>
      <c r="AK102" s="7">
        <f>I102/VLOOKUP(AK$3,Oxides!$A$1:$D$13,2,FALSE)*VLOOKUP(AK$3,Oxides!$A$1:$D$13,4,FALSE)</f>
        <v>0.19179947654797505</v>
      </c>
      <c r="AL102" s="7">
        <f>J102/VLOOKUP(AL$3,Oxides!$A$1:$D$13,2,FALSE)*VLOOKUP(AL$3,Oxides!$A$1:$D$13,4,FALSE)</f>
        <v>2.8493550106292988E-2</v>
      </c>
      <c r="AM102" s="7">
        <f>K102/VLOOKUP(AM$3,Oxides!$A$1:$D$13,2,FALSE)*VLOOKUP(AM$3,Oxides!$A$1:$D$13,4,FALSE)</f>
        <v>1.7357535404735867E-2</v>
      </c>
      <c r="AN102" s="5">
        <f t="shared" si="58"/>
        <v>2.4259836494752429</v>
      </c>
      <c r="AQ102" s="8">
        <f t="shared" si="59"/>
        <v>6.3937477792259187</v>
      </c>
      <c r="AR102" s="8">
        <f t="shared" si="60"/>
        <v>0.13800010597720966</v>
      </c>
      <c r="AS102" s="8">
        <f t="shared" si="61"/>
        <v>1.932377711192043</v>
      </c>
      <c r="AT102" s="8">
        <f t="shared" si="62"/>
        <v>0</v>
      </c>
      <c r="AU102" s="8">
        <f t="shared" si="63"/>
        <v>2.8017273351075289</v>
      </c>
      <c r="AV102" s="8">
        <f t="shared" si="64"/>
        <v>5.5196906502667072E-2</v>
      </c>
      <c r="AW102" s="8">
        <f t="shared" si="65"/>
        <v>1.9279220087536</v>
      </c>
      <c r="AX102" s="8">
        <f t="shared" si="66"/>
        <v>1.8183914642448809</v>
      </c>
      <c r="AY102" s="8">
        <f t="shared" si="67"/>
        <v>0.54027705634907786</v>
      </c>
      <c r="AZ102" s="8">
        <f t="shared" si="68"/>
        <v>0.32912284004492753</v>
      </c>
      <c r="BA102" s="5">
        <f t="shared" si="69"/>
        <v>15.936763207397854</v>
      </c>
      <c r="BD102" s="8">
        <f t="shared" si="70"/>
        <v>12.787495558451837</v>
      </c>
      <c r="BE102" s="8">
        <f t="shared" si="71"/>
        <v>0.27600021195441932</v>
      </c>
      <c r="BF102" s="8">
        <f t="shared" si="72"/>
        <v>2.8985665667880647</v>
      </c>
      <c r="BG102" s="8">
        <f t="shared" si="73"/>
        <v>0</v>
      </c>
      <c r="BH102" s="8">
        <f t="shared" si="74"/>
        <v>2.8017273351075289</v>
      </c>
      <c r="BI102" s="8">
        <f t="shared" si="75"/>
        <v>5.5196906502667072E-2</v>
      </c>
      <c r="BJ102" s="8">
        <f t="shared" si="76"/>
        <v>1.9279220087536</v>
      </c>
      <c r="BK102" s="8">
        <f t="shared" si="77"/>
        <v>1.8183914642448809</v>
      </c>
      <c r="BL102" s="8">
        <f t="shared" si="78"/>
        <v>0.27013852817453893</v>
      </c>
      <c r="BM102" s="8">
        <f t="shared" si="79"/>
        <v>0.16456142002246377</v>
      </c>
      <c r="BN102" s="5">
        <f t="shared" si="80"/>
        <v>23</v>
      </c>
      <c r="BP102">
        <f t="shared" si="81"/>
        <v>6.3937477792259187</v>
      </c>
      <c r="BQ102">
        <f t="shared" si="82"/>
        <v>1.6062522207740813</v>
      </c>
      <c r="BR102">
        <f t="shared" si="83"/>
        <v>8</v>
      </c>
      <c r="BS102" s="8">
        <f t="shared" si="84"/>
        <v>0.32612549041796179</v>
      </c>
      <c r="BT102" s="8">
        <f t="shared" si="85"/>
        <v>0</v>
      </c>
      <c r="BU102" s="8">
        <f t="shared" si="86"/>
        <v>1.9279220087536</v>
      </c>
      <c r="BV102" s="8">
        <f t="shared" si="87"/>
        <v>2.8017273351075289</v>
      </c>
      <c r="BW102" s="8">
        <f t="shared" si="88"/>
        <v>5.5196906502667072E-2</v>
      </c>
      <c r="BX102" s="8">
        <f t="shared" si="89"/>
        <v>5.1109717407817579</v>
      </c>
      <c r="BY102">
        <f t="shared" si="90"/>
        <v>0</v>
      </c>
      <c r="BZ102">
        <f t="shared" si="91"/>
        <v>0</v>
      </c>
      <c r="CA102">
        <f t="shared" si="92"/>
        <v>0</v>
      </c>
      <c r="CB102" s="8">
        <f t="shared" si="93"/>
        <v>1.8183914642448809</v>
      </c>
      <c r="CC102">
        <f t="shared" si="94"/>
        <v>0.18160853575511915</v>
      </c>
      <c r="CD102">
        <f t="shared" si="95"/>
        <v>2</v>
      </c>
      <c r="CE102">
        <f t="shared" si="96"/>
        <v>0.35866852059395871</v>
      </c>
      <c r="CF102" s="8">
        <f t="shared" si="97"/>
        <v>0.32912284004492753</v>
      </c>
      <c r="CG102">
        <f t="shared" si="98"/>
        <v>0.68779136063888624</v>
      </c>
      <c r="CH102" s="8">
        <f t="shared" si="99"/>
        <v>15.798763101420644</v>
      </c>
      <c r="CI102" s="8">
        <f t="shared" si="100"/>
        <v>14.929363205026638</v>
      </c>
      <c r="CJ102">
        <f t="shared" si="101"/>
        <v>1.0047314003955359</v>
      </c>
    </row>
    <row r="103" spans="1:88" x14ac:dyDescent="0.2">
      <c r="A103" s="2" t="s">
        <v>779</v>
      </c>
      <c r="B103" s="2">
        <v>41.11199951171875</v>
      </c>
      <c r="C103" s="2">
        <v>1.0770000219345093</v>
      </c>
      <c r="D103" s="2">
        <v>10.335000038146973</v>
      </c>
      <c r="E103" s="2"/>
      <c r="F103" s="2">
        <v>20.775999069213867</v>
      </c>
      <c r="G103" s="2">
        <v>0.37799999117851257</v>
      </c>
      <c r="H103" s="2">
        <v>8.0319995880126953</v>
      </c>
      <c r="I103" s="2">
        <v>10.822999954223633</v>
      </c>
      <c r="J103" s="2">
        <v>1.7849999666213989</v>
      </c>
      <c r="K103" s="2">
        <v>1.6399999856948853</v>
      </c>
      <c r="L103" s="2">
        <v>0.33199998736381531</v>
      </c>
      <c r="M103" s="2">
        <v>0.18299999833106995</v>
      </c>
      <c r="N103" s="6">
        <f t="shared" si="56"/>
        <v>96.472998112440109</v>
      </c>
      <c r="Q103" s="7">
        <f>B103/VLOOKUP(Q$3,Oxides!$A$1:$D$13,2,FALSE)*VLOOKUP(Q$3,Oxides!$A$1:$D$13,3,FALSE)</f>
        <v>0.68423294263638634</v>
      </c>
      <c r="R103" s="7">
        <f>C103/VLOOKUP(R$3,Oxides!$A$1:$D$13,2,FALSE)*VLOOKUP(R$3,Oxides!$A$1:$D$13,3,FALSE)</f>
        <v>1.3479551907344157E-2</v>
      </c>
      <c r="S103" s="7">
        <f>D103/VLOOKUP(S$3,Oxides!$A$1:$D$13,2,FALSE)*VLOOKUP(S$3,Oxides!$A$1:$D$13,3,FALSE)</f>
        <v>0.20272401519767058</v>
      </c>
      <c r="T103" s="7">
        <f>E103/VLOOKUP(T$3,Oxides!$A$1:$D$13,2,FALSE)*VLOOKUP(T$3,Oxides!$A$1:$D$13,3,FALSE)</f>
        <v>0</v>
      </c>
      <c r="U103" s="7">
        <f>F103/VLOOKUP(U$3,Oxides!$A$1:$D$13,2,FALSE)*VLOOKUP(U$3,Oxides!$A$1:$D$13,3,FALSE)</f>
        <v>0.28917244384149887</v>
      </c>
      <c r="V103" s="7">
        <f>G103/VLOOKUP(V$3,Oxides!$A$1:$D$13,2,FALSE)*VLOOKUP(V$3,Oxides!$A$1:$D$13,3,FALSE)</f>
        <v>5.3286417486193829E-3</v>
      </c>
      <c r="W103" s="7">
        <f>H103/VLOOKUP(W$3,Oxides!$A$1:$D$13,2,FALSE)*VLOOKUP(W$3,Oxides!$A$1:$D$13,3,FALSE)</f>
        <v>0.19928344270136003</v>
      </c>
      <c r="X103" s="7">
        <f>I103/VLOOKUP(X$3,Oxides!$A$1:$D$13,2,FALSE)*VLOOKUP(X$3,Oxides!$A$1:$D$13,3,FALSE)</f>
        <v>0.19299421809476622</v>
      </c>
      <c r="Y103" s="7">
        <f>J103/VLOOKUP(Y$3,Oxides!$A$1:$D$13,2,FALSE)*VLOOKUP(Y$3,Oxides!$A$1:$D$13,3,FALSE)</f>
        <v>5.7600209575104026E-2</v>
      </c>
      <c r="Z103" s="7">
        <f>K103/VLOOKUP(Z$3,Oxides!$A$1:$D$13,2,FALSE)*VLOOKUP(Z$3,Oxides!$A$1:$D$13,3,FALSE)</f>
        <v>3.4821233004900136E-2</v>
      </c>
      <c r="AA103" s="5">
        <f t="shared" si="57"/>
        <v>1.6796366987076496</v>
      </c>
      <c r="AC103" s="5"/>
      <c r="AD103" s="7">
        <f>B103/VLOOKUP(AD$3,Oxides!$A$1:$D$13,2,FALSE)*VLOOKUP(AD$3,Oxides!$A$1:$D$13,4,FALSE)</f>
        <v>1.3684658852727727</v>
      </c>
      <c r="AE103" s="7">
        <f>C103/VLOOKUP(AE$3,Oxides!$A$1:$D$13,2,FALSE)*VLOOKUP(AE$3,Oxides!$A$1:$D$13,4,FALSE)</f>
        <v>2.6959103814688315E-2</v>
      </c>
      <c r="AF103" s="7">
        <f>D103/VLOOKUP(AF$3,Oxides!$A$1:$D$13,2,FALSE)*VLOOKUP(AF$3,Oxides!$A$1:$D$13,4,FALSE)</f>
        <v>0.30408602279650587</v>
      </c>
      <c r="AG103" s="7">
        <f>E103/VLOOKUP(AG$3,Oxides!$A$1:$D$13,2,FALSE)*VLOOKUP(AG$3,Oxides!$A$1:$D$13,4,FALSE)</f>
        <v>0</v>
      </c>
      <c r="AH103" s="7">
        <f>F103/VLOOKUP(AH$3,Oxides!$A$1:$D$13,2,FALSE)*VLOOKUP(AH$3,Oxides!$A$1:$D$13,4,FALSE)</f>
        <v>0.28917244384149887</v>
      </c>
      <c r="AI103" s="7">
        <f>G103/VLOOKUP(AI$3,Oxides!$A$1:$D$13,2,FALSE)*VLOOKUP(AI$3,Oxides!$A$1:$D$13,4,FALSE)</f>
        <v>5.3286417486193829E-3</v>
      </c>
      <c r="AJ103" s="7">
        <f>H103/VLOOKUP(AJ$3,Oxides!$A$1:$D$13,2,FALSE)*VLOOKUP(AJ$3,Oxides!$A$1:$D$13,4,FALSE)</f>
        <v>0.19928344270136003</v>
      </c>
      <c r="AK103" s="7">
        <f>I103/VLOOKUP(AK$3,Oxides!$A$1:$D$13,2,FALSE)*VLOOKUP(AK$3,Oxides!$A$1:$D$13,4,FALSE)</f>
        <v>0.19299421809476622</v>
      </c>
      <c r="AL103" s="7">
        <f>J103/VLOOKUP(AL$3,Oxides!$A$1:$D$13,2,FALSE)*VLOOKUP(AL$3,Oxides!$A$1:$D$13,4,FALSE)</f>
        <v>2.8800104787552013E-2</v>
      </c>
      <c r="AM103" s="7">
        <f>K103/VLOOKUP(AM$3,Oxides!$A$1:$D$13,2,FALSE)*VLOOKUP(AM$3,Oxides!$A$1:$D$13,4,FALSE)</f>
        <v>1.7410616502450068E-2</v>
      </c>
      <c r="AN103" s="5">
        <f t="shared" si="58"/>
        <v>2.4325004795602134</v>
      </c>
      <c r="AQ103" s="8">
        <f t="shared" si="59"/>
        <v>6.4696216148258028</v>
      </c>
      <c r="AR103" s="8">
        <f t="shared" si="60"/>
        <v>0.12745308643267678</v>
      </c>
      <c r="AS103" s="8">
        <f t="shared" si="61"/>
        <v>1.9168145653929789</v>
      </c>
      <c r="AT103" s="8">
        <f t="shared" si="62"/>
        <v>0</v>
      </c>
      <c r="AU103" s="8">
        <f t="shared" si="63"/>
        <v>2.7342096185555294</v>
      </c>
      <c r="AV103" s="8">
        <f t="shared" si="64"/>
        <v>5.0383858604790062E-2</v>
      </c>
      <c r="AW103" s="8">
        <f t="shared" si="65"/>
        <v>1.8842829510808412</v>
      </c>
      <c r="AX103" s="8">
        <f t="shared" si="66"/>
        <v>1.8248165019815958</v>
      </c>
      <c r="AY103" s="8">
        <f t="shared" si="67"/>
        <v>0.54462674575378178</v>
      </c>
      <c r="AZ103" s="8">
        <f t="shared" si="68"/>
        <v>0.32924489258785289</v>
      </c>
      <c r="BA103" s="5">
        <f t="shared" si="69"/>
        <v>15.881453835215853</v>
      </c>
      <c r="BD103" s="8">
        <f t="shared" si="70"/>
        <v>12.939243229651606</v>
      </c>
      <c r="BE103" s="8">
        <f t="shared" si="71"/>
        <v>0.25490617286535355</v>
      </c>
      <c r="BF103" s="8">
        <f t="shared" si="72"/>
        <v>2.8752218480894682</v>
      </c>
      <c r="BG103" s="8">
        <f t="shared" si="73"/>
        <v>0</v>
      </c>
      <c r="BH103" s="8">
        <f t="shared" si="74"/>
        <v>2.7342096185555294</v>
      </c>
      <c r="BI103" s="8">
        <f t="shared" si="75"/>
        <v>5.0383858604790062E-2</v>
      </c>
      <c r="BJ103" s="8">
        <f t="shared" si="76"/>
        <v>1.8842829510808412</v>
      </c>
      <c r="BK103" s="8">
        <f t="shared" si="77"/>
        <v>1.8248165019815958</v>
      </c>
      <c r="BL103" s="8">
        <f t="shared" si="78"/>
        <v>0.27231337287689089</v>
      </c>
      <c r="BM103" s="8">
        <f t="shared" si="79"/>
        <v>0.16462244629392644</v>
      </c>
      <c r="BN103" s="5">
        <f t="shared" si="80"/>
        <v>22.999999999999996</v>
      </c>
      <c r="BP103">
        <f t="shared" si="81"/>
        <v>6.4696216148258028</v>
      </c>
      <c r="BQ103">
        <f t="shared" si="82"/>
        <v>1.5303783851741972</v>
      </c>
      <c r="BR103">
        <f t="shared" si="83"/>
        <v>8</v>
      </c>
      <c r="BS103" s="8">
        <f t="shared" si="84"/>
        <v>0.38643618021878168</v>
      </c>
      <c r="BT103" s="8">
        <f t="shared" si="85"/>
        <v>0</v>
      </c>
      <c r="BU103" s="8">
        <f t="shared" si="86"/>
        <v>1.8842829510808412</v>
      </c>
      <c r="BV103" s="8">
        <f t="shared" si="87"/>
        <v>2.7342096185555294</v>
      </c>
      <c r="BW103" s="8">
        <f t="shared" si="88"/>
        <v>5.0383858604790062E-2</v>
      </c>
      <c r="BX103" s="8">
        <f t="shared" si="89"/>
        <v>5.0553126084599418</v>
      </c>
      <c r="BY103">
        <f t="shared" si="90"/>
        <v>0</v>
      </c>
      <c r="BZ103">
        <f t="shared" si="91"/>
        <v>0</v>
      </c>
      <c r="CA103">
        <f t="shared" si="92"/>
        <v>0</v>
      </c>
      <c r="CB103" s="8">
        <f t="shared" si="93"/>
        <v>1.8248165019815958</v>
      </c>
      <c r="CC103">
        <f t="shared" si="94"/>
        <v>0.17518349801840416</v>
      </c>
      <c r="CD103">
        <f t="shared" si="95"/>
        <v>2</v>
      </c>
      <c r="CE103">
        <f t="shared" si="96"/>
        <v>0.36944324773537762</v>
      </c>
      <c r="CF103" s="8">
        <f t="shared" si="97"/>
        <v>0.32924489258785289</v>
      </c>
      <c r="CG103">
        <f t="shared" si="98"/>
        <v>0.69868814032323057</v>
      </c>
      <c r="CH103" s="8">
        <f t="shared" si="99"/>
        <v>15.754000748783174</v>
      </c>
      <c r="CI103" s="8">
        <f t="shared" si="100"/>
        <v>14.880129110441539</v>
      </c>
      <c r="CJ103">
        <f t="shared" si="101"/>
        <v>1.008055769453932</v>
      </c>
    </row>
    <row r="104" spans="1:88" x14ac:dyDescent="0.2">
      <c r="A104" s="2" t="s">
        <v>781</v>
      </c>
      <c r="B104" s="2">
        <v>40.695999145507812</v>
      </c>
      <c r="C104" s="2">
        <v>1.3509999513626099</v>
      </c>
      <c r="D104" s="2">
        <v>10.269000053405762</v>
      </c>
      <c r="E104" s="2"/>
      <c r="F104" s="2">
        <v>20.844999313354492</v>
      </c>
      <c r="G104" s="2">
        <v>0.44200000166893005</v>
      </c>
      <c r="H104" s="2">
        <v>7.939000129699707</v>
      </c>
      <c r="I104" s="2">
        <v>10.862000465393066</v>
      </c>
      <c r="J104" s="2">
        <v>1.9329999685287476</v>
      </c>
      <c r="K104" s="2">
        <v>1.6299999952316284</v>
      </c>
      <c r="L104" s="2">
        <v>0.39300000667572021</v>
      </c>
      <c r="M104" s="2">
        <v>0.20800000429153442</v>
      </c>
      <c r="N104" s="6">
        <f t="shared" si="56"/>
        <v>96.56799903512001</v>
      </c>
      <c r="Q104" s="7">
        <f>B104/VLOOKUP(Q$3,Oxides!$A$1:$D$13,2,FALSE)*VLOOKUP(Q$3,Oxides!$A$1:$D$13,3,FALSE)</f>
        <v>0.67730938848939848</v>
      </c>
      <c r="R104" s="7">
        <f>C104/VLOOKUP(R$3,Oxides!$A$1:$D$13,2,FALSE)*VLOOKUP(R$3,Oxides!$A$1:$D$13,3,FALSE)</f>
        <v>1.6908889136790665E-2</v>
      </c>
      <c r="S104" s="7">
        <f>D104/VLOOKUP(S$3,Oxides!$A$1:$D$13,2,FALSE)*VLOOKUP(S$3,Oxides!$A$1:$D$13,3,FALSE)</f>
        <v>0.20142940640615264</v>
      </c>
      <c r="T104" s="7">
        <f>E104/VLOOKUP(T$3,Oxides!$A$1:$D$13,2,FALSE)*VLOOKUP(T$3,Oxides!$A$1:$D$13,3,FALSE)</f>
        <v>0</v>
      </c>
      <c r="U104" s="7">
        <f>F104/VLOOKUP(U$3,Oxides!$A$1:$D$13,2,FALSE)*VLOOKUP(U$3,Oxides!$A$1:$D$13,3,FALSE)</f>
        <v>0.29013282938817381</v>
      </c>
      <c r="V104" s="7">
        <f>G104/VLOOKUP(V$3,Oxides!$A$1:$D$13,2,FALSE)*VLOOKUP(V$3,Oxides!$A$1:$D$13,3,FALSE)</f>
        <v>6.2308458115032418E-3</v>
      </c>
      <c r="W104" s="7">
        <f>H104/VLOOKUP(W$3,Oxides!$A$1:$D$13,2,FALSE)*VLOOKUP(W$3,Oxides!$A$1:$D$13,3,FALSE)</f>
        <v>0.19697601576253973</v>
      </c>
      <c r="X104" s="7">
        <f>I104/VLOOKUP(X$3,Oxides!$A$1:$D$13,2,FALSE)*VLOOKUP(X$3,Oxides!$A$1:$D$13,3,FALSE)</f>
        <v>0.19368966974313326</v>
      </c>
      <c r="Y104" s="7">
        <f>J104/VLOOKUP(Y$3,Oxides!$A$1:$D$13,2,FALSE)*VLOOKUP(Y$3,Oxides!$A$1:$D$13,3,FALSE)</f>
        <v>6.2376025421820622E-2</v>
      </c>
      <c r="Z104" s="7">
        <f>K104/VLOOKUP(Z$3,Oxides!$A$1:$D$13,2,FALSE)*VLOOKUP(Z$3,Oxides!$A$1:$D$13,3,FALSE)</f>
        <v>3.4608908614043324E-2</v>
      </c>
      <c r="AA104" s="5">
        <f t="shared" si="57"/>
        <v>1.6796619787735556</v>
      </c>
      <c r="AC104" s="5"/>
      <c r="AD104" s="7">
        <f>B104/VLOOKUP(AD$3,Oxides!$A$1:$D$13,2,FALSE)*VLOOKUP(AD$3,Oxides!$A$1:$D$13,4,FALSE)</f>
        <v>1.354618776978797</v>
      </c>
      <c r="AE104" s="7">
        <f>C104/VLOOKUP(AE$3,Oxides!$A$1:$D$13,2,FALSE)*VLOOKUP(AE$3,Oxides!$A$1:$D$13,4,FALSE)</f>
        <v>3.3817778273581331E-2</v>
      </c>
      <c r="AF104" s="7">
        <f>D104/VLOOKUP(AF$3,Oxides!$A$1:$D$13,2,FALSE)*VLOOKUP(AF$3,Oxides!$A$1:$D$13,4,FALSE)</f>
        <v>0.30214410960922899</v>
      </c>
      <c r="AG104" s="7">
        <f>E104/VLOOKUP(AG$3,Oxides!$A$1:$D$13,2,FALSE)*VLOOKUP(AG$3,Oxides!$A$1:$D$13,4,FALSE)</f>
        <v>0</v>
      </c>
      <c r="AH104" s="7">
        <f>F104/VLOOKUP(AH$3,Oxides!$A$1:$D$13,2,FALSE)*VLOOKUP(AH$3,Oxides!$A$1:$D$13,4,FALSE)</f>
        <v>0.29013282938817381</v>
      </c>
      <c r="AI104" s="7">
        <f>G104/VLOOKUP(AI$3,Oxides!$A$1:$D$13,2,FALSE)*VLOOKUP(AI$3,Oxides!$A$1:$D$13,4,FALSE)</f>
        <v>6.2308458115032418E-3</v>
      </c>
      <c r="AJ104" s="7">
        <f>H104/VLOOKUP(AJ$3,Oxides!$A$1:$D$13,2,FALSE)*VLOOKUP(AJ$3,Oxides!$A$1:$D$13,4,FALSE)</f>
        <v>0.19697601576253973</v>
      </c>
      <c r="AK104" s="7">
        <f>I104/VLOOKUP(AK$3,Oxides!$A$1:$D$13,2,FALSE)*VLOOKUP(AK$3,Oxides!$A$1:$D$13,4,FALSE)</f>
        <v>0.19368966974313326</v>
      </c>
      <c r="AL104" s="7">
        <f>J104/VLOOKUP(AL$3,Oxides!$A$1:$D$13,2,FALSE)*VLOOKUP(AL$3,Oxides!$A$1:$D$13,4,FALSE)</f>
        <v>3.1188012710910311E-2</v>
      </c>
      <c r="AM104" s="7">
        <f>K104/VLOOKUP(AM$3,Oxides!$A$1:$D$13,2,FALSE)*VLOOKUP(AM$3,Oxides!$A$1:$D$13,4,FALSE)</f>
        <v>1.7304454307021662E-2</v>
      </c>
      <c r="AN104" s="5">
        <f t="shared" si="58"/>
        <v>2.4261024925848891</v>
      </c>
      <c r="AQ104" s="8">
        <f t="shared" si="59"/>
        <v>6.4210460946596166</v>
      </c>
      <c r="AR104" s="8">
        <f t="shared" si="60"/>
        <v>0.16030009092147932</v>
      </c>
      <c r="AS104" s="8">
        <f t="shared" si="61"/>
        <v>1.909596301681969</v>
      </c>
      <c r="AT104" s="8">
        <f t="shared" si="62"/>
        <v>0</v>
      </c>
      <c r="AU104" s="8">
        <f t="shared" si="63"/>
        <v>2.7505248011258567</v>
      </c>
      <c r="AV104" s="8">
        <f t="shared" si="64"/>
        <v>5.9069826646888944E-2</v>
      </c>
      <c r="AW104" s="8">
        <f t="shared" si="65"/>
        <v>1.8673771517836624</v>
      </c>
      <c r="AX104" s="8">
        <f t="shared" si="66"/>
        <v>1.8362218487091349</v>
      </c>
      <c r="AY104" s="8">
        <f t="shared" si="67"/>
        <v>0.59133881980943404</v>
      </c>
      <c r="AZ104" s="8">
        <f t="shared" si="68"/>
        <v>0.32810027628919075</v>
      </c>
      <c r="BA104" s="5">
        <f t="shared" si="69"/>
        <v>15.923575211627234</v>
      </c>
      <c r="BD104" s="8">
        <f t="shared" si="70"/>
        <v>12.842092189319233</v>
      </c>
      <c r="BE104" s="8">
        <f t="shared" si="71"/>
        <v>0.32060018184295863</v>
      </c>
      <c r="BF104" s="8">
        <f t="shared" si="72"/>
        <v>2.8643944525229541</v>
      </c>
      <c r="BG104" s="8">
        <f t="shared" si="73"/>
        <v>0</v>
      </c>
      <c r="BH104" s="8">
        <f t="shared" si="74"/>
        <v>2.7505248011258567</v>
      </c>
      <c r="BI104" s="8">
        <f t="shared" si="75"/>
        <v>5.9069826646888944E-2</v>
      </c>
      <c r="BJ104" s="8">
        <f t="shared" si="76"/>
        <v>1.8673771517836624</v>
      </c>
      <c r="BK104" s="8">
        <f t="shared" si="77"/>
        <v>1.8362218487091349</v>
      </c>
      <c r="BL104" s="8">
        <f t="shared" si="78"/>
        <v>0.29566940990471702</v>
      </c>
      <c r="BM104" s="8">
        <f t="shared" si="79"/>
        <v>0.16405013814459538</v>
      </c>
      <c r="BN104" s="5">
        <f t="shared" si="80"/>
        <v>23.000000000000004</v>
      </c>
      <c r="BP104">
        <f t="shared" si="81"/>
        <v>6.4210460946596166</v>
      </c>
      <c r="BQ104">
        <f t="shared" si="82"/>
        <v>1.5789539053403834</v>
      </c>
      <c r="BR104">
        <f t="shared" si="83"/>
        <v>8</v>
      </c>
      <c r="BS104" s="8">
        <f t="shared" si="84"/>
        <v>0.33064239634158565</v>
      </c>
      <c r="BT104" s="8">
        <f t="shared" si="85"/>
        <v>0</v>
      </c>
      <c r="BU104" s="8">
        <f t="shared" si="86"/>
        <v>1.8673771517836624</v>
      </c>
      <c r="BV104" s="8">
        <f t="shared" si="87"/>
        <v>2.7505248011258567</v>
      </c>
      <c r="BW104" s="8">
        <f t="shared" si="88"/>
        <v>5.9069826646888944E-2</v>
      </c>
      <c r="BX104" s="8">
        <f t="shared" si="89"/>
        <v>5.0076141758979933</v>
      </c>
      <c r="BY104">
        <f t="shared" si="90"/>
        <v>0</v>
      </c>
      <c r="BZ104">
        <f t="shared" si="91"/>
        <v>0</v>
      </c>
      <c r="CA104">
        <f t="shared" si="92"/>
        <v>0</v>
      </c>
      <c r="CB104" s="8">
        <f t="shared" si="93"/>
        <v>1.8362218487091349</v>
      </c>
      <c r="CC104">
        <f t="shared" si="94"/>
        <v>0.16377815129086515</v>
      </c>
      <c r="CD104">
        <f t="shared" si="95"/>
        <v>2</v>
      </c>
      <c r="CE104">
        <f t="shared" si="96"/>
        <v>0.42756066851856889</v>
      </c>
      <c r="CF104" s="8">
        <f t="shared" si="97"/>
        <v>0.32810027628919075</v>
      </c>
      <c r="CG104">
        <f t="shared" si="98"/>
        <v>0.75566094480775958</v>
      </c>
      <c r="CH104" s="8">
        <f t="shared" si="99"/>
        <v>15.763275120705753</v>
      </c>
      <c r="CI104" s="8">
        <f t="shared" si="100"/>
        <v>14.843836024607128</v>
      </c>
      <c r="CJ104">
        <f t="shared" si="101"/>
        <v>1.0105204594778596</v>
      </c>
    </row>
    <row r="105" spans="1:88" x14ac:dyDescent="0.2">
      <c r="A105" s="2" t="s">
        <v>783</v>
      </c>
      <c r="B105" s="2">
        <v>40.897998809814453</v>
      </c>
      <c r="C105" s="2">
        <v>1.4780000448226929</v>
      </c>
      <c r="D105" s="2">
        <v>10.229999542236328</v>
      </c>
      <c r="E105" s="2"/>
      <c r="F105" s="2">
        <v>21.010000228881836</v>
      </c>
      <c r="G105" s="2">
        <v>0.41899999976158142</v>
      </c>
      <c r="H105" s="2">
        <v>7.9710001945495605</v>
      </c>
      <c r="I105" s="2">
        <v>10.770999908447266</v>
      </c>
      <c r="J105" s="2">
        <v>1.7979999780654907</v>
      </c>
      <c r="K105" s="2">
        <v>1.6299999952316284</v>
      </c>
      <c r="L105" s="2">
        <v>0.14699999988079071</v>
      </c>
      <c r="M105" s="2">
        <v>0.1809999942779541</v>
      </c>
      <c r="N105" s="6">
        <f t="shared" si="56"/>
        <v>96.532998695969582</v>
      </c>
      <c r="Q105" s="7">
        <f>B105/VLOOKUP(Q$3,Oxides!$A$1:$D$13,2,FALSE)*VLOOKUP(Q$3,Oxides!$A$1:$D$13,3,FALSE)</f>
        <v>0.68067129806231275</v>
      </c>
      <c r="R105" s="7">
        <f>C105/VLOOKUP(R$3,Oxides!$A$1:$D$13,2,FALSE)*VLOOKUP(R$3,Oxides!$A$1:$D$13,3,FALSE)</f>
        <v>1.8498401037596222E-2</v>
      </c>
      <c r="S105" s="7">
        <f>D105/VLOOKUP(S$3,Oxides!$A$1:$D$13,2,FALSE)*VLOOKUP(S$3,Oxides!$A$1:$D$13,3,FALSE)</f>
        <v>0.20066440009847519</v>
      </c>
      <c r="T105" s="7">
        <f>E105/VLOOKUP(T$3,Oxides!$A$1:$D$13,2,FALSE)*VLOOKUP(T$3,Oxides!$A$1:$D$13,3,FALSE)</f>
        <v>0</v>
      </c>
      <c r="U105" s="7">
        <f>F105/VLOOKUP(U$3,Oxides!$A$1:$D$13,2,FALSE)*VLOOKUP(U$3,Oxides!$A$1:$D$13,3,FALSE)</f>
        <v>0.29242940813849871</v>
      </c>
      <c r="V105" s="7">
        <f>G105/VLOOKUP(V$3,Oxides!$A$1:$D$13,2,FALSE)*VLOOKUP(V$3,Oxides!$A$1:$D$13,3,FALSE)</f>
        <v>5.9066162526619451E-3</v>
      </c>
      <c r="W105" s="7">
        <f>H105/VLOOKUP(W$3,Oxides!$A$1:$D$13,2,FALSE)*VLOOKUP(W$3,Oxides!$A$1:$D$13,3,FALSE)</f>
        <v>0.19776997535131549</v>
      </c>
      <c r="X105" s="7">
        <f>I105/VLOOKUP(X$3,Oxides!$A$1:$D$13,2,FALSE)*VLOOKUP(X$3,Oxides!$A$1:$D$13,3,FALSE)</f>
        <v>0.19206696056746803</v>
      </c>
      <c r="Y105" s="7">
        <f>J105/VLOOKUP(Y$3,Oxides!$A$1:$D$13,2,FALSE)*VLOOKUP(Y$3,Oxides!$A$1:$D$13,3,FALSE)</f>
        <v>5.8019707276874714E-2</v>
      </c>
      <c r="Z105" s="7">
        <f>K105/VLOOKUP(Z$3,Oxides!$A$1:$D$13,2,FALSE)*VLOOKUP(Z$3,Oxides!$A$1:$D$13,3,FALSE)</f>
        <v>3.4608908614043324E-2</v>
      </c>
      <c r="AA105" s="5">
        <f t="shared" si="57"/>
        <v>1.6806356753992464</v>
      </c>
      <c r="AC105" s="5"/>
      <c r="AD105" s="7">
        <f>B105/VLOOKUP(AD$3,Oxides!$A$1:$D$13,2,FALSE)*VLOOKUP(AD$3,Oxides!$A$1:$D$13,4,FALSE)</f>
        <v>1.3613425961246255</v>
      </c>
      <c r="AE105" s="7">
        <f>C105/VLOOKUP(AE$3,Oxides!$A$1:$D$13,2,FALSE)*VLOOKUP(AE$3,Oxides!$A$1:$D$13,4,FALSE)</f>
        <v>3.6996802075192445E-2</v>
      </c>
      <c r="AF105" s="7">
        <f>D105/VLOOKUP(AF$3,Oxides!$A$1:$D$13,2,FALSE)*VLOOKUP(AF$3,Oxides!$A$1:$D$13,4,FALSE)</f>
        <v>0.30099660014771279</v>
      </c>
      <c r="AG105" s="7">
        <f>E105/VLOOKUP(AG$3,Oxides!$A$1:$D$13,2,FALSE)*VLOOKUP(AG$3,Oxides!$A$1:$D$13,4,FALSE)</f>
        <v>0</v>
      </c>
      <c r="AH105" s="7">
        <f>F105/VLOOKUP(AH$3,Oxides!$A$1:$D$13,2,FALSE)*VLOOKUP(AH$3,Oxides!$A$1:$D$13,4,FALSE)</f>
        <v>0.29242940813849871</v>
      </c>
      <c r="AI105" s="7">
        <f>G105/VLOOKUP(AI$3,Oxides!$A$1:$D$13,2,FALSE)*VLOOKUP(AI$3,Oxides!$A$1:$D$13,4,FALSE)</f>
        <v>5.9066162526619451E-3</v>
      </c>
      <c r="AJ105" s="7">
        <f>H105/VLOOKUP(AJ$3,Oxides!$A$1:$D$13,2,FALSE)*VLOOKUP(AJ$3,Oxides!$A$1:$D$13,4,FALSE)</f>
        <v>0.19776997535131549</v>
      </c>
      <c r="AK105" s="7">
        <f>I105/VLOOKUP(AK$3,Oxides!$A$1:$D$13,2,FALSE)*VLOOKUP(AK$3,Oxides!$A$1:$D$13,4,FALSE)</f>
        <v>0.19206696056746803</v>
      </c>
      <c r="AL105" s="7">
        <f>J105/VLOOKUP(AL$3,Oxides!$A$1:$D$13,2,FALSE)*VLOOKUP(AL$3,Oxides!$A$1:$D$13,4,FALSE)</f>
        <v>2.9009853638437357E-2</v>
      </c>
      <c r="AM105" s="7">
        <f>K105/VLOOKUP(AM$3,Oxides!$A$1:$D$13,2,FALSE)*VLOOKUP(AM$3,Oxides!$A$1:$D$13,4,FALSE)</f>
        <v>1.7304454307021662E-2</v>
      </c>
      <c r="AN105" s="5">
        <f t="shared" si="58"/>
        <v>2.4338232666029342</v>
      </c>
      <c r="AQ105" s="8">
        <f t="shared" si="59"/>
        <v>6.4324472817143539</v>
      </c>
      <c r="AR105" s="8">
        <f t="shared" si="60"/>
        <v>0.17481270300228635</v>
      </c>
      <c r="AS105" s="8">
        <f t="shared" si="61"/>
        <v>1.8963090975405197</v>
      </c>
      <c r="AT105" s="8">
        <f t="shared" si="62"/>
        <v>0</v>
      </c>
      <c r="AU105" s="8">
        <f t="shared" si="63"/>
        <v>2.7635023789435911</v>
      </c>
      <c r="AV105" s="8">
        <f t="shared" si="64"/>
        <v>5.5818421853137921E-2</v>
      </c>
      <c r="AW105" s="8">
        <f t="shared" si="65"/>
        <v>1.8689563435019767</v>
      </c>
      <c r="AX105" s="8">
        <f t="shared" si="66"/>
        <v>1.8150619864924085</v>
      </c>
      <c r="AY105" s="8">
        <f t="shared" si="67"/>
        <v>0.54829505727863004</v>
      </c>
      <c r="AZ105" s="8">
        <f t="shared" si="68"/>
        <v>0.32705944965101713</v>
      </c>
      <c r="BA105" s="5">
        <f t="shared" si="69"/>
        <v>15.882262719977918</v>
      </c>
      <c r="BD105" s="8">
        <f t="shared" si="70"/>
        <v>12.864894563428708</v>
      </c>
      <c r="BE105" s="8">
        <f t="shared" si="71"/>
        <v>0.3496254060045727</v>
      </c>
      <c r="BF105" s="8">
        <f t="shared" si="72"/>
        <v>2.8444636463107793</v>
      </c>
      <c r="BG105" s="8">
        <f t="shared" si="73"/>
        <v>0</v>
      </c>
      <c r="BH105" s="8">
        <f t="shared" si="74"/>
        <v>2.7635023789435911</v>
      </c>
      <c r="BI105" s="8">
        <f t="shared" si="75"/>
        <v>5.5818421853137921E-2</v>
      </c>
      <c r="BJ105" s="8">
        <f t="shared" si="76"/>
        <v>1.8689563435019767</v>
      </c>
      <c r="BK105" s="8">
        <f t="shared" si="77"/>
        <v>1.8150619864924085</v>
      </c>
      <c r="BL105" s="8">
        <f t="shared" si="78"/>
        <v>0.27414752863931502</v>
      </c>
      <c r="BM105" s="8">
        <f t="shared" si="79"/>
        <v>0.16352972482550857</v>
      </c>
      <c r="BN105" s="5">
        <f t="shared" si="80"/>
        <v>23</v>
      </c>
      <c r="BP105">
        <f t="shared" si="81"/>
        <v>6.4324472817143539</v>
      </c>
      <c r="BQ105">
        <f t="shared" si="82"/>
        <v>1.5675527182856461</v>
      </c>
      <c r="BR105">
        <f t="shared" si="83"/>
        <v>8</v>
      </c>
      <c r="BS105" s="8">
        <f t="shared" si="84"/>
        <v>0.32875637925487355</v>
      </c>
      <c r="BT105" s="8">
        <f t="shared" si="85"/>
        <v>0</v>
      </c>
      <c r="BU105" s="8">
        <f t="shared" si="86"/>
        <v>1.8689563435019767</v>
      </c>
      <c r="BV105" s="8">
        <f t="shared" si="87"/>
        <v>2.7635023789435911</v>
      </c>
      <c r="BW105" s="8">
        <f t="shared" si="88"/>
        <v>5.5818421853137921E-2</v>
      </c>
      <c r="BX105" s="8">
        <f t="shared" si="89"/>
        <v>5.0170335235535788</v>
      </c>
      <c r="BY105">
        <f t="shared" si="90"/>
        <v>0</v>
      </c>
      <c r="BZ105">
        <f t="shared" si="91"/>
        <v>0</v>
      </c>
      <c r="CA105">
        <f t="shared" si="92"/>
        <v>0</v>
      </c>
      <c r="CB105" s="8">
        <f t="shared" si="93"/>
        <v>1.8150619864924085</v>
      </c>
      <c r="CC105">
        <f t="shared" si="94"/>
        <v>0.18493801350759154</v>
      </c>
      <c r="CD105">
        <f t="shared" si="95"/>
        <v>2</v>
      </c>
      <c r="CE105">
        <f t="shared" si="96"/>
        <v>0.3633570437710385</v>
      </c>
      <c r="CF105" s="8">
        <f t="shared" si="97"/>
        <v>0.32705944965101713</v>
      </c>
      <c r="CG105">
        <f t="shared" si="98"/>
        <v>0.69041649342205558</v>
      </c>
      <c r="CH105" s="8">
        <f t="shared" si="99"/>
        <v>15.707450016975635</v>
      </c>
      <c r="CI105" s="8">
        <f t="shared" si="100"/>
        <v>14.832095510045987</v>
      </c>
      <c r="CJ105">
        <f t="shared" si="101"/>
        <v>1.0113203484861792</v>
      </c>
    </row>
    <row r="106" spans="1:88" x14ac:dyDescent="0.2">
      <c r="A106" t="s">
        <v>439</v>
      </c>
      <c r="B106">
        <v>39.751998901367188</v>
      </c>
      <c r="C106">
        <v>4.9180002212524414</v>
      </c>
      <c r="D106">
        <v>12.942000389099121</v>
      </c>
      <c r="F106">
        <v>11.131999969482422</v>
      </c>
      <c r="G106">
        <v>0.15299999713897705</v>
      </c>
      <c r="H106">
        <v>13.258000373840332</v>
      </c>
      <c r="I106">
        <v>10.965000152587891</v>
      </c>
      <c r="J106">
        <v>2.625999927520752</v>
      </c>
      <c r="K106">
        <v>1.062000036239624</v>
      </c>
      <c r="L106">
        <v>9.3999996781349182E-2</v>
      </c>
      <c r="M106">
        <v>2.3000000044703484E-2</v>
      </c>
      <c r="N106" s="6">
        <f t="shared" si="56"/>
        <v>96.9249999653548</v>
      </c>
      <c r="Q106" s="7">
        <f>B106/VLOOKUP(Q$3,Oxides!$A$1:$D$13,2,FALSE)*VLOOKUP(Q$3,Oxides!$A$1:$D$13,3,FALSE)</f>
        <v>0.66159825615408863</v>
      </c>
      <c r="R106" s="7">
        <f>C106/VLOOKUP(R$3,Oxides!$A$1:$D$13,2,FALSE)*VLOOKUP(R$3,Oxides!$A$1:$D$13,3,FALSE)</f>
        <v>6.1552867142590902E-2</v>
      </c>
      <c r="S106" s="7">
        <f>D106/VLOOKUP(S$3,Oxides!$A$1:$D$13,2,FALSE)*VLOOKUP(S$3,Oxides!$A$1:$D$13,3,FALSE)</f>
        <v>0.25386108116922662</v>
      </c>
      <c r="T106" s="7">
        <f>E106/VLOOKUP(T$3,Oxides!$A$1:$D$13,2,FALSE)*VLOOKUP(T$3,Oxides!$A$1:$D$13,3,FALSE)</f>
        <v>0</v>
      </c>
      <c r="U106" s="7">
        <f>F106/VLOOKUP(U$3,Oxides!$A$1:$D$13,2,FALSE)*VLOOKUP(U$3,Oxides!$A$1:$D$13,3,FALSE)</f>
        <v>0.15494165288006667</v>
      </c>
      <c r="V106" s="7">
        <f>G106/VLOOKUP(V$3,Oxides!$A$1:$D$13,2,FALSE)*VLOOKUP(V$3,Oxides!$A$1:$D$13,3,FALSE)</f>
        <v>2.1568311939678796E-3</v>
      </c>
      <c r="W106" s="7">
        <f>H106/VLOOKUP(W$3,Oxides!$A$1:$D$13,2,FALSE)*VLOOKUP(W$3,Oxides!$A$1:$D$13,3,FALSE)</f>
        <v>0.32894672477050474</v>
      </c>
      <c r="X106" s="7">
        <f>I106/VLOOKUP(X$3,Oxides!$A$1:$D$13,2,FALSE)*VLOOKUP(X$3,Oxides!$A$1:$D$13,3,FALSE)</f>
        <v>0.19552634572744879</v>
      </c>
      <c r="Y106" s="7">
        <f>J106/VLOOKUP(Y$3,Oxides!$A$1:$D$13,2,FALSE)*VLOOKUP(Y$3,Oxides!$A$1:$D$13,3,FALSE)</f>
        <v>8.4738458822327445E-2</v>
      </c>
      <c r="Z106" s="7">
        <f>K106/VLOOKUP(Z$3,Oxides!$A$1:$D$13,2,FALSE)*VLOOKUP(Z$3,Oxides!$A$1:$D$13,3,FALSE)</f>
        <v>2.2548872582729602E-2</v>
      </c>
      <c r="AA106" s="5">
        <f t="shared" si="57"/>
        <v>1.7658710904429513</v>
      </c>
      <c r="AC106" s="5"/>
      <c r="AD106" s="7">
        <f>B106/VLOOKUP(AD$3,Oxides!$A$1:$D$13,2,FALSE)*VLOOKUP(AD$3,Oxides!$A$1:$D$13,4,FALSE)</f>
        <v>1.3231965123081773</v>
      </c>
      <c r="AE106" s="7">
        <f>C106/VLOOKUP(AE$3,Oxides!$A$1:$D$13,2,FALSE)*VLOOKUP(AE$3,Oxides!$A$1:$D$13,4,FALSE)</f>
        <v>0.1231057342851818</v>
      </c>
      <c r="AF106" s="7">
        <f>D106/VLOOKUP(AF$3,Oxides!$A$1:$D$13,2,FALSE)*VLOOKUP(AF$3,Oxides!$A$1:$D$13,4,FALSE)</f>
        <v>0.38079162175383996</v>
      </c>
      <c r="AG106" s="7">
        <f>E106/VLOOKUP(AG$3,Oxides!$A$1:$D$13,2,FALSE)*VLOOKUP(AG$3,Oxides!$A$1:$D$13,4,FALSE)</f>
        <v>0</v>
      </c>
      <c r="AH106" s="7">
        <f>F106/VLOOKUP(AH$3,Oxides!$A$1:$D$13,2,FALSE)*VLOOKUP(AH$3,Oxides!$A$1:$D$13,4,FALSE)</f>
        <v>0.15494165288006667</v>
      </c>
      <c r="AI106" s="7">
        <f>G106/VLOOKUP(AI$3,Oxides!$A$1:$D$13,2,FALSE)*VLOOKUP(AI$3,Oxides!$A$1:$D$13,4,FALSE)</f>
        <v>2.1568311939678796E-3</v>
      </c>
      <c r="AJ106" s="7">
        <f>H106/VLOOKUP(AJ$3,Oxides!$A$1:$D$13,2,FALSE)*VLOOKUP(AJ$3,Oxides!$A$1:$D$13,4,FALSE)</f>
        <v>0.32894672477050474</v>
      </c>
      <c r="AK106" s="7">
        <f>I106/VLOOKUP(AK$3,Oxides!$A$1:$D$13,2,FALSE)*VLOOKUP(AK$3,Oxides!$A$1:$D$13,4,FALSE)</f>
        <v>0.19552634572744879</v>
      </c>
      <c r="AL106" s="7">
        <f>J106/VLOOKUP(AL$3,Oxides!$A$1:$D$13,2,FALSE)*VLOOKUP(AL$3,Oxides!$A$1:$D$13,4,FALSE)</f>
        <v>4.2369229411163722E-2</v>
      </c>
      <c r="AM106" s="7">
        <f>K106/VLOOKUP(AM$3,Oxides!$A$1:$D$13,2,FALSE)*VLOOKUP(AM$3,Oxides!$A$1:$D$13,4,FALSE)</f>
        <v>1.1274436291364801E-2</v>
      </c>
      <c r="AN106" s="5">
        <f t="shared" si="58"/>
        <v>2.5623090886217157</v>
      </c>
      <c r="AQ106" s="8">
        <f t="shared" si="59"/>
        <v>5.9386902068591736</v>
      </c>
      <c r="AR106" s="8">
        <f t="shared" si="60"/>
        <v>0.55251567836459359</v>
      </c>
      <c r="AS106" s="8">
        <f t="shared" si="61"/>
        <v>2.2787277666149741</v>
      </c>
      <c r="AT106" s="8">
        <f t="shared" si="62"/>
        <v>0</v>
      </c>
      <c r="AU106" s="8">
        <f t="shared" si="63"/>
        <v>1.3907994285570171</v>
      </c>
      <c r="AV106" s="8">
        <f t="shared" si="64"/>
        <v>1.9360317489232046E-2</v>
      </c>
      <c r="AW106" s="8">
        <f t="shared" si="65"/>
        <v>2.9527174154431512</v>
      </c>
      <c r="AX106" s="8">
        <f t="shared" si="66"/>
        <v>1.755098934668474</v>
      </c>
      <c r="AY106" s="8">
        <f t="shared" si="67"/>
        <v>0.7606360066270943</v>
      </c>
      <c r="AZ106" s="8">
        <f t="shared" si="68"/>
        <v>0.2024049603171616</v>
      </c>
      <c r="BA106" s="5">
        <f t="shared" si="69"/>
        <v>15.850950714940874</v>
      </c>
      <c r="BD106" s="8">
        <f t="shared" si="70"/>
        <v>11.877380413718347</v>
      </c>
      <c r="BE106" s="8">
        <f t="shared" si="71"/>
        <v>1.1050313567291872</v>
      </c>
      <c r="BF106" s="8">
        <f t="shared" si="72"/>
        <v>3.4180916499224612</v>
      </c>
      <c r="BG106" s="8">
        <f t="shared" si="73"/>
        <v>0</v>
      </c>
      <c r="BH106" s="8">
        <f t="shared" si="74"/>
        <v>1.3907994285570171</v>
      </c>
      <c r="BI106" s="8">
        <f t="shared" si="75"/>
        <v>1.9360317489232046E-2</v>
      </c>
      <c r="BJ106" s="8">
        <f t="shared" si="76"/>
        <v>2.9527174154431512</v>
      </c>
      <c r="BK106" s="8">
        <f t="shared" si="77"/>
        <v>1.755098934668474</v>
      </c>
      <c r="BL106" s="8">
        <f t="shared" si="78"/>
        <v>0.38031800331354715</v>
      </c>
      <c r="BM106" s="8">
        <f t="shared" si="79"/>
        <v>0.1012024801585808</v>
      </c>
      <c r="BN106" s="5">
        <f t="shared" si="80"/>
        <v>22.999999999999993</v>
      </c>
      <c r="BP106">
        <f t="shared" si="81"/>
        <v>5.9386902068591736</v>
      </c>
      <c r="BQ106">
        <f t="shared" si="82"/>
        <v>2.0613097931408264</v>
      </c>
      <c r="BR106">
        <f t="shared" si="83"/>
        <v>8</v>
      </c>
      <c r="BS106" s="8">
        <f t="shared" si="84"/>
        <v>0.21741797347414771</v>
      </c>
      <c r="BT106" s="8">
        <f t="shared" si="85"/>
        <v>0</v>
      </c>
      <c r="BU106" s="8">
        <f t="shared" si="86"/>
        <v>2.9527174154431512</v>
      </c>
      <c r="BV106" s="8">
        <f t="shared" si="87"/>
        <v>1.3907994285570171</v>
      </c>
      <c r="BW106" s="8">
        <f t="shared" si="88"/>
        <v>1.9360317489232046E-2</v>
      </c>
      <c r="BX106" s="8">
        <f t="shared" si="89"/>
        <v>4.5802951349635483</v>
      </c>
      <c r="BY106">
        <f t="shared" si="90"/>
        <v>0</v>
      </c>
      <c r="BZ106">
        <f t="shared" si="91"/>
        <v>0</v>
      </c>
      <c r="CA106">
        <f t="shared" si="92"/>
        <v>0</v>
      </c>
      <c r="CB106" s="8">
        <f t="shared" si="93"/>
        <v>1.755098934668474</v>
      </c>
      <c r="CC106">
        <f t="shared" si="94"/>
        <v>0.244901065331526</v>
      </c>
      <c r="CD106">
        <f t="shared" si="95"/>
        <v>2</v>
      </c>
      <c r="CE106">
        <f t="shared" si="96"/>
        <v>0.51573494129556829</v>
      </c>
      <c r="CF106" s="8">
        <f t="shared" si="97"/>
        <v>0.2024049603171616</v>
      </c>
      <c r="CG106">
        <f t="shared" si="98"/>
        <v>0.71813990161272989</v>
      </c>
      <c r="CH106" s="8">
        <f t="shared" si="99"/>
        <v>15.298435036576279</v>
      </c>
      <c r="CI106" s="8">
        <f t="shared" si="100"/>
        <v>14.335394069632024</v>
      </c>
      <c r="CJ106">
        <f t="shared" si="101"/>
        <v>1.0463611901521335</v>
      </c>
    </row>
    <row r="107" spans="1:88" x14ac:dyDescent="0.2">
      <c r="A107" t="s">
        <v>439</v>
      </c>
      <c r="B107">
        <v>39.615001678466797</v>
      </c>
      <c r="C107">
        <v>5.2020001411437988</v>
      </c>
      <c r="D107">
        <v>13.135000228881836</v>
      </c>
      <c r="F107">
        <v>11.21399974822998</v>
      </c>
      <c r="G107">
        <v>0.15600000321865082</v>
      </c>
      <c r="H107">
        <v>12.654999732971191</v>
      </c>
      <c r="I107">
        <v>10.967000007629395</v>
      </c>
      <c r="J107">
        <v>2.6310000419616699</v>
      </c>
      <c r="K107">
        <v>1.0219999551773071</v>
      </c>
      <c r="L107">
        <v>-0.55299997329711914</v>
      </c>
      <c r="M107">
        <v>2.9999999329447746E-2</v>
      </c>
      <c r="N107" s="6">
        <f t="shared" si="56"/>
        <v>96.074001563712955</v>
      </c>
      <c r="Q107" s="7">
        <f>B107/VLOOKUP(Q$3,Oxides!$A$1:$D$13,2,FALSE)*VLOOKUP(Q$3,Oxides!$A$1:$D$13,3,FALSE)</f>
        <v>0.65931819159698957</v>
      </c>
      <c r="R107" s="7">
        <f>C107/VLOOKUP(R$3,Oxides!$A$1:$D$13,2,FALSE)*VLOOKUP(R$3,Oxides!$A$1:$D$13,3,FALSE)</f>
        <v>6.5107362577958613E-2</v>
      </c>
      <c r="S107" s="7">
        <f>D107/VLOOKUP(S$3,Oxides!$A$1:$D$13,2,FALSE)*VLOOKUP(S$3,Oxides!$A$1:$D$13,3,FALSE)</f>
        <v>0.25764682885271423</v>
      </c>
      <c r="T107" s="7">
        <f>E107/VLOOKUP(T$3,Oxides!$A$1:$D$13,2,FALSE)*VLOOKUP(T$3,Oxides!$A$1:$D$13,3,FALSE)</f>
        <v>0</v>
      </c>
      <c r="U107" s="7">
        <f>F107/VLOOKUP(U$3,Oxides!$A$1:$D$13,2,FALSE)*VLOOKUP(U$3,Oxides!$A$1:$D$13,3,FALSE)</f>
        <v>0.15608297351335598</v>
      </c>
      <c r="V107" s="7">
        <f>G107/VLOOKUP(V$3,Oxides!$A$1:$D$13,2,FALSE)*VLOOKUP(V$3,Oxides!$A$1:$D$13,3,FALSE)</f>
        <v>2.1991220881883299E-3</v>
      </c>
      <c r="W107" s="7">
        <f>H107/VLOOKUP(W$3,Oxides!$A$1:$D$13,2,FALSE)*VLOOKUP(W$3,Oxides!$A$1:$D$13,3,FALSE)</f>
        <v>0.31398556318841592</v>
      </c>
      <c r="X107" s="7">
        <f>I107/VLOOKUP(X$3,Oxides!$A$1:$D$13,2,FALSE)*VLOOKUP(X$3,Oxides!$A$1:$D$13,3,FALSE)</f>
        <v>0.19556200686222383</v>
      </c>
      <c r="Y107" s="7">
        <f>J107/VLOOKUP(Y$3,Oxides!$A$1:$D$13,2,FALSE)*VLOOKUP(Y$3,Oxides!$A$1:$D$13,3,FALSE)</f>
        <v>8.4899807643101663E-2</v>
      </c>
      <c r="Z107" s="7">
        <f>K107/VLOOKUP(Z$3,Oxides!$A$1:$D$13,2,FALSE)*VLOOKUP(Z$3,Oxides!$A$1:$D$13,3,FALSE)</f>
        <v>2.1699572488195963E-2</v>
      </c>
      <c r="AA107" s="5">
        <f t="shared" si="57"/>
        <v>1.7565014288111438</v>
      </c>
      <c r="AC107" s="5"/>
      <c r="AD107" s="7">
        <f>B107/VLOOKUP(AD$3,Oxides!$A$1:$D$13,2,FALSE)*VLOOKUP(AD$3,Oxides!$A$1:$D$13,4,FALSE)</f>
        <v>1.3186363831939791</v>
      </c>
      <c r="AE107" s="7">
        <f>C107/VLOOKUP(AE$3,Oxides!$A$1:$D$13,2,FALSE)*VLOOKUP(AE$3,Oxides!$A$1:$D$13,4,FALSE)</f>
        <v>0.13021472515591723</v>
      </c>
      <c r="AF107" s="7">
        <f>D107/VLOOKUP(AF$3,Oxides!$A$1:$D$13,2,FALSE)*VLOOKUP(AF$3,Oxides!$A$1:$D$13,4,FALSE)</f>
        <v>0.38647024327907131</v>
      </c>
      <c r="AG107" s="7">
        <f>E107/VLOOKUP(AG$3,Oxides!$A$1:$D$13,2,FALSE)*VLOOKUP(AG$3,Oxides!$A$1:$D$13,4,FALSE)</f>
        <v>0</v>
      </c>
      <c r="AH107" s="7">
        <f>F107/VLOOKUP(AH$3,Oxides!$A$1:$D$13,2,FALSE)*VLOOKUP(AH$3,Oxides!$A$1:$D$13,4,FALSE)</f>
        <v>0.15608297351335598</v>
      </c>
      <c r="AI107" s="7">
        <f>G107/VLOOKUP(AI$3,Oxides!$A$1:$D$13,2,FALSE)*VLOOKUP(AI$3,Oxides!$A$1:$D$13,4,FALSE)</f>
        <v>2.1991220881883299E-3</v>
      </c>
      <c r="AJ107" s="7">
        <f>H107/VLOOKUP(AJ$3,Oxides!$A$1:$D$13,2,FALSE)*VLOOKUP(AJ$3,Oxides!$A$1:$D$13,4,FALSE)</f>
        <v>0.31398556318841592</v>
      </c>
      <c r="AK107" s="7">
        <f>I107/VLOOKUP(AK$3,Oxides!$A$1:$D$13,2,FALSE)*VLOOKUP(AK$3,Oxides!$A$1:$D$13,4,FALSE)</f>
        <v>0.19556200686222383</v>
      </c>
      <c r="AL107" s="7">
        <f>J107/VLOOKUP(AL$3,Oxides!$A$1:$D$13,2,FALSE)*VLOOKUP(AL$3,Oxides!$A$1:$D$13,4,FALSE)</f>
        <v>4.2449903821550831E-2</v>
      </c>
      <c r="AM107" s="7">
        <f>K107/VLOOKUP(AM$3,Oxides!$A$1:$D$13,2,FALSE)*VLOOKUP(AM$3,Oxides!$A$1:$D$13,4,FALSE)</f>
        <v>1.0849786244097982E-2</v>
      </c>
      <c r="AN107" s="5">
        <f t="shared" si="58"/>
        <v>2.556450707346801</v>
      </c>
      <c r="AQ107" s="8">
        <f t="shared" si="59"/>
        <v>5.9317859574413498</v>
      </c>
      <c r="AR107" s="8">
        <f t="shared" si="60"/>
        <v>0.58576108469041777</v>
      </c>
      <c r="AS107" s="8">
        <f t="shared" si="61"/>
        <v>2.3180095147473301</v>
      </c>
      <c r="AT107" s="8">
        <f t="shared" si="62"/>
        <v>0</v>
      </c>
      <c r="AU107" s="8">
        <f t="shared" si="63"/>
        <v>1.404254883730168</v>
      </c>
      <c r="AV107" s="8">
        <f t="shared" si="64"/>
        <v>1.9785168508422199E-2</v>
      </c>
      <c r="AW107" s="8">
        <f t="shared" si="65"/>
        <v>2.82488057860053</v>
      </c>
      <c r="AX107" s="8">
        <f t="shared" si="66"/>
        <v>1.7594417701483072</v>
      </c>
      <c r="AY107" s="8">
        <f t="shared" si="67"/>
        <v>0.76383071661801494</v>
      </c>
      <c r="AZ107" s="8">
        <f t="shared" si="68"/>
        <v>0.19522776863806041</v>
      </c>
      <c r="BA107" s="5">
        <f t="shared" si="69"/>
        <v>15.8029774431226</v>
      </c>
      <c r="BD107" s="8">
        <f t="shared" si="70"/>
        <v>11.8635719148827</v>
      </c>
      <c r="BE107" s="8">
        <f t="shared" si="71"/>
        <v>1.1715221693808355</v>
      </c>
      <c r="BF107" s="8">
        <f t="shared" si="72"/>
        <v>3.4770142721209947</v>
      </c>
      <c r="BG107" s="8">
        <f t="shared" si="73"/>
        <v>0</v>
      </c>
      <c r="BH107" s="8">
        <f t="shared" si="74"/>
        <v>1.404254883730168</v>
      </c>
      <c r="BI107" s="8">
        <f t="shared" si="75"/>
        <v>1.9785168508422199E-2</v>
      </c>
      <c r="BJ107" s="8">
        <f t="shared" si="76"/>
        <v>2.82488057860053</v>
      </c>
      <c r="BK107" s="8">
        <f t="shared" si="77"/>
        <v>1.7594417701483072</v>
      </c>
      <c r="BL107" s="8">
        <f t="shared" si="78"/>
        <v>0.38191535830900747</v>
      </c>
      <c r="BM107" s="8">
        <f t="shared" si="79"/>
        <v>9.7613884319030203E-2</v>
      </c>
      <c r="BN107" s="5">
        <f t="shared" si="80"/>
        <v>23</v>
      </c>
      <c r="BP107">
        <f t="shared" si="81"/>
        <v>5.9317859574413498</v>
      </c>
      <c r="BQ107">
        <f t="shared" si="82"/>
        <v>2.0682140425586502</v>
      </c>
      <c r="BR107">
        <f t="shared" si="83"/>
        <v>8</v>
      </c>
      <c r="BS107" s="8">
        <f t="shared" si="84"/>
        <v>0.24979547218867992</v>
      </c>
      <c r="BT107" s="8">
        <f t="shared" si="85"/>
        <v>0</v>
      </c>
      <c r="BU107" s="8">
        <f t="shared" si="86"/>
        <v>2.82488057860053</v>
      </c>
      <c r="BV107" s="8">
        <f t="shared" si="87"/>
        <v>1.404254883730168</v>
      </c>
      <c r="BW107" s="8">
        <f t="shared" si="88"/>
        <v>1.9785168508422199E-2</v>
      </c>
      <c r="BX107" s="8">
        <f t="shared" si="89"/>
        <v>4.4987161030277996</v>
      </c>
      <c r="BY107">
        <f t="shared" si="90"/>
        <v>0</v>
      </c>
      <c r="BZ107">
        <f t="shared" si="91"/>
        <v>0</v>
      </c>
      <c r="CA107">
        <f t="shared" si="92"/>
        <v>0</v>
      </c>
      <c r="CB107" s="8">
        <f t="shared" si="93"/>
        <v>1.7594417701483072</v>
      </c>
      <c r="CC107">
        <f t="shared" si="94"/>
        <v>0.24055822985169284</v>
      </c>
      <c r="CD107">
        <f t="shared" si="95"/>
        <v>2</v>
      </c>
      <c r="CE107">
        <f t="shared" si="96"/>
        <v>0.5232724867663221</v>
      </c>
      <c r="CF107" s="8">
        <f t="shared" si="97"/>
        <v>0.19522776863806041</v>
      </c>
      <c r="CG107">
        <f t="shared" si="98"/>
        <v>0.71850025540438245</v>
      </c>
      <c r="CH107" s="8">
        <f t="shared" si="99"/>
        <v>15.217216358432182</v>
      </c>
      <c r="CI107" s="8">
        <f t="shared" si="100"/>
        <v>14.258157873176106</v>
      </c>
      <c r="CJ107">
        <f t="shared" si="101"/>
        <v>1.0520293107582659</v>
      </c>
    </row>
    <row r="108" spans="1:88" x14ac:dyDescent="0.2">
      <c r="A108" t="s">
        <v>439</v>
      </c>
      <c r="B108">
        <v>38.686000823974609</v>
      </c>
      <c r="C108">
        <v>6.3020000457763672</v>
      </c>
      <c r="D108">
        <v>13.678000450134277</v>
      </c>
      <c r="F108">
        <v>9.7030000686645508</v>
      </c>
      <c r="G108">
        <v>0.12200000137090683</v>
      </c>
      <c r="H108">
        <v>13.428000450134277</v>
      </c>
      <c r="I108">
        <v>11.977999687194824</v>
      </c>
      <c r="J108">
        <v>2.4849998950958252</v>
      </c>
      <c r="K108">
        <v>0.89099997282028198</v>
      </c>
      <c r="L108">
        <v>-0.42699998617172241</v>
      </c>
      <c r="M108">
        <v>1.3000000268220901E-2</v>
      </c>
      <c r="N108" s="6">
        <f t="shared" si="56"/>
        <v>96.859001409262419</v>
      </c>
      <c r="Q108" s="7">
        <f>B108/VLOOKUP(Q$3,Oxides!$A$1:$D$13,2,FALSE)*VLOOKUP(Q$3,Oxides!$A$1:$D$13,3,FALSE)</f>
        <v>0.64385669626885011</v>
      </c>
      <c r="R108" s="7">
        <f>C108/VLOOKUP(R$3,Oxides!$A$1:$D$13,2,FALSE)*VLOOKUP(R$3,Oxides!$A$1:$D$13,3,FALSE)</f>
        <v>7.8874777165318724E-2</v>
      </c>
      <c r="S108" s="7">
        <f>D108/VLOOKUP(S$3,Oxides!$A$1:$D$13,2,FALSE)*VLOOKUP(S$3,Oxides!$A$1:$D$13,3,FALSE)</f>
        <v>0.26829793525805634</v>
      </c>
      <c r="T108" s="7">
        <f>E108/VLOOKUP(T$3,Oxides!$A$1:$D$13,2,FALSE)*VLOOKUP(T$3,Oxides!$A$1:$D$13,3,FALSE)</f>
        <v>0</v>
      </c>
      <c r="U108" s="7">
        <f>F108/VLOOKUP(U$3,Oxides!$A$1:$D$13,2,FALSE)*VLOOKUP(U$3,Oxides!$A$1:$D$13,3,FALSE)</f>
        <v>0.13505200077755533</v>
      </c>
      <c r="V108" s="7">
        <f>G108/VLOOKUP(V$3,Oxides!$A$1:$D$13,2,FALSE)*VLOOKUP(V$3,Oxides!$A$1:$D$13,3,FALSE)</f>
        <v>1.719826232296459E-3</v>
      </c>
      <c r="W108" s="7">
        <f>H108/VLOOKUP(W$3,Oxides!$A$1:$D$13,2,FALSE)*VLOOKUP(W$3,Oxides!$A$1:$D$13,3,FALSE)</f>
        <v>0.33316462843099703</v>
      </c>
      <c r="X108" s="7">
        <f>I108/VLOOKUP(X$3,Oxides!$A$1:$D$13,2,FALSE)*VLOOKUP(X$3,Oxides!$A$1:$D$13,3,FALSE)</f>
        <v>0.21359001143369624</v>
      </c>
      <c r="Y108" s="7">
        <f>J108/VLOOKUP(Y$3,Oxides!$A$1:$D$13,2,FALSE)*VLOOKUP(Y$3,Oxides!$A$1:$D$13,3,FALSE)</f>
        <v>8.0188525169866576E-2</v>
      </c>
      <c r="Z108" s="7">
        <f>K108/VLOOKUP(Z$3,Oxides!$A$1:$D$13,2,FALSE)*VLOOKUP(Z$3,Oxides!$A$1:$D$13,3,FALSE)</f>
        <v>1.8918120689975986E-2</v>
      </c>
      <c r="AA108" s="5">
        <f t="shared" si="57"/>
        <v>1.7736625214266128</v>
      </c>
      <c r="AC108" s="5"/>
      <c r="AD108" s="7">
        <f>B108/VLOOKUP(AD$3,Oxides!$A$1:$D$13,2,FALSE)*VLOOKUP(AD$3,Oxides!$A$1:$D$13,4,FALSE)</f>
        <v>1.2877133925377002</v>
      </c>
      <c r="AE108" s="7">
        <f>C108/VLOOKUP(AE$3,Oxides!$A$1:$D$13,2,FALSE)*VLOOKUP(AE$3,Oxides!$A$1:$D$13,4,FALSE)</f>
        <v>0.15774955433063745</v>
      </c>
      <c r="AF108" s="7">
        <f>D108/VLOOKUP(AF$3,Oxides!$A$1:$D$13,2,FALSE)*VLOOKUP(AF$3,Oxides!$A$1:$D$13,4,FALSE)</f>
        <v>0.40244690288708451</v>
      </c>
      <c r="AG108" s="7">
        <f>E108/VLOOKUP(AG$3,Oxides!$A$1:$D$13,2,FALSE)*VLOOKUP(AG$3,Oxides!$A$1:$D$13,4,FALSE)</f>
        <v>0</v>
      </c>
      <c r="AH108" s="7">
        <f>F108/VLOOKUP(AH$3,Oxides!$A$1:$D$13,2,FALSE)*VLOOKUP(AH$3,Oxides!$A$1:$D$13,4,FALSE)</f>
        <v>0.13505200077755533</v>
      </c>
      <c r="AI108" s="7">
        <f>G108/VLOOKUP(AI$3,Oxides!$A$1:$D$13,2,FALSE)*VLOOKUP(AI$3,Oxides!$A$1:$D$13,4,FALSE)</f>
        <v>1.719826232296459E-3</v>
      </c>
      <c r="AJ108" s="7">
        <f>H108/VLOOKUP(AJ$3,Oxides!$A$1:$D$13,2,FALSE)*VLOOKUP(AJ$3,Oxides!$A$1:$D$13,4,FALSE)</f>
        <v>0.33316462843099703</v>
      </c>
      <c r="AK108" s="7">
        <f>I108/VLOOKUP(AK$3,Oxides!$A$1:$D$13,2,FALSE)*VLOOKUP(AK$3,Oxides!$A$1:$D$13,4,FALSE)</f>
        <v>0.21359001143369624</v>
      </c>
      <c r="AL108" s="7">
        <f>J108/VLOOKUP(AL$3,Oxides!$A$1:$D$13,2,FALSE)*VLOOKUP(AL$3,Oxides!$A$1:$D$13,4,FALSE)</f>
        <v>4.0094262584933288E-2</v>
      </c>
      <c r="AM108" s="7">
        <f>K108/VLOOKUP(AM$3,Oxides!$A$1:$D$13,2,FALSE)*VLOOKUP(AM$3,Oxides!$A$1:$D$13,4,FALSE)</f>
        <v>9.4590603449879931E-3</v>
      </c>
      <c r="AN108" s="5">
        <f t="shared" si="58"/>
        <v>2.5809896395598884</v>
      </c>
      <c r="AQ108" s="8">
        <f t="shared" si="59"/>
        <v>5.7376069191462316</v>
      </c>
      <c r="AR108" s="8">
        <f t="shared" si="60"/>
        <v>0.70287762763421058</v>
      </c>
      <c r="AS108" s="8">
        <f t="shared" si="61"/>
        <v>2.3908861997553594</v>
      </c>
      <c r="AT108" s="8">
        <f t="shared" si="62"/>
        <v>0</v>
      </c>
      <c r="AU108" s="8">
        <f t="shared" si="63"/>
        <v>1.2034903086296165</v>
      </c>
      <c r="AV108" s="8">
        <f t="shared" si="64"/>
        <v>1.5325905511795726E-2</v>
      </c>
      <c r="AW108" s="8">
        <f t="shared" si="65"/>
        <v>2.9689334418326427</v>
      </c>
      <c r="AX108" s="8">
        <f t="shared" si="66"/>
        <v>1.9033669053443809</v>
      </c>
      <c r="AY108" s="8">
        <f t="shared" si="67"/>
        <v>0.71458484398311195</v>
      </c>
      <c r="AZ108" s="8">
        <f t="shared" si="68"/>
        <v>0.1685852469921747</v>
      </c>
      <c r="BA108" s="5">
        <f t="shared" si="69"/>
        <v>15.805657398829524</v>
      </c>
      <c r="BD108" s="8">
        <f t="shared" si="70"/>
        <v>11.475213838292463</v>
      </c>
      <c r="BE108" s="8">
        <f t="shared" si="71"/>
        <v>1.4057552552684212</v>
      </c>
      <c r="BF108" s="8">
        <f t="shared" si="72"/>
        <v>3.5863292996330385</v>
      </c>
      <c r="BG108" s="8">
        <f t="shared" si="73"/>
        <v>0</v>
      </c>
      <c r="BH108" s="8">
        <f t="shared" si="74"/>
        <v>1.2034903086296165</v>
      </c>
      <c r="BI108" s="8">
        <f t="shared" si="75"/>
        <v>1.5325905511795726E-2</v>
      </c>
      <c r="BJ108" s="8">
        <f t="shared" si="76"/>
        <v>2.9689334418326427</v>
      </c>
      <c r="BK108" s="8">
        <f t="shared" si="77"/>
        <v>1.9033669053443809</v>
      </c>
      <c r="BL108" s="8">
        <f t="shared" si="78"/>
        <v>0.35729242199155598</v>
      </c>
      <c r="BM108" s="8">
        <f t="shared" si="79"/>
        <v>8.4292623496087349E-2</v>
      </c>
      <c r="BN108" s="5">
        <f t="shared" si="80"/>
        <v>23</v>
      </c>
      <c r="BP108">
        <f t="shared" si="81"/>
        <v>5.7376069191462316</v>
      </c>
      <c r="BQ108">
        <f t="shared" si="82"/>
        <v>2.2623930808537684</v>
      </c>
      <c r="BR108">
        <f t="shared" si="83"/>
        <v>8</v>
      </c>
      <c r="BS108" s="8">
        <f t="shared" si="84"/>
        <v>0.12849311890159099</v>
      </c>
      <c r="BT108" s="8">
        <f t="shared" si="85"/>
        <v>0</v>
      </c>
      <c r="BU108" s="8">
        <f t="shared" si="86"/>
        <v>2.9689334418326427</v>
      </c>
      <c r="BV108" s="8">
        <f t="shared" si="87"/>
        <v>1.2034903086296165</v>
      </c>
      <c r="BW108" s="8">
        <f t="shared" si="88"/>
        <v>1.5325905511795726E-2</v>
      </c>
      <c r="BX108" s="8">
        <f t="shared" si="89"/>
        <v>4.3162427748756462</v>
      </c>
      <c r="BY108">
        <f t="shared" si="90"/>
        <v>0</v>
      </c>
      <c r="BZ108">
        <f t="shared" si="91"/>
        <v>0</v>
      </c>
      <c r="CA108">
        <f t="shared" si="92"/>
        <v>0</v>
      </c>
      <c r="CB108" s="8">
        <f t="shared" si="93"/>
        <v>1.9033669053443809</v>
      </c>
      <c r="CC108">
        <f t="shared" si="94"/>
        <v>9.663309465561909E-2</v>
      </c>
      <c r="CD108">
        <f t="shared" si="95"/>
        <v>2</v>
      </c>
      <c r="CE108">
        <f t="shared" si="96"/>
        <v>0.61795174932749286</v>
      </c>
      <c r="CF108" s="8">
        <f t="shared" si="97"/>
        <v>0.1685852469921747</v>
      </c>
      <c r="CG108">
        <f t="shared" si="98"/>
        <v>0.78653699631966756</v>
      </c>
      <c r="CH108" s="8">
        <f t="shared" si="99"/>
        <v>15.102779771195316</v>
      </c>
      <c r="CI108" s="8">
        <f t="shared" si="100"/>
        <v>14.219609680220028</v>
      </c>
      <c r="CJ108">
        <f t="shared" si="101"/>
        <v>1.0548812757403265</v>
      </c>
    </row>
  </sheetData>
  <conditionalFormatting sqref="BA4:BA1048576">
    <cfRule type="cellIs" dxfId="0" priority="1" operator="between">
      <formula>15</formula>
      <formula>16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J7139"/>
  <sheetViews>
    <sheetView workbookViewId="0"/>
  </sheetViews>
  <sheetFormatPr baseColWidth="10" defaultColWidth="8.83203125" defaultRowHeight="15" x14ac:dyDescent="0.2"/>
  <sheetData>
    <row r="2" spans="1:10" x14ac:dyDescent="0.2">
      <c r="A2" t="s">
        <v>368</v>
      </c>
    </row>
    <row r="3" spans="1:10" x14ac:dyDescent="0.2">
      <c r="A3" t="s">
        <v>369</v>
      </c>
    </row>
    <row r="4" spans="1:10" x14ac:dyDescent="0.2">
      <c r="A4" t="s">
        <v>21</v>
      </c>
      <c r="B4" t="s">
        <v>22</v>
      </c>
      <c r="C4" t="s">
        <v>370</v>
      </c>
      <c r="D4" t="s">
        <v>371</v>
      </c>
      <c r="E4" t="s">
        <v>372</v>
      </c>
      <c r="F4" t="s">
        <v>373</v>
      </c>
      <c r="G4" t="s">
        <v>374</v>
      </c>
      <c r="H4" t="s">
        <v>375</v>
      </c>
      <c r="I4" t="s">
        <v>376</v>
      </c>
      <c r="J4" t="s">
        <v>377</v>
      </c>
    </row>
    <row r="5" spans="1:10" x14ac:dyDescent="0.2">
      <c r="A5">
        <v>1</v>
      </c>
      <c r="B5" t="s">
        <v>30</v>
      </c>
      <c r="C5" t="s">
        <v>378</v>
      </c>
      <c r="D5" t="s">
        <v>379</v>
      </c>
      <c r="E5">
        <v>1</v>
      </c>
      <c r="F5">
        <v>15</v>
      </c>
      <c r="G5">
        <v>84.869003295898438</v>
      </c>
      <c r="H5">
        <v>1.8320000171661377</v>
      </c>
      <c r="I5">
        <v>6</v>
      </c>
      <c r="J5">
        <v>5</v>
      </c>
    </row>
    <row r="6" spans="1:10" x14ac:dyDescent="0.2">
      <c r="A6">
        <v>2</v>
      </c>
      <c r="B6" t="s">
        <v>31</v>
      </c>
      <c r="C6" t="s">
        <v>378</v>
      </c>
      <c r="D6" t="s">
        <v>380</v>
      </c>
      <c r="E6">
        <v>2</v>
      </c>
      <c r="F6">
        <v>15</v>
      </c>
      <c r="G6">
        <v>151.10800170898438</v>
      </c>
      <c r="H6">
        <v>0.47277998924255371</v>
      </c>
      <c r="I6">
        <v>2</v>
      </c>
      <c r="J6">
        <v>2</v>
      </c>
    </row>
    <row r="7" spans="1:10" x14ac:dyDescent="0.2">
      <c r="A7">
        <v>3</v>
      </c>
      <c r="B7" t="s">
        <v>32</v>
      </c>
      <c r="C7" t="s">
        <v>378</v>
      </c>
      <c r="D7" t="s">
        <v>380</v>
      </c>
      <c r="E7">
        <v>2</v>
      </c>
      <c r="F7">
        <v>15</v>
      </c>
      <c r="G7">
        <v>119.48699951171875</v>
      </c>
      <c r="H7">
        <v>0.37413999438285828</v>
      </c>
      <c r="I7">
        <v>3</v>
      </c>
      <c r="J7">
        <v>7</v>
      </c>
    </row>
    <row r="8" spans="1:10" x14ac:dyDescent="0.2">
      <c r="A8">
        <v>4</v>
      </c>
      <c r="B8" t="s">
        <v>33</v>
      </c>
      <c r="C8" t="s">
        <v>378</v>
      </c>
      <c r="D8" t="s">
        <v>380</v>
      </c>
      <c r="E8">
        <v>2</v>
      </c>
      <c r="F8">
        <v>15</v>
      </c>
      <c r="G8">
        <v>107.24500274658203</v>
      </c>
      <c r="H8">
        <v>0.33583998680114746</v>
      </c>
      <c r="I8">
        <v>2</v>
      </c>
      <c r="J8">
        <v>2.4000000953674316</v>
      </c>
    </row>
    <row r="9" spans="1:10" x14ac:dyDescent="0.2">
      <c r="A9">
        <v>5</v>
      </c>
      <c r="B9" t="s">
        <v>34</v>
      </c>
      <c r="C9" t="s">
        <v>378</v>
      </c>
      <c r="D9" t="s">
        <v>381</v>
      </c>
      <c r="E9">
        <v>4</v>
      </c>
      <c r="F9">
        <v>15</v>
      </c>
      <c r="G9">
        <v>129.45700073242188</v>
      </c>
      <c r="H9">
        <v>1.1910099983215332</v>
      </c>
      <c r="I9">
        <v>4.9000000953674316</v>
      </c>
      <c r="J9">
        <v>4.1999998092651367</v>
      </c>
    </row>
    <row r="10" spans="1:10" x14ac:dyDescent="0.2">
      <c r="A10">
        <v>6</v>
      </c>
      <c r="B10" t="s">
        <v>35</v>
      </c>
      <c r="C10" t="s">
        <v>378</v>
      </c>
      <c r="D10" t="s">
        <v>381</v>
      </c>
      <c r="E10">
        <v>4</v>
      </c>
      <c r="F10">
        <v>15</v>
      </c>
      <c r="G10">
        <v>90.679000854492188</v>
      </c>
      <c r="H10">
        <v>0.83393001556396484</v>
      </c>
      <c r="I10">
        <v>5.5</v>
      </c>
      <c r="J10">
        <v>5.9000000953674316</v>
      </c>
    </row>
    <row r="11" spans="1:10" x14ac:dyDescent="0.2">
      <c r="A11">
        <v>7</v>
      </c>
      <c r="B11" t="s">
        <v>36</v>
      </c>
      <c r="C11" t="s">
        <v>378</v>
      </c>
      <c r="D11" t="s">
        <v>381</v>
      </c>
      <c r="E11">
        <v>4</v>
      </c>
      <c r="F11">
        <v>15</v>
      </c>
      <c r="G11">
        <v>77.502998352050781</v>
      </c>
      <c r="H11">
        <v>0.71253997087478638</v>
      </c>
      <c r="I11">
        <v>3.2999999523162842</v>
      </c>
      <c r="J11">
        <v>4.0999999046325684</v>
      </c>
    </row>
    <row r="12" spans="1:10" x14ac:dyDescent="0.2">
      <c r="A12">
        <v>8</v>
      </c>
      <c r="B12" t="s">
        <v>37</v>
      </c>
      <c r="C12" t="s">
        <v>378</v>
      </c>
      <c r="D12" t="s">
        <v>381</v>
      </c>
      <c r="E12">
        <v>4</v>
      </c>
      <c r="F12">
        <v>15</v>
      </c>
      <c r="G12">
        <v>107.51300048828125</v>
      </c>
      <c r="H12">
        <v>0.98900002241134644</v>
      </c>
      <c r="I12">
        <v>7.5</v>
      </c>
      <c r="J12">
        <v>3</v>
      </c>
    </row>
    <row r="13" spans="1:10" x14ac:dyDescent="0.2">
      <c r="A13">
        <v>9</v>
      </c>
      <c r="B13" t="s">
        <v>38</v>
      </c>
      <c r="C13" t="s">
        <v>378</v>
      </c>
      <c r="D13" t="s">
        <v>382</v>
      </c>
      <c r="E13">
        <v>5</v>
      </c>
      <c r="F13">
        <v>15</v>
      </c>
      <c r="G13">
        <v>134.93400573730469</v>
      </c>
      <c r="H13">
        <v>0.19359999895095825</v>
      </c>
      <c r="I13">
        <v>3.5</v>
      </c>
      <c r="J13">
        <v>3.5999999046325684</v>
      </c>
    </row>
    <row r="14" spans="1:10" x14ac:dyDescent="0.2">
      <c r="A14">
        <v>10</v>
      </c>
      <c r="B14" t="s">
        <v>39</v>
      </c>
      <c r="C14" t="s">
        <v>378</v>
      </c>
      <c r="D14" t="s">
        <v>382</v>
      </c>
      <c r="E14">
        <v>5</v>
      </c>
      <c r="F14">
        <v>15</v>
      </c>
      <c r="G14">
        <v>146.42500305175781</v>
      </c>
      <c r="H14">
        <v>0.21017999947071075</v>
      </c>
      <c r="I14">
        <v>1</v>
      </c>
      <c r="J14">
        <v>3.2999999523162842</v>
      </c>
    </row>
    <row r="15" spans="1:10" x14ac:dyDescent="0.2">
      <c r="A15">
        <v>11</v>
      </c>
      <c r="B15" t="s">
        <v>40</v>
      </c>
      <c r="C15" t="s">
        <v>378</v>
      </c>
      <c r="D15" t="s">
        <v>382</v>
      </c>
      <c r="E15">
        <v>5</v>
      </c>
      <c r="F15">
        <v>15</v>
      </c>
      <c r="G15">
        <v>191.38900756835938</v>
      </c>
      <c r="H15">
        <v>0.27485001087188721</v>
      </c>
      <c r="I15">
        <v>3</v>
      </c>
      <c r="J15">
        <v>4</v>
      </c>
    </row>
    <row r="17" spans="1:10" x14ac:dyDescent="0.2">
      <c r="A17" t="s">
        <v>21</v>
      </c>
      <c r="B17" t="s">
        <v>22</v>
      </c>
      <c r="C17" t="s">
        <v>383</v>
      </c>
      <c r="D17" t="s">
        <v>384</v>
      </c>
      <c r="E17" t="s">
        <v>385</v>
      </c>
      <c r="F17" t="s">
        <v>386</v>
      </c>
      <c r="G17" t="s">
        <v>387</v>
      </c>
      <c r="H17" t="s">
        <v>388</v>
      </c>
      <c r="I17" t="s">
        <v>389</v>
      </c>
      <c r="J17" t="s">
        <v>390</v>
      </c>
    </row>
    <row r="18" spans="1:10" x14ac:dyDescent="0.2">
      <c r="A18">
        <v>1</v>
      </c>
      <c r="B18" t="s">
        <v>30</v>
      </c>
      <c r="C18">
        <v>10</v>
      </c>
      <c r="D18">
        <v>5</v>
      </c>
      <c r="E18">
        <v>1</v>
      </c>
      <c r="F18">
        <v>64</v>
      </c>
      <c r="G18">
        <v>1630</v>
      </c>
      <c r="H18">
        <v>0.69999998807907104</v>
      </c>
      <c r="I18">
        <v>9.3000001907348633</v>
      </c>
      <c r="J18" t="s">
        <v>391</v>
      </c>
    </row>
    <row r="19" spans="1:10" x14ac:dyDescent="0.2">
      <c r="A19">
        <v>2</v>
      </c>
      <c r="B19" t="s">
        <v>31</v>
      </c>
      <c r="C19">
        <v>20</v>
      </c>
      <c r="D19">
        <v>10</v>
      </c>
      <c r="E19">
        <v>0</v>
      </c>
      <c r="F19">
        <v>64</v>
      </c>
      <c r="G19">
        <v>1686</v>
      </c>
      <c r="H19">
        <v>0.69999998807907104</v>
      </c>
      <c r="I19" t="s">
        <v>392</v>
      </c>
      <c r="J19" t="s">
        <v>393</v>
      </c>
    </row>
    <row r="20" spans="1:10" x14ac:dyDescent="0.2">
      <c r="A20">
        <v>3</v>
      </c>
      <c r="B20" t="s">
        <v>32</v>
      </c>
      <c r="C20">
        <v>20</v>
      </c>
      <c r="D20">
        <v>10</v>
      </c>
      <c r="E20">
        <v>0</v>
      </c>
      <c r="F20">
        <v>64</v>
      </c>
      <c r="G20">
        <v>1672</v>
      </c>
      <c r="H20">
        <v>0.69999998807907104</v>
      </c>
      <c r="I20" t="s">
        <v>392</v>
      </c>
      <c r="J20" t="s">
        <v>393</v>
      </c>
    </row>
    <row r="21" spans="1:10" x14ac:dyDescent="0.2">
      <c r="A21">
        <v>4</v>
      </c>
      <c r="B21" t="s">
        <v>33</v>
      </c>
      <c r="C21">
        <v>20</v>
      </c>
      <c r="D21">
        <v>10</v>
      </c>
      <c r="E21">
        <v>1</v>
      </c>
      <c r="F21">
        <v>64</v>
      </c>
      <c r="G21">
        <v>1664</v>
      </c>
      <c r="H21">
        <v>0.69999998807907104</v>
      </c>
      <c r="I21" t="s">
        <v>392</v>
      </c>
      <c r="J21" t="s">
        <v>393</v>
      </c>
    </row>
    <row r="22" spans="1:10" x14ac:dyDescent="0.2">
      <c r="A22">
        <v>5</v>
      </c>
      <c r="B22" t="s">
        <v>34</v>
      </c>
      <c r="C22">
        <v>10</v>
      </c>
      <c r="D22">
        <v>5</v>
      </c>
      <c r="E22">
        <v>1</v>
      </c>
      <c r="F22">
        <v>32</v>
      </c>
      <c r="G22">
        <v>1658</v>
      </c>
      <c r="H22">
        <v>0.69999998807907104</v>
      </c>
      <c r="I22">
        <v>9.3000001907348633</v>
      </c>
      <c r="J22" t="s">
        <v>391</v>
      </c>
    </row>
    <row r="23" spans="1:10" x14ac:dyDescent="0.2">
      <c r="A23">
        <v>6</v>
      </c>
      <c r="B23" t="s">
        <v>35</v>
      </c>
      <c r="C23">
        <v>20</v>
      </c>
      <c r="D23">
        <v>10</v>
      </c>
      <c r="E23">
        <v>1</v>
      </c>
      <c r="F23">
        <v>32</v>
      </c>
      <c r="G23">
        <v>1632</v>
      </c>
      <c r="H23">
        <v>0.69999998807907104</v>
      </c>
      <c r="I23">
        <v>9.3000001907348633</v>
      </c>
      <c r="J23" t="s">
        <v>391</v>
      </c>
    </row>
    <row r="24" spans="1:10" x14ac:dyDescent="0.2">
      <c r="A24">
        <v>7</v>
      </c>
      <c r="B24" t="s">
        <v>36</v>
      </c>
      <c r="C24">
        <v>20</v>
      </c>
      <c r="D24">
        <v>10</v>
      </c>
      <c r="E24">
        <v>1</v>
      </c>
      <c r="F24">
        <v>32</v>
      </c>
      <c r="G24">
        <v>1622</v>
      </c>
      <c r="H24">
        <v>0.69999998807907104</v>
      </c>
      <c r="I24">
        <v>9.3000001907348633</v>
      </c>
      <c r="J24" t="s">
        <v>391</v>
      </c>
    </row>
    <row r="25" spans="1:10" x14ac:dyDescent="0.2">
      <c r="A25">
        <v>8</v>
      </c>
      <c r="B25" t="s">
        <v>37</v>
      </c>
      <c r="C25">
        <v>20</v>
      </c>
      <c r="D25">
        <v>10</v>
      </c>
      <c r="E25">
        <v>1</v>
      </c>
      <c r="F25">
        <v>32</v>
      </c>
      <c r="G25">
        <v>1642</v>
      </c>
      <c r="H25">
        <v>0.69999998807907104</v>
      </c>
      <c r="I25">
        <v>9.3000001907348633</v>
      </c>
      <c r="J25" t="s">
        <v>391</v>
      </c>
    </row>
    <row r="26" spans="1:10" x14ac:dyDescent="0.2">
      <c r="A26">
        <v>9</v>
      </c>
      <c r="B26" t="s">
        <v>38</v>
      </c>
      <c r="C26">
        <v>20</v>
      </c>
      <c r="D26">
        <v>10</v>
      </c>
      <c r="E26">
        <v>1</v>
      </c>
      <c r="F26">
        <v>32</v>
      </c>
      <c r="G26">
        <v>1690</v>
      </c>
      <c r="H26">
        <v>0.69999998807907104</v>
      </c>
      <c r="I26" t="s">
        <v>392</v>
      </c>
      <c r="J26" t="s">
        <v>393</v>
      </c>
    </row>
    <row r="27" spans="1:10" x14ac:dyDescent="0.2">
      <c r="A27">
        <v>10</v>
      </c>
      <c r="B27" t="s">
        <v>39</v>
      </c>
      <c r="C27">
        <v>30</v>
      </c>
      <c r="D27">
        <v>15</v>
      </c>
      <c r="E27">
        <v>0</v>
      </c>
      <c r="F27">
        <v>32</v>
      </c>
      <c r="G27">
        <v>1706</v>
      </c>
      <c r="H27">
        <v>0.69999998807907104</v>
      </c>
      <c r="I27" t="s">
        <v>392</v>
      </c>
      <c r="J27" t="s">
        <v>393</v>
      </c>
    </row>
    <row r="28" spans="1:10" x14ac:dyDescent="0.2">
      <c r="A28">
        <v>11</v>
      </c>
      <c r="B28" t="s">
        <v>40</v>
      </c>
      <c r="C28">
        <v>30</v>
      </c>
      <c r="D28">
        <v>15</v>
      </c>
      <c r="E28">
        <v>1</v>
      </c>
      <c r="F28">
        <v>32</v>
      </c>
      <c r="G28">
        <v>1738</v>
      </c>
      <c r="H28">
        <v>0.69999998807907104</v>
      </c>
      <c r="I28" t="s">
        <v>392</v>
      </c>
      <c r="J28" t="s">
        <v>393</v>
      </c>
    </row>
    <row r="30" spans="1:10" x14ac:dyDescent="0.2">
      <c r="A30" t="s">
        <v>394</v>
      </c>
    </row>
    <row r="31" spans="1:10" x14ac:dyDescent="0.2">
      <c r="A31" t="s">
        <v>395</v>
      </c>
      <c r="B31" t="s">
        <v>396</v>
      </c>
      <c r="C31">
        <v>2</v>
      </c>
      <c r="D31">
        <v>3</v>
      </c>
      <c r="E31">
        <v>4</v>
      </c>
      <c r="F31">
        <v>5</v>
      </c>
    </row>
    <row r="32" spans="1:10" x14ac:dyDescent="0.2">
      <c r="A32">
        <v>1</v>
      </c>
      <c r="B32" t="s">
        <v>397</v>
      </c>
      <c r="C32" t="s">
        <v>398</v>
      </c>
      <c r="D32" t="s">
        <v>392</v>
      </c>
      <c r="E32" t="s">
        <v>399</v>
      </c>
      <c r="F32" t="s">
        <v>400</v>
      </c>
    </row>
    <row r="33" spans="1:8" x14ac:dyDescent="0.2">
      <c r="A33">
        <v>2</v>
      </c>
      <c r="B33" t="s">
        <v>392</v>
      </c>
      <c r="C33" t="s">
        <v>401</v>
      </c>
      <c r="D33" t="s">
        <v>392</v>
      </c>
      <c r="E33" t="s">
        <v>402</v>
      </c>
      <c r="F33" t="s">
        <v>403</v>
      </c>
    </row>
    <row r="34" spans="1:8" x14ac:dyDescent="0.2">
      <c r="A34">
        <v>3</v>
      </c>
      <c r="B34" t="s">
        <v>392</v>
      </c>
      <c r="C34" t="s">
        <v>404</v>
      </c>
      <c r="D34" t="s">
        <v>392</v>
      </c>
      <c r="E34" t="s">
        <v>405</v>
      </c>
      <c r="F34" t="s">
        <v>40</v>
      </c>
    </row>
    <row r="35" spans="1:8" x14ac:dyDescent="0.2">
      <c r="A35">
        <v>4</v>
      </c>
      <c r="B35" t="s">
        <v>392</v>
      </c>
      <c r="C35" t="s">
        <v>392</v>
      </c>
      <c r="D35" t="s">
        <v>392</v>
      </c>
      <c r="E35" t="s">
        <v>406</v>
      </c>
      <c r="F35" t="s">
        <v>392</v>
      </c>
    </row>
    <row r="37" spans="1:8" x14ac:dyDescent="0.2">
      <c r="A37" t="s">
        <v>407</v>
      </c>
    </row>
    <row r="39" spans="1:8" x14ac:dyDescent="0.2">
      <c r="A39" t="s">
        <v>408</v>
      </c>
    </row>
    <row r="40" spans="1:8" x14ac:dyDescent="0.2">
      <c r="A40" t="s">
        <v>21</v>
      </c>
      <c r="B40" t="s">
        <v>22</v>
      </c>
      <c r="C40" t="s">
        <v>409</v>
      </c>
      <c r="D40" t="s">
        <v>43</v>
      </c>
      <c r="E40" t="s">
        <v>410</v>
      </c>
      <c r="F40" t="s">
        <v>46</v>
      </c>
      <c r="G40" t="s">
        <v>47</v>
      </c>
      <c r="H40" t="s">
        <v>30</v>
      </c>
    </row>
    <row r="41" spans="1:8" x14ac:dyDescent="0.2">
      <c r="A41">
        <v>1</v>
      </c>
      <c r="B41" t="s">
        <v>30</v>
      </c>
      <c r="C41" t="s">
        <v>411</v>
      </c>
      <c r="D41">
        <v>3.7672998905181885</v>
      </c>
      <c r="E41">
        <v>3.4723999500274658</v>
      </c>
      <c r="F41">
        <v>21.532199859619141</v>
      </c>
      <c r="G41">
        <v>0.16130000352859497</v>
      </c>
      <c r="H41">
        <v>1</v>
      </c>
    </row>
    <row r="42" spans="1:8" x14ac:dyDescent="0.2">
      <c r="A42">
        <v>2</v>
      </c>
      <c r="B42" t="s">
        <v>31</v>
      </c>
      <c r="C42" t="s">
        <v>412</v>
      </c>
      <c r="D42">
        <v>7.5739998817443848</v>
      </c>
      <c r="E42">
        <v>1.614799976348877</v>
      </c>
      <c r="F42">
        <v>1.996399998664856</v>
      </c>
      <c r="G42">
        <v>0.80889999866485596</v>
      </c>
      <c r="H42">
        <v>1</v>
      </c>
    </row>
    <row r="43" spans="1:8" x14ac:dyDescent="0.2">
      <c r="A43">
        <v>3</v>
      </c>
      <c r="B43" t="s">
        <v>50</v>
      </c>
      <c r="C43" t="s">
        <v>413</v>
      </c>
      <c r="D43">
        <v>15.250300407409668</v>
      </c>
      <c r="E43">
        <v>1.0709999799728394</v>
      </c>
      <c r="F43">
        <v>1.2035000324249268</v>
      </c>
      <c r="G43">
        <v>0.88969999551773071</v>
      </c>
      <c r="H43">
        <v>1.0002000331878662</v>
      </c>
    </row>
    <row r="44" spans="1:8" x14ac:dyDescent="0.2">
      <c r="A44">
        <v>4</v>
      </c>
      <c r="B44" t="s">
        <v>51</v>
      </c>
      <c r="C44" t="s">
        <v>414</v>
      </c>
      <c r="D44">
        <v>24.793899536132812</v>
      </c>
      <c r="E44">
        <v>0.86309999227523804</v>
      </c>
      <c r="F44">
        <v>0.93500000238418579</v>
      </c>
      <c r="G44">
        <v>0.92309999465942383</v>
      </c>
      <c r="H44">
        <v>1.0001000165939331</v>
      </c>
    </row>
    <row r="45" spans="1:8" x14ac:dyDescent="0.2">
      <c r="A45">
        <v>5</v>
      </c>
      <c r="B45" t="s">
        <v>52</v>
      </c>
      <c r="C45" t="s">
        <v>415</v>
      </c>
      <c r="D45">
        <v>11.592599868774414</v>
      </c>
      <c r="E45">
        <v>5.3768000602722168</v>
      </c>
      <c r="F45">
        <v>10.723799705505371</v>
      </c>
      <c r="G45">
        <v>0.49950000643730164</v>
      </c>
      <c r="H45">
        <v>1.0038000345230103</v>
      </c>
    </row>
    <row r="46" spans="1:8" x14ac:dyDescent="0.2">
      <c r="A46">
        <v>6</v>
      </c>
      <c r="B46" t="s">
        <v>53</v>
      </c>
      <c r="C46" t="s">
        <v>416</v>
      </c>
      <c r="D46">
        <v>21.579999923706055</v>
      </c>
      <c r="E46">
        <v>3.6456000804901123</v>
      </c>
      <c r="F46">
        <v>5.8873000144958496</v>
      </c>
      <c r="G46">
        <v>0.61500000953674316</v>
      </c>
      <c r="H46">
        <v>1.0068999528884888</v>
      </c>
    </row>
    <row r="47" spans="1:8" x14ac:dyDescent="0.2">
      <c r="A47">
        <v>7</v>
      </c>
      <c r="B47" t="s">
        <v>54</v>
      </c>
      <c r="C47" t="s">
        <v>414</v>
      </c>
      <c r="D47">
        <v>55.340999603271484</v>
      </c>
      <c r="E47">
        <v>3.2097001075744629</v>
      </c>
      <c r="F47">
        <v>4.4021000862121582</v>
      </c>
      <c r="G47">
        <v>0.72850000858306885</v>
      </c>
      <c r="H47">
        <v>1.0009000301361084</v>
      </c>
    </row>
    <row r="48" spans="1:8" x14ac:dyDescent="0.2">
      <c r="A48">
        <v>8</v>
      </c>
      <c r="B48" t="s">
        <v>55</v>
      </c>
      <c r="C48" t="s">
        <v>416</v>
      </c>
      <c r="D48">
        <v>20.350000381469727</v>
      </c>
      <c r="E48">
        <v>4.6729998588562012</v>
      </c>
      <c r="F48">
        <v>7.9214000701904297</v>
      </c>
      <c r="G48">
        <v>0.58609998226165771</v>
      </c>
      <c r="H48">
        <v>1.0065000057220459</v>
      </c>
    </row>
    <row r="49" spans="1:9" x14ac:dyDescent="0.2">
      <c r="A49">
        <v>9</v>
      </c>
      <c r="B49" t="s">
        <v>56</v>
      </c>
      <c r="C49" t="s">
        <v>417</v>
      </c>
      <c r="D49">
        <v>23.877099990844727</v>
      </c>
      <c r="E49">
        <v>0.19910000264644623</v>
      </c>
      <c r="F49">
        <v>0.20250000059604645</v>
      </c>
      <c r="G49">
        <v>0.98320001363754272</v>
      </c>
      <c r="H49">
        <v>1</v>
      </c>
    </row>
    <row r="50" spans="1:9" x14ac:dyDescent="0.2">
      <c r="A50">
        <v>10</v>
      </c>
      <c r="B50" t="s">
        <v>57</v>
      </c>
      <c r="C50" t="s">
        <v>418</v>
      </c>
      <c r="D50">
        <v>42.30059814453125</v>
      </c>
      <c r="E50">
        <v>0.26780000329017639</v>
      </c>
      <c r="F50">
        <v>0.27369999885559082</v>
      </c>
      <c r="G50">
        <v>0.97869998216629028</v>
      </c>
      <c r="H50">
        <v>1</v>
      </c>
    </row>
    <row r="51" spans="1:9" x14ac:dyDescent="0.2">
      <c r="A51">
        <v>11</v>
      </c>
      <c r="B51" t="s">
        <v>58</v>
      </c>
      <c r="C51" t="s">
        <v>419</v>
      </c>
      <c r="D51">
        <v>99.9833984375</v>
      </c>
      <c r="E51">
        <v>0.59130001068115234</v>
      </c>
      <c r="F51">
        <v>0.60600000619888306</v>
      </c>
      <c r="G51">
        <v>0.9757000207901001</v>
      </c>
      <c r="H51">
        <v>1</v>
      </c>
    </row>
    <row r="53" spans="1:9" x14ac:dyDescent="0.2">
      <c r="A53" t="s">
        <v>420</v>
      </c>
    </row>
    <row r="54" spans="1:9" x14ac:dyDescent="0.2">
      <c r="A54" t="s">
        <v>21</v>
      </c>
      <c r="B54" t="s">
        <v>22</v>
      </c>
      <c r="C54" t="s">
        <v>421</v>
      </c>
      <c r="D54" t="s">
        <v>24</v>
      </c>
      <c r="E54" t="s">
        <v>422</v>
      </c>
      <c r="F54" t="s">
        <v>423</v>
      </c>
      <c r="G54" t="s">
        <v>27</v>
      </c>
      <c r="H54" t="s">
        <v>424</v>
      </c>
      <c r="I54" t="s">
        <v>425</v>
      </c>
    </row>
    <row r="55" spans="1:9" x14ac:dyDescent="0.2">
      <c r="A55">
        <v>1</v>
      </c>
      <c r="B55" t="s">
        <v>30</v>
      </c>
      <c r="C55">
        <v>2.0010000767456404E-8</v>
      </c>
      <c r="D55">
        <v>518.70001220703125</v>
      </c>
      <c r="E55">
        <v>137.5</v>
      </c>
      <c r="F55">
        <v>84</v>
      </c>
      <c r="G55">
        <v>0.74000000953674316</v>
      </c>
      <c r="H55" t="s">
        <v>426</v>
      </c>
      <c r="I55" t="s">
        <v>427</v>
      </c>
    </row>
    <row r="56" spans="1:9" x14ac:dyDescent="0.2">
      <c r="A56">
        <v>2</v>
      </c>
      <c r="B56" t="s">
        <v>31</v>
      </c>
      <c r="C56">
        <v>2.0010000767456404E-8</v>
      </c>
      <c r="D56">
        <v>2201.199951171875</v>
      </c>
      <c r="E56">
        <v>15.699999809265137</v>
      </c>
      <c r="F56">
        <v>11</v>
      </c>
      <c r="G56">
        <v>0.30000001192092896</v>
      </c>
      <c r="H56" t="s">
        <v>426</v>
      </c>
      <c r="I56" t="s">
        <v>428</v>
      </c>
    </row>
    <row r="57" spans="1:9" x14ac:dyDescent="0.2">
      <c r="A57">
        <v>3</v>
      </c>
      <c r="B57" t="s">
        <v>32</v>
      </c>
      <c r="C57">
        <v>2.0010000767456404E-8</v>
      </c>
      <c r="D57">
        <v>5679.7998046875</v>
      </c>
      <c r="E57">
        <v>33.599998474121094</v>
      </c>
      <c r="F57">
        <v>22.700000762939453</v>
      </c>
      <c r="G57">
        <v>0.18999999761581421</v>
      </c>
      <c r="H57" t="s">
        <v>426</v>
      </c>
      <c r="I57" t="s">
        <v>429</v>
      </c>
    </row>
    <row r="58" spans="1:9" x14ac:dyDescent="0.2">
      <c r="A58">
        <v>4</v>
      </c>
      <c r="B58" t="s">
        <v>33</v>
      </c>
      <c r="C58">
        <v>1.9990000765801597E-8</v>
      </c>
      <c r="D58">
        <v>9333.5</v>
      </c>
      <c r="E58">
        <v>48.799999237060547</v>
      </c>
      <c r="F58">
        <v>43.299999237060547</v>
      </c>
      <c r="G58">
        <v>0.15000000596046448</v>
      </c>
      <c r="H58" t="s">
        <v>426</v>
      </c>
      <c r="I58" t="s">
        <v>430</v>
      </c>
    </row>
    <row r="59" spans="1:9" x14ac:dyDescent="0.2">
      <c r="A59">
        <v>5</v>
      </c>
      <c r="B59" t="s">
        <v>34</v>
      </c>
      <c r="C59">
        <v>1.9990000765801597E-8</v>
      </c>
      <c r="D59">
        <v>946.0999755859375</v>
      </c>
      <c r="E59">
        <v>8</v>
      </c>
      <c r="F59">
        <v>6</v>
      </c>
      <c r="G59">
        <v>0.46000000834465027</v>
      </c>
      <c r="H59" t="s">
        <v>426</v>
      </c>
      <c r="I59" t="s">
        <v>431</v>
      </c>
    </row>
    <row r="60" spans="1:9" x14ac:dyDescent="0.2">
      <c r="A60">
        <v>6</v>
      </c>
      <c r="B60" t="s">
        <v>35</v>
      </c>
      <c r="C60">
        <v>1.9999999878450581E-8</v>
      </c>
      <c r="D60">
        <v>3476.10009765625</v>
      </c>
      <c r="E60">
        <v>37.200000762939453</v>
      </c>
      <c r="F60">
        <v>18.200000762939453</v>
      </c>
      <c r="G60">
        <v>0.23999999463558197</v>
      </c>
      <c r="H60" t="s">
        <v>426</v>
      </c>
      <c r="I60" t="s">
        <v>432</v>
      </c>
    </row>
    <row r="61" spans="1:9" x14ac:dyDescent="0.2">
      <c r="A61">
        <v>7</v>
      </c>
      <c r="B61" t="s">
        <v>36</v>
      </c>
      <c r="C61">
        <v>1.9990000765801597E-8</v>
      </c>
      <c r="D61">
        <v>10542.5</v>
      </c>
      <c r="E61">
        <v>126.69999694824219</v>
      </c>
      <c r="F61">
        <v>38.400001525878906</v>
      </c>
      <c r="G61">
        <v>0.14000000059604645</v>
      </c>
      <c r="H61" t="s">
        <v>426</v>
      </c>
      <c r="I61" t="s">
        <v>430</v>
      </c>
    </row>
    <row r="62" spans="1:9" x14ac:dyDescent="0.2">
      <c r="A62">
        <v>8</v>
      </c>
      <c r="B62" t="s">
        <v>37</v>
      </c>
      <c r="C62">
        <v>1.9999999878450581E-8</v>
      </c>
      <c r="D62">
        <v>2742.5</v>
      </c>
      <c r="E62">
        <v>17.200000762939453</v>
      </c>
      <c r="F62">
        <v>15</v>
      </c>
      <c r="G62">
        <v>0.27000001072883606</v>
      </c>
      <c r="H62" t="s">
        <v>426</v>
      </c>
      <c r="I62" t="s">
        <v>432</v>
      </c>
    </row>
    <row r="63" spans="1:9" x14ac:dyDescent="0.2">
      <c r="A63">
        <v>9</v>
      </c>
      <c r="B63" t="s">
        <v>38</v>
      </c>
      <c r="C63">
        <v>1.9990000765801597E-8</v>
      </c>
      <c r="D63">
        <v>2234.10009765625</v>
      </c>
      <c r="E63">
        <v>26</v>
      </c>
      <c r="F63">
        <v>23.200000762939453</v>
      </c>
      <c r="G63">
        <v>0.30000001192092896</v>
      </c>
      <c r="H63" t="s">
        <v>426</v>
      </c>
      <c r="I63" t="s">
        <v>433</v>
      </c>
    </row>
    <row r="64" spans="1:9" x14ac:dyDescent="0.2">
      <c r="A64">
        <v>10</v>
      </c>
      <c r="B64" t="s">
        <v>39</v>
      </c>
      <c r="C64">
        <v>1.9990000765801597E-8</v>
      </c>
      <c r="D64">
        <v>3787.300048828125</v>
      </c>
      <c r="E64">
        <v>69.599998474121094</v>
      </c>
      <c r="F64">
        <v>20.200000762939453</v>
      </c>
      <c r="G64">
        <v>0.23000000417232513</v>
      </c>
      <c r="H64" t="s">
        <v>426</v>
      </c>
      <c r="I64" t="s">
        <v>434</v>
      </c>
    </row>
    <row r="65" spans="1:10" x14ac:dyDescent="0.2">
      <c r="A65">
        <v>11</v>
      </c>
      <c r="B65" t="s">
        <v>40</v>
      </c>
      <c r="C65">
        <v>2.0010000767456404E-8</v>
      </c>
      <c r="D65">
        <v>4901</v>
      </c>
      <c r="E65">
        <v>11.699999809265137</v>
      </c>
      <c r="F65">
        <v>9.8999996185302734</v>
      </c>
      <c r="G65">
        <v>0.20000000298023224</v>
      </c>
      <c r="H65" t="s">
        <v>426</v>
      </c>
      <c r="I65" t="s">
        <v>435</v>
      </c>
    </row>
    <row r="67" spans="1:10" x14ac:dyDescent="0.2">
      <c r="A67" t="s">
        <v>62</v>
      </c>
    </row>
    <row r="70" spans="1:10" x14ac:dyDescent="0.2">
      <c r="A70" t="s">
        <v>368</v>
      </c>
    </row>
    <row r="71" spans="1:10" x14ac:dyDescent="0.2">
      <c r="A71" t="s">
        <v>369</v>
      </c>
    </row>
    <row r="72" spans="1:10" x14ac:dyDescent="0.2">
      <c r="A72" t="s">
        <v>21</v>
      </c>
      <c r="B72" t="s">
        <v>22</v>
      </c>
      <c r="C72" t="s">
        <v>370</v>
      </c>
      <c r="D72" t="s">
        <v>371</v>
      </c>
      <c r="E72" t="s">
        <v>372</v>
      </c>
      <c r="F72" t="s">
        <v>373</v>
      </c>
      <c r="G72" t="s">
        <v>374</v>
      </c>
      <c r="H72" t="s">
        <v>375</v>
      </c>
      <c r="I72" t="s">
        <v>376</v>
      </c>
      <c r="J72" t="s">
        <v>377</v>
      </c>
    </row>
    <row r="73" spans="1:10" x14ac:dyDescent="0.2">
      <c r="A73">
        <v>1</v>
      </c>
      <c r="B73" t="s">
        <v>30</v>
      </c>
      <c r="C73" t="s">
        <v>378</v>
      </c>
      <c r="D73" t="s">
        <v>379</v>
      </c>
      <c r="E73">
        <v>1</v>
      </c>
      <c r="F73">
        <v>15</v>
      </c>
      <c r="G73">
        <v>84.869003295898438</v>
      </c>
      <c r="H73">
        <v>1.8320000171661377</v>
      </c>
      <c r="I73">
        <v>6</v>
      </c>
      <c r="J73">
        <v>5</v>
      </c>
    </row>
    <row r="74" spans="1:10" x14ac:dyDescent="0.2">
      <c r="A74">
        <v>2</v>
      </c>
      <c r="B74" t="s">
        <v>31</v>
      </c>
      <c r="C74" t="s">
        <v>378</v>
      </c>
      <c r="D74" t="s">
        <v>380</v>
      </c>
      <c r="E74">
        <v>2</v>
      </c>
      <c r="F74">
        <v>15</v>
      </c>
      <c r="G74">
        <v>151.10800170898438</v>
      </c>
      <c r="H74">
        <v>0.47277998924255371</v>
      </c>
      <c r="I74">
        <v>2</v>
      </c>
      <c r="J74">
        <v>2</v>
      </c>
    </row>
    <row r="75" spans="1:10" x14ac:dyDescent="0.2">
      <c r="A75">
        <v>3</v>
      </c>
      <c r="B75" t="s">
        <v>32</v>
      </c>
      <c r="C75" t="s">
        <v>378</v>
      </c>
      <c r="D75" t="s">
        <v>380</v>
      </c>
      <c r="E75">
        <v>2</v>
      </c>
      <c r="F75">
        <v>15</v>
      </c>
      <c r="G75">
        <v>119.48699951171875</v>
      </c>
      <c r="H75">
        <v>0.37413999438285828</v>
      </c>
      <c r="I75">
        <v>3</v>
      </c>
      <c r="J75">
        <v>7</v>
      </c>
    </row>
    <row r="76" spans="1:10" x14ac:dyDescent="0.2">
      <c r="A76">
        <v>4</v>
      </c>
      <c r="B76" t="s">
        <v>33</v>
      </c>
      <c r="C76" t="s">
        <v>378</v>
      </c>
      <c r="D76" t="s">
        <v>380</v>
      </c>
      <c r="E76">
        <v>2</v>
      </c>
      <c r="F76">
        <v>15</v>
      </c>
      <c r="G76">
        <v>107.24500274658203</v>
      </c>
      <c r="H76">
        <v>0.33583998680114746</v>
      </c>
      <c r="I76">
        <v>2</v>
      </c>
      <c r="J76">
        <v>2.4000000953674316</v>
      </c>
    </row>
    <row r="77" spans="1:10" x14ac:dyDescent="0.2">
      <c r="A77">
        <v>5</v>
      </c>
      <c r="B77" t="s">
        <v>34</v>
      </c>
      <c r="C77" t="s">
        <v>378</v>
      </c>
      <c r="D77" t="s">
        <v>381</v>
      </c>
      <c r="E77">
        <v>4</v>
      </c>
      <c r="F77">
        <v>15</v>
      </c>
      <c r="G77">
        <v>129.45700073242188</v>
      </c>
      <c r="H77">
        <v>1.1910099983215332</v>
      </c>
      <c r="I77">
        <v>4.9000000953674316</v>
      </c>
      <c r="J77">
        <v>4.1999998092651367</v>
      </c>
    </row>
    <row r="78" spans="1:10" x14ac:dyDescent="0.2">
      <c r="A78">
        <v>6</v>
      </c>
      <c r="B78" t="s">
        <v>35</v>
      </c>
      <c r="C78" t="s">
        <v>378</v>
      </c>
      <c r="D78" t="s">
        <v>381</v>
      </c>
      <c r="E78">
        <v>4</v>
      </c>
      <c r="F78">
        <v>15</v>
      </c>
      <c r="G78">
        <v>90.679000854492188</v>
      </c>
      <c r="H78">
        <v>0.83393001556396484</v>
      </c>
      <c r="I78">
        <v>5.5</v>
      </c>
      <c r="J78">
        <v>5.9000000953674316</v>
      </c>
    </row>
    <row r="79" spans="1:10" x14ac:dyDescent="0.2">
      <c r="A79">
        <v>7</v>
      </c>
      <c r="B79" t="s">
        <v>36</v>
      </c>
      <c r="C79" t="s">
        <v>378</v>
      </c>
      <c r="D79" t="s">
        <v>381</v>
      </c>
      <c r="E79">
        <v>4</v>
      </c>
      <c r="F79">
        <v>15</v>
      </c>
      <c r="G79">
        <v>77.502998352050781</v>
      </c>
      <c r="H79">
        <v>0.71253997087478638</v>
      </c>
      <c r="I79">
        <v>3.2999999523162842</v>
      </c>
      <c r="J79">
        <v>4.0999999046325684</v>
      </c>
    </row>
    <row r="80" spans="1:10" x14ac:dyDescent="0.2">
      <c r="A80">
        <v>8</v>
      </c>
      <c r="B80" t="s">
        <v>37</v>
      </c>
      <c r="C80" t="s">
        <v>378</v>
      </c>
      <c r="D80" t="s">
        <v>381</v>
      </c>
      <c r="E80">
        <v>4</v>
      </c>
      <c r="F80">
        <v>15</v>
      </c>
      <c r="G80">
        <v>107.51300048828125</v>
      </c>
      <c r="H80">
        <v>0.98900002241134644</v>
      </c>
      <c r="I80">
        <v>7.5</v>
      </c>
      <c r="J80">
        <v>3</v>
      </c>
    </row>
    <row r="81" spans="1:10" x14ac:dyDescent="0.2">
      <c r="A81">
        <v>9</v>
      </c>
      <c r="B81" t="s">
        <v>38</v>
      </c>
      <c r="C81" t="s">
        <v>378</v>
      </c>
      <c r="D81" t="s">
        <v>382</v>
      </c>
      <c r="E81">
        <v>5</v>
      </c>
      <c r="F81">
        <v>15</v>
      </c>
      <c r="G81">
        <v>134.93400573730469</v>
      </c>
      <c r="H81">
        <v>0.19359999895095825</v>
      </c>
      <c r="I81">
        <v>3.5</v>
      </c>
      <c r="J81">
        <v>3.5999999046325684</v>
      </c>
    </row>
    <row r="82" spans="1:10" x14ac:dyDescent="0.2">
      <c r="A82">
        <v>10</v>
      </c>
      <c r="B82" t="s">
        <v>39</v>
      </c>
      <c r="C82" t="s">
        <v>378</v>
      </c>
      <c r="D82" t="s">
        <v>382</v>
      </c>
      <c r="E82">
        <v>5</v>
      </c>
      <c r="F82">
        <v>15</v>
      </c>
      <c r="G82">
        <v>146.42500305175781</v>
      </c>
      <c r="H82">
        <v>0.21017999947071075</v>
      </c>
      <c r="I82">
        <v>1</v>
      </c>
      <c r="J82">
        <v>3.2999999523162842</v>
      </c>
    </row>
    <row r="83" spans="1:10" x14ac:dyDescent="0.2">
      <c r="A83">
        <v>11</v>
      </c>
      <c r="B83" t="s">
        <v>40</v>
      </c>
      <c r="C83" t="s">
        <v>378</v>
      </c>
      <c r="D83" t="s">
        <v>382</v>
      </c>
      <c r="E83">
        <v>5</v>
      </c>
      <c r="F83">
        <v>15</v>
      </c>
      <c r="G83">
        <v>191.38900756835938</v>
      </c>
      <c r="H83">
        <v>0.27485001087188721</v>
      </c>
      <c r="I83">
        <v>3</v>
      </c>
      <c r="J83">
        <v>4</v>
      </c>
    </row>
    <row r="85" spans="1:10" x14ac:dyDescent="0.2">
      <c r="A85" t="s">
        <v>21</v>
      </c>
      <c r="B85" t="s">
        <v>22</v>
      </c>
      <c r="C85" t="s">
        <v>383</v>
      </c>
      <c r="D85" t="s">
        <v>384</v>
      </c>
      <c r="E85" t="s">
        <v>385</v>
      </c>
      <c r="F85" t="s">
        <v>386</v>
      </c>
      <c r="G85" t="s">
        <v>387</v>
      </c>
      <c r="H85" t="s">
        <v>388</v>
      </c>
      <c r="I85" t="s">
        <v>389</v>
      </c>
      <c r="J85" t="s">
        <v>390</v>
      </c>
    </row>
    <row r="86" spans="1:10" x14ac:dyDescent="0.2">
      <c r="A86">
        <v>1</v>
      </c>
      <c r="B86" t="s">
        <v>30</v>
      </c>
      <c r="C86">
        <v>10</v>
      </c>
      <c r="D86">
        <v>5</v>
      </c>
      <c r="E86">
        <v>1</v>
      </c>
      <c r="F86">
        <v>64</v>
      </c>
      <c r="G86">
        <v>1630</v>
      </c>
      <c r="H86">
        <v>0.69999998807907104</v>
      </c>
      <c r="I86">
        <v>9.3000001907348633</v>
      </c>
      <c r="J86" t="s">
        <v>391</v>
      </c>
    </row>
    <row r="87" spans="1:10" x14ac:dyDescent="0.2">
      <c r="A87">
        <v>2</v>
      </c>
      <c r="B87" t="s">
        <v>31</v>
      </c>
      <c r="C87">
        <v>20</v>
      </c>
      <c r="D87">
        <v>10</v>
      </c>
      <c r="E87">
        <v>0</v>
      </c>
      <c r="F87">
        <v>64</v>
      </c>
      <c r="G87">
        <v>1686</v>
      </c>
      <c r="H87">
        <v>0.69999998807907104</v>
      </c>
      <c r="I87" t="s">
        <v>392</v>
      </c>
      <c r="J87" t="s">
        <v>393</v>
      </c>
    </row>
    <row r="88" spans="1:10" x14ac:dyDescent="0.2">
      <c r="A88">
        <v>3</v>
      </c>
      <c r="B88" t="s">
        <v>32</v>
      </c>
      <c r="C88">
        <v>20</v>
      </c>
      <c r="D88">
        <v>10</v>
      </c>
      <c r="E88">
        <v>0</v>
      </c>
      <c r="F88">
        <v>64</v>
      </c>
      <c r="G88">
        <v>1672</v>
      </c>
      <c r="H88">
        <v>0.69999998807907104</v>
      </c>
      <c r="I88" t="s">
        <v>392</v>
      </c>
      <c r="J88" t="s">
        <v>393</v>
      </c>
    </row>
    <row r="89" spans="1:10" x14ac:dyDescent="0.2">
      <c r="A89">
        <v>4</v>
      </c>
      <c r="B89" t="s">
        <v>33</v>
      </c>
      <c r="C89">
        <v>20</v>
      </c>
      <c r="D89">
        <v>10</v>
      </c>
      <c r="E89">
        <v>1</v>
      </c>
      <c r="F89">
        <v>64</v>
      </c>
      <c r="G89">
        <v>1664</v>
      </c>
      <c r="H89">
        <v>0.69999998807907104</v>
      </c>
      <c r="I89" t="s">
        <v>392</v>
      </c>
      <c r="J89" t="s">
        <v>393</v>
      </c>
    </row>
    <row r="90" spans="1:10" x14ac:dyDescent="0.2">
      <c r="A90">
        <v>5</v>
      </c>
      <c r="B90" t="s">
        <v>34</v>
      </c>
      <c r="C90">
        <v>10</v>
      </c>
      <c r="D90">
        <v>5</v>
      </c>
      <c r="E90">
        <v>1</v>
      </c>
      <c r="F90">
        <v>32</v>
      </c>
      <c r="G90">
        <v>1658</v>
      </c>
      <c r="H90">
        <v>0.69999998807907104</v>
      </c>
      <c r="I90">
        <v>9.3000001907348633</v>
      </c>
      <c r="J90" t="s">
        <v>391</v>
      </c>
    </row>
    <row r="91" spans="1:10" x14ac:dyDescent="0.2">
      <c r="A91">
        <v>6</v>
      </c>
      <c r="B91" t="s">
        <v>35</v>
      </c>
      <c r="C91">
        <v>20</v>
      </c>
      <c r="D91">
        <v>10</v>
      </c>
      <c r="E91">
        <v>1</v>
      </c>
      <c r="F91">
        <v>32</v>
      </c>
      <c r="G91">
        <v>1632</v>
      </c>
      <c r="H91">
        <v>0.69999998807907104</v>
      </c>
      <c r="I91">
        <v>9.3000001907348633</v>
      </c>
      <c r="J91" t="s">
        <v>391</v>
      </c>
    </row>
    <row r="92" spans="1:10" x14ac:dyDescent="0.2">
      <c r="A92">
        <v>7</v>
      </c>
      <c r="B92" t="s">
        <v>36</v>
      </c>
      <c r="C92">
        <v>20</v>
      </c>
      <c r="D92">
        <v>10</v>
      </c>
      <c r="E92">
        <v>1</v>
      </c>
      <c r="F92">
        <v>32</v>
      </c>
      <c r="G92">
        <v>1622</v>
      </c>
      <c r="H92">
        <v>0.69999998807907104</v>
      </c>
      <c r="I92">
        <v>9.3000001907348633</v>
      </c>
      <c r="J92" t="s">
        <v>391</v>
      </c>
    </row>
    <row r="93" spans="1:10" x14ac:dyDescent="0.2">
      <c r="A93">
        <v>8</v>
      </c>
      <c r="B93" t="s">
        <v>37</v>
      </c>
      <c r="C93">
        <v>20</v>
      </c>
      <c r="D93">
        <v>10</v>
      </c>
      <c r="E93">
        <v>1</v>
      </c>
      <c r="F93">
        <v>32</v>
      </c>
      <c r="G93">
        <v>1642</v>
      </c>
      <c r="H93">
        <v>0.69999998807907104</v>
      </c>
      <c r="I93">
        <v>9.3000001907348633</v>
      </c>
      <c r="J93" t="s">
        <v>391</v>
      </c>
    </row>
    <row r="94" spans="1:10" x14ac:dyDescent="0.2">
      <c r="A94">
        <v>9</v>
      </c>
      <c r="B94" t="s">
        <v>38</v>
      </c>
      <c r="C94">
        <v>20</v>
      </c>
      <c r="D94">
        <v>10</v>
      </c>
      <c r="E94">
        <v>1</v>
      </c>
      <c r="F94">
        <v>32</v>
      </c>
      <c r="G94">
        <v>1690</v>
      </c>
      <c r="H94">
        <v>0.69999998807907104</v>
      </c>
      <c r="I94" t="s">
        <v>392</v>
      </c>
      <c r="J94" t="s">
        <v>393</v>
      </c>
    </row>
    <row r="95" spans="1:10" x14ac:dyDescent="0.2">
      <c r="A95">
        <v>10</v>
      </c>
      <c r="B95" t="s">
        <v>39</v>
      </c>
      <c r="C95">
        <v>30</v>
      </c>
      <c r="D95">
        <v>15</v>
      </c>
      <c r="E95">
        <v>0</v>
      </c>
      <c r="F95">
        <v>32</v>
      </c>
      <c r="G95">
        <v>1706</v>
      </c>
      <c r="H95">
        <v>0.69999998807907104</v>
      </c>
      <c r="I95" t="s">
        <v>392</v>
      </c>
      <c r="J95" t="s">
        <v>393</v>
      </c>
    </row>
    <row r="96" spans="1:10" x14ac:dyDescent="0.2">
      <c r="A96">
        <v>11</v>
      </c>
      <c r="B96" t="s">
        <v>40</v>
      </c>
      <c r="C96">
        <v>30</v>
      </c>
      <c r="D96">
        <v>15</v>
      </c>
      <c r="E96">
        <v>1</v>
      </c>
      <c r="F96">
        <v>32</v>
      </c>
      <c r="G96">
        <v>1738</v>
      </c>
      <c r="H96">
        <v>0.69999998807907104</v>
      </c>
      <c r="I96" t="s">
        <v>392</v>
      </c>
      <c r="J96" t="s">
        <v>393</v>
      </c>
    </row>
    <row r="98" spans="1:8" x14ac:dyDescent="0.2">
      <c r="A98" t="s">
        <v>394</v>
      </c>
    </row>
    <row r="99" spans="1:8" x14ac:dyDescent="0.2">
      <c r="A99" t="s">
        <v>395</v>
      </c>
      <c r="B99" t="s">
        <v>396</v>
      </c>
      <c r="C99">
        <v>2</v>
      </c>
      <c r="D99">
        <v>3</v>
      </c>
      <c r="E99">
        <v>4</v>
      </c>
      <c r="F99">
        <v>5</v>
      </c>
    </row>
    <row r="100" spans="1:8" x14ac:dyDescent="0.2">
      <c r="A100">
        <v>1</v>
      </c>
      <c r="B100" t="s">
        <v>397</v>
      </c>
      <c r="C100" t="s">
        <v>398</v>
      </c>
      <c r="D100" t="s">
        <v>392</v>
      </c>
      <c r="E100" t="s">
        <v>399</v>
      </c>
      <c r="F100" t="s">
        <v>400</v>
      </c>
    </row>
    <row r="101" spans="1:8" x14ac:dyDescent="0.2">
      <c r="A101">
        <v>2</v>
      </c>
      <c r="B101" t="s">
        <v>392</v>
      </c>
      <c r="C101" t="s">
        <v>401</v>
      </c>
      <c r="D101" t="s">
        <v>392</v>
      </c>
      <c r="E101" t="s">
        <v>402</v>
      </c>
      <c r="F101" t="s">
        <v>403</v>
      </c>
    </row>
    <row r="102" spans="1:8" x14ac:dyDescent="0.2">
      <c r="A102">
        <v>3</v>
      </c>
      <c r="B102" t="s">
        <v>392</v>
      </c>
      <c r="C102" t="s">
        <v>404</v>
      </c>
      <c r="D102" t="s">
        <v>392</v>
      </c>
      <c r="E102" t="s">
        <v>405</v>
      </c>
      <c r="F102" t="s">
        <v>40</v>
      </c>
    </row>
    <row r="103" spans="1:8" x14ac:dyDescent="0.2">
      <c r="A103">
        <v>4</v>
      </c>
      <c r="B103" t="s">
        <v>392</v>
      </c>
      <c r="C103" t="s">
        <v>392</v>
      </c>
      <c r="D103" t="s">
        <v>392</v>
      </c>
      <c r="E103" t="s">
        <v>406</v>
      </c>
      <c r="F103" t="s">
        <v>392</v>
      </c>
    </row>
    <row r="105" spans="1:8" x14ac:dyDescent="0.2">
      <c r="A105" t="s">
        <v>407</v>
      </c>
    </row>
    <row r="107" spans="1:8" x14ac:dyDescent="0.2">
      <c r="A107" t="s">
        <v>408</v>
      </c>
    </row>
    <row r="108" spans="1:8" x14ac:dyDescent="0.2">
      <c r="A108" t="s">
        <v>21</v>
      </c>
      <c r="B108" t="s">
        <v>22</v>
      </c>
      <c r="C108" t="s">
        <v>409</v>
      </c>
      <c r="D108" t="s">
        <v>43</v>
      </c>
      <c r="E108" t="s">
        <v>410</v>
      </c>
      <c r="F108" t="s">
        <v>46</v>
      </c>
      <c r="G108" t="s">
        <v>47</v>
      </c>
      <c r="H108" t="s">
        <v>30</v>
      </c>
    </row>
    <row r="109" spans="1:8" x14ac:dyDescent="0.2">
      <c r="A109">
        <v>1</v>
      </c>
      <c r="B109" t="s">
        <v>30</v>
      </c>
      <c r="C109" t="s">
        <v>411</v>
      </c>
      <c r="D109">
        <v>3.7672998905181885</v>
      </c>
      <c r="E109">
        <v>3.4723999500274658</v>
      </c>
      <c r="F109">
        <v>21.532199859619141</v>
      </c>
      <c r="G109">
        <v>0.16130000352859497</v>
      </c>
      <c r="H109">
        <v>1</v>
      </c>
    </row>
    <row r="110" spans="1:8" x14ac:dyDescent="0.2">
      <c r="A110">
        <v>2</v>
      </c>
      <c r="B110" t="s">
        <v>31</v>
      </c>
      <c r="C110" t="s">
        <v>412</v>
      </c>
      <c r="D110">
        <v>7.5739998817443848</v>
      </c>
      <c r="E110">
        <v>1.614799976348877</v>
      </c>
      <c r="F110">
        <v>1.996399998664856</v>
      </c>
      <c r="G110">
        <v>0.80889999866485596</v>
      </c>
      <c r="H110">
        <v>1</v>
      </c>
    </row>
    <row r="111" spans="1:8" x14ac:dyDescent="0.2">
      <c r="A111">
        <v>3</v>
      </c>
      <c r="B111" t="s">
        <v>50</v>
      </c>
      <c r="C111" t="s">
        <v>413</v>
      </c>
      <c r="D111">
        <v>15.250300407409668</v>
      </c>
      <c r="E111">
        <v>1.0709999799728394</v>
      </c>
      <c r="F111">
        <v>1.2035000324249268</v>
      </c>
      <c r="G111">
        <v>0.88969999551773071</v>
      </c>
      <c r="H111">
        <v>1.0002000331878662</v>
      </c>
    </row>
    <row r="112" spans="1:8" x14ac:dyDescent="0.2">
      <c r="A112">
        <v>4</v>
      </c>
      <c r="B112" t="s">
        <v>51</v>
      </c>
      <c r="C112" t="s">
        <v>414</v>
      </c>
      <c r="D112">
        <v>24.793899536132812</v>
      </c>
      <c r="E112">
        <v>0.86309999227523804</v>
      </c>
      <c r="F112">
        <v>0.93500000238418579</v>
      </c>
      <c r="G112">
        <v>0.92309999465942383</v>
      </c>
      <c r="H112">
        <v>1.0001000165939331</v>
      </c>
    </row>
    <row r="113" spans="1:9" x14ac:dyDescent="0.2">
      <c r="A113">
        <v>5</v>
      </c>
      <c r="B113" t="s">
        <v>52</v>
      </c>
      <c r="C113" t="s">
        <v>415</v>
      </c>
      <c r="D113">
        <v>11.592599868774414</v>
      </c>
      <c r="E113">
        <v>5.3768000602722168</v>
      </c>
      <c r="F113">
        <v>10.723799705505371</v>
      </c>
      <c r="G113">
        <v>0.49950000643730164</v>
      </c>
      <c r="H113">
        <v>1.0038000345230103</v>
      </c>
    </row>
    <row r="114" spans="1:9" x14ac:dyDescent="0.2">
      <c r="A114">
        <v>6</v>
      </c>
      <c r="B114" t="s">
        <v>53</v>
      </c>
      <c r="C114" t="s">
        <v>416</v>
      </c>
      <c r="D114">
        <v>21.579999923706055</v>
      </c>
      <c r="E114">
        <v>3.6456000804901123</v>
      </c>
      <c r="F114">
        <v>5.8873000144958496</v>
      </c>
      <c r="G114">
        <v>0.61500000953674316</v>
      </c>
      <c r="H114">
        <v>1.0068999528884888</v>
      </c>
    </row>
    <row r="115" spans="1:9" x14ac:dyDescent="0.2">
      <c r="A115">
        <v>7</v>
      </c>
      <c r="B115" t="s">
        <v>54</v>
      </c>
      <c r="C115" t="s">
        <v>414</v>
      </c>
      <c r="D115">
        <v>55.340999603271484</v>
      </c>
      <c r="E115">
        <v>3.2097001075744629</v>
      </c>
      <c r="F115">
        <v>4.4021000862121582</v>
      </c>
      <c r="G115">
        <v>0.72850000858306885</v>
      </c>
      <c r="H115">
        <v>1.0009000301361084</v>
      </c>
    </row>
    <row r="116" spans="1:9" x14ac:dyDescent="0.2">
      <c r="A116">
        <v>8</v>
      </c>
      <c r="B116" t="s">
        <v>55</v>
      </c>
      <c r="C116" t="s">
        <v>416</v>
      </c>
      <c r="D116">
        <v>20.350000381469727</v>
      </c>
      <c r="E116">
        <v>4.6729998588562012</v>
      </c>
      <c r="F116">
        <v>7.9214000701904297</v>
      </c>
      <c r="G116">
        <v>0.58609998226165771</v>
      </c>
      <c r="H116">
        <v>1.0065000057220459</v>
      </c>
    </row>
    <row r="117" spans="1:9" x14ac:dyDescent="0.2">
      <c r="A117">
        <v>9</v>
      </c>
      <c r="B117" t="s">
        <v>56</v>
      </c>
      <c r="C117" t="s">
        <v>417</v>
      </c>
      <c r="D117">
        <v>23.877099990844727</v>
      </c>
      <c r="E117">
        <v>0.19910000264644623</v>
      </c>
      <c r="F117">
        <v>0.20250000059604645</v>
      </c>
      <c r="G117">
        <v>0.98320001363754272</v>
      </c>
      <c r="H117">
        <v>1</v>
      </c>
    </row>
    <row r="118" spans="1:9" x14ac:dyDescent="0.2">
      <c r="A118">
        <v>10</v>
      </c>
      <c r="B118" t="s">
        <v>57</v>
      </c>
      <c r="C118" t="s">
        <v>418</v>
      </c>
      <c r="D118">
        <v>42.30059814453125</v>
      </c>
      <c r="E118">
        <v>0.26780000329017639</v>
      </c>
      <c r="F118">
        <v>0.27369999885559082</v>
      </c>
      <c r="G118">
        <v>0.97869998216629028</v>
      </c>
      <c r="H118">
        <v>1</v>
      </c>
    </row>
    <row r="119" spans="1:9" x14ac:dyDescent="0.2">
      <c r="A119">
        <v>11</v>
      </c>
      <c r="B119" t="s">
        <v>58</v>
      </c>
      <c r="C119" t="s">
        <v>419</v>
      </c>
      <c r="D119">
        <v>99.9833984375</v>
      </c>
      <c r="E119">
        <v>0.59130001068115234</v>
      </c>
      <c r="F119">
        <v>0.60600000619888306</v>
      </c>
      <c r="G119">
        <v>0.9757000207901001</v>
      </c>
      <c r="H119">
        <v>1</v>
      </c>
    </row>
    <row r="121" spans="1:9" x14ac:dyDescent="0.2">
      <c r="A121" t="s">
        <v>420</v>
      </c>
    </row>
    <row r="122" spans="1:9" x14ac:dyDescent="0.2">
      <c r="A122" t="s">
        <v>21</v>
      </c>
      <c r="B122" t="s">
        <v>22</v>
      </c>
      <c r="C122" t="s">
        <v>421</v>
      </c>
      <c r="D122" t="s">
        <v>24</v>
      </c>
      <c r="E122" t="s">
        <v>422</v>
      </c>
      <c r="F122" t="s">
        <v>423</v>
      </c>
      <c r="G122" t="s">
        <v>27</v>
      </c>
      <c r="H122" t="s">
        <v>424</v>
      </c>
      <c r="I122" t="s">
        <v>425</v>
      </c>
    </row>
    <row r="123" spans="1:9" x14ac:dyDescent="0.2">
      <c r="A123">
        <v>1</v>
      </c>
      <c r="B123" t="s">
        <v>30</v>
      </c>
      <c r="C123">
        <v>2.0010000767456404E-8</v>
      </c>
      <c r="D123">
        <v>518.70001220703125</v>
      </c>
      <c r="E123">
        <v>137.5</v>
      </c>
      <c r="F123">
        <v>84</v>
      </c>
      <c r="G123">
        <v>0.74000000953674316</v>
      </c>
      <c r="H123" t="s">
        <v>426</v>
      </c>
      <c r="I123" t="s">
        <v>427</v>
      </c>
    </row>
    <row r="124" spans="1:9" x14ac:dyDescent="0.2">
      <c r="A124">
        <v>2</v>
      </c>
      <c r="B124" t="s">
        <v>31</v>
      </c>
      <c r="C124">
        <v>2.0010000767456404E-8</v>
      </c>
      <c r="D124">
        <v>2201.199951171875</v>
      </c>
      <c r="E124">
        <v>15.699999809265137</v>
      </c>
      <c r="F124">
        <v>11</v>
      </c>
      <c r="G124">
        <v>0.30000001192092896</v>
      </c>
      <c r="H124" t="s">
        <v>426</v>
      </c>
      <c r="I124" t="s">
        <v>428</v>
      </c>
    </row>
    <row r="125" spans="1:9" x14ac:dyDescent="0.2">
      <c r="A125">
        <v>3</v>
      </c>
      <c r="B125" t="s">
        <v>32</v>
      </c>
      <c r="C125">
        <v>2.0010000767456404E-8</v>
      </c>
      <c r="D125">
        <v>5679.7998046875</v>
      </c>
      <c r="E125">
        <v>33.599998474121094</v>
      </c>
      <c r="F125">
        <v>22.700000762939453</v>
      </c>
      <c r="G125">
        <v>0.18999999761581421</v>
      </c>
      <c r="H125" t="s">
        <v>426</v>
      </c>
      <c r="I125" t="s">
        <v>429</v>
      </c>
    </row>
    <row r="126" spans="1:9" x14ac:dyDescent="0.2">
      <c r="A126">
        <v>4</v>
      </c>
      <c r="B126" t="s">
        <v>33</v>
      </c>
      <c r="C126">
        <v>1.9990000765801597E-8</v>
      </c>
      <c r="D126">
        <v>9333.5</v>
      </c>
      <c r="E126">
        <v>48.799999237060547</v>
      </c>
      <c r="F126">
        <v>43.299999237060547</v>
      </c>
      <c r="G126">
        <v>0.15000000596046448</v>
      </c>
      <c r="H126" t="s">
        <v>426</v>
      </c>
      <c r="I126" t="s">
        <v>430</v>
      </c>
    </row>
    <row r="127" spans="1:9" x14ac:dyDescent="0.2">
      <c r="A127">
        <v>5</v>
      </c>
      <c r="B127" t="s">
        <v>34</v>
      </c>
      <c r="C127">
        <v>1.9990000765801597E-8</v>
      </c>
      <c r="D127">
        <v>946.0999755859375</v>
      </c>
      <c r="E127">
        <v>8</v>
      </c>
      <c r="F127">
        <v>6</v>
      </c>
      <c r="G127">
        <v>0.46000000834465027</v>
      </c>
      <c r="H127" t="s">
        <v>426</v>
      </c>
      <c r="I127" t="s">
        <v>431</v>
      </c>
    </row>
    <row r="128" spans="1:9" x14ac:dyDescent="0.2">
      <c r="A128">
        <v>6</v>
      </c>
      <c r="B128" t="s">
        <v>35</v>
      </c>
      <c r="C128">
        <v>1.9999999878450581E-8</v>
      </c>
      <c r="D128">
        <v>3476.10009765625</v>
      </c>
      <c r="E128">
        <v>37.200000762939453</v>
      </c>
      <c r="F128">
        <v>18.200000762939453</v>
      </c>
      <c r="G128">
        <v>0.23999999463558197</v>
      </c>
      <c r="H128" t="s">
        <v>426</v>
      </c>
      <c r="I128" t="s">
        <v>432</v>
      </c>
    </row>
    <row r="129" spans="1:10" x14ac:dyDescent="0.2">
      <c r="A129">
        <v>7</v>
      </c>
      <c r="B129" t="s">
        <v>36</v>
      </c>
      <c r="C129">
        <v>1.9990000765801597E-8</v>
      </c>
      <c r="D129">
        <v>10542.5</v>
      </c>
      <c r="E129">
        <v>126.69999694824219</v>
      </c>
      <c r="F129">
        <v>38.400001525878906</v>
      </c>
      <c r="G129">
        <v>0.14000000059604645</v>
      </c>
      <c r="H129" t="s">
        <v>426</v>
      </c>
      <c r="I129" t="s">
        <v>430</v>
      </c>
    </row>
    <row r="130" spans="1:10" x14ac:dyDescent="0.2">
      <c r="A130">
        <v>8</v>
      </c>
      <c r="B130" t="s">
        <v>37</v>
      </c>
      <c r="C130">
        <v>1.9999999878450581E-8</v>
      </c>
      <c r="D130">
        <v>2742.5</v>
      </c>
      <c r="E130">
        <v>17.200000762939453</v>
      </c>
      <c r="F130">
        <v>15</v>
      </c>
      <c r="G130">
        <v>0.27000001072883606</v>
      </c>
      <c r="H130" t="s">
        <v>426</v>
      </c>
      <c r="I130" t="s">
        <v>432</v>
      </c>
    </row>
    <row r="131" spans="1:10" x14ac:dyDescent="0.2">
      <c r="A131">
        <v>9</v>
      </c>
      <c r="B131" t="s">
        <v>38</v>
      </c>
      <c r="C131">
        <v>1.9990000765801597E-8</v>
      </c>
      <c r="D131">
        <v>2234.10009765625</v>
      </c>
      <c r="E131">
        <v>26</v>
      </c>
      <c r="F131">
        <v>23.200000762939453</v>
      </c>
      <c r="G131">
        <v>0.30000001192092896</v>
      </c>
      <c r="H131" t="s">
        <v>426</v>
      </c>
      <c r="I131" t="s">
        <v>433</v>
      </c>
    </row>
    <row r="132" spans="1:10" x14ac:dyDescent="0.2">
      <c r="A132">
        <v>10</v>
      </c>
      <c r="B132" t="s">
        <v>39</v>
      </c>
      <c r="C132">
        <v>1.9990000765801597E-8</v>
      </c>
      <c r="D132">
        <v>3787.300048828125</v>
      </c>
      <c r="E132">
        <v>69.599998474121094</v>
      </c>
      <c r="F132">
        <v>20.200000762939453</v>
      </c>
      <c r="G132">
        <v>0.23000000417232513</v>
      </c>
      <c r="H132" t="s">
        <v>426</v>
      </c>
      <c r="I132" t="s">
        <v>434</v>
      </c>
    </row>
    <row r="133" spans="1:10" x14ac:dyDescent="0.2">
      <c r="A133">
        <v>11</v>
      </c>
      <c r="B133" t="s">
        <v>40</v>
      </c>
      <c r="C133">
        <v>2.0010000767456404E-8</v>
      </c>
      <c r="D133">
        <v>4901</v>
      </c>
      <c r="E133">
        <v>11.699999809265137</v>
      </c>
      <c r="F133">
        <v>9.8999996185302734</v>
      </c>
      <c r="G133">
        <v>0.20000000298023224</v>
      </c>
      <c r="H133" t="s">
        <v>426</v>
      </c>
      <c r="I133" t="s">
        <v>435</v>
      </c>
    </row>
    <row r="135" spans="1:10" x14ac:dyDescent="0.2">
      <c r="A135" t="s">
        <v>62</v>
      </c>
    </row>
    <row r="138" spans="1:10" x14ac:dyDescent="0.2">
      <c r="A138" t="s">
        <v>368</v>
      </c>
    </row>
    <row r="139" spans="1:10" x14ac:dyDescent="0.2">
      <c r="A139" t="s">
        <v>369</v>
      </c>
    </row>
    <row r="140" spans="1:10" x14ac:dyDescent="0.2">
      <c r="A140" t="s">
        <v>21</v>
      </c>
      <c r="B140" t="s">
        <v>22</v>
      </c>
      <c r="C140" t="s">
        <v>370</v>
      </c>
      <c r="D140" t="s">
        <v>371</v>
      </c>
      <c r="E140" t="s">
        <v>372</v>
      </c>
      <c r="F140" t="s">
        <v>373</v>
      </c>
      <c r="G140" t="s">
        <v>374</v>
      </c>
      <c r="H140" t="s">
        <v>375</v>
      </c>
      <c r="I140" t="s">
        <v>376</v>
      </c>
      <c r="J140" t="s">
        <v>377</v>
      </c>
    </row>
    <row r="141" spans="1:10" x14ac:dyDescent="0.2">
      <c r="A141">
        <v>1</v>
      </c>
      <c r="B141" t="s">
        <v>30</v>
      </c>
      <c r="C141" t="s">
        <v>378</v>
      </c>
      <c r="D141" t="s">
        <v>379</v>
      </c>
      <c r="E141">
        <v>1</v>
      </c>
      <c r="F141">
        <v>15</v>
      </c>
      <c r="G141">
        <v>84.869003295898438</v>
      </c>
      <c r="H141">
        <v>1.8320000171661377</v>
      </c>
      <c r="I141">
        <v>6</v>
      </c>
      <c r="J141">
        <v>5</v>
      </c>
    </row>
    <row r="142" spans="1:10" x14ac:dyDescent="0.2">
      <c r="A142">
        <v>2</v>
      </c>
      <c r="B142" t="s">
        <v>31</v>
      </c>
      <c r="C142" t="s">
        <v>378</v>
      </c>
      <c r="D142" t="s">
        <v>380</v>
      </c>
      <c r="E142">
        <v>2</v>
      </c>
      <c r="F142">
        <v>15</v>
      </c>
      <c r="G142">
        <v>151.10800170898438</v>
      </c>
      <c r="H142">
        <v>0.47277998924255371</v>
      </c>
      <c r="I142">
        <v>2</v>
      </c>
      <c r="J142">
        <v>2</v>
      </c>
    </row>
    <row r="143" spans="1:10" x14ac:dyDescent="0.2">
      <c r="A143">
        <v>3</v>
      </c>
      <c r="B143" t="s">
        <v>32</v>
      </c>
      <c r="C143" t="s">
        <v>378</v>
      </c>
      <c r="D143" t="s">
        <v>380</v>
      </c>
      <c r="E143">
        <v>2</v>
      </c>
      <c r="F143">
        <v>15</v>
      </c>
      <c r="G143">
        <v>119.48699951171875</v>
      </c>
      <c r="H143">
        <v>0.37413999438285828</v>
      </c>
      <c r="I143">
        <v>3</v>
      </c>
      <c r="J143">
        <v>7</v>
      </c>
    </row>
    <row r="144" spans="1:10" x14ac:dyDescent="0.2">
      <c r="A144">
        <v>4</v>
      </c>
      <c r="B144" t="s">
        <v>33</v>
      </c>
      <c r="C144" t="s">
        <v>378</v>
      </c>
      <c r="D144" t="s">
        <v>380</v>
      </c>
      <c r="E144">
        <v>2</v>
      </c>
      <c r="F144">
        <v>15</v>
      </c>
      <c r="G144">
        <v>107.24500274658203</v>
      </c>
      <c r="H144">
        <v>0.33583998680114746</v>
      </c>
      <c r="I144">
        <v>2</v>
      </c>
      <c r="J144">
        <v>2.4000000953674316</v>
      </c>
    </row>
    <row r="145" spans="1:10" x14ac:dyDescent="0.2">
      <c r="A145">
        <v>5</v>
      </c>
      <c r="B145" t="s">
        <v>34</v>
      </c>
      <c r="C145" t="s">
        <v>378</v>
      </c>
      <c r="D145" t="s">
        <v>381</v>
      </c>
      <c r="E145">
        <v>4</v>
      </c>
      <c r="F145">
        <v>15</v>
      </c>
      <c r="G145">
        <v>129.45700073242188</v>
      </c>
      <c r="H145">
        <v>1.1910099983215332</v>
      </c>
      <c r="I145">
        <v>4.9000000953674316</v>
      </c>
      <c r="J145">
        <v>4.1999998092651367</v>
      </c>
    </row>
    <row r="146" spans="1:10" x14ac:dyDescent="0.2">
      <c r="A146">
        <v>6</v>
      </c>
      <c r="B146" t="s">
        <v>35</v>
      </c>
      <c r="C146" t="s">
        <v>378</v>
      </c>
      <c r="D146" t="s">
        <v>381</v>
      </c>
      <c r="E146">
        <v>4</v>
      </c>
      <c r="F146">
        <v>15</v>
      </c>
      <c r="G146">
        <v>90.679000854492188</v>
      </c>
      <c r="H146">
        <v>0.83393001556396484</v>
      </c>
      <c r="I146">
        <v>5.5</v>
      </c>
      <c r="J146">
        <v>5.9000000953674316</v>
      </c>
    </row>
    <row r="147" spans="1:10" x14ac:dyDescent="0.2">
      <c r="A147">
        <v>7</v>
      </c>
      <c r="B147" t="s">
        <v>36</v>
      </c>
      <c r="C147" t="s">
        <v>378</v>
      </c>
      <c r="D147" t="s">
        <v>381</v>
      </c>
      <c r="E147">
        <v>4</v>
      </c>
      <c r="F147">
        <v>15</v>
      </c>
      <c r="G147">
        <v>77.502998352050781</v>
      </c>
      <c r="H147">
        <v>0.71253997087478638</v>
      </c>
      <c r="I147">
        <v>3.2999999523162842</v>
      </c>
      <c r="J147">
        <v>4.0999999046325684</v>
      </c>
    </row>
    <row r="148" spans="1:10" x14ac:dyDescent="0.2">
      <c r="A148">
        <v>8</v>
      </c>
      <c r="B148" t="s">
        <v>37</v>
      </c>
      <c r="C148" t="s">
        <v>378</v>
      </c>
      <c r="D148" t="s">
        <v>381</v>
      </c>
      <c r="E148">
        <v>4</v>
      </c>
      <c r="F148">
        <v>15</v>
      </c>
      <c r="G148">
        <v>107.51300048828125</v>
      </c>
      <c r="H148">
        <v>0.98900002241134644</v>
      </c>
      <c r="I148">
        <v>7.5</v>
      </c>
      <c r="J148">
        <v>3</v>
      </c>
    </row>
    <row r="149" spans="1:10" x14ac:dyDescent="0.2">
      <c r="A149">
        <v>9</v>
      </c>
      <c r="B149" t="s">
        <v>38</v>
      </c>
      <c r="C149" t="s">
        <v>378</v>
      </c>
      <c r="D149" t="s">
        <v>382</v>
      </c>
      <c r="E149">
        <v>5</v>
      </c>
      <c r="F149">
        <v>15</v>
      </c>
      <c r="G149">
        <v>134.93400573730469</v>
      </c>
      <c r="H149">
        <v>0.19359999895095825</v>
      </c>
      <c r="I149">
        <v>3.5</v>
      </c>
      <c r="J149">
        <v>3.5999999046325684</v>
      </c>
    </row>
    <row r="150" spans="1:10" x14ac:dyDescent="0.2">
      <c r="A150">
        <v>10</v>
      </c>
      <c r="B150" t="s">
        <v>39</v>
      </c>
      <c r="C150" t="s">
        <v>378</v>
      </c>
      <c r="D150" t="s">
        <v>382</v>
      </c>
      <c r="E150">
        <v>5</v>
      </c>
      <c r="F150">
        <v>15</v>
      </c>
      <c r="G150">
        <v>146.42500305175781</v>
      </c>
      <c r="H150">
        <v>0.21017999947071075</v>
      </c>
      <c r="I150">
        <v>1</v>
      </c>
      <c r="J150">
        <v>3.2999999523162842</v>
      </c>
    </row>
    <row r="151" spans="1:10" x14ac:dyDescent="0.2">
      <c r="A151">
        <v>11</v>
      </c>
      <c r="B151" t="s">
        <v>40</v>
      </c>
      <c r="C151" t="s">
        <v>378</v>
      </c>
      <c r="D151" t="s">
        <v>382</v>
      </c>
      <c r="E151">
        <v>5</v>
      </c>
      <c r="F151">
        <v>15</v>
      </c>
      <c r="G151">
        <v>191.38900756835938</v>
      </c>
      <c r="H151">
        <v>0.27485001087188721</v>
      </c>
      <c r="I151">
        <v>3</v>
      </c>
      <c r="J151">
        <v>4</v>
      </c>
    </row>
    <row r="153" spans="1:10" x14ac:dyDescent="0.2">
      <c r="A153" t="s">
        <v>21</v>
      </c>
      <c r="B153" t="s">
        <v>22</v>
      </c>
      <c r="C153" t="s">
        <v>383</v>
      </c>
      <c r="D153" t="s">
        <v>384</v>
      </c>
      <c r="E153" t="s">
        <v>385</v>
      </c>
      <c r="F153" t="s">
        <v>386</v>
      </c>
      <c r="G153" t="s">
        <v>387</v>
      </c>
      <c r="H153" t="s">
        <v>388</v>
      </c>
      <c r="I153" t="s">
        <v>389</v>
      </c>
      <c r="J153" t="s">
        <v>390</v>
      </c>
    </row>
    <row r="154" spans="1:10" x14ac:dyDescent="0.2">
      <c r="A154">
        <v>1</v>
      </c>
      <c r="B154" t="s">
        <v>30</v>
      </c>
      <c r="C154">
        <v>10</v>
      </c>
      <c r="D154">
        <v>5</v>
      </c>
      <c r="E154">
        <v>1</v>
      </c>
      <c r="F154">
        <v>64</v>
      </c>
      <c r="G154">
        <v>1630</v>
      </c>
      <c r="H154">
        <v>0.69999998807907104</v>
      </c>
      <c r="I154">
        <v>9.3000001907348633</v>
      </c>
      <c r="J154" t="s">
        <v>391</v>
      </c>
    </row>
    <row r="155" spans="1:10" x14ac:dyDescent="0.2">
      <c r="A155">
        <v>2</v>
      </c>
      <c r="B155" t="s">
        <v>31</v>
      </c>
      <c r="C155">
        <v>20</v>
      </c>
      <c r="D155">
        <v>10</v>
      </c>
      <c r="E155">
        <v>0</v>
      </c>
      <c r="F155">
        <v>64</v>
      </c>
      <c r="G155">
        <v>1686</v>
      </c>
      <c r="H155">
        <v>0.69999998807907104</v>
      </c>
      <c r="I155" t="s">
        <v>392</v>
      </c>
      <c r="J155" t="s">
        <v>393</v>
      </c>
    </row>
    <row r="156" spans="1:10" x14ac:dyDescent="0.2">
      <c r="A156">
        <v>3</v>
      </c>
      <c r="B156" t="s">
        <v>32</v>
      </c>
      <c r="C156">
        <v>20</v>
      </c>
      <c r="D156">
        <v>10</v>
      </c>
      <c r="E156">
        <v>0</v>
      </c>
      <c r="F156">
        <v>64</v>
      </c>
      <c r="G156">
        <v>1672</v>
      </c>
      <c r="H156">
        <v>0.69999998807907104</v>
      </c>
      <c r="I156" t="s">
        <v>392</v>
      </c>
      <c r="J156" t="s">
        <v>393</v>
      </c>
    </row>
    <row r="157" spans="1:10" x14ac:dyDescent="0.2">
      <c r="A157">
        <v>4</v>
      </c>
      <c r="B157" t="s">
        <v>33</v>
      </c>
      <c r="C157">
        <v>20</v>
      </c>
      <c r="D157">
        <v>10</v>
      </c>
      <c r="E157">
        <v>1</v>
      </c>
      <c r="F157">
        <v>64</v>
      </c>
      <c r="G157">
        <v>1664</v>
      </c>
      <c r="H157">
        <v>0.69999998807907104</v>
      </c>
      <c r="I157" t="s">
        <v>392</v>
      </c>
      <c r="J157" t="s">
        <v>393</v>
      </c>
    </row>
    <row r="158" spans="1:10" x14ac:dyDescent="0.2">
      <c r="A158">
        <v>5</v>
      </c>
      <c r="B158" t="s">
        <v>34</v>
      </c>
      <c r="C158">
        <v>10</v>
      </c>
      <c r="D158">
        <v>5</v>
      </c>
      <c r="E158">
        <v>1</v>
      </c>
      <c r="F158">
        <v>32</v>
      </c>
      <c r="G158">
        <v>1658</v>
      </c>
      <c r="H158">
        <v>0.69999998807907104</v>
      </c>
      <c r="I158">
        <v>9.3000001907348633</v>
      </c>
      <c r="J158" t="s">
        <v>391</v>
      </c>
    </row>
    <row r="159" spans="1:10" x14ac:dyDescent="0.2">
      <c r="A159">
        <v>6</v>
      </c>
      <c r="B159" t="s">
        <v>35</v>
      </c>
      <c r="C159">
        <v>20</v>
      </c>
      <c r="D159">
        <v>10</v>
      </c>
      <c r="E159">
        <v>1</v>
      </c>
      <c r="F159">
        <v>32</v>
      </c>
      <c r="G159">
        <v>1632</v>
      </c>
      <c r="H159">
        <v>0.69999998807907104</v>
      </c>
      <c r="I159">
        <v>9.3000001907348633</v>
      </c>
      <c r="J159" t="s">
        <v>391</v>
      </c>
    </row>
    <row r="160" spans="1:10" x14ac:dyDescent="0.2">
      <c r="A160">
        <v>7</v>
      </c>
      <c r="B160" t="s">
        <v>36</v>
      </c>
      <c r="C160">
        <v>20</v>
      </c>
      <c r="D160">
        <v>10</v>
      </c>
      <c r="E160">
        <v>1</v>
      </c>
      <c r="F160">
        <v>32</v>
      </c>
      <c r="G160">
        <v>1622</v>
      </c>
      <c r="H160">
        <v>0.69999998807907104</v>
      </c>
      <c r="I160">
        <v>9.3000001907348633</v>
      </c>
      <c r="J160" t="s">
        <v>391</v>
      </c>
    </row>
    <row r="161" spans="1:10" x14ac:dyDescent="0.2">
      <c r="A161">
        <v>8</v>
      </c>
      <c r="B161" t="s">
        <v>37</v>
      </c>
      <c r="C161">
        <v>20</v>
      </c>
      <c r="D161">
        <v>10</v>
      </c>
      <c r="E161">
        <v>1</v>
      </c>
      <c r="F161">
        <v>32</v>
      </c>
      <c r="G161">
        <v>1642</v>
      </c>
      <c r="H161">
        <v>0.69999998807907104</v>
      </c>
      <c r="I161">
        <v>9.3000001907348633</v>
      </c>
      <c r="J161" t="s">
        <v>391</v>
      </c>
    </row>
    <row r="162" spans="1:10" x14ac:dyDescent="0.2">
      <c r="A162">
        <v>9</v>
      </c>
      <c r="B162" t="s">
        <v>38</v>
      </c>
      <c r="C162">
        <v>20</v>
      </c>
      <c r="D162">
        <v>10</v>
      </c>
      <c r="E162">
        <v>1</v>
      </c>
      <c r="F162">
        <v>32</v>
      </c>
      <c r="G162">
        <v>1690</v>
      </c>
      <c r="H162">
        <v>0.69999998807907104</v>
      </c>
      <c r="I162" t="s">
        <v>392</v>
      </c>
      <c r="J162" t="s">
        <v>393</v>
      </c>
    </row>
    <row r="163" spans="1:10" x14ac:dyDescent="0.2">
      <c r="A163">
        <v>10</v>
      </c>
      <c r="B163" t="s">
        <v>39</v>
      </c>
      <c r="C163">
        <v>30</v>
      </c>
      <c r="D163">
        <v>15</v>
      </c>
      <c r="E163">
        <v>0</v>
      </c>
      <c r="F163">
        <v>32</v>
      </c>
      <c r="G163">
        <v>1706</v>
      </c>
      <c r="H163">
        <v>0.69999998807907104</v>
      </c>
      <c r="I163" t="s">
        <v>392</v>
      </c>
      <c r="J163" t="s">
        <v>393</v>
      </c>
    </row>
    <row r="164" spans="1:10" x14ac:dyDescent="0.2">
      <c r="A164">
        <v>11</v>
      </c>
      <c r="B164" t="s">
        <v>40</v>
      </c>
      <c r="C164">
        <v>30</v>
      </c>
      <c r="D164">
        <v>15</v>
      </c>
      <c r="E164">
        <v>1</v>
      </c>
      <c r="F164">
        <v>32</v>
      </c>
      <c r="G164">
        <v>1738</v>
      </c>
      <c r="H164">
        <v>0.69999998807907104</v>
      </c>
      <c r="I164" t="s">
        <v>392</v>
      </c>
      <c r="J164" t="s">
        <v>393</v>
      </c>
    </row>
    <row r="166" spans="1:10" x14ac:dyDescent="0.2">
      <c r="A166" t="s">
        <v>394</v>
      </c>
    </row>
    <row r="167" spans="1:10" x14ac:dyDescent="0.2">
      <c r="A167" t="s">
        <v>395</v>
      </c>
      <c r="B167" t="s">
        <v>396</v>
      </c>
      <c r="C167">
        <v>2</v>
      </c>
      <c r="D167">
        <v>3</v>
      </c>
      <c r="E167">
        <v>4</v>
      </c>
      <c r="F167">
        <v>5</v>
      </c>
    </row>
    <row r="168" spans="1:10" x14ac:dyDescent="0.2">
      <c r="A168">
        <v>1</v>
      </c>
      <c r="B168" t="s">
        <v>397</v>
      </c>
      <c r="C168" t="s">
        <v>398</v>
      </c>
      <c r="D168" t="s">
        <v>392</v>
      </c>
      <c r="E168" t="s">
        <v>399</v>
      </c>
      <c r="F168" t="s">
        <v>400</v>
      </c>
    </row>
    <row r="169" spans="1:10" x14ac:dyDescent="0.2">
      <c r="A169">
        <v>2</v>
      </c>
      <c r="B169" t="s">
        <v>392</v>
      </c>
      <c r="C169" t="s">
        <v>401</v>
      </c>
      <c r="D169" t="s">
        <v>392</v>
      </c>
      <c r="E169" t="s">
        <v>402</v>
      </c>
      <c r="F169" t="s">
        <v>403</v>
      </c>
    </row>
    <row r="170" spans="1:10" x14ac:dyDescent="0.2">
      <c r="A170">
        <v>3</v>
      </c>
      <c r="B170" t="s">
        <v>392</v>
      </c>
      <c r="C170" t="s">
        <v>404</v>
      </c>
      <c r="D170" t="s">
        <v>392</v>
      </c>
      <c r="E170" t="s">
        <v>405</v>
      </c>
      <c r="F170" t="s">
        <v>40</v>
      </c>
    </row>
    <row r="171" spans="1:10" x14ac:dyDescent="0.2">
      <c r="A171">
        <v>4</v>
      </c>
      <c r="B171" t="s">
        <v>392</v>
      </c>
      <c r="C171" t="s">
        <v>392</v>
      </c>
      <c r="D171" t="s">
        <v>392</v>
      </c>
      <c r="E171" t="s">
        <v>406</v>
      </c>
      <c r="F171" t="s">
        <v>392</v>
      </c>
    </row>
    <row r="173" spans="1:10" x14ac:dyDescent="0.2">
      <c r="A173" t="s">
        <v>407</v>
      </c>
    </row>
    <row r="175" spans="1:10" x14ac:dyDescent="0.2">
      <c r="A175" t="s">
        <v>408</v>
      </c>
    </row>
    <row r="176" spans="1:10" x14ac:dyDescent="0.2">
      <c r="A176" t="s">
        <v>21</v>
      </c>
      <c r="B176" t="s">
        <v>22</v>
      </c>
      <c r="C176" t="s">
        <v>409</v>
      </c>
      <c r="D176" t="s">
        <v>43</v>
      </c>
      <c r="E176" t="s">
        <v>410</v>
      </c>
      <c r="F176" t="s">
        <v>46</v>
      </c>
      <c r="G176" t="s">
        <v>47</v>
      </c>
      <c r="H176" t="s">
        <v>30</v>
      </c>
    </row>
    <row r="177" spans="1:9" x14ac:dyDescent="0.2">
      <c r="A177">
        <v>1</v>
      </c>
      <c r="B177" t="s">
        <v>30</v>
      </c>
      <c r="C177" t="s">
        <v>411</v>
      </c>
      <c r="D177">
        <v>3.7672998905181885</v>
      </c>
      <c r="E177">
        <v>3.4723999500274658</v>
      </c>
      <c r="F177">
        <v>21.532199859619141</v>
      </c>
      <c r="G177">
        <v>0.16130000352859497</v>
      </c>
      <c r="H177">
        <v>1</v>
      </c>
    </row>
    <row r="178" spans="1:9" x14ac:dyDescent="0.2">
      <c r="A178">
        <v>2</v>
      </c>
      <c r="B178" t="s">
        <v>31</v>
      </c>
      <c r="C178" t="s">
        <v>412</v>
      </c>
      <c r="D178">
        <v>7.5739998817443848</v>
      </c>
      <c r="E178">
        <v>1.614799976348877</v>
      </c>
      <c r="F178">
        <v>1.996399998664856</v>
      </c>
      <c r="G178">
        <v>0.80889999866485596</v>
      </c>
      <c r="H178">
        <v>1</v>
      </c>
    </row>
    <row r="179" spans="1:9" x14ac:dyDescent="0.2">
      <c r="A179">
        <v>3</v>
      </c>
      <c r="B179" t="s">
        <v>50</v>
      </c>
      <c r="C179" t="s">
        <v>413</v>
      </c>
      <c r="D179">
        <v>15.250300407409668</v>
      </c>
      <c r="E179">
        <v>1.0709999799728394</v>
      </c>
      <c r="F179">
        <v>1.2035000324249268</v>
      </c>
      <c r="G179">
        <v>0.88969999551773071</v>
      </c>
      <c r="H179">
        <v>1.0002000331878662</v>
      </c>
    </row>
    <row r="180" spans="1:9" x14ac:dyDescent="0.2">
      <c r="A180">
        <v>4</v>
      </c>
      <c r="B180" t="s">
        <v>51</v>
      </c>
      <c r="C180" t="s">
        <v>414</v>
      </c>
      <c r="D180">
        <v>24.793899536132812</v>
      </c>
      <c r="E180">
        <v>0.86309999227523804</v>
      </c>
      <c r="F180">
        <v>0.93500000238418579</v>
      </c>
      <c r="G180">
        <v>0.92309999465942383</v>
      </c>
      <c r="H180">
        <v>1.0001000165939331</v>
      </c>
    </row>
    <row r="181" spans="1:9" x14ac:dyDescent="0.2">
      <c r="A181">
        <v>5</v>
      </c>
      <c r="B181" t="s">
        <v>52</v>
      </c>
      <c r="C181" t="s">
        <v>415</v>
      </c>
      <c r="D181">
        <v>11.592599868774414</v>
      </c>
      <c r="E181">
        <v>5.3768000602722168</v>
      </c>
      <c r="F181">
        <v>10.723799705505371</v>
      </c>
      <c r="G181">
        <v>0.49950000643730164</v>
      </c>
      <c r="H181">
        <v>1.0038000345230103</v>
      </c>
    </row>
    <row r="182" spans="1:9" x14ac:dyDescent="0.2">
      <c r="A182">
        <v>6</v>
      </c>
      <c r="B182" t="s">
        <v>53</v>
      </c>
      <c r="C182" t="s">
        <v>416</v>
      </c>
      <c r="D182">
        <v>21.579999923706055</v>
      </c>
      <c r="E182">
        <v>3.6456000804901123</v>
      </c>
      <c r="F182">
        <v>5.8873000144958496</v>
      </c>
      <c r="G182">
        <v>0.61500000953674316</v>
      </c>
      <c r="H182">
        <v>1.0068999528884888</v>
      </c>
    </row>
    <row r="183" spans="1:9" x14ac:dyDescent="0.2">
      <c r="A183">
        <v>7</v>
      </c>
      <c r="B183" t="s">
        <v>54</v>
      </c>
      <c r="C183" t="s">
        <v>414</v>
      </c>
      <c r="D183">
        <v>55.340999603271484</v>
      </c>
      <c r="E183">
        <v>3.2097001075744629</v>
      </c>
      <c r="F183">
        <v>4.4021000862121582</v>
      </c>
      <c r="G183">
        <v>0.72850000858306885</v>
      </c>
      <c r="H183">
        <v>1.0009000301361084</v>
      </c>
    </row>
    <row r="184" spans="1:9" x14ac:dyDescent="0.2">
      <c r="A184">
        <v>8</v>
      </c>
      <c r="B184" t="s">
        <v>55</v>
      </c>
      <c r="C184" t="s">
        <v>416</v>
      </c>
      <c r="D184">
        <v>20.350000381469727</v>
      </c>
      <c r="E184">
        <v>4.6729998588562012</v>
      </c>
      <c r="F184">
        <v>7.9214000701904297</v>
      </c>
      <c r="G184">
        <v>0.58609998226165771</v>
      </c>
      <c r="H184">
        <v>1.0065000057220459</v>
      </c>
    </row>
    <row r="185" spans="1:9" x14ac:dyDescent="0.2">
      <c r="A185">
        <v>9</v>
      </c>
      <c r="B185" t="s">
        <v>56</v>
      </c>
      <c r="C185" t="s">
        <v>417</v>
      </c>
      <c r="D185">
        <v>23.877099990844727</v>
      </c>
      <c r="E185">
        <v>0.19910000264644623</v>
      </c>
      <c r="F185">
        <v>0.20250000059604645</v>
      </c>
      <c r="G185">
        <v>0.98320001363754272</v>
      </c>
      <c r="H185">
        <v>1</v>
      </c>
    </row>
    <row r="186" spans="1:9" x14ac:dyDescent="0.2">
      <c r="A186">
        <v>10</v>
      </c>
      <c r="B186" t="s">
        <v>57</v>
      </c>
      <c r="C186" t="s">
        <v>418</v>
      </c>
      <c r="D186">
        <v>42.30059814453125</v>
      </c>
      <c r="E186">
        <v>0.26780000329017639</v>
      </c>
      <c r="F186">
        <v>0.27369999885559082</v>
      </c>
      <c r="G186">
        <v>0.97869998216629028</v>
      </c>
      <c r="H186">
        <v>1</v>
      </c>
    </row>
    <row r="187" spans="1:9" x14ac:dyDescent="0.2">
      <c r="A187">
        <v>11</v>
      </c>
      <c r="B187" t="s">
        <v>58</v>
      </c>
      <c r="C187" t="s">
        <v>419</v>
      </c>
      <c r="D187">
        <v>99.9833984375</v>
      </c>
      <c r="E187">
        <v>0.59130001068115234</v>
      </c>
      <c r="F187">
        <v>0.60600000619888306</v>
      </c>
      <c r="G187">
        <v>0.9757000207901001</v>
      </c>
      <c r="H187">
        <v>1</v>
      </c>
    </row>
    <row r="189" spans="1:9" x14ac:dyDescent="0.2">
      <c r="A189" t="s">
        <v>420</v>
      </c>
    </row>
    <row r="190" spans="1:9" x14ac:dyDescent="0.2">
      <c r="A190" t="s">
        <v>21</v>
      </c>
      <c r="B190" t="s">
        <v>22</v>
      </c>
      <c r="C190" t="s">
        <v>421</v>
      </c>
      <c r="D190" t="s">
        <v>24</v>
      </c>
      <c r="E190" t="s">
        <v>422</v>
      </c>
      <c r="F190" t="s">
        <v>423</v>
      </c>
      <c r="G190" t="s">
        <v>27</v>
      </c>
      <c r="H190" t="s">
        <v>424</v>
      </c>
      <c r="I190" t="s">
        <v>425</v>
      </c>
    </row>
    <row r="191" spans="1:9" x14ac:dyDescent="0.2">
      <c r="A191">
        <v>1</v>
      </c>
      <c r="B191" t="s">
        <v>30</v>
      </c>
      <c r="C191">
        <v>2.0010000767456404E-8</v>
      </c>
      <c r="D191">
        <v>518.70001220703125</v>
      </c>
      <c r="E191">
        <v>137.5</v>
      </c>
      <c r="F191">
        <v>84</v>
      </c>
      <c r="G191">
        <v>0.74000000953674316</v>
      </c>
      <c r="H191" t="s">
        <v>426</v>
      </c>
      <c r="I191" t="s">
        <v>427</v>
      </c>
    </row>
    <row r="192" spans="1:9" x14ac:dyDescent="0.2">
      <c r="A192">
        <v>2</v>
      </c>
      <c r="B192" t="s">
        <v>31</v>
      </c>
      <c r="C192">
        <v>2.0010000767456404E-8</v>
      </c>
      <c r="D192">
        <v>2201.199951171875</v>
      </c>
      <c r="E192">
        <v>15.699999809265137</v>
      </c>
      <c r="F192">
        <v>11</v>
      </c>
      <c r="G192">
        <v>0.30000001192092896</v>
      </c>
      <c r="H192" t="s">
        <v>426</v>
      </c>
      <c r="I192" t="s">
        <v>428</v>
      </c>
    </row>
    <row r="193" spans="1:10" x14ac:dyDescent="0.2">
      <c r="A193">
        <v>3</v>
      </c>
      <c r="B193" t="s">
        <v>32</v>
      </c>
      <c r="C193">
        <v>2.0010000767456404E-8</v>
      </c>
      <c r="D193">
        <v>5679.7998046875</v>
      </c>
      <c r="E193">
        <v>33.599998474121094</v>
      </c>
      <c r="F193">
        <v>22.700000762939453</v>
      </c>
      <c r="G193">
        <v>0.18999999761581421</v>
      </c>
      <c r="H193" t="s">
        <v>426</v>
      </c>
      <c r="I193" t="s">
        <v>429</v>
      </c>
    </row>
    <row r="194" spans="1:10" x14ac:dyDescent="0.2">
      <c r="A194">
        <v>4</v>
      </c>
      <c r="B194" t="s">
        <v>33</v>
      </c>
      <c r="C194">
        <v>1.9990000765801597E-8</v>
      </c>
      <c r="D194">
        <v>9333.5</v>
      </c>
      <c r="E194">
        <v>48.799999237060547</v>
      </c>
      <c r="F194">
        <v>43.299999237060547</v>
      </c>
      <c r="G194">
        <v>0.15000000596046448</v>
      </c>
      <c r="H194" t="s">
        <v>426</v>
      </c>
      <c r="I194" t="s">
        <v>430</v>
      </c>
    </row>
    <row r="195" spans="1:10" x14ac:dyDescent="0.2">
      <c r="A195">
        <v>5</v>
      </c>
      <c r="B195" t="s">
        <v>34</v>
      </c>
      <c r="C195">
        <v>1.9990000765801597E-8</v>
      </c>
      <c r="D195">
        <v>946.0999755859375</v>
      </c>
      <c r="E195">
        <v>8</v>
      </c>
      <c r="F195">
        <v>6</v>
      </c>
      <c r="G195">
        <v>0.46000000834465027</v>
      </c>
      <c r="H195" t="s">
        <v>426</v>
      </c>
      <c r="I195" t="s">
        <v>431</v>
      </c>
    </row>
    <row r="196" spans="1:10" x14ac:dyDescent="0.2">
      <c r="A196">
        <v>6</v>
      </c>
      <c r="B196" t="s">
        <v>35</v>
      </c>
      <c r="C196">
        <v>1.9999999878450581E-8</v>
      </c>
      <c r="D196">
        <v>3476.10009765625</v>
      </c>
      <c r="E196">
        <v>37.200000762939453</v>
      </c>
      <c r="F196">
        <v>18.200000762939453</v>
      </c>
      <c r="G196">
        <v>0.23999999463558197</v>
      </c>
      <c r="H196" t="s">
        <v>426</v>
      </c>
      <c r="I196" t="s">
        <v>432</v>
      </c>
    </row>
    <row r="197" spans="1:10" x14ac:dyDescent="0.2">
      <c r="A197">
        <v>7</v>
      </c>
      <c r="B197" t="s">
        <v>36</v>
      </c>
      <c r="C197">
        <v>1.9990000765801597E-8</v>
      </c>
      <c r="D197">
        <v>10542.5</v>
      </c>
      <c r="E197">
        <v>126.69999694824219</v>
      </c>
      <c r="F197">
        <v>38.400001525878906</v>
      </c>
      <c r="G197">
        <v>0.14000000059604645</v>
      </c>
      <c r="H197" t="s">
        <v>426</v>
      </c>
      <c r="I197" t="s">
        <v>430</v>
      </c>
    </row>
    <row r="198" spans="1:10" x14ac:dyDescent="0.2">
      <c r="A198">
        <v>8</v>
      </c>
      <c r="B198" t="s">
        <v>37</v>
      </c>
      <c r="C198">
        <v>1.9999999878450581E-8</v>
      </c>
      <c r="D198">
        <v>2742.5</v>
      </c>
      <c r="E198">
        <v>17.200000762939453</v>
      </c>
      <c r="F198">
        <v>15</v>
      </c>
      <c r="G198">
        <v>0.27000001072883606</v>
      </c>
      <c r="H198" t="s">
        <v>426</v>
      </c>
      <c r="I198" t="s">
        <v>432</v>
      </c>
    </row>
    <row r="199" spans="1:10" x14ac:dyDescent="0.2">
      <c r="A199">
        <v>9</v>
      </c>
      <c r="B199" t="s">
        <v>38</v>
      </c>
      <c r="C199">
        <v>1.9990000765801597E-8</v>
      </c>
      <c r="D199">
        <v>2234.10009765625</v>
      </c>
      <c r="E199">
        <v>26</v>
      </c>
      <c r="F199">
        <v>23.200000762939453</v>
      </c>
      <c r="G199">
        <v>0.30000001192092896</v>
      </c>
      <c r="H199" t="s">
        <v>426</v>
      </c>
      <c r="I199" t="s">
        <v>433</v>
      </c>
    </row>
    <row r="200" spans="1:10" x14ac:dyDescent="0.2">
      <c r="A200">
        <v>10</v>
      </c>
      <c r="B200" t="s">
        <v>39</v>
      </c>
      <c r="C200">
        <v>1.9990000765801597E-8</v>
      </c>
      <c r="D200">
        <v>3787.300048828125</v>
      </c>
      <c r="E200">
        <v>69.599998474121094</v>
      </c>
      <c r="F200">
        <v>20.200000762939453</v>
      </c>
      <c r="G200">
        <v>0.23000000417232513</v>
      </c>
      <c r="H200" t="s">
        <v>426</v>
      </c>
      <c r="I200" t="s">
        <v>434</v>
      </c>
    </row>
    <row r="201" spans="1:10" x14ac:dyDescent="0.2">
      <c r="A201">
        <v>11</v>
      </c>
      <c r="B201" t="s">
        <v>40</v>
      </c>
      <c r="C201">
        <v>2.0010000767456404E-8</v>
      </c>
      <c r="D201">
        <v>4901</v>
      </c>
      <c r="E201">
        <v>11.699999809265137</v>
      </c>
      <c r="F201">
        <v>9.8999996185302734</v>
      </c>
      <c r="G201">
        <v>0.20000000298023224</v>
      </c>
      <c r="H201" t="s">
        <v>426</v>
      </c>
      <c r="I201" t="s">
        <v>435</v>
      </c>
    </row>
    <row r="203" spans="1:10" x14ac:dyDescent="0.2">
      <c r="A203" t="s">
        <v>62</v>
      </c>
    </row>
    <row r="206" spans="1:10" x14ac:dyDescent="0.2">
      <c r="A206" t="s">
        <v>368</v>
      </c>
    </row>
    <row r="207" spans="1:10" x14ac:dyDescent="0.2">
      <c r="A207" t="s">
        <v>369</v>
      </c>
    </row>
    <row r="208" spans="1:10" x14ac:dyDescent="0.2">
      <c r="A208" t="s">
        <v>21</v>
      </c>
      <c r="B208" t="s">
        <v>22</v>
      </c>
      <c r="C208" t="s">
        <v>370</v>
      </c>
      <c r="D208" t="s">
        <v>371</v>
      </c>
      <c r="E208" t="s">
        <v>372</v>
      </c>
      <c r="F208" t="s">
        <v>373</v>
      </c>
      <c r="G208" t="s">
        <v>374</v>
      </c>
      <c r="H208" t="s">
        <v>375</v>
      </c>
      <c r="I208" t="s">
        <v>376</v>
      </c>
      <c r="J208" t="s">
        <v>377</v>
      </c>
    </row>
    <row r="209" spans="1:10" x14ac:dyDescent="0.2">
      <c r="A209">
        <v>1</v>
      </c>
      <c r="B209" t="s">
        <v>30</v>
      </c>
      <c r="C209" t="s">
        <v>378</v>
      </c>
      <c r="D209" t="s">
        <v>379</v>
      </c>
      <c r="E209">
        <v>1</v>
      </c>
      <c r="F209">
        <v>15</v>
      </c>
      <c r="G209">
        <v>84.869003295898438</v>
      </c>
      <c r="H209">
        <v>1.8320000171661377</v>
      </c>
      <c r="I209">
        <v>6</v>
      </c>
      <c r="J209">
        <v>5</v>
      </c>
    </row>
    <row r="210" spans="1:10" x14ac:dyDescent="0.2">
      <c r="A210">
        <v>2</v>
      </c>
      <c r="B210" t="s">
        <v>31</v>
      </c>
      <c r="C210" t="s">
        <v>378</v>
      </c>
      <c r="D210" t="s">
        <v>380</v>
      </c>
      <c r="E210">
        <v>2</v>
      </c>
      <c r="F210">
        <v>15</v>
      </c>
      <c r="G210">
        <v>151.10800170898438</v>
      </c>
      <c r="H210">
        <v>0.47277998924255371</v>
      </c>
      <c r="I210">
        <v>2</v>
      </c>
      <c r="J210">
        <v>2</v>
      </c>
    </row>
    <row r="211" spans="1:10" x14ac:dyDescent="0.2">
      <c r="A211">
        <v>3</v>
      </c>
      <c r="B211" t="s">
        <v>32</v>
      </c>
      <c r="C211" t="s">
        <v>378</v>
      </c>
      <c r="D211" t="s">
        <v>380</v>
      </c>
      <c r="E211">
        <v>2</v>
      </c>
      <c r="F211">
        <v>15</v>
      </c>
      <c r="G211">
        <v>119.48699951171875</v>
      </c>
      <c r="H211">
        <v>0.37413999438285828</v>
      </c>
      <c r="I211">
        <v>3</v>
      </c>
      <c r="J211">
        <v>7</v>
      </c>
    </row>
    <row r="212" spans="1:10" x14ac:dyDescent="0.2">
      <c r="A212">
        <v>4</v>
      </c>
      <c r="B212" t="s">
        <v>33</v>
      </c>
      <c r="C212" t="s">
        <v>378</v>
      </c>
      <c r="D212" t="s">
        <v>380</v>
      </c>
      <c r="E212">
        <v>2</v>
      </c>
      <c r="F212">
        <v>15</v>
      </c>
      <c r="G212">
        <v>107.24500274658203</v>
      </c>
      <c r="H212">
        <v>0.33583998680114746</v>
      </c>
      <c r="I212">
        <v>2</v>
      </c>
      <c r="J212">
        <v>2.4000000953674316</v>
      </c>
    </row>
    <row r="213" spans="1:10" x14ac:dyDescent="0.2">
      <c r="A213">
        <v>5</v>
      </c>
      <c r="B213" t="s">
        <v>34</v>
      </c>
      <c r="C213" t="s">
        <v>378</v>
      </c>
      <c r="D213" t="s">
        <v>381</v>
      </c>
      <c r="E213">
        <v>4</v>
      </c>
      <c r="F213">
        <v>15</v>
      </c>
      <c r="G213">
        <v>129.45700073242188</v>
      </c>
      <c r="H213">
        <v>1.1910099983215332</v>
      </c>
      <c r="I213">
        <v>4.9000000953674316</v>
      </c>
      <c r="J213">
        <v>4.1999998092651367</v>
      </c>
    </row>
    <row r="214" spans="1:10" x14ac:dyDescent="0.2">
      <c r="A214">
        <v>6</v>
      </c>
      <c r="B214" t="s">
        <v>35</v>
      </c>
      <c r="C214" t="s">
        <v>378</v>
      </c>
      <c r="D214" t="s">
        <v>381</v>
      </c>
      <c r="E214">
        <v>4</v>
      </c>
      <c r="F214">
        <v>15</v>
      </c>
      <c r="G214">
        <v>90.679000854492188</v>
      </c>
      <c r="H214">
        <v>0.83393001556396484</v>
      </c>
      <c r="I214">
        <v>5.5</v>
      </c>
      <c r="J214">
        <v>5.9000000953674316</v>
      </c>
    </row>
    <row r="215" spans="1:10" x14ac:dyDescent="0.2">
      <c r="A215">
        <v>7</v>
      </c>
      <c r="B215" t="s">
        <v>36</v>
      </c>
      <c r="C215" t="s">
        <v>378</v>
      </c>
      <c r="D215" t="s">
        <v>381</v>
      </c>
      <c r="E215">
        <v>4</v>
      </c>
      <c r="F215">
        <v>15</v>
      </c>
      <c r="G215">
        <v>77.502998352050781</v>
      </c>
      <c r="H215">
        <v>0.71253997087478638</v>
      </c>
      <c r="I215">
        <v>3.2999999523162842</v>
      </c>
      <c r="J215">
        <v>4.0999999046325684</v>
      </c>
    </row>
    <row r="216" spans="1:10" x14ac:dyDescent="0.2">
      <c r="A216">
        <v>8</v>
      </c>
      <c r="B216" t="s">
        <v>37</v>
      </c>
      <c r="C216" t="s">
        <v>378</v>
      </c>
      <c r="D216" t="s">
        <v>381</v>
      </c>
      <c r="E216">
        <v>4</v>
      </c>
      <c r="F216">
        <v>15</v>
      </c>
      <c r="G216">
        <v>107.51300048828125</v>
      </c>
      <c r="H216">
        <v>0.98900002241134644</v>
      </c>
      <c r="I216">
        <v>7.5</v>
      </c>
      <c r="J216">
        <v>3</v>
      </c>
    </row>
    <row r="217" spans="1:10" x14ac:dyDescent="0.2">
      <c r="A217">
        <v>9</v>
      </c>
      <c r="B217" t="s">
        <v>38</v>
      </c>
      <c r="C217" t="s">
        <v>378</v>
      </c>
      <c r="D217" t="s">
        <v>382</v>
      </c>
      <c r="E217">
        <v>5</v>
      </c>
      <c r="F217">
        <v>15</v>
      </c>
      <c r="G217">
        <v>134.93400573730469</v>
      </c>
      <c r="H217">
        <v>0.19359999895095825</v>
      </c>
      <c r="I217">
        <v>3.5</v>
      </c>
      <c r="J217">
        <v>3.5999999046325684</v>
      </c>
    </row>
    <row r="218" spans="1:10" x14ac:dyDescent="0.2">
      <c r="A218">
        <v>10</v>
      </c>
      <c r="B218" t="s">
        <v>39</v>
      </c>
      <c r="C218" t="s">
        <v>378</v>
      </c>
      <c r="D218" t="s">
        <v>382</v>
      </c>
      <c r="E218">
        <v>5</v>
      </c>
      <c r="F218">
        <v>15</v>
      </c>
      <c r="G218">
        <v>146.42500305175781</v>
      </c>
      <c r="H218">
        <v>0.21017999947071075</v>
      </c>
      <c r="I218">
        <v>1</v>
      </c>
      <c r="J218">
        <v>3.2999999523162842</v>
      </c>
    </row>
    <row r="219" spans="1:10" x14ac:dyDescent="0.2">
      <c r="A219">
        <v>11</v>
      </c>
      <c r="B219" t="s">
        <v>40</v>
      </c>
      <c r="C219" t="s">
        <v>378</v>
      </c>
      <c r="D219" t="s">
        <v>382</v>
      </c>
      <c r="E219">
        <v>5</v>
      </c>
      <c r="F219">
        <v>15</v>
      </c>
      <c r="G219">
        <v>191.38900756835938</v>
      </c>
      <c r="H219">
        <v>0.27485001087188721</v>
      </c>
      <c r="I219">
        <v>3</v>
      </c>
      <c r="J219">
        <v>4</v>
      </c>
    </row>
    <row r="221" spans="1:10" x14ac:dyDescent="0.2">
      <c r="A221" t="s">
        <v>21</v>
      </c>
      <c r="B221" t="s">
        <v>22</v>
      </c>
      <c r="C221" t="s">
        <v>383</v>
      </c>
      <c r="D221" t="s">
        <v>384</v>
      </c>
      <c r="E221" t="s">
        <v>385</v>
      </c>
      <c r="F221" t="s">
        <v>386</v>
      </c>
      <c r="G221" t="s">
        <v>387</v>
      </c>
      <c r="H221" t="s">
        <v>388</v>
      </c>
      <c r="I221" t="s">
        <v>389</v>
      </c>
      <c r="J221" t="s">
        <v>390</v>
      </c>
    </row>
    <row r="222" spans="1:10" x14ac:dyDescent="0.2">
      <c r="A222">
        <v>1</v>
      </c>
      <c r="B222" t="s">
        <v>30</v>
      </c>
      <c r="C222">
        <v>10</v>
      </c>
      <c r="D222">
        <v>5</v>
      </c>
      <c r="E222">
        <v>1</v>
      </c>
      <c r="F222">
        <v>64</v>
      </c>
      <c r="G222">
        <v>1630</v>
      </c>
      <c r="H222">
        <v>0.69999998807907104</v>
      </c>
      <c r="I222">
        <v>9.3000001907348633</v>
      </c>
      <c r="J222" t="s">
        <v>391</v>
      </c>
    </row>
    <row r="223" spans="1:10" x14ac:dyDescent="0.2">
      <c r="A223">
        <v>2</v>
      </c>
      <c r="B223" t="s">
        <v>31</v>
      </c>
      <c r="C223">
        <v>20</v>
      </c>
      <c r="D223">
        <v>10</v>
      </c>
      <c r="E223">
        <v>0</v>
      </c>
      <c r="F223">
        <v>64</v>
      </c>
      <c r="G223">
        <v>1686</v>
      </c>
      <c r="H223">
        <v>0.69999998807907104</v>
      </c>
      <c r="I223" t="s">
        <v>392</v>
      </c>
      <c r="J223" t="s">
        <v>393</v>
      </c>
    </row>
    <row r="224" spans="1:10" x14ac:dyDescent="0.2">
      <c r="A224">
        <v>3</v>
      </c>
      <c r="B224" t="s">
        <v>32</v>
      </c>
      <c r="C224">
        <v>20</v>
      </c>
      <c r="D224">
        <v>10</v>
      </c>
      <c r="E224">
        <v>0</v>
      </c>
      <c r="F224">
        <v>64</v>
      </c>
      <c r="G224">
        <v>1672</v>
      </c>
      <c r="H224">
        <v>0.69999998807907104</v>
      </c>
      <c r="I224" t="s">
        <v>392</v>
      </c>
      <c r="J224" t="s">
        <v>393</v>
      </c>
    </row>
    <row r="225" spans="1:10" x14ac:dyDescent="0.2">
      <c r="A225">
        <v>4</v>
      </c>
      <c r="B225" t="s">
        <v>33</v>
      </c>
      <c r="C225">
        <v>20</v>
      </c>
      <c r="D225">
        <v>10</v>
      </c>
      <c r="E225">
        <v>1</v>
      </c>
      <c r="F225">
        <v>64</v>
      </c>
      <c r="G225">
        <v>1664</v>
      </c>
      <c r="H225">
        <v>0.69999998807907104</v>
      </c>
      <c r="I225" t="s">
        <v>392</v>
      </c>
      <c r="J225" t="s">
        <v>393</v>
      </c>
    </row>
    <row r="226" spans="1:10" x14ac:dyDescent="0.2">
      <c r="A226">
        <v>5</v>
      </c>
      <c r="B226" t="s">
        <v>34</v>
      </c>
      <c r="C226">
        <v>10</v>
      </c>
      <c r="D226">
        <v>5</v>
      </c>
      <c r="E226">
        <v>1</v>
      </c>
      <c r="F226">
        <v>32</v>
      </c>
      <c r="G226">
        <v>1658</v>
      </c>
      <c r="H226">
        <v>0.69999998807907104</v>
      </c>
      <c r="I226">
        <v>9.3000001907348633</v>
      </c>
      <c r="J226" t="s">
        <v>391</v>
      </c>
    </row>
    <row r="227" spans="1:10" x14ac:dyDescent="0.2">
      <c r="A227">
        <v>6</v>
      </c>
      <c r="B227" t="s">
        <v>35</v>
      </c>
      <c r="C227">
        <v>20</v>
      </c>
      <c r="D227">
        <v>10</v>
      </c>
      <c r="E227">
        <v>1</v>
      </c>
      <c r="F227">
        <v>32</v>
      </c>
      <c r="G227">
        <v>1632</v>
      </c>
      <c r="H227">
        <v>0.69999998807907104</v>
      </c>
      <c r="I227">
        <v>9.3000001907348633</v>
      </c>
      <c r="J227" t="s">
        <v>391</v>
      </c>
    </row>
    <row r="228" spans="1:10" x14ac:dyDescent="0.2">
      <c r="A228">
        <v>7</v>
      </c>
      <c r="B228" t="s">
        <v>36</v>
      </c>
      <c r="C228">
        <v>20</v>
      </c>
      <c r="D228">
        <v>10</v>
      </c>
      <c r="E228">
        <v>1</v>
      </c>
      <c r="F228">
        <v>32</v>
      </c>
      <c r="G228">
        <v>1622</v>
      </c>
      <c r="H228">
        <v>0.69999998807907104</v>
      </c>
      <c r="I228">
        <v>9.3000001907348633</v>
      </c>
      <c r="J228" t="s">
        <v>391</v>
      </c>
    </row>
    <row r="229" spans="1:10" x14ac:dyDescent="0.2">
      <c r="A229">
        <v>8</v>
      </c>
      <c r="B229" t="s">
        <v>37</v>
      </c>
      <c r="C229">
        <v>20</v>
      </c>
      <c r="D229">
        <v>10</v>
      </c>
      <c r="E229">
        <v>1</v>
      </c>
      <c r="F229">
        <v>32</v>
      </c>
      <c r="G229">
        <v>1642</v>
      </c>
      <c r="H229">
        <v>0.69999998807907104</v>
      </c>
      <c r="I229">
        <v>9.3000001907348633</v>
      </c>
      <c r="J229" t="s">
        <v>391</v>
      </c>
    </row>
    <row r="230" spans="1:10" x14ac:dyDescent="0.2">
      <c r="A230">
        <v>9</v>
      </c>
      <c r="B230" t="s">
        <v>38</v>
      </c>
      <c r="C230">
        <v>20</v>
      </c>
      <c r="D230">
        <v>10</v>
      </c>
      <c r="E230">
        <v>1</v>
      </c>
      <c r="F230">
        <v>32</v>
      </c>
      <c r="G230">
        <v>1690</v>
      </c>
      <c r="H230">
        <v>0.69999998807907104</v>
      </c>
      <c r="I230" t="s">
        <v>392</v>
      </c>
      <c r="J230" t="s">
        <v>393</v>
      </c>
    </row>
    <row r="231" spans="1:10" x14ac:dyDescent="0.2">
      <c r="A231">
        <v>10</v>
      </c>
      <c r="B231" t="s">
        <v>39</v>
      </c>
      <c r="C231">
        <v>30</v>
      </c>
      <c r="D231">
        <v>15</v>
      </c>
      <c r="E231">
        <v>0</v>
      </c>
      <c r="F231">
        <v>32</v>
      </c>
      <c r="G231">
        <v>1706</v>
      </c>
      <c r="H231">
        <v>0.69999998807907104</v>
      </c>
      <c r="I231" t="s">
        <v>392</v>
      </c>
      <c r="J231" t="s">
        <v>393</v>
      </c>
    </row>
    <row r="232" spans="1:10" x14ac:dyDescent="0.2">
      <c r="A232">
        <v>11</v>
      </c>
      <c r="B232" t="s">
        <v>40</v>
      </c>
      <c r="C232">
        <v>30</v>
      </c>
      <c r="D232">
        <v>15</v>
      </c>
      <c r="E232">
        <v>1</v>
      </c>
      <c r="F232">
        <v>32</v>
      </c>
      <c r="G232">
        <v>1738</v>
      </c>
      <c r="H232">
        <v>0.69999998807907104</v>
      </c>
      <c r="I232" t="s">
        <v>392</v>
      </c>
      <c r="J232" t="s">
        <v>393</v>
      </c>
    </row>
    <row r="234" spans="1:10" x14ac:dyDescent="0.2">
      <c r="A234" t="s">
        <v>394</v>
      </c>
    </row>
    <row r="235" spans="1:10" x14ac:dyDescent="0.2">
      <c r="A235" t="s">
        <v>395</v>
      </c>
      <c r="B235" t="s">
        <v>396</v>
      </c>
      <c r="C235">
        <v>2</v>
      </c>
      <c r="D235">
        <v>3</v>
      </c>
      <c r="E235">
        <v>4</v>
      </c>
      <c r="F235">
        <v>5</v>
      </c>
    </row>
    <row r="236" spans="1:10" x14ac:dyDescent="0.2">
      <c r="A236">
        <v>1</v>
      </c>
      <c r="B236" t="s">
        <v>397</v>
      </c>
      <c r="C236" t="s">
        <v>398</v>
      </c>
      <c r="D236" t="s">
        <v>392</v>
      </c>
      <c r="E236" t="s">
        <v>399</v>
      </c>
      <c r="F236" t="s">
        <v>400</v>
      </c>
    </row>
    <row r="237" spans="1:10" x14ac:dyDescent="0.2">
      <c r="A237">
        <v>2</v>
      </c>
      <c r="B237" t="s">
        <v>392</v>
      </c>
      <c r="C237" t="s">
        <v>401</v>
      </c>
      <c r="D237" t="s">
        <v>392</v>
      </c>
      <c r="E237" t="s">
        <v>402</v>
      </c>
      <c r="F237" t="s">
        <v>403</v>
      </c>
    </row>
    <row r="238" spans="1:10" x14ac:dyDescent="0.2">
      <c r="A238">
        <v>3</v>
      </c>
      <c r="B238" t="s">
        <v>392</v>
      </c>
      <c r="C238" t="s">
        <v>404</v>
      </c>
      <c r="D238" t="s">
        <v>392</v>
      </c>
      <c r="E238" t="s">
        <v>405</v>
      </c>
      <c r="F238" t="s">
        <v>40</v>
      </c>
    </row>
    <row r="239" spans="1:10" x14ac:dyDescent="0.2">
      <c r="A239">
        <v>4</v>
      </c>
      <c r="B239" t="s">
        <v>392</v>
      </c>
      <c r="C239" t="s">
        <v>392</v>
      </c>
      <c r="D239" t="s">
        <v>392</v>
      </c>
      <c r="E239" t="s">
        <v>406</v>
      </c>
      <c r="F239" t="s">
        <v>392</v>
      </c>
    </row>
    <row r="241" spans="1:8" x14ac:dyDescent="0.2">
      <c r="A241" t="s">
        <v>407</v>
      </c>
    </row>
    <row r="243" spans="1:8" x14ac:dyDescent="0.2">
      <c r="A243" t="s">
        <v>408</v>
      </c>
    </row>
    <row r="244" spans="1:8" x14ac:dyDescent="0.2">
      <c r="A244" t="s">
        <v>21</v>
      </c>
      <c r="B244" t="s">
        <v>22</v>
      </c>
      <c r="C244" t="s">
        <v>409</v>
      </c>
      <c r="D244" t="s">
        <v>43</v>
      </c>
      <c r="E244" t="s">
        <v>410</v>
      </c>
      <c r="F244" t="s">
        <v>46</v>
      </c>
      <c r="G244" t="s">
        <v>47</v>
      </c>
      <c r="H244" t="s">
        <v>30</v>
      </c>
    </row>
    <row r="245" spans="1:8" x14ac:dyDescent="0.2">
      <c r="A245">
        <v>1</v>
      </c>
      <c r="B245" t="s">
        <v>30</v>
      </c>
      <c r="C245" t="s">
        <v>411</v>
      </c>
      <c r="D245">
        <v>3.7672998905181885</v>
      </c>
      <c r="E245">
        <v>3.4723999500274658</v>
      </c>
      <c r="F245">
        <v>21.532199859619141</v>
      </c>
      <c r="G245">
        <v>0.16130000352859497</v>
      </c>
      <c r="H245">
        <v>1</v>
      </c>
    </row>
    <row r="246" spans="1:8" x14ac:dyDescent="0.2">
      <c r="A246">
        <v>2</v>
      </c>
      <c r="B246" t="s">
        <v>31</v>
      </c>
      <c r="C246" t="s">
        <v>412</v>
      </c>
      <c r="D246">
        <v>7.5739998817443848</v>
      </c>
      <c r="E246">
        <v>1.614799976348877</v>
      </c>
      <c r="F246">
        <v>1.996399998664856</v>
      </c>
      <c r="G246">
        <v>0.80889999866485596</v>
      </c>
      <c r="H246">
        <v>1</v>
      </c>
    </row>
    <row r="247" spans="1:8" x14ac:dyDescent="0.2">
      <c r="A247">
        <v>3</v>
      </c>
      <c r="B247" t="s">
        <v>50</v>
      </c>
      <c r="C247" t="s">
        <v>413</v>
      </c>
      <c r="D247">
        <v>15.250300407409668</v>
      </c>
      <c r="E247">
        <v>1.0709999799728394</v>
      </c>
      <c r="F247">
        <v>1.2035000324249268</v>
      </c>
      <c r="G247">
        <v>0.88969999551773071</v>
      </c>
      <c r="H247">
        <v>1.0002000331878662</v>
      </c>
    </row>
    <row r="248" spans="1:8" x14ac:dyDescent="0.2">
      <c r="A248">
        <v>4</v>
      </c>
      <c r="B248" t="s">
        <v>51</v>
      </c>
      <c r="C248" t="s">
        <v>414</v>
      </c>
      <c r="D248">
        <v>24.793899536132812</v>
      </c>
      <c r="E248">
        <v>0.86309999227523804</v>
      </c>
      <c r="F248">
        <v>0.93500000238418579</v>
      </c>
      <c r="G248">
        <v>0.92309999465942383</v>
      </c>
      <c r="H248">
        <v>1.0001000165939331</v>
      </c>
    </row>
    <row r="249" spans="1:8" x14ac:dyDescent="0.2">
      <c r="A249">
        <v>5</v>
      </c>
      <c r="B249" t="s">
        <v>52</v>
      </c>
      <c r="C249" t="s">
        <v>415</v>
      </c>
      <c r="D249">
        <v>11.592599868774414</v>
      </c>
      <c r="E249">
        <v>5.3768000602722168</v>
      </c>
      <c r="F249">
        <v>10.723799705505371</v>
      </c>
      <c r="G249">
        <v>0.49950000643730164</v>
      </c>
      <c r="H249">
        <v>1.0038000345230103</v>
      </c>
    </row>
    <row r="250" spans="1:8" x14ac:dyDescent="0.2">
      <c r="A250">
        <v>6</v>
      </c>
      <c r="B250" t="s">
        <v>53</v>
      </c>
      <c r="C250" t="s">
        <v>416</v>
      </c>
      <c r="D250">
        <v>21.579999923706055</v>
      </c>
      <c r="E250">
        <v>3.6456000804901123</v>
      </c>
      <c r="F250">
        <v>5.8873000144958496</v>
      </c>
      <c r="G250">
        <v>0.61500000953674316</v>
      </c>
      <c r="H250">
        <v>1.0068999528884888</v>
      </c>
    </row>
    <row r="251" spans="1:8" x14ac:dyDescent="0.2">
      <c r="A251">
        <v>7</v>
      </c>
      <c r="B251" t="s">
        <v>54</v>
      </c>
      <c r="C251" t="s">
        <v>414</v>
      </c>
      <c r="D251">
        <v>55.340999603271484</v>
      </c>
      <c r="E251">
        <v>3.2097001075744629</v>
      </c>
      <c r="F251">
        <v>4.4021000862121582</v>
      </c>
      <c r="G251">
        <v>0.72850000858306885</v>
      </c>
      <c r="H251">
        <v>1.0009000301361084</v>
      </c>
    </row>
    <row r="252" spans="1:8" x14ac:dyDescent="0.2">
      <c r="A252">
        <v>8</v>
      </c>
      <c r="B252" t="s">
        <v>55</v>
      </c>
      <c r="C252" t="s">
        <v>416</v>
      </c>
      <c r="D252">
        <v>20.350000381469727</v>
      </c>
      <c r="E252">
        <v>4.6729998588562012</v>
      </c>
      <c r="F252">
        <v>7.9214000701904297</v>
      </c>
      <c r="G252">
        <v>0.58609998226165771</v>
      </c>
      <c r="H252">
        <v>1.0065000057220459</v>
      </c>
    </row>
    <row r="253" spans="1:8" x14ac:dyDescent="0.2">
      <c r="A253">
        <v>9</v>
      </c>
      <c r="B253" t="s">
        <v>56</v>
      </c>
      <c r="C253" t="s">
        <v>417</v>
      </c>
      <c r="D253">
        <v>23.877099990844727</v>
      </c>
      <c r="E253">
        <v>0.19910000264644623</v>
      </c>
      <c r="F253">
        <v>0.20250000059604645</v>
      </c>
      <c r="G253">
        <v>0.98320001363754272</v>
      </c>
      <c r="H253">
        <v>1</v>
      </c>
    </row>
    <row r="254" spans="1:8" x14ac:dyDescent="0.2">
      <c r="A254">
        <v>10</v>
      </c>
      <c r="B254" t="s">
        <v>57</v>
      </c>
      <c r="C254" t="s">
        <v>418</v>
      </c>
      <c r="D254">
        <v>42.30059814453125</v>
      </c>
      <c r="E254">
        <v>0.26780000329017639</v>
      </c>
      <c r="F254">
        <v>0.27369999885559082</v>
      </c>
      <c r="G254">
        <v>0.97869998216629028</v>
      </c>
      <c r="H254">
        <v>1</v>
      </c>
    </row>
    <row r="255" spans="1:8" x14ac:dyDescent="0.2">
      <c r="A255">
        <v>11</v>
      </c>
      <c r="B255" t="s">
        <v>58</v>
      </c>
      <c r="C255" t="s">
        <v>419</v>
      </c>
      <c r="D255">
        <v>99.9833984375</v>
      </c>
      <c r="E255">
        <v>0.59130001068115234</v>
      </c>
      <c r="F255">
        <v>0.60600000619888306</v>
      </c>
      <c r="G255">
        <v>0.9757000207901001</v>
      </c>
      <c r="H255">
        <v>1</v>
      </c>
    </row>
    <row r="257" spans="1:9" x14ac:dyDescent="0.2">
      <c r="A257" t="s">
        <v>420</v>
      </c>
    </row>
    <row r="258" spans="1:9" x14ac:dyDescent="0.2">
      <c r="A258" t="s">
        <v>21</v>
      </c>
      <c r="B258" t="s">
        <v>22</v>
      </c>
      <c r="C258" t="s">
        <v>421</v>
      </c>
      <c r="D258" t="s">
        <v>24</v>
      </c>
      <c r="E258" t="s">
        <v>422</v>
      </c>
      <c r="F258" t="s">
        <v>423</v>
      </c>
      <c r="G258" t="s">
        <v>27</v>
      </c>
      <c r="H258" t="s">
        <v>424</v>
      </c>
      <c r="I258" t="s">
        <v>425</v>
      </c>
    </row>
    <row r="259" spans="1:9" x14ac:dyDescent="0.2">
      <c r="A259">
        <v>1</v>
      </c>
      <c r="B259" t="s">
        <v>30</v>
      </c>
      <c r="C259">
        <v>2.0010000767456404E-8</v>
      </c>
      <c r="D259">
        <v>518.70001220703125</v>
      </c>
      <c r="E259">
        <v>137.5</v>
      </c>
      <c r="F259">
        <v>84</v>
      </c>
      <c r="G259">
        <v>0.74000000953674316</v>
      </c>
      <c r="H259" t="s">
        <v>426</v>
      </c>
      <c r="I259" t="s">
        <v>427</v>
      </c>
    </row>
    <row r="260" spans="1:9" x14ac:dyDescent="0.2">
      <c r="A260">
        <v>2</v>
      </c>
      <c r="B260" t="s">
        <v>31</v>
      </c>
      <c r="C260">
        <v>2.0010000767456404E-8</v>
      </c>
      <c r="D260">
        <v>2201.199951171875</v>
      </c>
      <c r="E260">
        <v>15.699999809265137</v>
      </c>
      <c r="F260">
        <v>11</v>
      </c>
      <c r="G260">
        <v>0.30000001192092896</v>
      </c>
      <c r="H260" t="s">
        <v>426</v>
      </c>
      <c r="I260" t="s">
        <v>428</v>
      </c>
    </row>
    <row r="261" spans="1:9" x14ac:dyDescent="0.2">
      <c r="A261">
        <v>3</v>
      </c>
      <c r="B261" t="s">
        <v>32</v>
      </c>
      <c r="C261">
        <v>2.0010000767456404E-8</v>
      </c>
      <c r="D261">
        <v>5679.7998046875</v>
      </c>
      <c r="E261">
        <v>33.599998474121094</v>
      </c>
      <c r="F261">
        <v>22.700000762939453</v>
      </c>
      <c r="G261">
        <v>0.18999999761581421</v>
      </c>
      <c r="H261" t="s">
        <v>426</v>
      </c>
      <c r="I261" t="s">
        <v>429</v>
      </c>
    </row>
    <row r="262" spans="1:9" x14ac:dyDescent="0.2">
      <c r="A262">
        <v>4</v>
      </c>
      <c r="B262" t="s">
        <v>33</v>
      </c>
      <c r="C262">
        <v>1.9990000765801597E-8</v>
      </c>
      <c r="D262">
        <v>9333.5</v>
      </c>
      <c r="E262">
        <v>48.799999237060547</v>
      </c>
      <c r="F262">
        <v>43.299999237060547</v>
      </c>
      <c r="G262">
        <v>0.15000000596046448</v>
      </c>
      <c r="H262" t="s">
        <v>426</v>
      </c>
      <c r="I262" t="s">
        <v>430</v>
      </c>
    </row>
    <row r="263" spans="1:9" x14ac:dyDescent="0.2">
      <c r="A263">
        <v>5</v>
      </c>
      <c r="B263" t="s">
        <v>34</v>
      </c>
      <c r="C263">
        <v>1.9990000765801597E-8</v>
      </c>
      <c r="D263">
        <v>946.0999755859375</v>
      </c>
      <c r="E263">
        <v>8</v>
      </c>
      <c r="F263">
        <v>6</v>
      </c>
      <c r="G263">
        <v>0.46000000834465027</v>
      </c>
      <c r="H263" t="s">
        <v>426</v>
      </c>
      <c r="I263" t="s">
        <v>431</v>
      </c>
    </row>
    <row r="264" spans="1:9" x14ac:dyDescent="0.2">
      <c r="A264">
        <v>6</v>
      </c>
      <c r="B264" t="s">
        <v>35</v>
      </c>
      <c r="C264">
        <v>1.9999999878450581E-8</v>
      </c>
      <c r="D264">
        <v>3476.10009765625</v>
      </c>
      <c r="E264">
        <v>37.200000762939453</v>
      </c>
      <c r="F264">
        <v>18.200000762939453</v>
      </c>
      <c r="G264">
        <v>0.23999999463558197</v>
      </c>
      <c r="H264" t="s">
        <v>426</v>
      </c>
      <c r="I264" t="s">
        <v>432</v>
      </c>
    </row>
    <row r="265" spans="1:9" x14ac:dyDescent="0.2">
      <c r="A265">
        <v>7</v>
      </c>
      <c r="B265" t="s">
        <v>36</v>
      </c>
      <c r="C265">
        <v>1.9990000765801597E-8</v>
      </c>
      <c r="D265">
        <v>10542.5</v>
      </c>
      <c r="E265">
        <v>126.69999694824219</v>
      </c>
      <c r="F265">
        <v>38.400001525878906</v>
      </c>
      <c r="G265">
        <v>0.14000000059604645</v>
      </c>
      <c r="H265" t="s">
        <v>426</v>
      </c>
      <c r="I265" t="s">
        <v>430</v>
      </c>
    </row>
    <row r="266" spans="1:9" x14ac:dyDescent="0.2">
      <c r="A266">
        <v>8</v>
      </c>
      <c r="B266" t="s">
        <v>37</v>
      </c>
      <c r="C266">
        <v>1.9999999878450581E-8</v>
      </c>
      <c r="D266">
        <v>2742.5</v>
      </c>
      <c r="E266">
        <v>17.200000762939453</v>
      </c>
      <c r="F266">
        <v>15</v>
      </c>
      <c r="G266">
        <v>0.27000001072883606</v>
      </c>
      <c r="H266" t="s">
        <v>426</v>
      </c>
      <c r="I266" t="s">
        <v>432</v>
      </c>
    </row>
    <row r="267" spans="1:9" x14ac:dyDescent="0.2">
      <c r="A267">
        <v>9</v>
      </c>
      <c r="B267" t="s">
        <v>38</v>
      </c>
      <c r="C267">
        <v>1.9990000765801597E-8</v>
      </c>
      <c r="D267">
        <v>2234.10009765625</v>
      </c>
      <c r="E267">
        <v>26</v>
      </c>
      <c r="F267">
        <v>23.200000762939453</v>
      </c>
      <c r="G267">
        <v>0.30000001192092896</v>
      </c>
      <c r="H267" t="s">
        <v>426</v>
      </c>
      <c r="I267" t="s">
        <v>433</v>
      </c>
    </row>
    <row r="268" spans="1:9" x14ac:dyDescent="0.2">
      <c r="A268">
        <v>10</v>
      </c>
      <c r="B268" t="s">
        <v>39</v>
      </c>
      <c r="C268">
        <v>1.9990000765801597E-8</v>
      </c>
      <c r="D268">
        <v>3787.300048828125</v>
      </c>
      <c r="E268">
        <v>69.599998474121094</v>
      </c>
      <c r="F268">
        <v>20.200000762939453</v>
      </c>
      <c r="G268">
        <v>0.23000000417232513</v>
      </c>
      <c r="H268" t="s">
        <v>426</v>
      </c>
      <c r="I268" t="s">
        <v>434</v>
      </c>
    </row>
    <row r="269" spans="1:9" x14ac:dyDescent="0.2">
      <c r="A269">
        <v>11</v>
      </c>
      <c r="B269" t="s">
        <v>40</v>
      </c>
      <c r="C269">
        <v>2.0010000767456404E-8</v>
      </c>
      <c r="D269">
        <v>4901</v>
      </c>
      <c r="E269">
        <v>11.699999809265137</v>
      </c>
      <c r="F269">
        <v>9.8999996185302734</v>
      </c>
      <c r="G269">
        <v>0.20000000298023224</v>
      </c>
      <c r="H269" t="s">
        <v>426</v>
      </c>
      <c r="I269" t="s">
        <v>435</v>
      </c>
    </row>
    <row r="271" spans="1:9" x14ac:dyDescent="0.2">
      <c r="A271" t="s">
        <v>62</v>
      </c>
    </row>
    <row r="274" spans="1:10" x14ac:dyDescent="0.2">
      <c r="A274" t="s">
        <v>368</v>
      </c>
    </row>
    <row r="275" spans="1:10" x14ac:dyDescent="0.2">
      <c r="A275" t="s">
        <v>369</v>
      </c>
    </row>
    <row r="276" spans="1:10" x14ac:dyDescent="0.2">
      <c r="A276" t="s">
        <v>21</v>
      </c>
      <c r="B276" t="s">
        <v>22</v>
      </c>
      <c r="C276" t="s">
        <v>370</v>
      </c>
      <c r="D276" t="s">
        <v>371</v>
      </c>
      <c r="E276" t="s">
        <v>372</v>
      </c>
      <c r="F276" t="s">
        <v>373</v>
      </c>
      <c r="G276" t="s">
        <v>374</v>
      </c>
      <c r="H276" t="s">
        <v>375</v>
      </c>
      <c r="I276" t="s">
        <v>376</v>
      </c>
      <c r="J276" t="s">
        <v>377</v>
      </c>
    </row>
    <row r="277" spans="1:10" x14ac:dyDescent="0.2">
      <c r="A277">
        <v>1</v>
      </c>
      <c r="B277" t="s">
        <v>30</v>
      </c>
      <c r="C277" t="s">
        <v>378</v>
      </c>
      <c r="D277" t="s">
        <v>379</v>
      </c>
      <c r="E277">
        <v>1</v>
      </c>
      <c r="F277">
        <v>15</v>
      </c>
      <c r="G277">
        <v>84.869003295898438</v>
      </c>
      <c r="H277">
        <v>1.8320000171661377</v>
      </c>
      <c r="I277">
        <v>6</v>
      </c>
      <c r="J277">
        <v>5</v>
      </c>
    </row>
    <row r="278" spans="1:10" x14ac:dyDescent="0.2">
      <c r="A278">
        <v>2</v>
      </c>
      <c r="B278" t="s">
        <v>31</v>
      </c>
      <c r="C278" t="s">
        <v>378</v>
      </c>
      <c r="D278" t="s">
        <v>380</v>
      </c>
      <c r="E278">
        <v>2</v>
      </c>
      <c r="F278">
        <v>15</v>
      </c>
      <c r="G278">
        <v>151.10800170898438</v>
      </c>
      <c r="H278">
        <v>0.47277998924255371</v>
      </c>
      <c r="I278">
        <v>2</v>
      </c>
      <c r="J278">
        <v>2</v>
      </c>
    </row>
    <row r="279" spans="1:10" x14ac:dyDescent="0.2">
      <c r="A279">
        <v>3</v>
      </c>
      <c r="B279" t="s">
        <v>32</v>
      </c>
      <c r="C279" t="s">
        <v>378</v>
      </c>
      <c r="D279" t="s">
        <v>380</v>
      </c>
      <c r="E279">
        <v>2</v>
      </c>
      <c r="F279">
        <v>15</v>
      </c>
      <c r="G279">
        <v>119.48699951171875</v>
      </c>
      <c r="H279">
        <v>0.37413999438285828</v>
      </c>
      <c r="I279">
        <v>3</v>
      </c>
      <c r="J279">
        <v>7</v>
      </c>
    </row>
    <row r="280" spans="1:10" x14ac:dyDescent="0.2">
      <c r="A280">
        <v>4</v>
      </c>
      <c r="B280" t="s">
        <v>33</v>
      </c>
      <c r="C280" t="s">
        <v>378</v>
      </c>
      <c r="D280" t="s">
        <v>380</v>
      </c>
      <c r="E280">
        <v>2</v>
      </c>
      <c r="F280">
        <v>15</v>
      </c>
      <c r="G280">
        <v>107.24500274658203</v>
      </c>
      <c r="H280">
        <v>0.33583998680114746</v>
      </c>
      <c r="I280">
        <v>2</v>
      </c>
      <c r="J280">
        <v>2.4000000953674316</v>
      </c>
    </row>
    <row r="281" spans="1:10" x14ac:dyDescent="0.2">
      <c r="A281">
        <v>5</v>
      </c>
      <c r="B281" t="s">
        <v>34</v>
      </c>
      <c r="C281" t="s">
        <v>378</v>
      </c>
      <c r="D281" t="s">
        <v>381</v>
      </c>
      <c r="E281">
        <v>4</v>
      </c>
      <c r="F281">
        <v>15</v>
      </c>
      <c r="G281">
        <v>129.45700073242188</v>
      </c>
      <c r="H281">
        <v>1.1910099983215332</v>
      </c>
      <c r="I281">
        <v>4.9000000953674316</v>
      </c>
      <c r="J281">
        <v>4.1999998092651367</v>
      </c>
    </row>
    <row r="282" spans="1:10" x14ac:dyDescent="0.2">
      <c r="A282">
        <v>6</v>
      </c>
      <c r="B282" t="s">
        <v>35</v>
      </c>
      <c r="C282" t="s">
        <v>378</v>
      </c>
      <c r="D282" t="s">
        <v>381</v>
      </c>
      <c r="E282">
        <v>4</v>
      </c>
      <c r="F282">
        <v>15</v>
      </c>
      <c r="G282">
        <v>90.679000854492188</v>
      </c>
      <c r="H282">
        <v>0.83393001556396484</v>
      </c>
      <c r="I282">
        <v>5.5</v>
      </c>
      <c r="J282">
        <v>5.9000000953674316</v>
      </c>
    </row>
    <row r="283" spans="1:10" x14ac:dyDescent="0.2">
      <c r="A283">
        <v>7</v>
      </c>
      <c r="B283" t="s">
        <v>36</v>
      </c>
      <c r="C283" t="s">
        <v>378</v>
      </c>
      <c r="D283" t="s">
        <v>381</v>
      </c>
      <c r="E283">
        <v>4</v>
      </c>
      <c r="F283">
        <v>15</v>
      </c>
      <c r="G283">
        <v>77.502998352050781</v>
      </c>
      <c r="H283">
        <v>0.71253997087478638</v>
      </c>
      <c r="I283">
        <v>3.2999999523162842</v>
      </c>
      <c r="J283">
        <v>4.0999999046325684</v>
      </c>
    </row>
    <row r="284" spans="1:10" x14ac:dyDescent="0.2">
      <c r="A284">
        <v>8</v>
      </c>
      <c r="B284" t="s">
        <v>37</v>
      </c>
      <c r="C284" t="s">
        <v>378</v>
      </c>
      <c r="D284" t="s">
        <v>381</v>
      </c>
      <c r="E284">
        <v>4</v>
      </c>
      <c r="F284">
        <v>15</v>
      </c>
      <c r="G284">
        <v>107.51300048828125</v>
      </c>
      <c r="H284">
        <v>0.98900002241134644</v>
      </c>
      <c r="I284">
        <v>7.5</v>
      </c>
      <c r="J284">
        <v>3</v>
      </c>
    </row>
    <row r="285" spans="1:10" x14ac:dyDescent="0.2">
      <c r="A285">
        <v>9</v>
      </c>
      <c r="B285" t="s">
        <v>38</v>
      </c>
      <c r="C285" t="s">
        <v>378</v>
      </c>
      <c r="D285" t="s">
        <v>382</v>
      </c>
      <c r="E285">
        <v>5</v>
      </c>
      <c r="F285">
        <v>15</v>
      </c>
      <c r="G285">
        <v>134.93400573730469</v>
      </c>
      <c r="H285">
        <v>0.19359999895095825</v>
      </c>
      <c r="I285">
        <v>3.5</v>
      </c>
      <c r="J285">
        <v>3.5999999046325684</v>
      </c>
    </row>
    <row r="286" spans="1:10" x14ac:dyDescent="0.2">
      <c r="A286">
        <v>10</v>
      </c>
      <c r="B286" t="s">
        <v>39</v>
      </c>
      <c r="C286" t="s">
        <v>378</v>
      </c>
      <c r="D286" t="s">
        <v>382</v>
      </c>
      <c r="E286">
        <v>5</v>
      </c>
      <c r="F286">
        <v>15</v>
      </c>
      <c r="G286">
        <v>146.42500305175781</v>
      </c>
      <c r="H286">
        <v>0.21017999947071075</v>
      </c>
      <c r="I286">
        <v>1</v>
      </c>
      <c r="J286">
        <v>3.2999999523162842</v>
      </c>
    </row>
    <row r="287" spans="1:10" x14ac:dyDescent="0.2">
      <c r="A287">
        <v>11</v>
      </c>
      <c r="B287" t="s">
        <v>40</v>
      </c>
      <c r="C287" t="s">
        <v>378</v>
      </c>
      <c r="D287" t="s">
        <v>382</v>
      </c>
      <c r="E287">
        <v>5</v>
      </c>
      <c r="F287">
        <v>15</v>
      </c>
      <c r="G287">
        <v>191.38900756835938</v>
      </c>
      <c r="H287">
        <v>0.27485001087188721</v>
      </c>
      <c r="I287">
        <v>3</v>
      </c>
      <c r="J287">
        <v>4</v>
      </c>
    </row>
    <row r="289" spans="1:10" x14ac:dyDescent="0.2">
      <c r="A289" t="s">
        <v>21</v>
      </c>
      <c r="B289" t="s">
        <v>22</v>
      </c>
      <c r="C289" t="s">
        <v>383</v>
      </c>
      <c r="D289" t="s">
        <v>384</v>
      </c>
      <c r="E289" t="s">
        <v>385</v>
      </c>
      <c r="F289" t="s">
        <v>386</v>
      </c>
      <c r="G289" t="s">
        <v>387</v>
      </c>
      <c r="H289" t="s">
        <v>388</v>
      </c>
      <c r="I289" t="s">
        <v>389</v>
      </c>
      <c r="J289" t="s">
        <v>390</v>
      </c>
    </row>
    <row r="290" spans="1:10" x14ac:dyDescent="0.2">
      <c r="A290">
        <v>1</v>
      </c>
      <c r="B290" t="s">
        <v>30</v>
      </c>
      <c r="C290">
        <v>10</v>
      </c>
      <c r="D290">
        <v>5</v>
      </c>
      <c r="E290">
        <v>1</v>
      </c>
      <c r="F290">
        <v>64</v>
      </c>
      <c r="G290">
        <v>1630</v>
      </c>
      <c r="H290">
        <v>0.69999998807907104</v>
      </c>
      <c r="I290">
        <v>9.3000001907348633</v>
      </c>
      <c r="J290" t="s">
        <v>391</v>
      </c>
    </row>
    <row r="291" spans="1:10" x14ac:dyDescent="0.2">
      <c r="A291">
        <v>2</v>
      </c>
      <c r="B291" t="s">
        <v>31</v>
      </c>
      <c r="C291">
        <v>20</v>
      </c>
      <c r="D291">
        <v>10</v>
      </c>
      <c r="E291">
        <v>0</v>
      </c>
      <c r="F291">
        <v>64</v>
      </c>
      <c r="G291">
        <v>1686</v>
      </c>
      <c r="H291">
        <v>0.69999998807907104</v>
      </c>
      <c r="I291" t="s">
        <v>392</v>
      </c>
      <c r="J291" t="s">
        <v>393</v>
      </c>
    </row>
    <row r="292" spans="1:10" x14ac:dyDescent="0.2">
      <c r="A292">
        <v>3</v>
      </c>
      <c r="B292" t="s">
        <v>32</v>
      </c>
      <c r="C292">
        <v>20</v>
      </c>
      <c r="D292">
        <v>10</v>
      </c>
      <c r="E292">
        <v>0</v>
      </c>
      <c r="F292">
        <v>64</v>
      </c>
      <c r="G292">
        <v>1672</v>
      </c>
      <c r="H292">
        <v>0.69999998807907104</v>
      </c>
      <c r="I292" t="s">
        <v>392</v>
      </c>
      <c r="J292" t="s">
        <v>393</v>
      </c>
    </row>
    <row r="293" spans="1:10" x14ac:dyDescent="0.2">
      <c r="A293">
        <v>4</v>
      </c>
      <c r="B293" t="s">
        <v>33</v>
      </c>
      <c r="C293">
        <v>20</v>
      </c>
      <c r="D293">
        <v>10</v>
      </c>
      <c r="E293">
        <v>1</v>
      </c>
      <c r="F293">
        <v>64</v>
      </c>
      <c r="G293">
        <v>1664</v>
      </c>
      <c r="H293">
        <v>0.69999998807907104</v>
      </c>
      <c r="I293" t="s">
        <v>392</v>
      </c>
      <c r="J293" t="s">
        <v>393</v>
      </c>
    </row>
    <row r="294" spans="1:10" x14ac:dyDescent="0.2">
      <c r="A294">
        <v>5</v>
      </c>
      <c r="B294" t="s">
        <v>34</v>
      </c>
      <c r="C294">
        <v>10</v>
      </c>
      <c r="D294">
        <v>5</v>
      </c>
      <c r="E294">
        <v>1</v>
      </c>
      <c r="F294">
        <v>32</v>
      </c>
      <c r="G294">
        <v>1658</v>
      </c>
      <c r="H294">
        <v>0.69999998807907104</v>
      </c>
      <c r="I294">
        <v>9.3000001907348633</v>
      </c>
      <c r="J294" t="s">
        <v>391</v>
      </c>
    </row>
    <row r="295" spans="1:10" x14ac:dyDescent="0.2">
      <c r="A295">
        <v>6</v>
      </c>
      <c r="B295" t="s">
        <v>35</v>
      </c>
      <c r="C295">
        <v>20</v>
      </c>
      <c r="D295">
        <v>10</v>
      </c>
      <c r="E295">
        <v>1</v>
      </c>
      <c r="F295">
        <v>32</v>
      </c>
      <c r="G295">
        <v>1632</v>
      </c>
      <c r="H295">
        <v>0.69999998807907104</v>
      </c>
      <c r="I295">
        <v>9.3000001907348633</v>
      </c>
      <c r="J295" t="s">
        <v>391</v>
      </c>
    </row>
    <row r="296" spans="1:10" x14ac:dyDescent="0.2">
      <c r="A296">
        <v>7</v>
      </c>
      <c r="B296" t="s">
        <v>36</v>
      </c>
      <c r="C296">
        <v>20</v>
      </c>
      <c r="D296">
        <v>10</v>
      </c>
      <c r="E296">
        <v>1</v>
      </c>
      <c r="F296">
        <v>32</v>
      </c>
      <c r="G296">
        <v>1622</v>
      </c>
      <c r="H296">
        <v>0.69999998807907104</v>
      </c>
      <c r="I296">
        <v>9.3000001907348633</v>
      </c>
      <c r="J296" t="s">
        <v>391</v>
      </c>
    </row>
    <row r="297" spans="1:10" x14ac:dyDescent="0.2">
      <c r="A297">
        <v>8</v>
      </c>
      <c r="B297" t="s">
        <v>37</v>
      </c>
      <c r="C297">
        <v>20</v>
      </c>
      <c r="D297">
        <v>10</v>
      </c>
      <c r="E297">
        <v>1</v>
      </c>
      <c r="F297">
        <v>32</v>
      </c>
      <c r="G297">
        <v>1642</v>
      </c>
      <c r="H297">
        <v>0.69999998807907104</v>
      </c>
      <c r="I297">
        <v>9.3000001907348633</v>
      </c>
      <c r="J297" t="s">
        <v>391</v>
      </c>
    </row>
    <row r="298" spans="1:10" x14ac:dyDescent="0.2">
      <c r="A298">
        <v>9</v>
      </c>
      <c r="B298" t="s">
        <v>38</v>
      </c>
      <c r="C298">
        <v>20</v>
      </c>
      <c r="D298">
        <v>10</v>
      </c>
      <c r="E298">
        <v>1</v>
      </c>
      <c r="F298">
        <v>32</v>
      </c>
      <c r="G298">
        <v>1690</v>
      </c>
      <c r="H298">
        <v>0.69999998807907104</v>
      </c>
      <c r="I298" t="s">
        <v>392</v>
      </c>
      <c r="J298" t="s">
        <v>393</v>
      </c>
    </row>
    <row r="299" spans="1:10" x14ac:dyDescent="0.2">
      <c r="A299">
        <v>10</v>
      </c>
      <c r="B299" t="s">
        <v>39</v>
      </c>
      <c r="C299">
        <v>30</v>
      </c>
      <c r="D299">
        <v>15</v>
      </c>
      <c r="E299">
        <v>0</v>
      </c>
      <c r="F299">
        <v>32</v>
      </c>
      <c r="G299">
        <v>1706</v>
      </c>
      <c r="H299">
        <v>0.69999998807907104</v>
      </c>
      <c r="I299" t="s">
        <v>392</v>
      </c>
      <c r="J299" t="s">
        <v>393</v>
      </c>
    </row>
    <row r="300" spans="1:10" x14ac:dyDescent="0.2">
      <c r="A300">
        <v>11</v>
      </c>
      <c r="B300" t="s">
        <v>40</v>
      </c>
      <c r="C300">
        <v>30</v>
      </c>
      <c r="D300">
        <v>15</v>
      </c>
      <c r="E300">
        <v>1</v>
      </c>
      <c r="F300">
        <v>32</v>
      </c>
      <c r="G300">
        <v>1738</v>
      </c>
      <c r="H300">
        <v>0.69999998807907104</v>
      </c>
      <c r="I300" t="s">
        <v>392</v>
      </c>
      <c r="J300" t="s">
        <v>393</v>
      </c>
    </row>
    <row r="302" spans="1:10" x14ac:dyDescent="0.2">
      <c r="A302" t="s">
        <v>394</v>
      </c>
    </row>
    <row r="303" spans="1:10" x14ac:dyDescent="0.2">
      <c r="A303" t="s">
        <v>395</v>
      </c>
      <c r="B303" t="s">
        <v>396</v>
      </c>
      <c r="C303">
        <v>2</v>
      </c>
      <c r="D303">
        <v>3</v>
      </c>
      <c r="E303">
        <v>4</v>
      </c>
      <c r="F303">
        <v>5</v>
      </c>
    </row>
    <row r="304" spans="1:10" x14ac:dyDescent="0.2">
      <c r="A304">
        <v>1</v>
      </c>
      <c r="B304" t="s">
        <v>397</v>
      </c>
      <c r="C304" t="s">
        <v>398</v>
      </c>
      <c r="D304" t="s">
        <v>392</v>
      </c>
      <c r="E304" t="s">
        <v>399</v>
      </c>
      <c r="F304" t="s">
        <v>400</v>
      </c>
    </row>
    <row r="305" spans="1:8" x14ac:dyDescent="0.2">
      <c r="A305">
        <v>2</v>
      </c>
      <c r="B305" t="s">
        <v>392</v>
      </c>
      <c r="C305" t="s">
        <v>401</v>
      </c>
      <c r="D305" t="s">
        <v>392</v>
      </c>
      <c r="E305" t="s">
        <v>402</v>
      </c>
      <c r="F305" t="s">
        <v>403</v>
      </c>
    </row>
    <row r="306" spans="1:8" x14ac:dyDescent="0.2">
      <c r="A306">
        <v>3</v>
      </c>
      <c r="B306" t="s">
        <v>392</v>
      </c>
      <c r="C306" t="s">
        <v>404</v>
      </c>
      <c r="D306" t="s">
        <v>392</v>
      </c>
      <c r="E306" t="s">
        <v>405</v>
      </c>
      <c r="F306" t="s">
        <v>40</v>
      </c>
    </row>
    <row r="307" spans="1:8" x14ac:dyDescent="0.2">
      <c r="A307">
        <v>4</v>
      </c>
      <c r="B307" t="s">
        <v>392</v>
      </c>
      <c r="C307" t="s">
        <v>392</v>
      </c>
      <c r="D307" t="s">
        <v>392</v>
      </c>
      <c r="E307" t="s">
        <v>406</v>
      </c>
      <c r="F307" t="s">
        <v>392</v>
      </c>
    </row>
    <row r="309" spans="1:8" x14ac:dyDescent="0.2">
      <c r="A309" t="s">
        <v>407</v>
      </c>
    </row>
    <row r="311" spans="1:8" x14ac:dyDescent="0.2">
      <c r="A311" t="s">
        <v>408</v>
      </c>
    </row>
    <row r="312" spans="1:8" x14ac:dyDescent="0.2">
      <c r="A312" t="s">
        <v>21</v>
      </c>
      <c r="B312" t="s">
        <v>22</v>
      </c>
      <c r="C312" t="s">
        <v>409</v>
      </c>
      <c r="D312" t="s">
        <v>43</v>
      </c>
      <c r="E312" t="s">
        <v>410</v>
      </c>
      <c r="F312" t="s">
        <v>46</v>
      </c>
      <c r="G312" t="s">
        <v>47</v>
      </c>
      <c r="H312" t="s">
        <v>30</v>
      </c>
    </row>
    <row r="313" spans="1:8" x14ac:dyDescent="0.2">
      <c r="A313">
        <v>1</v>
      </c>
      <c r="B313" t="s">
        <v>30</v>
      </c>
      <c r="C313" t="s">
        <v>411</v>
      </c>
      <c r="D313">
        <v>3.7672998905181885</v>
      </c>
      <c r="E313">
        <v>3.4723999500274658</v>
      </c>
      <c r="F313">
        <v>21.532199859619141</v>
      </c>
      <c r="G313">
        <v>0.16130000352859497</v>
      </c>
      <c r="H313">
        <v>1</v>
      </c>
    </row>
    <row r="314" spans="1:8" x14ac:dyDescent="0.2">
      <c r="A314">
        <v>2</v>
      </c>
      <c r="B314" t="s">
        <v>31</v>
      </c>
      <c r="C314" t="s">
        <v>412</v>
      </c>
      <c r="D314">
        <v>7.5739998817443848</v>
      </c>
      <c r="E314">
        <v>1.614799976348877</v>
      </c>
      <c r="F314">
        <v>1.996399998664856</v>
      </c>
      <c r="G314">
        <v>0.80889999866485596</v>
      </c>
      <c r="H314">
        <v>1</v>
      </c>
    </row>
    <row r="315" spans="1:8" x14ac:dyDescent="0.2">
      <c r="A315">
        <v>3</v>
      </c>
      <c r="B315" t="s">
        <v>50</v>
      </c>
      <c r="C315" t="s">
        <v>413</v>
      </c>
      <c r="D315">
        <v>15.250300407409668</v>
      </c>
      <c r="E315">
        <v>1.0709999799728394</v>
      </c>
      <c r="F315">
        <v>1.2035000324249268</v>
      </c>
      <c r="G315">
        <v>0.88969999551773071</v>
      </c>
      <c r="H315">
        <v>1.0002000331878662</v>
      </c>
    </row>
    <row r="316" spans="1:8" x14ac:dyDescent="0.2">
      <c r="A316">
        <v>4</v>
      </c>
      <c r="B316" t="s">
        <v>51</v>
      </c>
      <c r="C316" t="s">
        <v>414</v>
      </c>
      <c r="D316">
        <v>24.793899536132812</v>
      </c>
      <c r="E316">
        <v>0.86309999227523804</v>
      </c>
      <c r="F316">
        <v>0.93500000238418579</v>
      </c>
      <c r="G316">
        <v>0.92309999465942383</v>
      </c>
      <c r="H316">
        <v>1.0001000165939331</v>
      </c>
    </row>
    <row r="317" spans="1:8" x14ac:dyDescent="0.2">
      <c r="A317">
        <v>5</v>
      </c>
      <c r="B317" t="s">
        <v>52</v>
      </c>
      <c r="C317" t="s">
        <v>415</v>
      </c>
      <c r="D317">
        <v>11.592599868774414</v>
      </c>
      <c r="E317">
        <v>5.3768000602722168</v>
      </c>
      <c r="F317">
        <v>10.723799705505371</v>
      </c>
      <c r="G317">
        <v>0.49950000643730164</v>
      </c>
      <c r="H317">
        <v>1.0038000345230103</v>
      </c>
    </row>
    <row r="318" spans="1:8" x14ac:dyDescent="0.2">
      <c r="A318">
        <v>6</v>
      </c>
      <c r="B318" t="s">
        <v>53</v>
      </c>
      <c r="C318" t="s">
        <v>416</v>
      </c>
      <c r="D318">
        <v>21.579999923706055</v>
      </c>
      <c r="E318">
        <v>3.6456000804901123</v>
      </c>
      <c r="F318">
        <v>5.8873000144958496</v>
      </c>
      <c r="G318">
        <v>0.61500000953674316</v>
      </c>
      <c r="H318">
        <v>1.0068999528884888</v>
      </c>
    </row>
    <row r="319" spans="1:8" x14ac:dyDescent="0.2">
      <c r="A319">
        <v>7</v>
      </c>
      <c r="B319" t="s">
        <v>54</v>
      </c>
      <c r="C319" t="s">
        <v>414</v>
      </c>
      <c r="D319">
        <v>55.340999603271484</v>
      </c>
      <c r="E319">
        <v>3.2097001075744629</v>
      </c>
      <c r="F319">
        <v>4.4021000862121582</v>
      </c>
      <c r="G319">
        <v>0.72850000858306885</v>
      </c>
      <c r="H319">
        <v>1.0009000301361084</v>
      </c>
    </row>
    <row r="320" spans="1:8" x14ac:dyDescent="0.2">
      <c r="A320">
        <v>8</v>
      </c>
      <c r="B320" t="s">
        <v>55</v>
      </c>
      <c r="C320" t="s">
        <v>416</v>
      </c>
      <c r="D320">
        <v>20.350000381469727</v>
      </c>
      <c r="E320">
        <v>4.6729998588562012</v>
      </c>
      <c r="F320">
        <v>7.9214000701904297</v>
      </c>
      <c r="G320">
        <v>0.58609998226165771</v>
      </c>
      <c r="H320">
        <v>1.0065000057220459</v>
      </c>
    </row>
    <row r="321" spans="1:9" x14ac:dyDescent="0.2">
      <c r="A321">
        <v>9</v>
      </c>
      <c r="B321" t="s">
        <v>56</v>
      </c>
      <c r="C321" t="s">
        <v>417</v>
      </c>
      <c r="D321">
        <v>23.877099990844727</v>
      </c>
      <c r="E321">
        <v>0.19910000264644623</v>
      </c>
      <c r="F321">
        <v>0.20250000059604645</v>
      </c>
      <c r="G321">
        <v>0.98320001363754272</v>
      </c>
      <c r="H321">
        <v>1</v>
      </c>
    </row>
    <row r="322" spans="1:9" x14ac:dyDescent="0.2">
      <c r="A322">
        <v>10</v>
      </c>
      <c r="B322" t="s">
        <v>57</v>
      </c>
      <c r="C322" t="s">
        <v>418</v>
      </c>
      <c r="D322">
        <v>42.30059814453125</v>
      </c>
      <c r="E322">
        <v>0.26780000329017639</v>
      </c>
      <c r="F322">
        <v>0.27369999885559082</v>
      </c>
      <c r="G322">
        <v>0.97869998216629028</v>
      </c>
      <c r="H322">
        <v>1</v>
      </c>
    </row>
    <row r="323" spans="1:9" x14ac:dyDescent="0.2">
      <c r="A323">
        <v>11</v>
      </c>
      <c r="B323" t="s">
        <v>58</v>
      </c>
      <c r="C323" t="s">
        <v>419</v>
      </c>
      <c r="D323">
        <v>99.9833984375</v>
      </c>
      <c r="E323">
        <v>0.59130001068115234</v>
      </c>
      <c r="F323">
        <v>0.60600000619888306</v>
      </c>
      <c r="G323">
        <v>0.9757000207901001</v>
      </c>
      <c r="H323">
        <v>1</v>
      </c>
    </row>
    <row r="325" spans="1:9" x14ac:dyDescent="0.2">
      <c r="A325" t="s">
        <v>420</v>
      </c>
    </row>
    <row r="326" spans="1:9" x14ac:dyDescent="0.2">
      <c r="A326" t="s">
        <v>21</v>
      </c>
      <c r="B326" t="s">
        <v>22</v>
      </c>
      <c r="C326" t="s">
        <v>421</v>
      </c>
      <c r="D326" t="s">
        <v>24</v>
      </c>
      <c r="E326" t="s">
        <v>422</v>
      </c>
      <c r="F326" t="s">
        <v>423</v>
      </c>
      <c r="G326" t="s">
        <v>27</v>
      </c>
      <c r="H326" t="s">
        <v>424</v>
      </c>
      <c r="I326" t="s">
        <v>425</v>
      </c>
    </row>
    <row r="327" spans="1:9" x14ac:dyDescent="0.2">
      <c r="A327">
        <v>1</v>
      </c>
      <c r="B327" t="s">
        <v>30</v>
      </c>
      <c r="C327">
        <v>2.0010000767456404E-8</v>
      </c>
      <c r="D327">
        <v>518.70001220703125</v>
      </c>
      <c r="E327">
        <v>137.5</v>
      </c>
      <c r="F327">
        <v>84</v>
      </c>
      <c r="G327">
        <v>0.74000000953674316</v>
      </c>
      <c r="H327" t="s">
        <v>426</v>
      </c>
      <c r="I327" t="s">
        <v>427</v>
      </c>
    </row>
    <row r="328" spans="1:9" x14ac:dyDescent="0.2">
      <c r="A328">
        <v>2</v>
      </c>
      <c r="B328" t="s">
        <v>31</v>
      </c>
      <c r="C328">
        <v>2.0010000767456404E-8</v>
      </c>
      <c r="D328">
        <v>2201.199951171875</v>
      </c>
      <c r="E328">
        <v>15.699999809265137</v>
      </c>
      <c r="F328">
        <v>11</v>
      </c>
      <c r="G328">
        <v>0.30000001192092896</v>
      </c>
      <c r="H328" t="s">
        <v>426</v>
      </c>
      <c r="I328" t="s">
        <v>428</v>
      </c>
    </row>
    <row r="329" spans="1:9" x14ac:dyDescent="0.2">
      <c r="A329">
        <v>3</v>
      </c>
      <c r="B329" t="s">
        <v>32</v>
      </c>
      <c r="C329">
        <v>2.0010000767456404E-8</v>
      </c>
      <c r="D329">
        <v>5679.7998046875</v>
      </c>
      <c r="E329">
        <v>33.599998474121094</v>
      </c>
      <c r="F329">
        <v>22.700000762939453</v>
      </c>
      <c r="G329">
        <v>0.18999999761581421</v>
      </c>
      <c r="H329" t="s">
        <v>426</v>
      </c>
      <c r="I329" t="s">
        <v>429</v>
      </c>
    </row>
    <row r="330" spans="1:9" x14ac:dyDescent="0.2">
      <c r="A330">
        <v>4</v>
      </c>
      <c r="B330" t="s">
        <v>33</v>
      </c>
      <c r="C330">
        <v>1.9990000765801597E-8</v>
      </c>
      <c r="D330">
        <v>9333.5</v>
      </c>
      <c r="E330">
        <v>48.799999237060547</v>
      </c>
      <c r="F330">
        <v>43.299999237060547</v>
      </c>
      <c r="G330">
        <v>0.15000000596046448</v>
      </c>
      <c r="H330" t="s">
        <v>426</v>
      </c>
      <c r="I330" t="s">
        <v>430</v>
      </c>
    </row>
    <row r="331" spans="1:9" x14ac:dyDescent="0.2">
      <c r="A331">
        <v>5</v>
      </c>
      <c r="B331" t="s">
        <v>34</v>
      </c>
      <c r="C331">
        <v>1.9990000765801597E-8</v>
      </c>
      <c r="D331">
        <v>946.0999755859375</v>
      </c>
      <c r="E331">
        <v>8</v>
      </c>
      <c r="F331">
        <v>6</v>
      </c>
      <c r="G331">
        <v>0.46000000834465027</v>
      </c>
      <c r="H331" t="s">
        <v>426</v>
      </c>
      <c r="I331" t="s">
        <v>431</v>
      </c>
    </row>
    <row r="332" spans="1:9" x14ac:dyDescent="0.2">
      <c r="A332">
        <v>6</v>
      </c>
      <c r="B332" t="s">
        <v>35</v>
      </c>
      <c r="C332">
        <v>1.9999999878450581E-8</v>
      </c>
      <c r="D332">
        <v>3476.10009765625</v>
      </c>
      <c r="E332">
        <v>37.200000762939453</v>
      </c>
      <c r="F332">
        <v>18.200000762939453</v>
      </c>
      <c r="G332">
        <v>0.23999999463558197</v>
      </c>
      <c r="H332" t="s">
        <v>426</v>
      </c>
      <c r="I332" t="s">
        <v>432</v>
      </c>
    </row>
    <row r="333" spans="1:9" x14ac:dyDescent="0.2">
      <c r="A333">
        <v>7</v>
      </c>
      <c r="B333" t="s">
        <v>36</v>
      </c>
      <c r="C333">
        <v>1.9990000765801597E-8</v>
      </c>
      <c r="D333">
        <v>10542.5</v>
      </c>
      <c r="E333">
        <v>126.69999694824219</v>
      </c>
      <c r="F333">
        <v>38.400001525878906</v>
      </c>
      <c r="G333">
        <v>0.14000000059604645</v>
      </c>
      <c r="H333" t="s">
        <v>426</v>
      </c>
      <c r="I333" t="s">
        <v>430</v>
      </c>
    </row>
    <row r="334" spans="1:9" x14ac:dyDescent="0.2">
      <c r="A334">
        <v>8</v>
      </c>
      <c r="B334" t="s">
        <v>37</v>
      </c>
      <c r="C334">
        <v>1.9999999878450581E-8</v>
      </c>
      <c r="D334">
        <v>2742.5</v>
      </c>
      <c r="E334">
        <v>17.200000762939453</v>
      </c>
      <c r="F334">
        <v>15</v>
      </c>
      <c r="G334">
        <v>0.27000001072883606</v>
      </c>
      <c r="H334" t="s">
        <v>426</v>
      </c>
      <c r="I334" t="s">
        <v>432</v>
      </c>
    </row>
    <row r="335" spans="1:9" x14ac:dyDescent="0.2">
      <c r="A335">
        <v>9</v>
      </c>
      <c r="B335" t="s">
        <v>38</v>
      </c>
      <c r="C335">
        <v>1.9990000765801597E-8</v>
      </c>
      <c r="D335">
        <v>2234.10009765625</v>
      </c>
      <c r="E335">
        <v>26</v>
      </c>
      <c r="F335">
        <v>23.200000762939453</v>
      </c>
      <c r="G335">
        <v>0.30000001192092896</v>
      </c>
      <c r="H335" t="s">
        <v>426</v>
      </c>
      <c r="I335" t="s">
        <v>433</v>
      </c>
    </row>
    <row r="336" spans="1:9" x14ac:dyDescent="0.2">
      <c r="A336">
        <v>10</v>
      </c>
      <c r="B336" t="s">
        <v>39</v>
      </c>
      <c r="C336">
        <v>1.9990000765801597E-8</v>
      </c>
      <c r="D336">
        <v>3787.300048828125</v>
      </c>
      <c r="E336">
        <v>69.599998474121094</v>
      </c>
      <c r="F336">
        <v>20.200000762939453</v>
      </c>
      <c r="G336">
        <v>0.23000000417232513</v>
      </c>
      <c r="H336" t="s">
        <v>426</v>
      </c>
      <c r="I336" t="s">
        <v>434</v>
      </c>
    </row>
    <row r="337" spans="1:10" x14ac:dyDescent="0.2">
      <c r="A337">
        <v>11</v>
      </c>
      <c r="B337" t="s">
        <v>40</v>
      </c>
      <c r="C337">
        <v>2.0010000767456404E-8</v>
      </c>
      <c r="D337">
        <v>4901</v>
      </c>
      <c r="E337">
        <v>11.699999809265137</v>
      </c>
      <c r="F337">
        <v>9.8999996185302734</v>
      </c>
      <c r="G337">
        <v>0.20000000298023224</v>
      </c>
      <c r="H337" t="s">
        <v>426</v>
      </c>
      <c r="I337" t="s">
        <v>435</v>
      </c>
    </row>
    <row r="339" spans="1:10" x14ac:dyDescent="0.2">
      <c r="A339" t="s">
        <v>62</v>
      </c>
    </row>
    <row r="342" spans="1:10" x14ac:dyDescent="0.2">
      <c r="A342" t="s">
        <v>368</v>
      </c>
    </row>
    <row r="343" spans="1:10" x14ac:dyDescent="0.2">
      <c r="A343" t="s">
        <v>369</v>
      </c>
    </row>
    <row r="344" spans="1:10" x14ac:dyDescent="0.2">
      <c r="A344" t="s">
        <v>21</v>
      </c>
      <c r="B344" t="s">
        <v>22</v>
      </c>
      <c r="C344" t="s">
        <v>370</v>
      </c>
      <c r="D344" t="s">
        <v>371</v>
      </c>
      <c r="E344" t="s">
        <v>372</v>
      </c>
      <c r="F344" t="s">
        <v>373</v>
      </c>
      <c r="G344" t="s">
        <v>374</v>
      </c>
      <c r="H344" t="s">
        <v>375</v>
      </c>
      <c r="I344" t="s">
        <v>376</v>
      </c>
      <c r="J344" t="s">
        <v>377</v>
      </c>
    </row>
    <row r="345" spans="1:10" x14ac:dyDescent="0.2">
      <c r="A345">
        <v>1</v>
      </c>
      <c r="B345" t="s">
        <v>30</v>
      </c>
      <c r="C345" t="s">
        <v>378</v>
      </c>
      <c r="D345" t="s">
        <v>379</v>
      </c>
      <c r="E345">
        <v>1</v>
      </c>
      <c r="F345">
        <v>15</v>
      </c>
      <c r="G345">
        <v>84.869003295898438</v>
      </c>
      <c r="H345">
        <v>1.8320000171661377</v>
      </c>
      <c r="I345">
        <v>6</v>
      </c>
      <c r="J345">
        <v>5</v>
      </c>
    </row>
    <row r="346" spans="1:10" x14ac:dyDescent="0.2">
      <c r="A346">
        <v>2</v>
      </c>
      <c r="B346" t="s">
        <v>31</v>
      </c>
      <c r="C346" t="s">
        <v>378</v>
      </c>
      <c r="D346" t="s">
        <v>380</v>
      </c>
      <c r="E346">
        <v>2</v>
      </c>
      <c r="F346">
        <v>15</v>
      </c>
      <c r="G346">
        <v>151.10800170898438</v>
      </c>
      <c r="H346">
        <v>0.47277998924255371</v>
      </c>
      <c r="I346">
        <v>2</v>
      </c>
      <c r="J346">
        <v>2</v>
      </c>
    </row>
    <row r="347" spans="1:10" x14ac:dyDescent="0.2">
      <c r="A347">
        <v>3</v>
      </c>
      <c r="B347" t="s">
        <v>32</v>
      </c>
      <c r="C347" t="s">
        <v>378</v>
      </c>
      <c r="D347" t="s">
        <v>380</v>
      </c>
      <c r="E347">
        <v>2</v>
      </c>
      <c r="F347">
        <v>15</v>
      </c>
      <c r="G347">
        <v>119.48699951171875</v>
      </c>
      <c r="H347">
        <v>0.37413999438285828</v>
      </c>
      <c r="I347">
        <v>3</v>
      </c>
      <c r="J347">
        <v>7</v>
      </c>
    </row>
    <row r="348" spans="1:10" x14ac:dyDescent="0.2">
      <c r="A348">
        <v>4</v>
      </c>
      <c r="B348" t="s">
        <v>33</v>
      </c>
      <c r="C348" t="s">
        <v>378</v>
      </c>
      <c r="D348" t="s">
        <v>380</v>
      </c>
      <c r="E348">
        <v>2</v>
      </c>
      <c r="F348">
        <v>15</v>
      </c>
      <c r="G348">
        <v>107.24500274658203</v>
      </c>
      <c r="H348">
        <v>0.33583998680114746</v>
      </c>
      <c r="I348">
        <v>2</v>
      </c>
      <c r="J348">
        <v>2.4000000953674316</v>
      </c>
    </row>
    <row r="349" spans="1:10" x14ac:dyDescent="0.2">
      <c r="A349">
        <v>5</v>
      </c>
      <c r="B349" t="s">
        <v>34</v>
      </c>
      <c r="C349" t="s">
        <v>378</v>
      </c>
      <c r="D349" t="s">
        <v>381</v>
      </c>
      <c r="E349">
        <v>4</v>
      </c>
      <c r="F349">
        <v>15</v>
      </c>
      <c r="G349">
        <v>129.45700073242188</v>
      </c>
      <c r="H349">
        <v>1.1910099983215332</v>
      </c>
      <c r="I349">
        <v>4.9000000953674316</v>
      </c>
      <c r="J349">
        <v>4.1999998092651367</v>
      </c>
    </row>
    <row r="350" spans="1:10" x14ac:dyDescent="0.2">
      <c r="A350">
        <v>6</v>
      </c>
      <c r="B350" t="s">
        <v>35</v>
      </c>
      <c r="C350" t="s">
        <v>378</v>
      </c>
      <c r="D350" t="s">
        <v>381</v>
      </c>
      <c r="E350">
        <v>4</v>
      </c>
      <c r="F350">
        <v>15</v>
      </c>
      <c r="G350">
        <v>90.679000854492188</v>
      </c>
      <c r="H350">
        <v>0.83393001556396484</v>
      </c>
      <c r="I350">
        <v>5.5</v>
      </c>
      <c r="J350">
        <v>5.9000000953674316</v>
      </c>
    </row>
    <row r="351" spans="1:10" x14ac:dyDescent="0.2">
      <c r="A351">
        <v>7</v>
      </c>
      <c r="B351" t="s">
        <v>36</v>
      </c>
      <c r="C351" t="s">
        <v>378</v>
      </c>
      <c r="D351" t="s">
        <v>381</v>
      </c>
      <c r="E351">
        <v>4</v>
      </c>
      <c r="F351">
        <v>15</v>
      </c>
      <c r="G351">
        <v>77.502998352050781</v>
      </c>
      <c r="H351">
        <v>0.71253997087478638</v>
      </c>
      <c r="I351">
        <v>3.2999999523162842</v>
      </c>
      <c r="J351">
        <v>4.0999999046325684</v>
      </c>
    </row>
    <row r="352" spans="1:10" x14ac:dyDescent="0.2">
      <c r="A352">
        <v>8</v>
      </c>
      <c r="B352" t="s">
        <v>37</v>
      </c>
      <c r="C352" t="s">
        <v>378</v>
      </c>
      <c r="D352" t="s">
        <v>381</v>
      </c>
      <c r="E352">
        <v>4</v>
      </c>
      <c r="F352">
        <v>15</v>
      </c>
      <c r="G352">
        <v>107.51300048828125</v>
      </c>
      <c r="H352">
        <v>0.98900002241134644</v>
      </c>
      <c r="I352">
        <v>7.5</v>
      </c>
      <c r="J352">
        <v>3</v>
      </c>
    </row>
    <row r="353" spans="1:10" x14ac:dyDescent="0.2">
      <c r="A353">
        <v>9</v>
      </c>
      <c r="B353" t="s">
        <v>38</v>
      </c>
      <c r="C353" t="s">
        <v>378</v>
      </c>
      <c r="D353" t="s">
        <v>382</v>
      </c>
      <c r="E353">
        <v>5</v>
      </c>
      <c r="F353">
        <v>15</v>
      </c>
      <c r="G353">
        <v>134.93400573730469</v>
      </c>
      <c r="H353">
        <v>0.19359999895095825</v>
      </c>
      <c r="I353">
        <v>3.5</v>
      </c>
      <c r="J353">
        <v>3.5999999046325684</v>
      </c>
    </row>
    <row r="354" spans="1:10" x14ac:dyDescent="0.2">
      <c r="A354">
        <v>10</v>
      </c>
      <c r="B354" t="s">
        <v>39</v>
      </c>
      <c r="C354" t="s">
        <v>378</v>
      </c>
      <c r="D354" t="s">
        <v>382</v>
      </c>
      <c r="E354">
        <v>5</v>
      </c>
      <c r="F354">
        <v>15</v>
      </c>
      <c r="G354">
        <v>146.42500305175781</v>
      </c>
      <c r="H354">
        <v>0.21017999947071075</v>
      </c>
      <c r="I354">
        <v>1</v>
      </c>
      <c r="J354">
        <v>3.2999999523162842</v>
      </c>
    </row>
    <row r="355" spans="1:10" x14ac:dyDescent="0.2">
      <c r="A355">
        <v>11</v>
      </c>
      <c r="B355" t="s">
        <v>40</v>
      </c>
      <c r="C355" t="s">
        <v>378</v>
      </c>
      <c r="D355" t="s">
        <v>382</v>
      </c>
      <c r="E355">
        <v>5</v>
      </c>
      <c r="F355">
        <v>15</v>
      </c>
      <c r="G355">
        <v>191.38900756835938</v>
      </c>
      <c r="H355">
        <v>0.27485001087188721</v>
      </c>
      <c r="I355">
        <v>3</v>
      </c>
      <c r="J355">
        <v>4</v>
      </c>
    </row>
    <row r="357" spans="1:10" x14ac:dyDescent="0.2">
      <c r="A357" t="s">
        <v>21</v>
      </c>
      <c r="B357" t="s">
        <v>22</v>
      </c>
      <c r="C357" t="s">
        <v>383</v>
      </c>
      <c r="D357" t="s">
        <v>384</v>
      </c>
      <c r="E357" t="s">
        <v>385</v>
      </c>
      <c r="F357" t="s">
        <v>386</v>
      </c>
      <c r="G357" t="s">
        <v>387</v>
      </c>
      <c r="H357" t="s">
        <v>388</v>
      </c>
      <c r="I357" t="s">
        <v>389</v>
      </c>
      <c r="J357" t="s">
        <v>390</v>
      </c>
    </row>
    <row r="358" spans="1:10" x14ac:dyDescent="0.2">
      <c r="A358">
        <v>1</v>
      </c>
      <c r="B358" t="s">
        <v>30</v>
      </c>
      <c r="C358">
        <v>10</v>
      </c>
      <c r="D358">
        <v>5</v>
      </c>
      <c r="E358">
        <v>1</v>
      </c>
      <c r="F358">
        <v>64</v>
      </c>
      <c r="G358">
        <v>1630</v>
      </c>
      <c r="H358">
        <v>0.69999998807907104</v>
      </c>
      <c r="I358">
        <v>9.3000001907348633</v>
      </c>
      <c r="J358" t="s">
        <v>391</v>
      </c>
    </row>
    <row r="359" spans="1:10" x14ac:dyDescent="0.2">
      <c r="A359">
        <v>2</v>
      </c>
      <c r="B359" t="s">
        <v>31</v>
      </c>
      <c r="C359">
        <v>20</v>
      </c>
      <c r="D359">
        <v>10</v>
      </c>
      <c r="E359">
        <v>0</v>
      </c>
      <c r="F359">
        <v>64</v>
      </c>
      <c r="G359">
        <v>1686</v>
      </c>
      <c r="H359">
        <v>0.69999998807907104</v>
      </c>
      <c r="I359" t="s">
        <v>392</v>
      </c>
      <c r="J359" t="s">
        <v>393</v>
      </c>
    </row>
    <row r="360" spans="1:10" x14ac:dyDescent="0.2">
      <c r="A360">
        <v>3</v>
      </c>
      <c r="B360" t="s">
        <v>32</v>
      </c>
      <c r="C360">
        <v>20</v>
      </c>
      <c r="D360">
        <v>10</v>
      </c>
      <c r="E360">
        <v>0</v>
      </c>
      <c r="F360">
        <v>64</v>
      </c>
      <c r="G360">
        <v>1672</v>
      </c>
      <c r="H360">
        <v>0.69999998807907104</v>
      </c>
      <c r="I360" t="s">
        <v>392</v>
      </c>
      <c r="J360" t="s">
        <v>393</v>
      </c>
    </row>
    <row r="361" spans="1:10" x14ac:dyDescent="0.2">
      <c r="A361">
        <v>4</v>
      </c>
      <c r="B361" t="s">
        <v>33</v>
      </c>
      <c r="C361">
        <v>20</v>
      </c>
      <c r="D361">
        <v>10</v>
      </c>
      <c r="E361">
        <v>1</v>
      </c>
      <c r="F361">
        <v>64</v>
      </c>
      <c r="G361">
        <v>1664</v>
      </c>
      <c r="H361">
        <v>0.69999998807907104</v>
      </c>
      <c r="I361" t="s">
        <v>392</v>
      </c>
      <c r="J361" t="s">
        <v>393</v>
      </c>
    </row>
    <row r="362" spans="1:10" x14ac:dyDescent="0.2">
      <c r="A362">
        <v>5</v>
      </c>
      <c r="B362" t="s">
        <v>34</v>
      </c>
      <c r="C362">
        <v>10</v>
      </c>
      <c r="D362">
        <v>5</v>
      </c>
      <c r="E362">
        <v>1</v>
      </c>
      <c r="F362">
        <v>32</v>
      </c>
      <c r="G362">
        <v>1658</v>
      </c>
      <c r="H362">
        <v>0.69999998807907104</v>
      </c>
      <c r="I362">
        <v>9.3000001907348633</v>
      </c>
      <c r="J362" t="s">
        <v>391</v>
      </c>
    </row>
    <row r="363" spans="1:10" x14ac:dyDescent="0.2">
      <c r="A363">
        <v>6</v>
      </c>
      <c r="B363" t="s">
        <v>35</v>
      </c>
      <c r="C363">
        <v>20</v>
      </c>
      <c r="D363">
        <v>10</v>
      </c>
      <c r="E363">
        <v>1</v>
      </c>
      <c r="F363">
        <v>32</v>
      </c>
      <c r="G363">
        <v>1632</v>
      </c>
      <c r="H363">
        <v>0.69999998807907104</v>
      </c>
      <c r="I363">
        <v>9.3000001907348633</v>
      </c>
      <c r="J363" t="s">
        <v>391</v>
      </c>
    </row>
    <row r="364" spans="1:10" x14ac:dyDescent="0.2">
      <c r="A364">
        <v>7</v>
      </c>
      <c r="B364" t="s">
        <v>36</v>
      </c>
      <c r="C364">
        <v>20</v>
      </c>
      <c r="D364">
        <v>10</v>
      </c>
      <c r="E364">
        <v>1</v>
      </c>
      <c r="F364">
        <v>32</v>
      </c>
      <c r="G364">
        <v>1622</v>
      </c>
      <c r="H364">
        <v>0.69999998807907104</v>
      </c>
      <c r="I364">
        <v>9.3000001907348633</v>
      </c>
      <c r="J364" t="s">
        <v>391</v>
      </c>
    </row>
    <row r="365" spans="1:10" x14ac:dyDescent="0.2">
      <c r="A365">
        <v>8</v>
      </c>
      <c r="B365" t="s">
        <v>37</v>
      </c>
      <c r="C365">
        <v>20</v>
      </c>
      <c r="D365">
        <v>10</v>
      </c>
      <c r="E365">
        <v>1</v>
      </c>
      <c r="F365">
        <v>32</v>
      </c>
      <c r="G365">
        <v>1642</v>
      </c>
      <c r="H365">
        <v>0.69999998807907104</v>
      </c>
      <c r="I365">
        <v>9.3000001907348633</v>
      </c>
      <c r="J365" t="s">
        <v>391</v>
      </c>
    </row>
    <row r="366" spans="1:10" x14ac:dyDescent="0.2">
      <c r="A366">
        <v>9</v>
      </c>
      <c r="B366" t="s">
        <v>38</v>
      </c>
      <c r="C366">
        <v>20</v>
      </c>
      <c r="D366">
        <v>10</v>
      </c>
      <c r="E366">
        <v>1</v>
      </c>
      <c r="F366">
        <v>32</v>
      </c>
      <c r="G366">
        <v>1690</v>
      </c>
      <c r="H366">
        <v>0.69999998807907104</v>
      </c>
      <c r="I366" t="s">
        <v>392</v>
      </c>
      <c r="J366" t="s">
        <v>393</v>
      </c>
    </row>
    <row r="367" spans="1:10" x14ac:dyDescent="0.2">
      <c r="A367">
        <v>10</v>
      </c>
      <c r="B367" t="s">
        <v>39</v>
      </c>
      <c r="C367">
        <v>30</v>
      </c>
      <c r="D367">
        <v>15</v>
      </c>
      <c r="E367">
        <v>0</v>
      </c>
      <c r="F367">
        <v>32</v>
      </c>
      <c r="G367">
        <v>1706</v>
      </c>
      <c r="H367">
        <v>0.69999998807907104</v>
      </c>
      <c r="I367" t="s">
        <v>392</v>
      </c>
      <c r="J367" t="s">
        <v>393</v>
      </c>
    </row>
    <row r="368" spans="1:10" x14ac:dyDescent="0.2">
      <c r="A368">
        <v>11</v>
      </c>
      <c r="B368" t="s">
        <v>40</v>
      </c>
      <c r="C368">
        <v>30</v>
      </c>
      <c r="D368">
        <v>15</v>
      </c>
      <c r="E368">
        <v>1</v>
      </c>
      <c r="F368">
        <v>32</v>
      </c>
      <c r="G368">
        <v>1738</v>
      </c>
      <c r="H368">
        <v>0.69999998807907104</v>
      </c>
      <c r="I368" t="s">
        <v>392</v>
      </c>
      <c r="J368" t="s">
        <v>393</v>
      </c>
    </row>
    <row r="370" spans="1:8" x14ac:dyDescent="0.2">
      <c r="A370" t="s">
        <v>394</v>
      </c>
    </row>
    <row r="371" spans="1:8" x14ac:dyDescent="0.2">
      <c r="A371" t="s">
        <v>395</v>
      </c>
      <c r="B371" t="s">
        <v>396</v>
      </c>
      <c r="C371">
        <v>2</v>
      </c>
      <c r="D371">
        <v>3</v>
      </c>
      <c r="E371">
        <v>4</v>
      </c>
      <c r="F371">
        <v>5</v>
      </c>
    </row>
    <row r="372" spans="1:8" x14ac:dyDescent="0.2">
      <c r="A372">
        <v>1</v>
      </c>
      <c r="B372" t="s">
        <v>397</v>
      </c>
      <c r="C372" t="s">
        <v>398</v>
      </c>
      <c r="D372" t="s">
        <v>392</v>
      </c>
      <c r="E372" t="s">
        <v>399</v>
      </c>
      <c r="F372" t="s">
        <v>400</v>
      </c>
    </row>
    <row r="373" spans="1:8" x14ac:dyDescent="0.2">
      <c r="A373">
        <v>2</v>
      </c>
      <c r="B373" t="s">
        <v>392</v>
      </c>
      <c r="C373" t="s">
        <v>401</v>
      </c>
      <c r="D373" t="s">
        <v>392</v>
      </c>
      <c r="E373" t="s">
        <v>402</v>
      </c>
      <c r="F373" t="s">
        <v>403</v>
      </c>
    </row>
    <row r="374" spans="1:8" x14ac:dyDescent="0.2">
      <c r="A374">
        <v>3</v>
      </c>
      <c r="B374" t="s">
        <v>392</v>
      </c>
      <c r="C374" t="s">
        <v>404</v>
      </c>
      <c r="D374" t="s">
        <v>392</v>
      </c>
      <c r="E374" t="s">
        <v>405</v>
      </c>
      <c r="F374" t="s">
        <v>40</v>
      </c>
    </row>
    <row r="375" spans="1:8" x14ac:dyDescent="0.2">
      <c r="A375">
        <v>4</v>
      </c>
      <c r="B375" t="s">
        <v>392</v>
      </c>
      <c r="C375" t="s">
        <v>392</v>
      </c>
      <c r="D375" t="s">
        <v>392</v>
      </c>
      <c r="E375" t="s">
        <v>406</v>
      </c>
      <c r="F375" t="s">
        <v>392</v>
      </c>
    </row>
    <row r="377" spans="1:8" x14ac:dyDescent="0.2">
      <c r="A377" t="s">
        <v>407</v>
      </c>
    </row>
    <row r="379" spans="1:8" x14ac:dyDescent="0.2">
      <c r="A379" t="s">
        <v>408</v>
      </c>
    </row>
    <row r="380" spans="1:8" x14ac:dyDescent="0.2">
      <c r="A380" t="s">
        <v>21</v>
      </c>
      <c r="B380" t="s">
        <v>22</v>
      </c>
      <c r="C380" t="s">
        <v>409</v>
      </c>
      <c r="D380" t="s">
        <v>43</v>
      </c>
      <c r="E380" t="s">
        <v>410</v>
      </c>
      <c r="F380" t="s">
        <v>46</v>
      </c>
      <c r="G380" t="s">
        <v>47</v>
      </c>
      <c r="H380" t="s">
        <v>30</v>
      </c>
    </row>
    <row r="381" spans="1:8" x14ac:dyDescent="0.2">
      <c r="A381">
        <v>1</v>
      </c>
      <c r="B381" t="s">
        <v>30</v>
      </c>
      <c r="C381" t="s">
        <v>411</v>
      </c>
      <c r="D381">
        <v>3.7672998905181885</v>
      </c>
      <c r="E381">
        <v>3.4723999500274658</v>
      </c>
      <c r="F381">
        <v>21.532199859619141</v>
      </c>
      <c r="G381">
        <v>0.16130000352859497</v>
      </c>
      <c r="H381">
        <v>1</v>
      </c>
    </row>
    <row r="382" spans="1:8" x14ac:dyDescent="0.2">
      <c r="A382">
        <v>2</v>
      </c>
      <c r="B382" t="s">
        <v>31</v>
      </c>
      <c r="C382" t="s">
        <v>412</v>
      </c>
      <c r="D382">
        <v>7.5739998817443848</v>
      </c>
      <c r="E382">
        <v>1.614799976348877</v>
      </c>
      <c r="F382">
        <v>1.996399998664856</v>
      </c>
      <c r="G382">
        <v>0.80889999866485596</v>
      </c>
      <c r="H382">
        <v>1</v>
      </c>
    </row>
    <row r="383" spans="1:8" x14ac:dyDescent="0.2">
      <c r="A383">
        <v>3</v>
      </c>
      <c r="B383" t="s">
        <v>50</v>
      </c>
      <c r="C383" t="s">
        <v>413</v>
      </c>
      <c r="D383">
        <v>15.250300407409668</v>
      </c>
      <c r="E383">
        <v>1.0709999799728394</v>
      </c>
      <c r="F383">
        <v>1.2035000324249268</v>
      </c>
      <c r="G383">
        <v>0.88969999551773071</v>
      </c>
      <c r="H383">
        <v>1.0002000331878662</v>
      </c>
    </row>
    <row r="384" spans="1:8" x14ac:dyDescent="0.2">
      <c r="A384">
        <v>4</v>
      </c>
      <c r="B384" t="s">
        <v>51</v>
      </c>
      <c r="C384" t="s">
        <v>414</v>
      </c>
      <c r="D384">
        <v>24.793899536132812</v>
      </c>
      <c r="E384">
        <v>0.86309999227523804</v>
      </c>
      <c r="F384">
        <v>0.93500000238418579</v>
      </c>
      <c r="G384">
        <v>0.92309999465942383</v>
      </c>
      <c r="H384">
        <v>1.0001000165939331</v>
      </c>
    </row>
    <row r="385" spans="1:9" x14ac:dyDescent="0.2">
      <c r="A385">
        <v>5</v>
      </c>
      <c r="B385" t="s">
        <v>52</v>
      </c>
      <c r="C385" t="s">
        <v>415</v>
      </c>
      <c r="D385">
        <v>11.592599868774414</v>
      </c>
      <c r="E385">
        <v>5.3768000602722168</v>
      </c>
      <c r="F385">
        <v>10.723799705505371</v>
      </c>
      <c r="G385">
        <v>0.49950000643730164</v>
      </c>
      <c r="H385">
        <v>1.0038000345230103</v>
      </c>
    </row>
    <row r="386" spans="1:9" x14ac:dyDescent="0.2">
      <c r="A386">
        <v>6</v>
      </c>
      <c r="B386" t="s">
        <v>53</v>
      </c>
      <c r="C386" t="s">
        <v>416</v>
      </c>
      <c r="D386">
        <v>21.579999923706055</v>
      </c>
      <c r="E386">
        <v>3.6456000804901123</v>
      </c>
      <c r="F386">
        <v>5.8873000144958496</v>
      </c>
      <c r="G386">
        <v>0.61500000953674316</v>
      </c>
      <c r="H386">
        <v>1.0068999528884888</v>
      </c>
    </row>
    <row r="387" spans="1:9" x14ac:dyDescent="0.2">
      <c r="A387">
        <v>7</v>
      </c>
      <c r="B387" t="s">
        <v>54</v>
      </c>
      <c r="C387" t="s">
        <v>414</v>
      </c>
      <c r="D387">
        <v>55.340999603271484</v>
      </c>
      <c r="E387">
        <v>3.2097001075744629</v>
      </c>
      <c r="F387">
        <v>4.4021000862121582</v>
      </c>
      <c r="G387">
        <v>0.72850000858306885</v>
      </c>
      <c r="H387">
        <v>1.0009000301361084</v>
      </c>
    </row>
    <row r="388" spans="1:9" x14ac:dyDescent="0.2">
      <c r="A388">
        <v>8</v>
      </c>
      <c r="B388" t="s">
        <v>55</v>
      </c>
      <c r="C388" t="s">
        <v>416</v>
      </c>
      <c r="D388">
        <v>20.350000381469727</v>
      </c>
      <c r="E388">
        <v>4.6729998588562012</v>
      </c>
      <c r="F388">
        <v>7.9214000701904297</v>
      </c>
      <c r="G388">
        <v>0.58609998226165771</v>
      </c>
      <c r="H388">
        <v>1.0065000057220459</v>
      </c>
    </row>
    <row r="389" spans="1:9" x14ac:dyDescent="0.2">
      <c r="A389">
        <v>9</v>
      </c>
      <c r="B389" t="s">
        <v>56</v>
      </c>
      <c r="C389" t="s">
        <v>417</v>
      </c>
      <c r="D389">
        <v>23.877099990844727</v>
      </c>
      <c r="E389">
        <v>0.19910000264644623</v>
      </c>
      <c r="F389">
        <v>0.20250000059604645</v>
      </c>
      <c r="G389">
        <v>0.98320001363754272</v>
      </c>
      <c r="H389">
        <v>1</v>
      </c>
    </row>
    <row r="390" spans="1:9" x14ac:dyDescent="0.2">
      <c r="A390">
        <v>10</v>
      </c>
      <c r="B390" t="s">
        <v>57</v>
      </c>
      <c r="C390" t="s">
        <v>418</v>
      </c>
      <c r="D390">
        <v>42.30059814453125</v>
      </c>
      <c r="E390">
        <v>0.26780000329017639</v>
      </c>
      <c r="F390">
        <v>0.27369999885559082</v>
      </c>
      <c r="G390">
        <v>0.97869998216629028</v>
      </c>
      <c r="H390">
        <v>1</v>
      </c>
    </row>
    <row r="391" spans="1:9" x14ac:dyDescent="0.2">
      <c r="A391">
        <v>11</v>
      </c>
      <c r="B391" t="s">
        <v>58</v>
      </c>
      <c r="C391" t="s">
        <v>419</v>
      </c>
      <c r="D391">
        <v>99.9833984375</v>
      </c>
      <c r="E391">
        <v>0.59130001068115234</v>
      </c>
      <c r="F391">
        <v>0.60600000619888306</v>
      </c>
      <c r="G391">
        <v>0.9757000207901001</v>
      </c>
      <c r="H391">
        <v>1</v>
      </c>
    </row>
    <row r="393" spans="1:9" x14ac:dyDescent="0.2">
      <c r="A393" t="s">
        <v>420</v>
      </c>
    </row>
    <row r="394" spans="1:9" x14ac:dyDescent="0.2">
      <c r="A394" t="s">
        <v>21</v>
      </c>
      <c r="B394" t="s">
        <v>22</v>
      </c>
      <c r="C394" t="s">
        <v>421</v>
      </c>
      <c r="D394" t="s">
        <v>24</v>
      </c>
      <c r="E394" t="s">
        <v>422</v>
      </c>
      <c r="F394" t="s">
        <v>423</v>
      </c>
      <c r="G394" t="s">
        <v>27</v>
      </c>
      <c r="H394" t="s">
        <v>424</v>
      </c>
      <c r="I394" t="s">
        <v>425</v>
      </c>
    </row>
    <row r="395" spans="1:9" x14ac:dyDescent="0.2">
      <c r="A395">
        <v>1</v>
      </c>
      <c r="B395" t="s">
        <v>30</v>
      </c>
      <c r="C395">
        <v>2.0010000767456404E-8</v>
      </c>
      <c r="D395">
        <v>518.70001220703125</v>
      </c>
      <c r="E395">
        <v>137.5</v>
      </c>
      <c r="F395">
        <v>84</v>
      </c>
      <c r="G395">
        <v>0.74000000953674316</v>
      </c>
      <c r="H395" t="s">
        <v>426</v>
      </c>
      <c r="I395" t="s">
        <v>427</v>
      </c>
    </row>
    <row r="396" spans="1:9" x14ac:dyDescent="0.2">
      <c r="A396">
        <v>2</v>
      </c>
      <c r="B396" t="s">
        <v>31</v>
      </c>
      <c r="C396">
        <v>2.0010000767456404E-8</v>
      </c>
      <c r="D396">
        <v>2201.199951171875</v>
      </c>
      <c r="E396">
        <v>15.699999809265137</v>
      </c>
      <c r="F396">
        <v>11</v>
      </c>
      <c r="G396">
        <v>0.30000001192092896</v>
      </c>
      <c r="H396" t="s">
        <v>426</v>
      </c>
      <c r="I396" t="s">
        <v>428</v>
      </c>
    </row>
    <row r="397" spans="1:9" x14ac:dyDescent="0.2">
      <c r="A397">
        <v>3</v>
      </c>
      <c r="B397" t="s">
        <v>32</v>
      </c>
      <c r="C397">
        <v>2.0010000767456404E-8</v>
      </c>
      <c r="D397">
        <v>5679.7998046875</v>
      </c>
      <c r="E397">
        <v>33.599998474121094</v>
      </c>
      <c r="F397">
        <v>22.700000762939453</v>
      </c>
      <c r="G397">
        <v>0.18999999761581421</v>
      </c>
      <c r="H397" t="s">
        <v>426</v>
      </c>
      <c r="I397" t="s">
        <v>429</v>
      </c>
    </row>
    <row r="398" spans="1:9" x14ac:dyDescent="0.2">
      <c r="A398">
        <v>4</v>
      </c>
      <c r="B398" t="s">
        <v>33</v>
      </c>
      <c r="C398">
        <v>1.9990000765801597E-8</v>
      </c>
      <c r="D398">
        <v>9333.5</v>
      </c>
      <c r="E398">
        <v>48.799999237060547</v>
      </c>
      <c r="F398">
        <v>43.299999237060547</v>
      </c>
      <c r="G398">
        <v>0.15000000596046448</v>
      </c>
      <c r="H398" t="s">
        <v>426</v>
      </c>
      <c r="I398" t="s">
        <v>430</v>
      </c>
    </row>
    <row r="399" spans="1:9" x14ac:dyDescent="0.2">
      <c r="A399">
        <v>5</v>
      </c>
      <c r="B399" t="s">
        <v>34</v>
      </c>
      <c r="C399">
        <v>1.9990000765801597E-8</v>
      </c>
      <c r="D399">
        <v>946.0999755859375</v>
      </c>
      <c r="E399">
        <v>8</v>
      </c>
      <c r="F399">
        <v>6</v>
      </c>
      <c r="G399">
        <v>0.46000000834465027</v>
      </c>
      <c r="H399" t="s">
        <v>426</v>
      </c>
      <c r="I399" t="s">
        <v>431</v>
      </c>
    </row>
    <row r="400" spans="1:9" x14ac:dyDescent="0.2">
      <c r="A400">
        <v>6</v>
      </c>
      <c r="B400" t="s">
        <v>35</v>
      </c>
      <c r="C400">
        <v>1.9999999878450581E-8</v>
      </c>
      <c r="D400">
        <v>3476.10009765625</v>
      </c>
      <c r="E400">
        <v>37.200000762939453</v>
      </c>
      <c r="F400">
        <v>18.200000762939453</v>
      </c>
      <c r="G400">
        <v>0.23999999463558197</v>
      </c>
      <c r="H400" t="s">
        <v>426</v>
      </c>
      <c r="I400" t="s">
        <v>432</v>
      </c>
    </row>
    <row r="401" spans="1:10" x14ac:dyDescent="0.2">
      <c r="A401">
        <v>7</v>
      </c>
      <c r="B401" t="s">
        <v>36</v>
      </c>
      <c r="C401">
        <v>1.9990000765801597E-8</v>
      </c>
      <c r="D401">
        <v>10542.5</v>
      </c>
      <c r="E401">
        <v>126.69999694824219</v>
      </c>
      <c r="F401">
        <v>38.400001525878906</v>
      </c>
      <c r="G401">
        <v>0.14000000059604645</v>
      </c>
      <c r="H401" t="s">
        <v>426</v>
      </c>
      <c r="I401" t="s">
        <v>430</v>
      </c>
    </row>
    <row r="402" spans="1:10" x14ac:dyDescent="0.2">
      <c r="A402">
        <v>8</v>
      </c>
      <c r="B402" t="s">
        <v>37</v>
      </c>
      <c r="C402">
        <v>1.9999999878450581E-8</v>
      </c>
      <c r="D402">
        <v>2742.5</v>
      </c>
      <c r="E402">
        <v>17.200000762939453</v>
      </c>
      <c r="F402">
        <v>15</v>
      </c>
      <c r="G402">
        <v>0.27000001072883606</v>
      </c>
      <c r="H402" t="s">
        <v>426</v>
      </c>
      <c r="I402" t="s">
        <v>432</v>
      </c>
    </row>
    <row r="403" spans="1:10" x14ac:dyDescent="0.2">
      <c r="A403">
        <v>9</v>
      </c>
      <c r="B403" t="s">
        <v>38</v>
      </c>
      <c r="C403">
        <v>1.9990000765801597E-8</v>
      </c>
      <c r="D403">
        <v>2234.10009765625</v>
      </c>
      <c r="E403">
        <v>26</v>
      </c>
      <c r="F403">
        <v>23.200000762939453</v>
      </c>
      <c r="G403">
        <v>0.30000001192092896</v>
      </c>
      <c r="H403" t="s">
        <v>426</v>
      </c>
      <c r="I403" t="s">
        <v>433</v>
      </c>
    </row>
    <row r="404" spans="1:10" x14ac:dyDescent="0.2">
      <c r="A404">
        <v>10</v>
      </c>
      <c r="B404" t="s">
        <v>39</v>
      </c>
      <c r="C404">
        <v>1.9990000765801597E-8</v>
      </c>
      <c r="D404">
        <v>3787.300048828125</v>
      </c>
      <c r="E404">
        <v>69.599998474121094</v>
      </c>
      <c r="F404">
        <v>20.200000762939453</v>
      </c>
      <c r="G404">
        <v>0.23000000417232513</v>
      </c>
      <c r="H404" t="s">
        <v>426</v>
      </c>
      <c r="I404" t="s">
        <v>434</v>
      </c>
    </row>
    <row r="405" spans="1:10" x14ac:dyDescent="0.2">
      <c r="A405">
        <v>11</v>
      </c>
      <c r="B405" t="s">
        <v>40</v>
      </c>
      <c r="C405">
        <v>2.0010000767456404E-8</v>
      </c>
      <c r="D405">
        <v>4901</v>
      </c>
      <c r="E405">
        <v>11.699999809265137</v>
      </c>
      <c r="F405">
        <v>9.8999996185302734</v>
      </c>
      <c r="G405">
        <v>0.20000000298023224</v>
      </c>
      <c r="H405" t="s">
        <v>426</v>
      </c>
      <c r="I405" t="s">
        <v>435</v>
      </c>
    </row>
    <row r="407" spans="1:10" x14ac:dyDescent="0.2">
      <c r="A407" t="s">
        <v>62</v>
      </c>
    </row>
    <row r="410" spans="1:10" x14ac:dyDescent="0.2">
      <c r="A410" t="s">
        <v>368</v>
      </c>
    </row>
    <row r="411" spans="1:10" x14ac:dyDescent="0.2">
      <c r="A411" t="s">
        <v>369</v>
      </c>
    </row>
    <row r="412" spans="1:10" x14ac:dyDescent="0.2">
      <c r="A412" t="s">
        <v>21</v>
      </c>
      <c r="B412" t="s">
        <v>22</v>
      </c>
      <c r="C412" t="s">
        <v>370</v>
      </c>
      <c r="D412" t="s">
        <v>371</v>
      </c>
      <c r="E412" t="s">
        <v>372</v>
      </c>
      <c r="F412" t="s">
        <v>373</v>
      </c>
      <c r="G412" t="s">
        <v>374</v>
      </c>
      <c r="H412" t="s">
        <v>375</v>
      </c>
      <c r="I412" t="s">
        <v>376</v>
      </c>
      <c r="J412" t="s">
        <v>377</v>
      </c>
    </row>
    <row r="413" spans="1:10" x14ac:dyDescent="0.2">
      <c r="A413">
        <v>1</v>
      </c>
      <c r="B413" t="s">
        <v>30</v>
      </c>
      <c r="C413" t="s">
        <v>378</v>
      </c>
      <c r="D413" t="s">
        <v>379</v>
      </c>
      <c r="E413">
        <v>1</v>
      </c>
      <c r="F413">
        <v>15</v>
      </c>
      <c r="G413">
        <v>84.869003295898438</v>
      </c>
      <c r="H413">
        <v>1.8320000171661377</v>
      </c>
      <c r="I413">
        <v>6</v>
      </c>
      <c r="J413">
        <v>5</v>
      </c>
    </row>
    <row r="414" spans="1:10" x14ac:dyDescent="0.2">
      <c r="A414">
        <v>2</v>
      </c>
      <c r="B414" t="s">
        <v>31</v>
      </c>
      <c r="C414" t="s">
        <v>378</v>
      </c>
      <c r="D414" t="s">
        <v>380</v>
      </c>
      <c r="E414">
        <v>2</v>
      </c>
      <c r="F414">
        <v>15</v>
      </c>
      <c r="G414">
        <v>151.10800170898438</v>
      </c>
      <c r="H414">
        <v>0.47277998924255371</v>
      </c>
      <c r="I414">
        <v>2</v>
      </c>
      <c r="J414">
        <v>2</v>
      </c>
    </row>
    <row r="415" spans="1:10" x14ac:dyDescent="0.2">
      <c r="A415">
        <v>3</v>
      </c>
      <c r="B415" t="s">
        <v>32</v>
      </c>
      <c r="C415" t="s">
        <v>378</v>
      </c>
      <c r="D415" t="s">
        <v>380</v>
      </c>
      <c r="E415">
        <v>2</v>
      </c>
      <c r="F415">
        <v>15</v>
      </c>
      <c r="G415">
        <v>119.48699951171875</v>
      </c>
      <c r="H415">
        <v>0.37413999438285828</v>
      </c>
      <c r="I415">
        <v>3</v>
      </c>
      <c r="J415">
        <v>7</v>
      </c>
    </row>
    <row r="416" spans="1:10" x14ac:dyDescent="0.2">
      <c r="A416">
        <v>4</v>
      </c>
      <c r="B416" t="s">
        <v>33</v>
      </c>
      <c r="C416" t="s">
        <v>378</v>
      </c>
      <c r="D416" t="s">
        <v>380</v>
      </c>
      <c r="E416">
        <v>2</v>
      </c>
      <c r="F416">
        <v>15</v>
      </c>
      <c r="G416">
        <v>107.24500274658203</v>
      </c>
      <c r="H416">
        <v>0.33583998680114746</v>
      </c>
      <c r="I416">
        <v>2</v>
      </c>
      <c r="J416">
        <v>2.4000000953674316</v>
      </c>
    </row>
    <row r="417" spans="1:10" x14ac:dyDescent="0.2">
      <c r="A417">
        <v>5</v>
      </c>
      <c r="B417" t="s">
        <v>34</v>
      </c>
      <c r="C417" t="s">
        <v>378</v>
      </c>
      <c r="D417" t="s">
        <v>381</v>
      </c>
      <c r="E417">
        <v>4</v>
      </c>
      <c r="F417">
        <v>15</v>
      </c>
      <c r="G417">
        <v>129.45700073242188</v>
      </c>
      <c r="H417">
        <v>1.1910099983215332</v>
      </c>
      <c r="I417">
        <v>4.9000000953674316</v>
      </c>
      <c r="J417">
        <v>4.1999998092651367</v>
      </c>
    </row>
    <row r="418" spans="1:10" x14ac:dyDescent="0.2">
      <c r="A418">
        <v>6</v>
      </c>
      <c r="B418" t="s">
        <v>35</v>
      </c>
      <c r="C418" t="s">
        <v>378</v>
      </c>
      <c r="D418" t="s">
        <v>381</v>
      </c>
      <c r="E418">
        <v>4</v>
      </c>
      <c r="F418">
        <v>15</v>
      </c>
      <c r="G418">
        <v>90.679000854492188</v>
      </c>
      <c r="H418">
        <v>0.83393001556396484</v>
      </c>
      <c r="I418">
        <v>5.5</v>
      </c>
      <c r="J418">
        <v>5.9000000953674316</v>
      </c>
    </row>
    <row r="419" spans="1:10" x14ac:dyDescent="0.2">
      <c r="A419">
        <v>7</v>
      </c>
      <c r="B419" t="s">
        <v>36</v>
      </c>
      <c r="C419" t="s">
        <v>378</v>
      </c>
      <c r="D419" t="s">
        <v>381</v>
      </c>
      <c r="E419">
        <v>4</v>
      </c>
      <c r="F419">
        <v>15</v>
      </c>
      <c r="G419">
        <v>77.502998352050781</v>
      </c>
      <c r="H419">
        <v>0.71253997087478638</v>
      </c>
      <c r="I419">
        <v>3.2999999523162842</v>
      </c>
      <c r="J419">
        <v>4.0999999046325684</v>
      </c>
    </row>
    <row r="420" spans="1:10" x14ac:dyDescent="0.2">
      <c r="A420">
        <v>8</v>
      </c>
      <c r="B420" t="s">
        <v>37</v>
      </c>
      <c r="C420" t="s">
        <v>378</v>
      </c>
      <c r="D420" t="s">
        <v>381</v>
      </c>
      <c r="E420">
        <v>4</v>
      </c>
      <c r="F420">
        <v>15</v>
      </c>
      <c r="G420">
        <v>107.51300048828125</v>
      </c>
      <c r="H420">
        <v>0.98900002241134644</v>
      </c>
      <c r="I420">
        <v>7.5</v>
      </c>
      <c r="J420">
        <v>3</v>
      </c>
    </row>
    <row r="421" spans="1:10" x14ac:dyDescent="0.2">
      <c r="A421">
        <v>9</v>
      </c>
      <c r="B421" t="s">
        <v>38</v>
      </c>
      <c r="C421" t="s">
        <v>378</v>
      </c>
      <c r="D421" t="s">
        <v>382</v>
      </c>
      <c r="E421">
        <v>5</v>
      </c>
      <c r="F421">
        <v>15</v>
      </c>
      <c r="G421">
        <v>134.93400573730469</v>
      </c>
      <c r="H421">
        <v>0.19359999895095825</v>
      </c>
      <c r="I421">
        <v>3.5</v>
      </c>
      <c r="J421">
        <v>3.5999999046325684</v>
      </c>
    </row>
    <row r="422" spans="1:10" x14ac:dyDescent="0.2">
      <c r="A422">
        <v>10</v>
      </c>
      <c r="B422" t="s">
        <v>39</v>
      </c>
      <c r="C422" t="s">
        <v>378</v>
      </c>
      <c r="D422" t="s">
        <v>382</v>
      </c>
      <c r="E422">
        <v>5</v>
      </c>
      <c r="F422">
        <v>15</v>
      </c>
      <c r="G422">
        <v>146.42500305175781</v>
      </c>
      <c r="H422">
        <v>0.21017999947071075</v>
      </c>
      <c r="I422">
        <v>1</v>
      </c>
      <c r="J422">
        <v>3.2999999523162842</v>
      </c>
    </row>
    <row r="423" spans="1:10" x14ac:dyDescent="0.2">
      <c r="A423">
        <v>11</v>
      </c>
      <c r="B423" t="s">
        <v>40</v>
      </c>
      <c r="C423" t="s">
        <v>378</v>
      </c>
      <c r="D423" t="s">
        <v>382</v>
      </c>
      <c r="E423">
        <v>5</v>
      </c>
      <c r="F423">
        <v>15</v>
      </c>
      <c r="G423">
        <v>191.38900756835938</v>
      </c>
      <c r="H423">
        <v>0.27485001087188721</v>
      </c>
      <c r="I423">
        <v>3</v>
      </c>
      <c r="J423">
        <v>4</v>
      </c>
    </row>
    <row r="425" spans="1:10" x14ac:dyDescent="0.2">
      <c r="A425" t="s">
        <v>21</v>
      </c>
      <c r="B425" t="s">
        <v>22</v>
      </c>
      <c r="C425" t="s">
        <v>383</v>
      </c>
      <c r="D425" t="s">
        <v>384</v>
      </c>
      <c r="E425" t="s">
        <v>385</v>
      </c>
      <c r="F425" t="s">
        <v>386</v>
      </c>
      <c r="G425" t="s">
        <v>387</v>
      </c>
      <c r="H425" t="s">
        <v>388</v>
      </c>
      <c r="I425" t="s">
        <v>389</v>
      </c>
      <c r="J425" t="s">
        <v>390</v>
      </c>
    </row>
    <row r="426" spans="1:10" x14ac:dyDescent="0.2">
      <c r="A426">
        <v>1</v>
      </c>
      <c r="B426" t="s">
        <v>30</v>
      </c>
      <c r="C426">
        <v>10</v>
      </c>
      <c r="D426">
        <v>5</v>
      </c>
      <c r="E426">
        <v>1</v>
      </c>
      <c r="F426">
        <v>64</v>
      </c>
      <c r="G426">
        <v>1630</v>
      </c>
      <c r="H426">
        <v>0.69999998807907104</v>
      </c>
      <c r="I426">
        <v>9.3000001907348633</v>
      </c>
      <c r="J426" t="s">
        <v>391</v>
      </c>
    </row>
    <row r="427" spans="1:10" x14ac:dyDescent="0.2">
      <c r="A427">
        <v>2</v>
      </c>
      <c r="B427" t="s">
        <v>31</v>
      </c>
      <c r="C427">
        <v>20</v>
      </c>
      <c r="D427">
        <v>10</v>
      </c>
      <c r="E427">
        <v>0</v>
      </c>
      <c r="F427">
        <v>64</v>
      </c>
      <c r="G427">
        <v>1686</v>
      </c>
      <c r="H427">
        <v>0.69999998807907104</v>
      </c>
      <c r="I427" t="s">
        <v>392</v>
      </c>
      <c r="J427" t="s">
        <v>393</v>
      </c>
    </row>
    <row r="428" spans="1:10" x14ac:dyDescent="0.2">
      <c r="A428">
        <v>3</v>
      </c>
      <c r="B428" t="s">
        <v>32</v>
      </c>
      <c r="C428">
        <v>20</v>
      </c>
      <c r="D428">
        <v>10</v>
      </c>
      <c r="E428">
        <v>0</v>
      </c>
      <c r="F428">
        <v>64</v>
      </c>
      <c r="G428">
        <v>1672</v>
      </c>
      <c r="H428">
        <v>0.69999998807907104</v>
      </c>
      <c r="I428" t="s">
        <v>392</v>
      </c>
      <c r="J428" t="s">
        <v>393</v>
      </c>
    </row>
    <row r="429" spans="1:10" x14ac:dyDescent="0.2">
      <c r="A429">
        <v>4</v>
      </c>
      <c r="B429" t="s">
        <v>33</v>
      </c>
      <c r="C429">
        <v>20</v>
      </c>
      <c r="D429">
        <v>10</v>
      </c>
      <c r="E429">
        <v>1</v>
      </c>
      <c r="F429">
        <v>64</v>
      </c>
      <c r="G429">
        <v>1664</v>
      </c>
      <c r="H429">
        <v>0.69999998807907104</v>
      </c>
      <c r="I429" t="s">
        <v>392</v>
      </c>
      <c r="J429" t="s">
        <v>393</v>
      </c>
    </row>
    <row r="430" spans="1:10" x14ac:dyDescent="0.2">
      <c r="A430">
        <v>5</v>
      </c>
      <c r="B430" t="s">
        <v>34</v>
      </c>
      <c r="C430">
        <v>10</v>
      </c>
      <c r="D430">
        <v>5</v>
      </c>
      <c r="E430">
        <v>1</v>
      </c>
      <c r="F430">
        <v>32</v>
      </c>
      <c r="G430">
        <v>1658</v>
      </c>
      <c r="H430">
        <v>0.69999998807907104</v>
      </c>
      <c r="I430">
        <v>9.3000001907348633</v>
      </c>
      <c r="J430" t="s">
        <v>391</v>
      </c>
    </row>
    <row r="431" spans="1:10" x14ac:dyDescent="0.2">
      <c r="A431">
        <v>6</v>
      </c>
      <c r="B431" t="s">
        <v>35</v>
      </c>
      <c r="C431">
        <v>20</v>
      </c>
      <c r="D431">
        <v>10</v>
      </c>
      <c r="E431">
        <v>1</v>
      </c>
      <c r="F431">
        <v>32</v>
      </c>
      <c r="G431">
        <v>1632</v>
      </c>
      <c r="H431">
        <v>0.69999998807907104</v>
      </c>
      <c r="I431">
        <v>9.3000001907348633</v>
      </c>
      <c r="J431" t="s">
        <v>391</v>
      </c>
    </row>
    <row r="432" spans="1:10" x14ac:dyDescent="0.2">
      <c r="A432">
        <v>7</v>
      </c>
      <c r="B432" t="s">
        <v>36</v>
      </c>
      <c r="C432">
        <v>20</v>
      </c>
      <c r="D432">
        <v>10</v>
      </c>
      <c r="E432">
        <v>1</v>
      </c>
      <c r="F432">
        <v>32</v>
      </c>
      <c r="G432">
        <v>1622</v>
      </c>
      <c r="H432">
        <v>0.69999998807907104</v>
      </c>
      <c r="I432">
        <v>9.3000001907348633</v>
      </c>
      <c r="J432" t="s">
        <v>391</v>
      </c>
    </row>
    <row r="433" spans="1:10" x14ac:dyDescent="0.2">
      <c r="A433">
        <v>8</v>
      </c>
      <c r="B433" t="s">
        <v>37</v>
      </c>
      <c r="C433">
        <v>20</v>
      </c>
      <c r="D433">
        <v>10</v>
      </c>
      <c r="E433">
        <v>1</v>
      </c>
      <c r="F433">
        <v>32</v>
      </c>
      <c r="G433">
        <v>1642</v>
      </c>
      <c r="H433">
        <v>0.69999998807907104</v>
      </c>
      <c r="I433">
        <v>9.3000001907348633</v>
      </c>
      <c r="J433" t="s">
        <v>391</v>
      </c>
    </row>
    <row r="434" spans="1:10" x14ac:dyDescent="0.2">
      <c r="A434">
        <v>9</v>
      </c>
      <c r="B434" t="s">
        <v>38</v>
      </c>
      <c r="C434">
        <v>20</v>
      </c>
      <c r="D434">
        <v>10</v>
      </c>
      <c r="E434">
        <v>1</v>
      </c>
      <c r="F434">
        <v>32</v>
      </c>
      <c r="G434">
        <v>1690</v>
      </c>
      <c r="H434">
        <v>0.69999998807907104</v>
      </c>
      <c r="I434" t="s">
        <v>392</v>
      </c>
      <c r="J434" t="s">
        <v>393</v>
      </c>
    </row>
    <row r="435" spans="1:10" x14ac:dyDescent="0.2">
      <c r="A435">
        <v>10</v>
      </c>
      <c r="B435" t="s">
        <v>39</v>
      </c>
      <c r="C435">
        <v>30</v>
      </c>
      <c r="D435">
        <v>15</v>
      </c>
      <c r="E435">
        <v>0</v>
      </c>
      <c r="F435">
        <v>32</v>
      </c>
      <c r="G435">
        <v>1706</v>
      </c>
      <c r="H435">
        <v>0.69999998807907104</v>
      </c>
      <c r="I435" t="s">
        <v>392</v>
      </c>
      <c r="J435" t="s">
        <v>393</v>
      </c>
    </row>
    <row r="436" spans="1:10" x14ac:dyDescent="0.2">
      <c r="A436">
        <v>11</v>
      </c>
      <c r="B436" t="s">
        <v>40</v>
      </c>
      <c r="C436">
        <v>30</v>
      </c>
      <c r="D436">
        <v>15</v>
      </c>
      <c r="E436">
        <v>1</v>
      </c>
      <c r="F436">
        <v>32</v>
      </c>
      <c r="G436">
        <v>1738</v>
      </c>
      <c r="H436">
        <v>0.69999998807907104</v>
      </c>
      <c r="I436" t="s">
        <v>392</v>
      </c>
      <c r="J436" t="s">
        <v>393</v>
      </c>
    </row>
    <row r="438" spans="1:10" x14ac:dyDescent="0.2">
      <c r="A438" t="s">
        <v>394</v>
      </c>
    </row>
    <row r="439" spans="1:10" x14ac:dyDescent="0.2">
      <c r="A439" t="s">
        <v>395</v>
      </c>
      <c r="B439" t="s">
        <v>396</v>
      </c>
      <c r="C439">
        <v>2</v>
      </c>
      <c r="D439">
        <v>3</v>
      </c>
      <c r="E439">
        <v>4</v>
      </c>
      <c r="F439">
        <v>5</v>
      </c>
    </row>
    <row r="440" spans="1:10" x14ac:dyDescent="0.2">
      <c r="A440">
        <v>1</v>
      </c>
      <c r="B440" t="s">
        <v>397</v>
      </c>
      <c r="C440" t="s">
        <v>398</v>
      </c>
      <c r="D440" t="s">
        <v>392</v>
      </c>
      <c r="E440" t="s">
        <v>399</v>
      </c>
      <c r="F440" t="s">
        <v>400</v>
      </c>
    </row>
    <row r="441" spans="1:10" x14ac:dyDescent="0.2">
      <c r="A441">
        <v>2</v>
      </c>
      <c r="B441" t="s">
        <v>392</v>
      </c>
      <c r="C441" t="s">
        <v>401</v>
      </c>
      <c r="D441" t="s">
        <v>392</v>
      </c>
      <c r="E441" t="s">
        <v>402</v>
      </c>
      <c r="F441" t="s">
        <v>403</v>
      </c>
    </row>
    <row r="442" spans="1:10" x14ac:dyDescent="0.2">
      <c r="A442">
        <v>3</v>
      </c>
      <c r="B442" t="s">
        <v>392</v>
      </c>
      <c r="C442" t="s">
        <v>404</v>
      </c>
      <c r="D442" t="s">
        <v>392</v>
      </c>
      <c r="E442" t="s">
        <v>405</v>
      </c>
      <c r="F442" t="s">
        <v>40</v>
      </c>
    </row>
    <row r="443" spans="1:10" x14ac:dyDescent="0.2">
      <c r="A443">
        <v>4</v>
      </c>
      <c r="B443" t="s">
        <v>392</v>
      </c>
      <c r="C443" t="s">
        <v>392</v>
      </c>
      <c r="D443" t="s">
        <v>392</v>
      </c>
      <c r="E443" t="s">
        <v>406</v>
      </c>
      <c r="F443" t="s">
        <v>392</v>
      </c>
    </row>
    <row r="445" spans="1:10" x14ac:dyDescent="0.2">
      <c r="A445" t="s">
        <v>407</v>
      </c>
    </row>
    <row r="447" spans="1:10" x14ac:dyDescent="0.2">
      <c r="A447" t="s">
        <v>408</v>
      </c>
    </row>
    <row r="448" spans="1:10" x14ac:dyDescent="0.2">
      <c r="A448" t="s">
        <v>21</v>
      </c>
      <c r="B448" t="s">
        <v>22</v>
      </c>
      <c r="C448" t="s">
        <v>409</v>
      </c>
      <c r="D448" t="s">
        <v>43</v>
      </c>
      <c r="E448" t="s">
        <v>410</v>
      </c>
      <c r="F448" t="s">
        <v>46</v>
      </c>
      <c r="G448" t="s">
        <v>47</v>
      </c>
      <c r="H448" t="s">
        <v>30</v>
      </c>
    </row>
    <row r="449" spans="1:9" x14ac:dyDescent="0.2">
      <c r="A449">
        <v>1</v>
      </c>
      <c r="B449" t="s">
        <v>30</v>
      </c>
      <c r="C449" t="s">
        <v>411</v>
      </c>
      <c r="D449">
        <v>3.7672998905181885</v>
      </c>
      <c r="E449">
        <v>3.4723999500274658</v>
      </c>
      <c r="F449">
        <v>21.532199859619141</v>
      </c>
      <c r="G449">
        <v>0.16130000352859497</v>
      </c>
      <c r="H449">
        <v>1</v>
      </c>
    </row>
    <row r="450" spans="1:9" x14ac:dyDescent="0.2">
      <c r="A450">
        <v>2</v>
      </c>
      <c r="B450" t="s">
        <v>31</v>
      </c>
      <c r="C450" t="s">
        <v>412</v>
      </c>
      <c r="D450">
        <v>7.5739998817443848</v>
      </c>
      <c r="E450">
        <v>1.614799976348877</v>
      </c>
      <c r="F450">
        <v>1.996399998664856</v>
      </c>
      <c r="G450">
        <v>0.80889999866485596</v>
      </c>
      <c r="H450">
        <v>1</v>
      </c>
    </row>
    <row r="451" spans="1:9" x14ac:dyDescent="0.2">
      <c r="A451">
        <v>3</v>
      </c>
      <c r="B451" t="s">
        <v>50</v>
      </c>
      <c r="C451" t="s">
        <v>413</v>
      </c>
      <c r="D451">
        <v>15.250300407409668</v>
      </c>
      <c r="E451">
        <v>1.0709999799728394</v>
      </c>
      <c r="F451">
        <v>1.2035000324249268</v>
      </c>
      <c r="G451">
        <v>0.88969999551773071</v>
      </c>
      <c r="H451">
        <v>1.0002000331878662</v>
      </c>
    </row>
    <row r="452" spans="1:9" x14ac:dyDescent="0.2">
      <c r="A452">
        <v>4</v>
      </c>
      <c r="B452" t="s">
        <v>51</v>
      </c>
      <c r="C452" t="s">
        <v>414</v>
      </c>
      <c r="D452">
        <v>24.793899536132812</v>
      </c>
      <c r="E452">
        <v>0.86309999227523804</v>
      </c>
      <c r="F452">
        <v>0.93500000238418579</v>
      </c>
      <c r="G452">
        <v>0.92309999465942383</v>
      </c>
      <c r="H452">
        <v>1.0001000165939331</v>
      </c>
    </row>
    <row r="453" spans="1:9" x14ac:dyDescent="0.2">
      <c r="A453">
        <v>5</v>
      </c>
      <c r="B453" t="s">
        <v>52</v>
      </c>
      <c r="C453" t="s">
        <v>415</v>
      </c>
      <c r="D453">
        <v>11.592599868774414</v>
      </c>
      <c r="E453">
        <v>5.3768000602722168</v>
      </c>
      <c r="F453">
        <v>10.723799705505371</v>
      </c>
      <c r="G453">
        <v>0.49950000643730164</v>
      </c>
      <c r="H453">
        <v>1.0038000345230103</v>
      </c>
    </row>
    <row r="454" spans="1:9" x14ac:dyDescent="0.2">
      <c r="A454">
        <v>6</v>
      </c>
      <c r="B454" t="s">
        <v>53</v>
      </c>
      <c r="C454" t="s">
        <v>416</v>
      </c>
      <c r="D454">
        <v>21.579999923706055</v>
      </c>
      <c r="E454">
        <v>3.6456000804901123</v>
      </c>
      <c r="F454">
        <v>5.8873000144958496</v>
      </c>
      <c r="G454">
        <v>0.61500000953674316</v>
      </c>
      <c r="H454">
        <v>1.0068999528884888</v>
      </c>
    </row>
    <row r="455" spans="1:9" x14ac:dyDescent="0.2">
      <c r="A455">
        <v>7</v>
      </c>
      <c r="B455" t="s">
        <v>54</v>
      </c>
      <c r="C455" t="s">
        <v>414</v>
      </c>
      <c r="D455">
        <v>55.340999603271484</v>
      </c>
      <c r="E455">
        <v>3.2097001075744629</v>
      </c>
      <c r="F455">
        <v>4.4021000862121582</v>
      </c>
      <c r="G455">
        <v>0.72850000858306885</v>
      </c>
      <c r="H455">
        <v>1.0009000301361084</v>
      </c>
    </row>
    <row r="456" spans="1:9" x14ac:dyDescent="0.2">
      <c r="A456">
        <v>8</v>
      </c>
      <c r="B456" t="s">
        <v>55</v>
      </c>
      <c r="C456" t="s">
        <v>416</v>
      </c>
      <c r="D456">
        <v>20.350000381469727</v>
      </c>
      <c r="E456">
        <v>4.6729998588562012</v>
      </c>
      <c r="F456">
        <v>7.9214000701904297</v>
      </c>
      <c r="G456">
        <v>0.58609998226165771</v>
      </c>
      <c r="H456">
        <v>1.0065000057220459</v>
      </c>
    </row>
    <row r="457" spans="1:9" x14ac:dyDescent="0.2">
      <c r="A457">
        <v>9</v>
      </c>
      <c r="B457" t="s">
        <v>56</v>
      </c>
      <c r="C457" t="s">
        <v>417</v>
      </c>
      <c r="D457">
        <v>23.877099990844727</v>
      </c>
      <c r="E457">
        <v>0.19910000264644623</v>
      </c>
      <c r="F457">
        <v>0.20250000059604645</v>
      </c>
      <c r="G457">
        <v>0.98320001363754272</v>
      </c>
      <c r="H457">
        <v>1</v>
      </c>
    </row>
    <row r="458" spans="1:9" x14ac:dyDescent="0.2">
      <c r="A458">
        <v>10</v>
      </c>
      <c r="B458" t="s">
        <v>57</v>
      </c>
      <c r="C458" t="s">
        <v>418</v>
      </c>
      <c r="D458">
        <v>42.30059814453125</v>
      </c>
      <c r="E458">
        <v>0.26780000329017639</v>
      </c>
      <c r="F458">
        <v>0.27369999885559082</v>
      </c>
      <c r="G458">
        <v>0.97869998216629028</v>
      </c>
      <c r="H458">
        <v>1</v>
      </c>
    </row>
    <row r="459" spans="1:9" x14ac:dyDescent="0.2">
      <c r="A459">
        <v>11</v>
      </c>
      <c r="B459" t="s">
        <v>58</v>
      </c>
      <c r="C459" t="s">
        <v>419</v>
      </c>
      <c r="D459">
        <v>99.9833984375</v>
      </c>
      <c r="E459">
        <v>0.59130001068115234</v>
      </c>
      <c r="F459">
        <v>0.60600000619888306</v>
      </c>
      <c r="G459">
        <v>0.9757000207901001</v>
      </c>
      <c r="H459">
        <v>1</v>
      </c>
    </row>
    <row r="461" spans="1:9" x14ac:dyDescent="0.2">
      <c r="A461" t="s">
        <v>420</v>
      </c>
    </row>
    <row r="462" spans="1:9" x14ac:dyDescent="0.2">
      <c r="A462" t="s">
        <v>21</v>
      </c>
      <c r="B462" t="s">
        <v>22</v>
      </c>
      <c r="C462" t="s">
        <v>421</v>
      </c>
      <c r="D462" t="s">
        <v>24</v>
      </c>
      <c r="E462" t="s">
        <v>422</v>
      </c>
      <c r="F462" t="s">
        <v>423</v>
      </c>
      <c r="G462" t="s">
        <v>27</v>
      </c>
      <c r="H462" t="s">
        <v>424</v>
      </c>
      <c r="I462" t="s">
        <v>425</v>
      </c>
    </row>
    <row r="463" spans="1:9" x14ac:dyDescent="0.2">
      <c r="A463">
        <v>1</v>
      </c>
      <c r="B463" t="s">
        <v>30</v>
      </c>
      <c r="C463">
        <v>2.0010000767456404E-8</v>
      </c>
      <c r="D463">
        <v>518.70001220703125</v>
      </c>
      <c r="E463">
        <v>137.5</v>
      </c>
      <c r="F463">
        <v>84</v>
      </c>
      <c r="G463">
        <v>0.74000000953674316</v>
      </c>
      <c r="H463" t="s">
        <v>426</v>
      </c>
      <c r="I463" t="s">
        <v>427</v>
      </c>
    </row>
    <row r="464" spans="1:9" x14ac:dyDescent="0.2">
      <c r="A464">
        <v>2</v>
      </c>
      <c r="B464" t="s">
        <v>31</v>
      </c>
      <c r="C464">
        <v>2.0010000767456404E-8</v>
      </c>
      <c r="D464">
        <v>2201.199951171875</v>
      </c>
      <c r="E464">
        <v>15.699999809265137</v>
      </c>
      <c r="F464">
        <v>11</v>
      </c>
      <c r="G464">
        <v>0.30000001192092896</v>
      </c>
      <c r="H464" t="s">
        <v>426</v>
      </c>
      <c r="I464" t="s">
        <v>428</v>
      </c>
    </row>
    <row r="465" spans="1:10" x14ac:dyDescent="0.2">
      <c r="A465">
        <v>3</v>
      </c>
      <c r="B465" t="s">
        <v>32</v>
      </c>
      <c r="C465">
        <v>2.0010000767456404E-8</v>
      </c>
      <c r="D465">
        <v>5679.7998046875</v>
      </c>
      <c r="E465">
        <v>33.599998474121094</v>
      </c>
      <c r="F465">
        <v>22.700000762939453</v>
      </c>
      <c r="G465">
        <v>0.18999999761581421</v>
      </c>
      <c r="H465" t="s">
        <v>426</v>
      </c>
      <c r="I465" t="s">
        <v>429</v>
      </c>
    </row>
    <row r="466" spans="1:10" x14ac:dyDescent="0.2">
      <c r="A466">
        <v>4</v>
      </c>
      <c r="B466" t="s">
        <v>33</v>
      </c>
      <c r="C466">
        <v>1.9990000765801597E-8</v>
      </c>
      <c r="D466">
        <v>9333.5</v>
      </c>
      <c r="E466">
        <v>48.799999237060547</v>
      </c>
      <c r="F466">
        <v>43.299999237060547</v>
      </c>
      <c r="G466">
        <v>0.15000000596046448</v>
      </c>
      <c r="H466" t="s">
        <v>426</v>
      </c>
      <c r="I466" t="s">
        <v>430</v>
      </c>
    </row>
    <row r="467" spans="1:10" x14ac:dyDescent="0.2">
      <c r="A467">
        <v>5</v>
      </c>
      <c r="B467" t="s">
        <v>34</v>
      </c>
      <c r="C467">
        <v>1.9990000765801597E-8</v>
      </c>
      <c r="D467">
        <v>946.0999755859375</v>
      </c>
      <c r="E467">
        <v>8</v>
      </c>
      <c r="F467">
        <v>6</v>
      </c>
      <c r="G467">
        <v>0.46000000834465027</v>
      </c>
      <c r="H467" t="s">
        <v>426</v>
      </c>
      <c r="I467" t="s">
        <v>431</v>
      </c>
    </row>
    <row r="468" spans="1:10" x14ac:dyDescent="0.2">
      <c r="A468">
        <v>6</v>
      </c>
      <c r="B468" t="s">
        <v>35</v>
      </c>
      <c r="C468">
        <v>1.9999999878450581E-8</v>
      </c>
      <c r="D468">
        <v>3476.10009765625</v>
      </c>
      <c r="E468">
        <v>37.200000762939453</v>
      </c>
      <c r="F468">
        <v>18.200000762939453</v>
      </c>
      <c r="G468">
        <v>0.23999999463558197</v>
      </c>
      <c r="H468" t="s">
        <v>426</v>
      </c>
      <c r="I468" t="s">
        <v>432</v>
      </c>
    </row>
    <row r="469" spans="1:10" x14ac:dyDescent="0.2">
      <c r="A469">
        <v>7</v>
      </c>
      <c r="B469" t="s">
        <v>36</v>
      </c>
      <c r="C469">
        <v>1.9990000765801597E-8</v>
      </c>
      <c r="D469">
        <v>10542.5</v>
      </c>
      <c r="E469">
        <v>126.69999694824219</v>
      </c>
      <c r="F469">
        <v>38.400001525878906</v>
      </c>
      <c r="G469">
        <v>0.14000000059604645</v>
      </c>
      <c r="H469" t="s">
        <v>426</v>
      </c>
      <c r="I469" t="s">
        <v>430</v>
      </c>
    </row>
    <row r="470" spans="1:10" x14ac:dyDescent="0.2">
      <c r="A470">
        <v>8</v>
      </c>
      <c r="B470" t="s">
        <v>37</v>
      </c>
      <c r="C470">
        <v>1.9999999878450581E-8</v>
      </c>
      <c r="D470">
        <v>2742.5</v>
      </c>
      <c r="E470">
        <v>17.200000762939453</v>
      </c>
      <c r="F470">
        <v>15</v>
      </c>
      <c r="G470">
        <v>0.27000001072883606</v>
      </c>
      <c r="H470" t="s">
        <v>426</v>
      </c>
      <c r="I470" t="s">
        <v>432</v>
      </c>
    </row>
    <row r="471" spans="1:10" x14ac:dyDescent="0.2">
      <c r="A471">
        <v>9</v>
      </c>
      <c r="B471" t="s">
        <v>38</v>
      </c>
      <c r="C471">
        <v>1.9990000765801597E-8</v>
      </c>
      <c r="D471">
        <v>2234.10009765625</v>
      </c>
      <c r="E471">
        <v>26</v>
      </c>
      <c r="F471">
        <v>23.200000762939453</v>
      </c>
      <c r="G471">
        <v>0.30000001192092896</v>
      </c>
      <c r="H471" t="s">
        <v>426</v>
      </c>
      <c r="I471" t="s">
        <v>433</v>
      </c>
    </row>
    <row r="472" spans="1:10" x14ac:dyDescent="0.2">
      <c r="A472">
        <v>10</v>
      </c>
      <c r="B472" t="s">
        <v>39</v>
      </c>
      <c r="C472">
        <v>1.9990000765801597E-8</v>
      </c>
      <c r="D472">
        <v>3787.300048828125</v>
      </c>
      <c r="E472">
        <v>69.599998474121094</v>
      </c>
      <c r="F472">
        <v>20.200000762939453</v>
      </c>
      <c r="G472">
        <v>0.23000000417232513</v>
      </c>
      <c r="H472" t="s">
        <v>426</v>
      </c>
      <c r="I472" t="s">
        <v>434</v>
      </c>
    </row>
    <row r="473" spans="1:10" x14ac:dyDescent="0.2">
      <c r="A473">
        <v>11</v>
      </c>
      <c r="B473" t="s">
        <v>40</v>
      </c>
      <c r="C473">
        <v>2.0010000767456404E-8</v>
      </c>
      <c r="D473">
        <v>4901</v>
      </c>
      <c r="E473">
        <v>11.699999809265137</v>
      </c>
      <c r="F473">
        <v>9.8999996185302734</v>
      </c>
      <c r="G473">
        <v>0.20000000298023224</v>
      </c>
      <c r="H473" t="s">
        <v>426</v>
      </c>
      <c r="I473" t="s">
        <v>435</v>
      </c>
    </row>
    <row r="475" spans="1:10" x14ac:dyDescent="0.2">
      <c r="A475" t="s">
        <v>62</v>
      </c>
    </row>
    <row r="478" spans="1:10" x14ac:dyDescent="0.2">
      <c r="A478" t="s">
        <v>368</v>
      </c>
    </row>
    <row r="479" spans="1:10" x14ac:dyDescent="0.2">
      <c r="A479" t="s">
        <v>369</v>
      </c>
    </row>
    <row r="480" spans="1:10" x14ac:dyDescent="0.2">
      <c r="A480" t="s">
        <v>21</v>
      </c>
      <c r="B480" t="s">
        <v>22</v>
      </c>
      <c r="C480" t="s">
        <v>370</v>
      </c>
      <c r="D480" t="s">
        <v>371</v>
      </c>
      <c r="E480" t="s">
        <v>372</v>
      </c>
      <c r="F480" t="s">
        <v>373</v>
      </c>
      <c r="G480" t="s">
        <v>374</v>
      </c>
      <c r="H480" t="s">
        <v>375</v>
      </c>
      <c r="I480" t="s">
        <v>376</v>
      </c>
      <c r="J480" t="s">
        <v>377</v>
      </c>
    </row>
    <row r="481" spans="1:10" x14ac:dyDescent="0.2">
      <c r="A481">
        <v>1</v>
      </c>
      <c r="B481" t="s">
        <v>30</v>
      </c>
      <c r="C481" t="s">
        <v>378</v>
      </c>
      <c r="D481" t="s">
        <v>379</v>
      </c>
      <c r="E481">
        <v>1</v>
      </c>
      <c r="F481">
        <v>15</v>
      </c>
      <c r="G481">
        <v>84.869003295898438</v>
      </c>
      <c r="H481">
        <v>1.8320000171661377</v>
      </c>
      <c r="I481">
        <v>6</v>
      </c>
      <c r="J481">
        <v>5</v>
      </c>
    </row>
    <row r="482" spans="1:10" x14ac:dyDescent="0.2">
      <c r="A482">
        <v>2</v>
      </c>
      <c r="B482" t="s">
        <v>31</v>
      </c>
      <c r="C482" t="s">
        <v>378</v>
      </c>
      <c r="D482" t="s">
        <v>380</v>
      </c>
      <c r="E482">
        <v>2</v>
      </c>
      <c r="F482">
        <v>15</v>
      </c>
      <c r="G482">
        <v>151.10800170898438</v>
      </c>
      <c r="H482">
        <v>0.47277998924255371</v>
      </c>
      <c r="I482">
        <v>2</v>
      </c>
      <c r="J482">
        <v>2</v>
      </c>
    </row>
    <row r="483" spans="1:10" x14ac:dyDescent="0.2">
      <c r="A483">
        <v>3</v>
      </c>
      <c r="B483" t="s">
        <v>32</v>
      </c>
      <c r="C483" t="s">
        <v>378</v>
      </c>
      <c r="D483" t="s">
        <v>380</v>
      </c>
      <c r="E483">
        <v>2</v>
      </c>
      <c r="F483">
        <v>15</v>
      </c>
      <c r="G483">
        <v>119.48699951171875</v>
      </c>
      <c r="H483">
        <v>0.37413999438285828</v>
      </c>
      <c r="I483">
        <v>3</v>
      </c>
      <c r="J483">
        <v>7</v>
      </c>
    </row>
    <row r="484" spans="1:10" x14ac:dyDescent="0.2">
      <c r="A484">
        <v>4</v>
      </c>
      <c r="B484" t="s">
        <v>33</v>
      </c>
      <c r="C484" t="s">
        <v>378</v>
      </c>
      <c r="D484" t="s">
        <v>380</v>
      </c>
      <c r="E484">
        <v>2</v>
      </c>
      <c r="F484">
        <v>15</v>
      </c>
      <c r="G484">
        <v>107.24500274658203</v>
      </c>
      <c r="H484">
        <v>0.33583998680114746</v>
      </c>
      <c r="I484">
        <v>2</v>
      </c>
      <c r="J484">
        <v>2.4000000953674316</v>
      </c>
    </row>
    <row r="485" spans="1:10" x14ac:dyDescent="0.2">
      <c r="A485">
        <v>5</v>
      </c>
      <c r="B485" t="s">
        <v>34</v>
      </c>
      <c r="C485" t="s">
        <v>378</v>
      </c>
      <c r="D485" t="s">
        <v>381</v>
      </c>
      <c r="E485">
        <v>4</v>
      </c>
      <c r="F485">
        <v>15</v>
      </c>
      <c r="G485">
        <v>129.45700073242188</v>
      </c>
      <c r="H485">
        <v>1.1910099983215332</v>
      </c>
      <c r="I485">
        <v>4.9000000953674316</v>
      </c>
      <c r="J485">
        <v>4.1999998092651367</v>
      </c>
    </row>
    <row r="486" spans="1:10" x14ac:dyDescent="0.2">
      <c r="A486">
        <v>6</v>
      </c>
      <c r="B486" t="s">
        <v>35</v>
      </c>
      <c r="C486" t="s">
        <v>378</v>
      </c>
      <c r="D486" t="s">
        <v>381</v>
      </c>
      <c r="E486">
        <v>4</v>
      </c>
      <c r="F486">
        <v>15</v>
      </c>
      <c r="G486">
        <v>90.679000854492188</v>
      </c>
      <c r="H486">
        <v>0.83393001556396484</v>
      </c>
      <c r="I486">
        <v>5.5</v>
      </c>
      <c r="J486">
        <v>5.9000000953674316</v>
      </c>
    </row>
    <row r="487" spans="1:10" x14ac:dyDescent="0.2">
      <c r="A487">
        <v>7</v>
      </c>
      <c r="B487" t="s">
        <v>36</v>
      </c>
      <c r="C487" t="s">
        <v>378</v>
      </c>
      <c r="D487" t="s">
        <v>381</v>
      </c>
      <c r="E487">
        <v>4</v>
      </c>
      <c r="F487">
        <v>15</v>
      </c>
      <c r="G487">
        <v>77.502998352050781</v>
      </c>
      <c r="H487">
        <v>0.71253997087478638</v>
      </c>
      <c r="I487">
        <v>3.2999999523162842</v>
      </c>
      <c r="J487">
        <v>4.0999999046325684</v>
      </c>
    </row>
    <row r="488" spans="1:10" x14ac:dyDescent="0.2">
      <c r="A488">
        <v>8</v>
      </c>
      <c r="B488" t="s">
        <v>37</v>
      </c>
      <c r="C488" t="s">
        <v>378</v>
      </c>
      <c r="D488" t="s">
        <v>381</v>
      </c>
      <c r="E488">
        <v>4</v>
      </c>
      <c r="F488">
        <v>15</v>
      </c>
      <c r="G488">
        <v>107.51300048828125</v>
      </c>
      <c r="H488">
        <v>0.98900002241134644</v>
      </c>
      <c r="I488">
        <v>7.5</v>
      </c>
      <c r="J488">
        <v>3</v>
      </c>
    </row>
    <row r="489" spans="1:10" x14ac:dyDescent="0.2">
      <c r="A489">
        <v>9</v>
      </c>
      <c r="B489" t="s">
        <v>38</v>
      </c>
      <c r="C489" t="s">
        <v>378</v>
      </c>
      <c r="D489" t="s">
        <v>382</v>
      </c>
      <c r="E489">
        <v>5</v>
      </c>
      <c r="F489">
        <v>15</v>
      </c>
      <c r="G489">
        <v>134.93400573730469</v>
      </c>
      <c r="H489">
        <v>0.19359999895095825</v>
      </c>
      <c r="I489">
        <v>3.5</v>
      </c>
      <c r="J489">
        <v>3.5999999046325684</v>
      </c>
    </row>
    <row r="490" spans="1:10" x14ac:dyDescent="0.2">
      <c r="A490">
        <v>10</v>
      </c>
      <c r="B490" t="s">
        <v>39</v>
      </c>
      <c r="C490" t="s">
        <v>378</v>
      </c>
      <c r="D490" t="s">
        <v>382</v>
      </c>
      <c r="E490">
        <v>5</v>
      </c>
      <c r="F490">
        <v>15</v>
      </c>
      <c r="G490">
        <v>146.42500305175781</v>
      </c>
      <c r="H490">
        <v>0.21017999947071075</v>
      </c>
      <c r="I490">
        <v>1</v>
      </c>
      <c r="J490">
        <v>3.2999999523162842</v>
      </c>
    </row>
    <row r="491" spans="1:10" x14ac:dyDescent="0.2">
      <c r="A491">
        <v>11</v>
      </c>
      <c r="B491" t="s">
        <v>40</v>
      </c>
      <c r="C491" t="s">
        <v>378</v>
      </c>
      <c r="D491" t="s">
        <v>382</v>
      </c>
      <c r="E491">
        <v>5</v>
      </c>
      <c r="F491">
        <v>15</v>
      </c>
      <c r="G491">
        <v>191.38900756835938</v>
      </c>
      <c r="H491">
        <v>0.27485001087188721</v>
      </c>
      <c r="I491">
        <v>3</v>
      </c>
      <c r="J491">
        <v>4</v>
      </c>
    </row>
    <row r="493" spans="1:10" x14ac:dyDescent="0.2">
      <c r="A493" t="s">
        <v>21</v>
      </c>
      <c r="B493" t="s">
        <v>22</v>
      </c>
      <c r="C493" t="s">
        <v>383</v>
      </c>
      <c r="D493" t="s">
        <v>384</v>
      </c>
      <c r="E493" t="s">
        <v>385</v>
      </c>
      <c r="F493" t="s">
        <v>386</v>
      </c>
      <c r="G493" t="s">
        <v>387</v>
      </c>
      <c r="H493" t="s">
        <v>388</v>
      </c>
      <c r="I493" t="s">
        <v>389</v>
      </c>
      <c r="J493" t="s">
        <v>390</v>
      </c>
    </row>
    <row r="494" spans="1:10" x14ac:dyDescent="0.2">
      <c r="A494">
        <v>1</v>
      </c>
      <c r="B494" t="s">
        <v>30</v>
      </c>
      <c r="C494">
        <v>10</v>
      </c>
      <c r="D494">
        <v>5</v>
      </c>
      <c r="E494">
        <v>1</v>
      </c>
      <c r="F494">
        <v>64</v>
      </c>
      <c r="G494">
        <v>1630</v>
      </c>
      <c r="H494">
        <v>0.69999998807907104</v>
      </c>
      <c r="I494">
        <v>9.3000001907348633</v>
      </c>
      <c r="J494" t="s">
        <v>391</v>
      </c>
    </row>
    <row r="495" spans="1:10" x14ac:dyDescent="0.2">
      <c r="A495">
        <v>2</v>
      </c>
      <c r="B495" t="s">
        <v>31</v>
      </c>
      <c r="C495">
        <v>20</v>
      </c>
      <c r="D495">
        <v>10</v>
      </c>
      <c r="E495">
        <v>0</v>
      </c>
      <c r="F495">
        <v>64</v>
      </c>
      <c r="G495">
        <v>1686</v>
      </c>
      <c r="H495">
        <v>0.69999998807907104</v>
      </c>
      <c r="I495" t="s">
        <v>392</v>
      </c>
      <c r="J495" t="s">
        <v>393</v>
      </c>
    </row>
    <row r="496" spans="1:10" x14ac:dyDescent="0.2">
      <c r="A496">
        <v>3</v>
      </c>
      <c r="B496" t="s">
        <v>32</v>
      </c>
      <c r="C496">
        <v>20</v>
      </c>
      <c r="D496">
        <v>10</v>
      </c>
      <c r="E496">
        <v>0</v>
      </c>
      <c r="F496">
        <v>64</v>
      </c>
      <c r="G496">
        <v>1672</v>
      </c>
      <c r="H496">
        <v>0.69999998807907104</v>
      </c>
      <c r="I496" t="s">
        <v>392</v>
      </c>
      <c r="J496" t="s">
        <v>393</v>
      </c>
    </row>
    <row r="497" spans="1:10" x14ac:dyDescent="0.2">
      <c r="A497">
        <v>4</v>
      </c>
      <c r="B497" t="s">
        <v>33</v>
      </c>
      <c r="C497">
        <v>20</v>
      </c>
      <c r="D497">
        <v>10</v>
      </c>
      <c r="E497">
        <v>1</v>
      </c>
      <c r="F497">
        <v>64</v>
      </c>
      <c r="G497">
        <v>1664</v>
      </c>
      <c r="H497">
        <v>0.69999998807907104</v>
      </c>
      <c r="I497" t="s">
        <v>392</v>
      </c>
      <c r="J497" t="s">
        <v>393</v>
      </c>
    </row>
    <row r="498" spans="1:10" x14ac:dyDescent="0.2">
      <c r="A498">
        <v>5</v>
      </c>
      <c r="B498" t="s">
        <v>34</v>
      </c>
      <c r="C498">
        <v>10</v>
      </c>
      <c r="D498">
        <v>5</v>
      </c>
      <c r="E498">
        <v>1</v>
      </c>
      <c r="F498">
        <v>32</v>
      </c>
      <c r="G498">
        <v>1658</v>
      </c>
      <c r="H498">
        <v>0.69999998807907104</v>
      </c>
      <c r="I498">
        <v>9.3000001907348633</v>
      </c>
      <c r="J498" t="s">
        <v>391</v>
      </c>
    </row>
    <row r="499" spans="1:10" x14ac:dyDescent="0.2">
      <c r="A499">
        <v>6</v>
      </c>
      <c r="B499" t="s">
        <v>35</v>
      </c>
      <c r="C499">
        <v>20</v>
      </c>
      <c r="D499">
        <v>10</v>
      </c>
      <c r="E499">
        <v>1</v>
      </c>
      <c r="F499">
        <v>32</v>
      </c>
      <c r="G499">
        <v>1632</v>
      </c>
      <c r="H499">
        <v>0.69999998807907104</v>
      </c>
      <c r="I499">
        <v>9.3000001907348633</v>
      </c>
      <c r="J499" t="s">
        <v>391</v>
      </c>
    </row>
    <row r="500" spans="1:10" x14ac:dyDescent="0.2">
      <c r="A500">
        <v>7</v>
      </c>
      <c r="B500" t="s">
        <v>36</v>
      </c>
      <c r="C500">
        <v>20</v>
      </c>
      <c r="D500">
        <v>10</v>
      </c>
      <c r="E500">
        <v>1</v>
      </c>
      <c r="F500">
        <v>32</v>
      </c>
      <c r="G500">
        <v>1622</v>
      </c>
      <c r="H500">
        <v>0.69999998807907104</v>
      </c>
      <c r="I500">
        <v>9.3000001907348633</v>
      </c>
      <c r="J500" t="s">
        <v>391</v>
      </c>
    </row>
    <row r="501" spans="1:10" x14ac:dyDescent="0.2">
      <c r="A501">
        <v>8</v>
      </c>
      <c r="B501" t="s">
        <v>37</v>
      </c>
      <c r="C501">
        <v>20</v>
      </c>
      <c r="D501">
        <v>10</v>
      </c>
      <c r="E501">
        <v>1</v>
      </c>
      <c r="F501">
        <v>32</v>
      </c>
      <c r="G501">
        <v>1642</v>
      </c>
      <c r="H501">
        <v>0.69999998807907104</v>
      </c>
      <c r="I501">
        <v>9.3000001907348633</v>
      </c>
      <c r="J501" t="s">
        <v>391</v>
      </c>
    </row>
    <row r="502" spans="1:10" x14ac:dyDescent="0.2">
      <c r="A502">
        <v>9</v>
      </c>
      <c r="B502" t="s">
        <v>38</v>
      </c>
      <c r="C502">
        <v>20</v>
      </c>
      <c r="D502">
        <v>10</v>
      </c>
      <c r="E502">
        <v>1</v>
      </c>
      <c r="F502">
        <v>32</v>
      </c>
      <c r="G502">
        <v>1690</v>
      </c>
      <c r="H502">
        <v>0.69999998807907104</v>
      </c>
      <c r="I502" t="s">
        <v>392</v>
      </c>
      <c r="J502" t="s">
        <v>393</v>
      </c>
    </row>
    <row r="503" spans="1:10" x14ac:dyDescent="0.2">
      <c r="A503">
        <v>10</v>
      </c>
      <c r="B503" t="s">
        <v>39</v>
      </c>
      <c r="C503">
        <v>30</v>
      </c>
      <c r="D503">
        <v>15</v>
      </c>
      <c r="E503">
        <v>0</v>
      </c>
      <c r="F503">
        <v>32</v>
      </c>
      <c r="G503">
        <v>1706</v>
      </c>
      <c r="H503">
        <v>0.69999998807907104</v>
      </c>
      <c r="I503" t="s">
        <v>392</v>
      </c>
      <c r="J503" t="s">
        <v>393</v>
      </c>
    </row>
    <row r="504" spans="1:10" x14ac:dyDescent="0.2">
      <c r="A504">
        <v>11</v>
      </c>
      <c r="B504" t="s">
        <v>40</v>
      </c>
      <c r="C504">
        <v>30</v>
      </c>
      <c r="D504">
        <v>15</v>
      </c>
      <c r="E504">
        <v>1</v>
      </c>
      <c r="F504">
        <v>32</v>
      </c>
      <c r="G504">
        <v>1738</v>
      </c>
      <c r="H504">
        <v>0.69999998807907104</v>
      </c>
      <c r="I504" t="s">
        <v>392</v>
      </c>
      <c r="J504" t="s">
        <v>393</v>
      </c>
    </row>
    <row r="506" spans="1:10" x14ac:dyDescent="0.2">
      <c r="A506" t="s">
        <v>394</v>
      </c>
    </row>
    <row r="507" spans="1:10" x14ac:dyDescent="0.2">
      <c r="A507" t="s">
        <v>395</v>
      </c>
      <c r="B507" t="s">
        <v>396</v>
      </c>
      <c r="C507">
        <v>2</v>
      </c>
      <c r="D507">
        <v>3</v>
      </c>
      <c r="E507">
        <v>4</v>
      </c>
      <c r="F507">
        <v>5</v>
      </c>
    </row>
    <row r="508" spans="1:10" x14ac:dyDescent="0.2">
      <c r="A508">
        <v>1</v>
      </c>
      <c r="B508" t="s">
        <v>397</v>
      </c>
      <c r="C508" t="s">
        <v>398</v>
      </c>
      <c r="D508" t="s">
        <v>392</v>
      </c>
      <c r="E508" t="s">
        <v>399</v>
      </c>
      <c r="F508" t="s">
        <v>400</v>
      </c>
    </row>
    <row r="509" spans="1:10" x14ac:dyDescent="0.2">
      <c r="A509">
        <v>2</v>
      </c>
      <c r="B509" t="s">
        <v>392</v>
      </c>
      <c r="C509" t="s">
        <v>401</v>
      </c>
      <c r="D509" t="s">
        <v>392</v>
      </c>
      <c r="E509" t="s">
        <v>402</v>
      </c>
      <c r="F509" t="s">
        <v>403</v>
      </c>
    </row>
    <row r="510" spans="1:10" x14ac:dyDescent="0.2">
      <c r="A510">
        <v>3</v>
      </c>
      <c r="B510" t="s">
        <v>392</v>
      </c>
      <c r="C510" t="s">
        <v>404</v>
      </c>
      <c r="D510" t="s">
        <v>392</v>
      </c>
      <c r="E510" t="s">
        <v>405</v>
      </c>
      <c r="F510" t="s">
        <v>40</v>
      </c>
    </row>
    <row r="511" spans="1:10" x14ac:dyDescent="0.2">
      <c r="A511">
        <v>4</v>
      </c>
      <c r="B511" t="s">
        <v>392</v>
      </c>
      <c r="C511" t="s">
        <v>392</v>
      </c>
      <c r="D511" t="s">
        <v>392</v>
      </c>
      <c r="E511" t="s">
        <v>406</v>
      </c>
      <c r="F511" t="s">
        <v>392</v>
      </c>
    </row>
    <row r="513" spans="1:8" x14ac:dyDescent="0.2">
      <c r="A513" t="s">
        <v>407</v>
      </c>
    </row>
    <row r="515" spans="1:8" x14ac:dyDescent="0.2">
      <c r="A515" t="s">
        <v>408</v>
      </c>
    </row>
    <row r="516" spans="1:8" x14ac:dyDescent="0.2">
      <c r="A516" t="s">
        <v>21</v>
      </c>
      <c r="B516" t="s">
        <v>22</v>
      </c>
      <c r="C516" t="s">
        <v>409</v>
      </c>
      <c r="D516" t="s">
        <v>43</v>
      </c>
      <c r="E516" t="s">
        <v>410</v>
      </c>
      <c r="F516" t="s">
        <v>46</v>
      </c>
      <c r="G516" t="s">
        <v>47</v>
      </c>
      <c r="H516" t="s">
        <v>30</v>
      </c>
    </row>
    <row r="517" spans="1:8" x14ac:dyDescent="0.2">
      <c r="A517">
        <v>1</v>
      </c>
      <c r="B517" t="s">
        <v>30</v>
      </c>
      <c r="C517" t="s">
        <v>411</v>
      </c>
      <c r="D517">
        <v>3.7672998905181885</v>
      </c>
      <c r="E517">
        <v>3.4723999500274658</v>
      </c>
      <c r="F517">
        <v>21.532199859619141</v>
      </c>
      <c r="G517">
        <v>0.16130000352859497</v>
      </c>
      <c r="H517">
        <v>1</v>
      </c>
    </row>
    <row r="518" spans="1:8" x14ac:dyDescent="0.2">
      <c r="A518">
        <v>2</v>
      </c>
      <c r="B518" t="s">
        <v>31</v>
      </c>
      <c r="C518" t="s">
        <v>412</v>
      </c>
      <c r="D518">
        <v>7.5739998817443848</v>
      </c>
      <c r="E518">
        <v>1.614799976348877</v>
      </c>
      <c r="F518">
        <v>1.996399998664856</v>
      </c>
      <c r="G518">
        <v>0.80889999866485596</v>
      </c>
      <c r="H518">
        <v>1</v>
      </c>
    </row>
    <row r="519" spans="1:8" x14ac:dyDescent="0.2">
      <c r="A519">
        <v>3</v>
      </c>
      <c r="B519" t="s">
        <v>50</v>
      </c>
      <c r="C519" t="s">
        <v>413</v>
      </c>
      <c r="D519">
        <v>15.250300407409668</v>
      </c>
      <c r="E519">
        <v>1.0709999799728394</v>
      </c>
      <c r="F519">
        <v>1.2035000324249268</v>
      </c>
      <c r="G519">
        <v>0.88969999551773071</v>
      </c>
      <c r="H519">
        <v>1.0002000331878662</v>
      </c>
    </row>
    <row r="520" spans="1:8" x14ac:dyDescent="0.2">
      <c r="A520">
        <v>4</v>
      </c>
      <c r="B520" t="s">
        <v>51</v>
      </c>
      <c r="C520" t="s">
        <v>414</v>
      </c>
      <c r="D520">
        <v>24.793899536132812</v>
      </c>
      <c r="E520">
        <v>0.86309999227523804</v>
      </c>
      <c r="F520">
        <v>0.93500000238418579</v>
      </c>
      <c r="G520">
        <v>0.92309999465942383</v>
      </c>
      <c r="H520">
        <v>1.0001000165939331</v>
      </c>
    </row>
    <row r="521" spans="1:8" x14ac:dyDescent="0.2">
      <c r="A521">
        <v>5</v>
      </c>
      <c r="B521" t="s">
        <v>52</v>
      </c>
      <c r="C521" t="s">
        <v>415</v>
      </c>
      <c r="D521">
        <v>11.592599868774414</v>
      </c>
      <c r="E521">
        <v>5.3768000602722168</v>
      </c>
      <c r="F521">
        <v>10.723799705505371</v>
      </c>
      <c r="G521">
        <v>0.49950000643730164</v>
      </c>
      <c r="H521">
        <v>1.0038000345230103</v>
      </c>
    </row>
    <row r="522" spans="1:8" x14ac:dyDescent="0.2">
      <c r="A522">
        <v>6</v>
      </c>
      <c r="B522" t="s">
        <v>53</v>
      </c>
      <c r="C522" t="s">
        <v>416</v>
      </c>
      <c r="D522">
        <v>21.579999923706055</v>
      </c>
      <c r="E522">
        <v>3.6456000804901123</v>
      </c>
      <c r="F522">
        <v>5.8873000144958496</v>
      </c>
      <c r="G522">
        <v>0.61500000953674316</v>
      </c>
      <c r="H522">
        <v>1.0068999528884888</v>
      </c>
    </row>
    <row r="523" spans="1:8" x14ac:dyDescent="0.2">
      <c r="A523">
        <v>7</v>
      </c>
      <c r="B523" t="s">
        <v>54</v>
      </c>
      <c r="C523" t="s">
        <v>414</v>
      </c>
      <c r="D523">
        <v>55.340999603271484</v>
      </c>
      <c r="E523">
        <v>3.2097001075744629</v>
      </c>
      <c r="F523">
        <v>4.4021000862121582</v>
      </c>
      <c r="G523">
        <v>0.72850000858306885</v>
      </c>
      <c r="H523">
        <v>1.0009000301361084</v>
      </c>
    </row>
    <row r="524" spans="1:8" x14ac:dyDescent="0.2">
      <c r="A524">
        <v>8</v>
      </c>
      <c r="B524" t="s">
        <v>55</v>
      </c>
      <c r="C524" t="s">
        <v>416</v>
      </c>
      <c r="D524">
        <v>20.350000381469727</v>
      </c>
      <c r="E524">
        <v>4.6729998588562012</v>
      </c>
      <c r="F524">
        <v>7.9214000701904297</v>
      </c>
      <c r="G524">
        <v>0.58609998226165771</v>
      </c>
      <c r="H524">
        <v>1.0065000057220459</v>
      </c>
    </row>
    <row r="525" spans="1:8" x14ac:dyDescent="0.2">
      <c r="A525">
        <v>9</v>
      </c>
      <c r="B525" t="s">
        <v>56</v>
      </c>
      <c r="C525" t="s">
        <v>417</v>
      </c>
      <c r="D525">
        <v>23.877099990844727</v>
      </c>
      <c r="E525">
        <v>0.19910000264644623</v>
      </c>
      <c r="F525">
        <v>0.20250000059604645</v>
      </c>
      <c r="G525">
        <v>0.98320001363754272</v>
      </c>
      <c r="H525">
        <v>1</v>
      </c>
    </row>
    <row r="526" spans="1:8" x14ac:dyDescent="0.2">
      <c r="A526">
        <v>10</v>
      </c>
      <c r="B526" t="s">
        <v>57</v>
      </c>
      <c r="C526" t="s">
        <v>418</v>
      </c>
      <c r="D526">
        <v>42.30059814453125</v>
      </c>
      <c r="E526">
        <v>0.26780000329017639</v>
      </c>
      <c r="F526">
        <v>0.27369999885559082</v>
      </c>
      <c r="G526">
        <v>0.97869998216629028</v>
      </c>
      <c r="H526">
        <v>1</v>
      </c>
    </row>
    <row r="527" spans="1:8" x14ac:dyDescent="0.2">
      <c r="A527">
        <v>11</v>
      </c>
      <c r="B527" t="s">
        <v>58</v>
      </c>
      <c r="C527" t="s">
        <v>419</v>
      </c>
      <c r="D527">
        <v>99.9833984375</v>
      </c>
      <c r="E527">
        <v>0.59130001068115234</v>
      </c>
      <c r="F527">
        <v>0.60600000619888306</v>
      </c>
      <c r="G527">
        <v>0.9757000207901001</v>
      </c>
      <c r="H527">
        <v>1</v>
      </c>
    </row>
    <row r="529" spans="1:9" x14ac:dyDescent="0.2">
      <c r="A529" t="s">
        <v>420</v>
      </c>
    </row>
    <row r="530" spans="1:9" x14ac:dyDescent="0.2">
      <c r="A530" t="s">
        <v>21</v>
      </c>
      <c r="B530" t="s">
        <v>22</v>
      </c>
      <c r="C530" t="s">
        <v>421</v>
      </c>
      <c r="D530" t="s">
        <v>24</v>
      </c>
      <c r="E530" t="s">
        <v>422</v>
      </c>
      <c r="F530" t="s">
        <v>423</v>
      </c>
      <c r="G530" t="s">
        <v>27</v>
      </c>
      <c r="H530" t="s">
        <v>424</v>
      </c>
      <c r="I530" t="s">
        <v>425</v>
      </c>
    </row>
    <row r="531" spans="1:9" x14ac:dyDescent="0.2">
      <c r="A531">
        <v>1</v>
      </c>
      <c r="B531" t="s">
        <v>30</v>
      </c>
      <c r="C531">
        <v>2.0010000767456404E-8</v>
      </c>
      <c r="D531">
        <v>518.70001220703125</v>
      </c>
      <c r="E531">
        <v>137.5</v>
      </c>
      <c r="F531">
        <v>84</v>
      </c>
      <c r="G531">
        <v>0.74000000953674316</v>
      </c>
      <c r="H531" t="s">
        <v>426</v>
      </c>
      <c r="I531" t="s">
        <v>427</v>
      </c>
    </row>
    <row r="532" spans="1:9" x14ac:dyDescent="0.2">
      <c r="A532">
        <v>2</v>
      </c>
      <c r="B532" t="s">
        <v>31</v>
      </c>
      <c r="C532">
        <v>2.0010000767456404E-8</v>
      </c>
      <c r="D532">
        <v>2201.199951171875</v>
      </c>
      <c r="E532">
        <v>15.699999809265137</v>
      </c>
      <c r="F532">
        <v>11</v>
      </c>
      <c r="G532">
        <v>0.30000001192092896</v>
      </c>
      <c r="H532" t="s">
        <v>426</v>
      </c>
      <c r="I532" t="s">
        <v>428</v>
      </c>
    </row>
    <row r="533" spans="1:9" x14ac:dyDescent="0.2">
      <c r="A533">
        <v>3</v>
      </c>
      <c r="B533" t="s">
        <v>32</v>
      </c>
      <c r="C533">
        <v>2.0010000767456404E-8</v>
      </c>
      <c r="D533">
        <v>5679.7998046875</v>
      </c>
      <c r="E533">
        <v>33.599998474121094</v>
      </c>
      <c r="F533">
        <v>22.700000762939453</v>
      </c>
      <c r="G533">
        <v>0.18999999761581421</v>
      </c>
      <c r="H533" t="s">
        <v>426</v>
      </c>
      <c r="I533" t="s">
        <v>429</v>
      </c>
    </row>
    <row r="534" spans="1:9" x14ac:dyDescent="0.2">
      <c r="A534">
        <v>4</v>
      </c>
      <c r="B534" t="s">
        <v>33</v>
      </c>
      <c r="C534">
        <v>1.9990000765801597E-8</v>
      </c>
      <c r="D534">
        <v>9333.5</v>
      </c>
      <c r="E534">
        <v>48.799999237060547</v>
      </c>
      <c r="F534">
        <v>43.299999237060547</v>
      </c>
      <c r="G534">
        <v>0.15000000596046448</v>
      </c>
      <c r="H534" t="s">
        <v>426</v>
      </c>
      <c r="I534" t="s">
        <v>430</v>
      </c>
    </row>
    <row r="535" spans="1:9" x14ac:dyDescent="0.2">
      <c r="A535">
        <v>5</v>
      </c>
      <c r="B535" t="s">
        <v>34</v>
      </c>
      <c r="C535">
        <v>1.9990000765801597E-8</v>
      </c>
      <c r="D535">
        <v>946.0999755859375</v>
      </c>
      <c r="E535">
        <v>8</v>
      </c>
      <c r="F535">
        <v>6</v>
      </c>
      <c r="G535">
        <v>0.46000000834465027</v>
      </c>
      <c r="H535" t="s">
        <v>426</v>
      </c>
      <c r="I535" t="s">
        <v>431</v>
      </c>
    </row>
    <row r="536" spans="1:9" x14ac:dyDescent="0.2">
      <c r="A536">
        <v>6</v>
      </c>
      <c r="B536" t="s">
        <v>35</v>
      </c>
      <c r="C536">
        <v>1.9999999878450581E-8</v>
      </c>
      <c r="D536">
        <v>3476.10009765625</v>
      </c>
      <c r="E536">
        <v>37.200000762939453</v>
      </c>
      <c r="F536">
        <v>18.200000762939453</v>
      </c>
      <c r="G536">
        <v>0.23999999463558197</v>
      </c>
      <c r="H536" t="s">
        <v>426</v>
      </c>
      <c r="I536" t="s">
        <v>432</v>
      </c>
    </row>
    <row r="537" spans="1:9" x14ac:dyDescent="0.2">
      <c r="A537">
        <v>7</v>
      </c>
      <c r="B537" t="s">
        <v>36</v>
      </c>
      <c r="C537">
        <v>1.9990000765801597E-8</v>
      </c>
      <c r="D537">
        <v>10542.5</v>
      </c>
      <c r="E537">
        <v>126.69999694824219</v>
      </c>
      <c r="F537">
        <v>38.400001525878906</v>
      </c>
      <c r="G537">
        <v>0.14000000059604645</v>
      </c>
      <c r="H537" t="s">
        <v>426</v>
      </c>
      <c r="I537" t="s">
        <v>430</v>
      </c>
    </row>
    <row r="538" spans="1:9" x14ac:dyDescent="0.2">
      <c r="A538">
        <v>8</v>
      </c>
      <c r="B538" t="s">
        <v>37</v>
      </c>
      <c r="C538">
        <v>1.9999999878450581E-8</v>
      </c>
      <c r="D538">
        <v>2742.5</v>
      </c>
      <c r="E538">
        <v>17.200000762939453</v>
      </c>
      <c r="F538">
        <v>15</v>
      </c>
      <c r="G538">
        <v>0.27000001072883606</v>
      </c>
      <c r="H538" t="s">
        <v>426</v>
      </c>
      <c r="I538" t="s">
        <v>432</v>
      </c>
    </row>
    <row r="539" spans="1:9" x14ac:dyDescent="0.2">
      <c r="A539">
        <v>9</v>
      </c>
      <c r="B539" t="s">
        <v>38</v>
      </c>
      <c r="C539">
        <v>1.9990000765801597E-8</v>
      </c>
      <c r="D539">
        <v>2234.10009765625</v>
      </c>
      <c r="E539">
        <v>26</v>
      </c>
      <c r="F539">
        <v>23.200000762939453</v>
      </c>
      <c r="G539">
        <v>0.30000001192092896</v>
      </c>
      <c r="H539" t="s">
        <v>426</v>
      </c>
      <c r="I539" t="s">
        <v>433</v>
      </c>
    </row>
    <row r="540" spans="1:9" x14ac:dyDescent="0.2">
      <c r="A540">
        <v>10</v>
      </c>
      <c r="B540" t="s">
        <v>39</v>
      </c>
      <c r="C540">
        <v>1.9990000765801597E-8</v>
      </c>
      <c r="D540">
        <v>3787.300048828125</v>
      </c>
      <c r="E540">
        <v>69.599998474121094</v>
      </c>
      <c r="F540">
        <v>20.200000762939453</v>
      </c>
      <c r="G540">
        <v>0.23000000417232513</v>
      </c>
      <c r="H540" t="s">
        <v>426</v>
      </c>
      <c r="I540" t="s">
        <v>434</v>
      </c>
    </row>
    <row r="541" spans="1:9" x14ac:dyDescent="0.2">
      <c r="A541">
        <v>11</v>
      </c>
      <c r="B541" t="s">
        <v>40</v>
      </c>
      <c r="C541">
        <v>2.0010000767456404E-8</v>
      </c>
      <c r="D541">
        <v>4901</v>
      </c>
      <c r="E541">
        <v>11.699999809265137</v>
      </c>
      <c r="F541">
        <v>9.8999996185302734</v>
      </c>
      <c r="G541">
        <v>0.20000000298023224</v>
      </c>
      <c r="H541" t="s">
        <v>426</v>
      </c>
      <c r="I541" t="s">
        <v>435</v>
      </c>
    </row>
    <row r="543" spans="1:9" x14ac:dyDescent="0.2">
      <c r="A543" t="s">
        <v>62</v>
      </c>
    </row>
    <row r="546" spans="1:10" x14ac:dyDescent="0.2">
      <c r="A546" t="s">
        <v>368</v>
      </c>
    </row>
    <row r="547" spans="1:10" x14ac:dyDescent="0.2">
      <c r="A547" t="s">
        <v>369</v>
      </c>
    </row>
    <row r="548" spans="1:10" x14ac:dyDescent="0.2">
      <c r="A548" t="s">
        <v>21</v>
      </c>
      <c r="B548" t="s">
        <v>22</v>
      </c>
      <c r="C548" t="s">
        <v>370</v>
      </c>
      <c r="D548" t="s">
        <v>371</v>
      </c>
      <c r="E548" t="s">
        <v>372</v>
      </c>
      <c r="F548" t="s">
        <v>373</v>
      </c>
      <c r="G548" t="s">
        <v>374</v>
      </c>
      <c r="H548" t="s">
        <v>375</v>
      </c>
      <c r="I548" t="s">
        <v>376</v>
      </c>
      <c r="J548" t="s">
        <v>377</v>
      </c>
    </row>
    <row r="549" spans="1:10" x14ac:dyDescent="0.2">
      <c r="A549">
        <v>1</v>
      </c>
      <c r="B549" t="s">
        <v>30</v>
      </c>
      <c r="C549" t="s">
        <v>378</v>
      </c>
      <c r="D549" t="s">
        <v>379</v>
      </c>
      <c r="E549">
        <v>1</v>
      </c>
      <c r="F549">
        <v>15</v>
      </c>
      <c r="G549">
        <v>84.869003295898438</v>
      </c>
      <c r="H549">
        <v>1.8320000171661377</v>
      </c>
      <c r="I549">
        <v>6</v>
      </c>
      <c r="J549">
        <v>5</v>
      </c>
    </row>
    <row r="550" spans="1:10" x14ac:dyDescent="0.2">
      <c r="A550">
        <v>2</v>
      </c>
      <c r="B550" t="s">
        <v>31</v>
      </c>
      <c r="C550" t="s">
        <v>378</v>
      </c>
      <c r="D550" t="s">
        <v>380</v>
      </c>
      <c r="E550">
        <v>2</v>
      </c>
      <c r="F550">
        <v>15</v>
      </c>
      <c r="G550">
        <v>151.10800170898438</v>
      </c>
      <c r="H550">
        <v>0.47277998924255371</v>
      </c>
      <c r="I550">
        <v>2</v>
      </c>
      <c r="J550">
        <v>2</v>
      </c>
    </row>
    <row r="551" spans="1:10" x14ac:dyDescent="0.2">
      <c r="A551">
        <v>3</v>
      </c>
      <c r="B551" t="s">
        <v>32</v>
      </c>
      <c r="C551" t="s">
        <v>378</v>
      </c>
      <c r="D551" t="s">
        <v>380</v>
      </c>
      <c r="E551">
        <v>2</v>
      </c>
      <c r="F551">
        <v>15</v>
      </c>
      <c r="G551">
        <v>119.48699951171875</v>
      </c>
      <c r="H551">
        <v>0.37413999438285828</v>
      </c>
      <c r="I551">
        <v>3</v>
      </c>
      <c r="J551">
        <v>7</v>
      </c>
    </row>
    <row r="552" spans="1:10" x14ac:dyDescent="0.2">
      <c r="A552">
        <v>4</v>
      </c>
      <c r="B552" t="s">
        <v>33</v>
      </c>
      <c r="C552" t="s">
        <v>378</v>
      </c>
      <c r="D552" t="s">
        <v>380</v>
      </c>
      <c r="E552">
        <v>2</v>
      </c>
      <c r="F552">
        <v>15</v>
      </c>
      <c r="G552">
        <v>107.24500274658203</v>
      </c>
      <c r="H552">
        <v>0.33583998680114746</v>
      </c>
      <c r="I552">
        <v>2</v>
      </c>
      <c r="J552">
        <v>2.4000000953674316</v>
      </c>
    </row>
    <row r="553" spans="1:10" x14ac:dyDescent="0.2">
      <c r="A553">
        <v>5</v>
      </c>
      <c r="B553" t="s">
        <v>34</v>
      </c>
      <c r="C553" t="s">
        <v>378</v>
      </c>
      <c r="D553" t="s">
        <v>381</v>
      </c>
      <c r="E553">
        <v>4</v>
      </c>
      <c r="F553">
        <v>15</v>
      </c>
      <c r="G553">
        <v>129.45700073242188</v>
      </c>
      <c r="H553">
        <v>1.1910099983215332</v>
      </c>
      <c r="I553">
        <v>4.9000000953674316</v>
      </c>
      <c r="J553">
        <v>4.1999998092651367</v>
      </c>
    </row>
    <row r="554" spans="1:10" x14ac:dyDescent="0.2">
      <c r="A554">
        <v>6</v>
      </c>
      <c r="B554" t="s">
        <v>35</v>
      </c>
      <c r="C554" t="s">
        <v>378</v>
      </c>
      <c r="D554" t="s">
        <v>381</v>
      </c>
      <c r="E554">
        <v>4</v>
      </c>
      <c r="F554">
        <v>15</v>
      </c>
      <c r="G554">
        <v>90.679000854492188</v>
      </c>
      <c r="H554">
        <v>0.83393001556396484</v>
      </c>
      <c r="I554">
        <v>5.5</v>
      </c>
      <c r="J554">
        <v>5.9000000953674316</v>
      </c>
    </row>
    <row r="555" spans="1:10" x14ac:dyDescent="0.2">
      <c r="A555">
        <v>7</v>
      </c>
      <c r="B555" t="s">
        <v>36</v>
      </c>
      <c r="C555" t="s">
        <v>378</v>
      </c>
      <c r="D555" t="s">
        <v>381</v>
      </c>
      <c r="E555">
        <v>4</v>
      </c>
      <c r="F555">
        <v>15</v>
      </c>
      <c r="G555">
        <v>77.502998352050781</v>
      </c>
      <c r="H555">
        <v>0.71253997087478638</v>
      </c>
      <c r="I555">
        <v>3.2999999523162842</v>
      </c>
      <c r="J555">
        <v>4.0999999046325684</v>
      </c>
    </row>
    <row r="556" spans="1:10" x14ac:dyDescent="0.2">
      <c r="A556">
        <v>8</v>
      </c>
      <c r="B556" t="s">
        <v>37</v>
      </c>
      <c r="C556" t="s">
        <v>378</v>
      </c>
      <c r="D556" t="s">
        <v>381</v>
      </c>
      <c r="E556">
        <v>4</v>
      </c>
      <c r="F556">
        <v>15</v>
      </c>
      <c r="G556">
        <v>107.51300048828125</v>
      </c>
      <c r="H556">
        <v>0.98900002241134644</v>
      </c>
      <c r="I556">
        <v>7.5</v>
      </c>
      <c r="J556">
        <v>3</v>
      </c>
    </row>
    <row r="557" spans="1:10" x14ac:dyDescent="0.2">
      <c r="A557">
        <v>9</v>
      </c>
      <c r="B557" t="s">
        <v>38</v>
      </c>
      <c r="C557" t="s">
        <v>378</v>
      </c>
      <c r="D557" t="s">
        <v>382</v>
      </c>
      <c r="E557">
        <v>5</v>
      </c>
      <c r="F557">
        <v>15</v>
      </c>
      <c r="G557">
        <v>134.93400573730469</v>
      </c>
      <c r="H557">
        <v>0.19359999895095825</v>
      </c>
      <c r="I557">
        <v>3.5</v>
      </c>
      <c r="J557">
        <v>3.5999999046325684</v>
      </c>
    </row>
    <row r="558" spans="1:10" x14ac:dyDescent="0.2">
      <c r="A558">
        <v>10</v>
      </c>
      <c r="B558" t="s">
        <v>39</v>
      </c>
      <c r="C558" t="s">
        <v>378</v>
      </c>
      <c r="D558" t="s">
        <v>382</v>
      </c>
      <c r="E558">
        <v>5</v>
      </c>
      <c r="F558">
        <v>15</v>
      </c>
      <c r="G558">
        <v>146.42500305175781</v>
      </c>
      <c r="H558">
        <v>0.21017999947071075</v>
      </c>
      <c r="I558">
        <v>1</v>
      </c>
      <c r="J558">
        <v>3.2999999523162842</v>
      </c>
    </row>
    <row r="559" spans="1:10" x14ac:dyDescent="0.2">
      <c r="A559">
        <v>11</v>
      </c>
      <c r="B559" t="s">
        <v>40</v>
      </c>
      <c r="C559" t="s">
        <v>378</v>
      </c>
      <c r="D559" t="s">
        <v>382</v>
      </c>
      <c r="E559">
        <v>5</v>
      </c>
      <c r="F559">
        <v>15</v>
      </c>
      <c r="G559">
        <v>191.38900756835938</v>
      </c>
      <c r="H559">
        <v>0.27485001087188721</v>
      </c>
      <c r="I559">
        <v>3</v>
      </c>
      <c r="J559">
        <v>4</v>
      </c>
    </row>
    <row r="561" spans="1:10" x14ac:dyDescent="0.2">
      <c r="A561" t="s">
        <v>21</v>
      </c>
      <c r="B561" t="s">
        <v>22</v>
      </c>
      <c r="C561" t="s">
        <v>383</v>
      </c>
      <c r="D561" t="s">
        <v>384</v>
      </c>
      <c r="E561" t="s">
        <v>385</v>
      </c>
      <c r="F561" t="s">
        <v>386</v>
      </c>
      <c r="G561" t="s">
        <v>387</v>
      </c>
      <c r="H561" t="s">
        <v>388</v>
      </c>
      <c r="I561" t="s">
        <v>389</v>
      </c>
      <c r="J561" t="s">
        <v>390</v>
      </c>
    </row>
    <row r="562" spans="1:10" x14ac:dyDescent="0.2">
      <c r="A562">
        <v>1</v>
      </c>
      <c r="B562" t="s">
        <v>30</v>
      </c>
      <c r="C562">
        <v>10</v>
      </c>
      <c r="D562">
        <v>5</v>
      </c>
      <c r="E562">
        <v>1</v>
      </c>
      <c r="F562">
        <v>64</v>
      </c>
      <c r="G562">
        <v>1630</v>
      </c>
      <c r="H562">
        <v>0.69999998807907104</v>
      </c>
      <c r="I562">
        <v>9.3000001907348633</v>
      </c>
      <c r="J562" t="s">
        <v>391</v>
      </c>
    </row>
    <row r="563" spans="1:10" x14ac:dyDescent="0.2">
      <c r="A563">
        <v>2</v>
      </c>
      <c r="B563" t="s">
        <v>31</v>
      </c>
      <c r="C563">
        <v>20</v>
      </c>
      <c r="D563">
        <v>10</v>
      </c>
      <c r="E563">
        <v>0</v>
      </c>
      <c r="F563">
        <v>64</v>
      </c>
      <c r="G563">
        <v>1686</v>
      </c>
      <c r="H563">
        <v>0.69999998807907104</v>
      </c>
      <c r="I563" t="s">
        <v>392</v>
      </c>
      <c r="J563" t="s">
        <v>393</v>
      </c>
    </row>
    <row r="564" spans="1:10" x14ac:dyDescent="0.2">
      <c r="A564">
        <v>3</v>
      </c>
      <c r="B564" t="s">
        <v>32</v>
      </c>
      <c r="C564">
        <v>20</v>
      </c>
      <c r="D564">
        <v>10</v>
      </c>
      <c r="E564">
        <v>0</v>
      </c>
      <c r="F564">
        <v>64</v>
      </c>
      <c r="G564">
        <v>1672</v>
      </c>
      <c r="H564">
        <v>0.69999998807907104</v>
      </c>
      <c r="I564" t="s">
        <v>392</v>
      </c>
      <c r="J564" t="s">
        <v>393</v>
      </c>
    </row>
    <row r="565" spans="1:10" x14ac:dyDescent="0.2">
      <c r="A565">
        <v>4</v>
      </c>
      <c r="B565" t="s">
        <v>33</v>
      </c>
      <c r="C565">
        <v>20</v>
      </c>
      <c r="D565">
        <v>10</v>
      </c>
      <c r="E565">
        <v>1</v>
      </c>
      <c r="F565">
        <v>64</v>
      </c>
      <c r="G565">
        <v>1664</v>
      </c>
      <c r="H565">
        <v>0.69999998807907104</v>
      </c>
      <c r="I565" t="s">
        <v>392</v>
      </c>
      <c r="J565" t="s">
        <v>393</v>
      </c>
    </row>
    <row r="566" spans="1:10" x14ac:dyDescent="0.2">
      <c r="A566">
        <v>5</v>
      </c>
      <c r="B566" t="s">
        <v>34</v>
      </c>
      <c r="C566">
        <v>10</v>
      </c>
      <c r="D566">
        <v>5</v>
      </c>
      <c r="E566">
        <v>1</v>
      </c>
      <c r="F566">
        <v>32</v>
      </c>
      <c r="G566">
        <v>1658</v>
      </c>
      <c r="H566">
        <v>0.69999998807907104</v>
      </c>
      <c r="I566">
        <v>9.3000001907348633</v>
      </c>
      <c r="J566" t="s">
        <v>391</v>
      </c>
    </row>
    <row r="567" spans="1:10" x14ac:dyDescent="0.2">
      <c r="A567">
        <v>6</v>
      </c>
      <c r="B567" t="s">
        <v>35</v>
      </c>
      <c r="C567">
        <v>20</v>
      </c>
      <c r="D567">
        <v>10</v>
      </c>
      <c r="E567">
        <v>1</v>
      </c>
      <c r="F567">
        <v>32</v>
      </c>
      <c r="G567">
        <v>1632</v>
      </c>
      <c r="H567">
        <v>0.69999998807907104</v>
      </c>
      <c r="I567">
        <v>9.3000001907348633</v>
      </c>
      <c r="J567" t="s">
        <v>391</v>
      </c>
    </row>
    <row r="568" spans="1:10" x14ac:dyDescent="0.2">
      <c r="A568">
        <v>7</v>
      </c>
      <c r="B568" t="s">
        <v>36</v>
      </c>
      <c r="C568">
        <v>20</v>
      </c>
      <c r="D568">
        <v>10</v>
      </c>
      <c r="E568">
        <v>1</v>
      </c>
      <c r="F568">
        <v>32</v>
      </c>
      <c r="G568">
        <v>1622</v>
      </c>
      <c r="H568">
        <v>0.69999998807907104</v>
      </c>
      <c r="I568">
        <v>9.3000001907348633</v>
      </c>
      <c r="J568" t="s">
        <v>391</v>
      </c>
    </row>
    <row r="569" spans="1:10" x14ac:dyDescent="0.2">
      <c r="A569">
        <v>8</v>
      </c>
      <c r="B569" t="s">
        <v>37</v>
      </c>
      <c r="C569">
        <v>20</v>
      </c>
      <c r="D569">
        <v>10</v>
      </c>
      <c r="E569">
        <v>1</v>
      </c>
      <c r="F569">
        <v>32</v>
      </c>
      <c r="G569">
        <v>1642</v>
      </c>
      <c r="H569">
        <v>0.69999998807907104</v>
      </c>
      <c r="I569">
        <v>9.3000001907348633</v>
      </c>
      <c r="J569" t="s">
        <v>391</v>
      </c>
    </row>
    <row r="570" spans="1:10" x14ac:dyDescent="0.2">
      <c r="A570">
        <v>9</v>
      </c>
      <c r="B570" t="s">
        <v>38</v>
      </c>
      <c r="C570">
        <v>20</v>
      </c>
      <c r="D570">
        <v>10</v>
      </c>
      <c r="E570">
        <v>1</v>
      </c>
      <c r="F570">
        <v>32</v>
      </c>
      <c r="G570">
        <v>1690</v>
      </c>
      <c r="H570">
        <v>0.69999998807907104</v>
      </c>
      <c r="I570" t="s">
        <v>392</v>
      </c>
      <c r="J570" t="s">
        <v>393</v>
      </c>
    </row>
    <row r="571" spans="1:10" x14ac:dyDescent="0.2">
      <c r="A571">
        <v>10</v>
      </c>
      <c r="B571" t="s">
        <v>39</v>
      </c>
      <c r="C571">
        <v>30</v>
      </c>
      <c r="D571">
        <v>15</v>
      </c>
      <c r="E571">
        <v>0</v>
      </c>
      <c r="F571">
        <v>32</v>
      </c>
      <c r="G571">
        <v>1706</v>
      </c>
      <c r="H571">
        <v>0.69999998807907104</v>
      </c>
      <c r="I571" t="s">
        <v>392</v>
      </c>
      <c r="J571" t="s">
        <v>393</v>
      </c>
    </row>
    <row r="572" spans="1:10" x14ac:dyDescent="0.2">
      <c r="A572">
        <v>11</v>
      </c>
      <c r="B572" t="s">
        <v>40</v>
      </c>
      <c r="C572">
        <v>30</v>
      </c>
      <c r="D572">
        <v>15</v>
      </c>
      <c r="E572">
        <v>1</v>
      </c>
      <c r="F572">
        <v>32</v>
      </c>
      <c r="G572">
        <v>1738</v>
      </c>
      <c r="H572">
        <v>0.69999998807907104</v>
      </c>
      <c r="I572" t="s">
        <v>392</v>
      </c>
      <c r="J572" t="s">
        <v>393</v>
      </c>
    </row>
    <row r="574" spans="1:10" x14ac:dyDescent="0.2">
      <c r="A574" t="s">
        <v>394</v>
      </c>
    </row>
    <row r="575" spans="1:10" x14ac:dyDescent="0.2">
      <c r="A575" t="s">
        <v>395</v>
      </c>
      <c r="B575" t="s">
        <v>396</v>
      </c>
      <c r="C575">
        <v>2</v>
      </c>
      <c r="D575">
        <v>3</v>
      </c>
      <c r="E575">
        <v>4</v>
      </c>
      <c r="F575">
        <v>5</v>
      </c>
    </row>
    <row r="576" spans="1:10" x14ac:dyDescent="0.2">
      <c r="A576">
        <v>1</v>
      </c>
      <c r="B576" t="s">
        <v>397</v>
      </c>
      <c r="C576" t="s">
        <v>398</v>
      </c>
      <c r="D576" t="s">
        <v>392</v>
      </c>
      <c r="E576" t="s">
        <v>399</v>
      </c>
      <c r="F576" t="s">
        <v>400</v>
      </c>
    </row>
    <row r="577" spans="1:8" x14ac:dyDescent="0.2">
      <c r="A577">
        <v>2</v>
      </c>
      <c r="B577" t="s">
        <v>392</v>
      </c>
      <c r="C577" t="s">
        <v>401</v>
      </c>
      <c r="D577" t="s">
        <v>392</v>
      </c>
      <c r="E577" t="s">
        <v>402</v>
      </c>
      <c r="F577" t="s">
        <v>403</v>
      </c>
    </row>
    <row r="578" spans="1:8" x14ac:dyDescent="0.2">
      <c r="A578">
        <v>3</v>
      </c>
      <c r="B578" t="s">
        <v>392</v>
      </c>
      <c r="C578" t="s">
        <v>404</v>
      </c>
      <c r="D578" t="s">
        <v>392</v>
      </c>
      <c r="E578" t="s">
        <v>405</v>
      </c>
      <c r="F578" t="s">
        <v>40</v>
      </c>
    </row>
    <row r="579" spans="1:8" x14ac:dyDescent="0.2">
      <c r="A579">
        <v>4</v>
      </c>
      <c r="B579" t="s">
        <v>392</v>
      </c>
      <c r="C579" t="s">
        <v>392</v>
      </c>
      <c r="D579" t="s">
        <v>392</v>
      </c>
      <c r="E579" t="s">
        <v>406</v>
      </c>
      <c r="F579" t="s">
        <v>392</v>
      </c>
    </row>
    <row r="581" spans="1:8" x14ac:dyDescent="0.2">
      <c r="A581" t="s">
        <v>407</v>
      </c>
    </row>
    <row r="583" spans="1:8" x14ac:dyDescent="0.2">
      <c r="A583" t="s">
        <v>408</v>
      </c>
    </row>
    <row r="584" spans="1:8" x14ac:dyDescent="0.2">
      <c r="A584" t="s">
        <v>21</v>
      </c>
      <c r="B584" t="s">
        <v>22</v>
      </c>
      <c r="C584" t="s">
        <v>409</v>
      </c>
      <c r="D584" t="s">
        <v>43</v>
      </c>
      <c r="E584" t="s">
        <v>410</v>
      </c>
      <c r="F584" t="s">
        <v>46</v>
      </c>
      <c r="G584" t="s">
        <v>47</v>
      </c>
      <c r="H584" t="s">
        <v>30</v>
      </c>
    </row>
    <row r="585" spans="1:8" x14ac:dyDescent="0.2">
      <c r="A585">
        <v>1</v>
      </c>
      <c r="B585" t="s">
        <v>30</v>
      </c>
      <c r="C585" t="s">
        <v>411</v>
      </c>
      <c r="D585">
        <v>3.7672998905181885</v>
      </c>
      <c r="E585">
        <v>3.4723999500274658</v>
      </c>
      <c r="F585">
        <v>21.532199859619141</v>
      </c>
      <c r="G585">
        <v>0.16130000352859497</v>
      </c>
      <c r="H585">
        <v>1</v>
      </c>
    </row>
    <row r="586" spans="1:8" x14ac:dyDescent="0.2">
      <c r="A586">
        <v>2</v>
      </c>
      <c r="B586" t="s">
        <v>31</v>
      </c>
      <c r="C586" t="s">
        <v>412</v>
      </c>
      <c r="D586">
        <v>7.5739998817443848</v>
      </c>
      <c r="E586">
        <v>1.614799976348877</v>
      </c>
      <c r="F586">
        <v>1.996399998664856</v>
      </c>
      <c r="G586">
        <v>0.80889999866485596</v>
      </c>
      <c r="H586">
        <v>1</v>
      </c>
    </row>
    <row r="587" spans="1:8" x14ac:dyDescent="0.2">
      <c r="A587">
        <v>3</v>
      </c>
      <c r="B587" t="s">
        <v>50</v>
      </c>
      <c r="C587" t="s">
        <v>413</v>
      </c>
      <c r="D587">
        <v>15.250300407409668</v>
      </c>
      <c r="E587">
        <v>1.0709999799728394</v>
      </c>
      <c r="F587">
        <v>1.2035000324249268</v>
      </c>
      <c r="G587">
        <v>0.88969999551773071</v>
      </c>
      <c r="H587">
        <v>1.0002000331878662</v>
      </c>
    </row>
    <row r="588" spans="1:8" x14ac:dyDescent="0.2">
      <c r="A588">
        <v>4</v>
      </c>
      <c r="B588" t="s">
        <v>51</v>
      </c>
      <c r="C588" t="s">
        <v>414</v>
      </c>
      <c r="D588">
        <v>24.793899536132812</v>
      </c>
      <c r="E588">
        <v>0.86309999227523804</v>
      </c>
      <c r="F588">
        <v>0.93500000238418579</v>
      </c>
      <c r="G588">
        <v>0.92309999465942383</v>
      </c>
      <c r="H588">
        <v>1.0001000165939331</v>
      </c>
    </row>
    <row r="589" spans="1:8" x14ac:dyDescent="0.2">
      <c r="A589">
        <v>5</v>
      </c>
      <c r="B589" t="s">
        <v>52</v>
      </c>
      <c r="C589" t="s">
        <v>415</v>
      </c>
      <c r="D589">
        <v>11.592599868774414</v>
      </c>
      <c r="E589">
        <v>5.3768000602722168</v>
      </c>
      <c r="F589">
        <v>10.723799705505371</v>
      </c>
      <c r="G589">
        <v>0.49950000643730164</v>
      </c>
      <c r="H589">
        <v>1.0038000345230103</v>
      </c>
    </row>
    <row r="590" spans="1:8" x14ac:dyDescent="0.2">
      <c r="A590">
        <v>6</v>
      </c>
      <c r="B590" t="s">
        <v>53</v>
      </c>
      <c r="C590" t="s">
        <v>416</v>
      </c>
      <c r="D590">
        <v>21.579999923706055</v>
      </c>
      <c r="E590">
        <v>3.6456000804901123</v>
      </c>
      <c r="F590">
        <v>5.8873000144958496</v>
      </c>
      <c r="G590">
        <v>0.61500000953674316</v>
      </c>
      <c r="H590">
        <v>1.0068999528884888</v>
      </c>
    </row>
    <row r="591" spans="1:8" x14ac:dyDescent="0.2">
      <c r="A591">
        <v>7</v>
      </c>
      <c r="B591" t="s">
        <v>54</v>
      </c>
      <c r="C591" t="s">
        <v>414</v>
      </c>
      <c r="D591">
        <v>55.340999603271484</v>
      </c>
      <c r="E591">
        <v>3.2097001075744629</v>
      </c>
      <c r="F591">
        <v>4.4021000862121582</v>
      </c>
      <c r="G591">
        <v>0.72850000858306885</v>
      </c>
      <c r="H591">
        <v>1.0009000301361084</v>
      </c>
    </row>
    <row r="592" spans="1:8" x14ac:dyDescent="0.2">
      <c r="A592">
        <v>8</v>
      </c>
      <c r="B592" t="s">
        <v>55</v>
      </c>
      <c r="C592" t="s">
        <v>416</v>
      </c>
      <c r="D592">
        <v>20.350000381469727</v>
      </c>
      <c r="E592">
        <v>4.6729998588562012</v>
      </c>
      <c r="F592">
        <v>7.9214000701904297</v>
      </c>
      <c r="G592">
        <v>0.58609998226165771</v>
      </c>
      <c r="H592">
        <v>1.0065000057220459</v>
      </c>
    </row>
    <row r="593" spans="1:9" x14ac:dyDescent="0.2">
      <c r="A593">
        <v>9</v>
      </c>
      <c r="B593" t="s">
        <v>56</v>
      </c>
      <c r="C593" t="s">
        <v>417</v>
      </c>
      <c r="D593">
        <v>23.877099990844727</v>
      </c>
      <c r="E593">
        <v>0.19910000264644623</v>
      </c>
      <c r="F593">
        <v>0.20250000059604645</v>
      </c>
      <c r="G593">
        <v>0.98320001363754272</v>
      </c>
      <c r="H593">
        <v>1</v>
      </c>
    </row>
    <row r="594" spans="1:9" x14ac:dyDescent="0.2">
      <c r="A594">
        <v>10</v>
      </c>
      <c r="B594" t="s">
        <v>57</v>
      </c>
      <c r="C594" t="s">
        <v>418</v>
      </c>
      <c r="D594">
        <v>42.30059814453125</v>
      </c>
      <c r="E594">
        <v>0.26780000329017639</v>
      </c>
      <c r="F594">
        <v>0.27369999885559082</v>
      </c>
      <c r="G594">
        <v>0.97869998216629028</v>
      </c>
      <c r="H594">
        <v>1</v>
      </c>
    </row>
    <row r="595" spans="1:9" x14ac:dyDescent="0.2">
      <c r="A595">
        <v>11</v>
      </c>
      <c r="B595" t="s">
        <v>58</v>
      </c>
      <c r="C595" t="s">
        <v>419</v>
      </c>
      <c r="D595">
        <v>99.9833984375</v>
      </c>
      <c r="E595">
        <v>0.59130001068115234</v>
      </c>
      <c r="F595">
        <v>0.60600000619888306</v>
      </c>
      <c r="G595">
        <v>0.9757000207901001</v>
      </c>
      <c r="H595">
        <v>1</v>
      </c>
    </row>
    <row r="597" spans="1:9" x14ac:dyDescent="0.2">
      <c r="A597" t="s">
        <v>420</v>
      </c>
    </row>
    <row r="598" spans="1:9" x14ac:dyDescent="0.2">
      <c r="A598" t="s">
        <v>21</v>
      </c>
      <c r="B598" t="s">
        <v>22</v>
      </c>
      <c r="C598" t="s">
        <v>421</v>
      </c>
      <c r="D598" t="s">
        <v>24</v>
      </c>
      <c r="E598" t="s">
        <v>422</v>
      </c>
      <c r="F598" t="s">
        <v>423</v>
      </c>
      <c r="G598" t="s">
        <v>27</v>
      </c>
      <c r="H598" t="s">
        <v>424</v>
      </c>
      <c r="I598" t="s">
        <v>425</v>
      </c>
    </row>
    <row r="599" spans="1:9" x14ac:dyDescent="0.2">
      <c r="A599">
        <v>1</v>
      </c>
      <c r="B599" t="s">
        <v>30</v>
      </c>
      <c r="C599">
        <v>2.0010000767456404E-8</v>
      </c>
      <c r="D599">
        <v>518.70001220703125</v>
      </c>
      <c r="E599">
        <v>137.5</v>
      </c>
      <c r="F599">
        <v>84</v>
      </c>
      <c r="G599">
        <v>0.74000000953674316</v>
      </c>
      <c r="H599" t="s">
        <v>426</v>
      </c>
      <c r="I599" t="s">
        <v>427</v>
      </c>
    </row>
    <row r="600" spans="1:9" x14ac:dyDescent="0.2">
      <c r="A600">
        <v>2</v>
      </c>
      <c r="B600" t="s">
        <v>31</v>
      </c>
      <c r="C600">
        <v>2.0010000767456404E-8</v>
      </c>
      <c r="D600">
        <v>2201.199951171875</v>
      </c>
      <c r="E600">
        <v>15.699999809265137</v>
      </c>
      <c r="F600">
        <v>11</v>
      </c>
      <c r="G600">
        <v>0.30000001192092896</v>
      </c>
      <c r="H600" t="s">
        <v>426</v>
      </c>
      <c r="I600" t="s">
        <v>428</v>
      </c>
    </row>
    <row r="601" spans="1:9" x14ac:dyDescent="0.2">
      <c r="A601">
        <v>3</v>
      </c>
      <c r="B601" t="s">
        <v>32</v>
      </c>
      <c r="C601">
        <v>2.0010000767456404E-8</v>
      </c>
      <c r="D601">
        <v>5679.7998046875</v>
      </c>
      <c r="E601">
        <v>33.599998474121094</v>
      </c>
      <c r="F601">
        <v>22.700000762939453</v>
      </c>
      <c r="G601">
        <v>0.18999999761581421</v>
      </c>
      <c r="H601" t="s">
        <v>426</v>
      </c>
      <c r="I601" t="s">
        <v>429</v>
      </c>
    </row>
    <row r="602" spans="1:9" x14ac:dyDescent="0.2">
      <c r="A602">
        <v>4</v>
      </c>
      <c r="B602" t="s">
        <v>33</v>
      </c>
      <c r="C602">
        <v>1.9990000765801597E-8</v>
      </c>
      <c r="D602">
        <v>9333.5</v>
      </c>
      <c r="E602">
        <v>48.799999237060547</v>
      </c>
      <c r="F602">
        <v>43.299999237060547</v>
      </c>
      <c r="G602">
        <v>0.15000000596046448</v>
      </c>
      <c r="H602" t="s">
        <v>426</v>
      </c>
      <c r="I602" t="s">
        <v>430</v>
      </c>
    </row>
    <row r="603" spans="1:9" x14ac:dyDescent="0.2">
      <c r="A603">
        <v>5</v>
      </c>
      <c r="B603" t="s">
        <v>34</v>
      </c>
      <c r="C603">
        <v>1.9990000765801597E-8</v>
      </c>
      <c r="D603">
        <v>946.0999755859375</v>
      </c>
      <c r="E603">
        <v>8</v>
      </c>
      <c r="F603">
        <v>6</v>
      </c>
      <c r="G603">
        <v>0.46000000834465027</v>
      </c>
      <c r="H603" t="s">
        <v>426</v>
      </c>
      <c r="I603" t="s">
        <v>431</v>
      </c>
    </row>
    <row r="604" spans="1:9" x14ac:dyDescent="0.2">
      <c r="A604">
        <v>6</v>
      </c>
      <c r="B604" t="s">
        <v>35</v>
      </c>
      <c r="C604">
        <v>1.9999999878450581E-8</v>
      </c>
      <c r="D604">
        <v>3476.10009765625</v>
      </c>
      <c r="E604">
        <v>37.200000762939453</v>
      </c>
      <c r="F604">
        <v>18.200000762939453</v>
      </c>
      <c r="G604">
        <v>0.23999999463558197</v>
      </c>
      <c r="H604" t="s">
        <v>426</v>
      </c>
      <c r="I604" t="s">
        <v>432</v>
      </c>
    </row>
    <row r="605" spans="1:9" x14ac:dyDescent="0.2">
      <c r="A605">
        <v>7</v>
      </c>
      <c r="B605" t="s">
        <v>36</v>
      </c>
      <c r="C605">
        <v>1.9990000765801597E-8</v>
      </c>
      <c r="D605">
        <v>10542.5</v>
      </c>
      <c r="E605">
        <v>126.69999694824219</v>
      </c>
      <c r="F605">
        <v>38.400001525878906</v>
      </c>
      <c r="G605">
        <v>0.14000000059604645</v>
      </c>
      <c r="H605" t="s">
        <v>426</v>
      </c>
      <c r="I605" t="s">
        <v>430</v>
      </c>
    </row>
    <row r="606" spans="1:9" x14ac:dyDescent="0.2">
      <c r="A606">
        <v>8</v>
      </c>
      <c r="B606" t="s">
        <v>37</v>
      </c>
      <c r="C606">
        <v>1.9999999878450581E-8</v>
      </c>
      <c r="D606">
        <v>2742.5</v>
      </c>
      <c r="E606">
        <v>17.200000762939453</v>
      </c>
      <c r="F606">
        <v>15</v>
      </c>
      <c r="G606">
        <v>0.27000001072883606</v>
      </c>
      <c r="H606" t="s">
        <v>426</v>
      </c>
      <c r="I606" t="s">
        <v>432</v>
      </c>
    </row>
    <row r="607" spans="1:9" x14ac:dyDescent="0.2">
      <c r="A607">
        <v>9</v>
      </c>
      <c r="B607" t="s">
        <v>38</v>
      </c>
      <c r="C607">
        <v>1.9990000765801597E-8</v>
      </c>
      <c r="D607">
        <v>2234.10009765625</v>
      </c>
      <c r="E607">
        <v>26</v>
      </c>
      <c r="F607">
        <v>23.200000762939453</v>
      </c>
      <c r="G607">
        <v>0.30000001192092896</v>
      </c>
      <c r="H607" t="s">
        <v>426</v>
      </c>
      <c r="I607" t="s">
        <v>433</v>
      </c>
    </row>
    <row r="608" spans="1:9" x14ac:dyDescent="0.2">
      <c r="A608">
        <v>10</v>
      </c>
      <c r="B608" t="s">
        <v>39</v>
      </c>
      <c r="C608">
        <v>1.9990000765801597E-8</v>
      </c>
      <c r="D608">
        <v>3787.300048828125</v>
      </c>
      <c r="E608">
        <v>69.599998474121094</v>
      </c>
      <c r="F608">
        <v>20.200000762939453</v>
      </c>
      <c r="G608">
        <v>0.23000000417232513</v>
      </c>
      <c r="H608" t="s">
        <v>426</v>
      </c>
      <c r="I608" t="s">
        <v>434</v>
      </c>
    </row>
    <row r="609" spans="1:10" x14ac:dyDescent="0.2">
      <c r="A609">
        <v>11</v>
      </c>
      <c r="B609" t="s">
        <v>40</v>
      </c>
      <c r="C609">
        <v>2.0010000767456404E-8</v>
      </c>
      <c r="D609">
        <v>4901</v>
      </c>
      <c r="E609">
        <v>11.699999809265137</v>
      </c>
      <c r="F609">
        <v>9.8999996185302734</v>
      </c>
      <c r="G609">
        <v>0.20000000298023224</v>
      </c>
      <c r="H609" t="s">
        <v>426</v>
      </c>
      <c r="I609" t="s">
        <v>435</v>
      </c>
    </row>
    <row r="611" spans="1:10" x14ac:dyDescent="0.2">
      <c r="A611" t="s">
        <v>62</v>
      </c>
    </row>
    <row r="614" spans="1:10" x14ac:dyDescent="0.2">
      <c r="A614" t="s">
        <v>368</v>
      </c>
    </row>
    <row r="615" spans="1:10" x14ac:dyDescent="0.2">
      <c r="A615" t="s">
        <v>369</v>
      </c>
    </row>
    <row r="616" spans="1:10" x14ac:dyDescent="0.2">
      <c r="A616" t="s">
        <v>21</v>
      </c>
      <c r="B616" t="s">
        <v>22</v>
      </c>
      <c r="C616" t="s">
        <v>370</v>
      </c>
      <c r="D616" t="s">
        <v>371</v>
      </c>
      <c r="E616" t="s">
        <v>372</v>
      </c>
      <c r="F616" t="s">
        <v>373</v>
      </c>
      <c r="G616" t="s">
        <v>374</v>
      </c>
      <c r="H616" t="s">
        <v>375</v>
      </c>
      <c r="I616" t="s">
        <v>376</v>
      </c>
      <c r="J616" t="s">
        <v>377</v>
      </c>
    </row>
    <row r="617" spans="1:10" x14ac:dyDescent="0.2">
      <c r="A617">
        <v>1</v>
      </c>
      <c r="B617" t="s">
        <v>30</v>
      </c>
      <c r="C617" t="s">
        <v>378</v>
      </c>
      <c r="D617" t="s">
        <v>379</v>
      </c>
      <c r="E617">
        <v>1</v>
      </c>
      <c r="F617">
        <v>15</v>
      </c>
      <c r="G617">
        <v>84.869003295898438</v>
      </c>
      <c r="H617">
        <v>1.8320000171661377</v>
      </c>
      <c r="I617">
        <v>6</v>
      </c>
      <c r="J617">
        <v>5</v>
      </c>
    </row>
    <row r="618" spans="1:10" x14ac:dyDescent="0.2">
      <c r="A618">
        <v>2</v>
      </c>
      <c r="B618" t="s">
        <v>31</v>
      </c>
      <c r="C618" t="s">
        <v>378</v>
      </c>
      <c r="D618" t="s">
        <v>380</v>
      </c>
      <c r="E618">
        <v>2</v>
      </c>
      <c r="F618">
        <v>15</v>
      </c>
      <c r="G618">
        <v>151.10800170898438</v>
      </c>
      <c r="H618">
        <v>0.47277998924255371</v>
      </c>
      <c r="I618">
        <v>2</v>
      </c>
      <c r="J618">
        <v>2</v>
      </c>
    </row>
    <row r="619" spans="1:10" x14ac:dyDescent="0.2">
      <c r="A619">
        <v>3</v>
      </c>
      <c r="B619" t="s">
        <v>32</v>
      </c>
      <c r="C619" t="s">
        <v>378</v>
      </c>
      <c r="D619" t="s">
        <v>380</v>
      </c>
      <c r="E619">
        <v>2</v>
      </c>
      <c r="F619">
        <v>15</v>
      </c>
      <c r="G619">
        <v>119.48699951171875</v>
      </c>
      <c r="H619">
        <v>0.37413999438285828</v>
      </c>
      <c r="I619">
        <v>3</v>
      </c>
      <c r="J619">
        <v>7</v>
      </c>
    </row>
    <row r="620" spans="1:10" x14ac:dyDescent="0.2">
      <c r="A620">
        <v>4</v>
      </c>
      <c r="B620" t="s">
        <v>33</v>
      </c>
      <c r="C620" t="s">
        <v>378</v>
      </c>
      <c r="D620" t="s">
        <v>380</v>
      </c>
      <c r="E620">
        <v>2</v>
      </c>
      <c r="F620">
        <v>15</v>
      </c>
      <c r="G620">
        <v>107.24500274658203</v>
      </c>
      <c r="H620">
        <v>0.33583998680114746</v>
      </c>
      <c r="I620">
        <v>2</v>
      </c>
      <c r="J620">
        <v>2.4000000953674316</v>
      </c>
    </row>
    <row r="621" spans="1:10" x14ac:dyDescent="0.2">
      <c r="A621">
        <v>5</v>
      </c>
      <c r="B621" t="s">
        <v>34</v>
      </c>
      <c r="C621" t="s">
        <v>378</v>
      </c>
      <c r="D621" t="s">
        <v>381</v>
      </c>
      <c r="E621">
        <v>4</v>
      </c>
      <c r="F621">
        <v>15</v>
      </c>
      <c r="G621">
        <v>129.45700073242188</v>
      </c>
      <c r="H621">
        <v>1.1910099983215332</v>
      </c>
      <c r="I621">
        <v>4.9000000953674316</v>
      </c>
      <c r="J621">
        <v>4.1999998092651367</v>
      </c>
    </row>
    <row r="622" spans="1:10" x14ac:dyDescent="0.2">
      <c r="A622">
        <v>6</v>
      </c>
      <c r="B622" t="s">
        <v>35</v>
      </c>
      <c r="C622" t="s">
        <v>378</v>
      </c>
      <c r="D622" t="s">
        <v>381</v>
      </c>
      <c r="E622">
        <v>4</v>
      </c>
      <c r="F622">
        <v>15</v>
      </c>
      <c r="G622">
        <v>90.679000854492188</v>
      </c>
      <c r="H622">
        <v>0.83393001556396484</v>
      </c>
      <c r="I622">
        <v>5.5</v>
      </c>
      <c r="J622">
        <v>5.9000000953674316</v>
      </c>
    </row>
    <row r="623" spans="1:10" x14ac:dyDescent="0.2">
      <c r="A623">
        <v>7</v>
      </c>
      <c r="B623" t="s">
        <v>36</v>
      </c>
      <c r="C623" t="s">
        <v>378</v>
      </c>
      <c r="D623" t="s">
        <v>381</v>
      </c>
      <c r="E623">
        <v>4</v>
      </c>
      <c r="F623">
        <v>15</v>
      </c>
      <c r="G623">
        <v>77.502998352050781</v>
      </c>
      <c r="H623">
        <v>0.71253997087478638</v>
      </c>
      <c r="I623">
        <v>3.2999999523162842</v>
      </c>
      <c r="J623">
        <v>4.0999999046325684</v>
      </c>
    </row>
    <row r="624" spans="1:10" x14ac:dyDescent="0.2">
      <c r="A624">
        <v>8</v>
      </c>
      <c r="B624" t="s">
        <v>37</v>
      </c>
      <c r="C624" t="s">
        <v>378</v>
      </c>
      <c r="D624" t="s">
        <v>381</v>
      </c>
      <c r="E624">
        <v>4</v>
      </c>
      <c r="F624">
        <v>15</v>
      </c>
      <c r="G624">
        <v>107.51300048828125</v>
      </c>
      <c r="H624">
        <v>0.98900002241134644</v>
      </c>
      <c r="I624">
        <v>7.5</v>
      </c>
      <c r="J624">
        <v>3</v>
      </c>
    </row>
    <row r="625" spans="1:10" x14ac:dyDescent="0.2">
      <c r="A625">
        <v>9</v>
      </c>
      <c r="B625" t="s">
        <v>38</v>
      </c>
      <c r="C625" t="s">
        <v>378</v>
      </c>
      <c r="D625" t="s">
        <v>382</v>
      </c>
      <c r="E625">
        <v>5</v>
      </c>
      <c r="F625">
        <v>15</v>
      </c>
      <c r="G625">
        <v>134.93400573730469</v>
      </c>
      <c r="H625">
        <v>0.19359999895095825</v>
      </c>
      <c r="I625">
        <v>3.5</v>
      </c>
      <c r="J625">
        <v>3.5999999046325684</v>
      </c>
    </row>
    <row r="626" spans="1:10" x14ac:dyDescent="0.2">
      <c r="A626">
        <v>10</v>
      </c>
      <c r="B626" t="s">
        <v>39</v>
      </c>
      <c r="C626" t="s">
        <v>378</v>
      </c>
      <c r="D626" t="s">
        <v>382</v>
      </c>
      <c r="E626">
        <v>5</v>
      </c>
      <c r="F626">
        <v>15</v>
      </c>
      <c r="G626">
        <v>146.42500305175781</v>
      </c>
      <c r="H626">
        <v>0.21017999947071075</v>
      </c>
      <c r="I626">
        <v>1</v>
      </c>
      <c r="J626">
        <v>3.2999999523162842</v>
      </c>
    </row>
    <row r="627" spans="1:10" x14ac:dyDescent="0.2">
      <c r="A627">
        <v>11</v>
      </c>
      <c r="B627" t="s">
        <v>40</v>
      </c>
      <c r="C627" t="s">
        <v>378</v>
      </c>
      <c r="D627" t="s">
        <v>382</v>
      </c>
      <c r="E627">
        <v>5</v>
      </c>
      <c r="F627">
        <v>15</v>
      </c>
      <c r="G627">
        <v>191.38900756835938</v>
      </c>
      <c r="H627">
        <v>0.27485001087188721</v>
      </c>
      <c r="I627">
        <v>3</v>
      </c>
      <c r="J627">
        <v>4</v>
      </c>
    </row>
    <row r="629" spans="1:10" x14ac:dyDescent="0.2">
      <c r="A629" t="s">
        <v>21</v>
      </c>
      <c r="B629" t="s">
        <v>22</v>
      </c>
      <c r="C629" t="s">
        <v>383</v>
      </c>
      <c r="D629" t="s">
        <v>384</v>
      </c>
      <c r="E629" t="s">
        <v>385</v>
      </c>
      <c r="F629" t="s">
        <v>386</v>
      </c>
      <c r="G629" t="s">
        <v>387</v>
      </c>
      <c r="H629" t="s">
        <v>388</v>
      </c>
      <c r="I629" t="s">
        <v>389</v>
      </c>
      <c r="J629" t="s">
        <v>390</v>
      </c>
    </row>
    <row r="630" spans="1:10" x14ac:dyDescent="0.2">
      <c r="A630">
        <v>1</v>
      </c>
      <c r="B630" t="s">
        <v>30</v>
      </c>
      <c r="C630">
        <v>10</v>
      </c>
      <c r="D630">
        <v>5</v>
      </c>
      <c r="E630">
        <v>1</v>
      </c>
      <c r="F630">
        <v>64</v>
      </c>
      <c r="G630">
        <v>1630</v>
      </c>
      <c r="H630">
        <v>0.69999998807907104</v>
      </c>
      <c r="I630">
        <v>9.3000001907348633</v>
      </c>
      <c r="J630" t="s">
        <v>391</v>
      </c>
    </row>
    <row r="631" spans="1:10" x14ac:dyDescent="0.2">
      <c r="A631">
        <v>2</v>
      </c>
      <c r="B631" t="s">
        <v>31</v>
      </c>
      <c r="C631">
        <v>20</v>
      </c>
      <c r="D631">
        <v>10</v>
      </c>
      <c r="E631">
        <v>0</v>
      </c>
      <c r="F631">
        <v>64</v>
      </c>
      <c r="G631">
        <v>1686</v>
      </c>
      <c r="H631">
        <v>0.69999998807907104</v>
      </c>
      <c r="I631" t="s">
        <v>392</v>
      </c>
      <c r="J631" t="s">
        <v>393</v>
      </c>
    </row>
    <row r="632" spans="1:10" x14ac:dyDescent="0.2">
      <c r="A632">
        <v>3</v>
      </c>
      <c r="B632" t="s">
        <v>32</v>
      </c>
      <c r="C632">
        <v>20</v>
      </c>
      <c r="D632">
        <v>10</v>
      </c>
      <c r="E632">
        <v>0</v>
      </c>
      <c r="F632">
        <v>64</v>
      </c>
      <c r="G632">
        <v>1672</v>
      </c>
      <c r="H632">
        <v>0.69999998807907104</v>
      </c>
      <c r="I632" t="s">
        <v>392</v>
      </c>
      <c r="J632" t="s">
        <v>393</v>
      </c>
    </row>
    <row r="633" spans="1:10" x14ac:dyDescent="0.2">
      <c r="A633">
        <v>4</v>
      </c>
      <c r="B633" t="s">
        <v>33</v>
      </c>
      <c r="C633">
        <v>20</v>
      </c>
      <c r="D633">
        <v>10</v>
      </c>
      <c r="E633">
        <v>1</v>
      </c>
      <c r="F633">
        <v>64</v>
      </c>
      <c r="G633">
        <v>1664</v>
      </c>
      <c r="H633">
        <v>0.69999998807907104</v>
      </c>
      <c r="I633" t="s">
        <v>392</v>
      </c>
      <c r="J633" t="s">
        <v>393</v>
      </c>
    </row>
    <row r="634" spans="1:10" x14ac:dyDescent="0.2">
      <c r="A634">
        <v>5</v>
      </c>
      <c r="B634" t="s">
        <v>34</v>
      </c>
      <c r="C634">
        <v>10</v>
      </c>
      <c r="D634">
        <v>5</v>
      </c>
      <c r="E634">
        <v>1</v>
      </c>
      <c r="F634">
        <v>32</v>
      </c>
      <c r="G634">
        <v>1658</v>
      </c>
      <c r="H634">
        <v>0.69999998807907104</v>
      </c>
      <c r="I634">
        <v>9.3000001907348633</v>
      </c>
      <c r="J634" t="s">
        <v>391</v>
      </c>
    </row>
    <row r="635" spans="1:10" x14ac:dyDescent="0.2">
      <c r="A635">
        <v>6</v>
      </c>
      <c r="B635" t="s">
        <v>35</v>
      </c>
      <c r="C635">
        <v>20</v>
      </c>
      <c r="D635">
        <v>10</v>
      </c>
      <c r="E635">
        <v>1</v>
      </c>
      <c r="F635">
        <v>32</v>
      </c>
      <c r="G635">
        <v>1632</v>
      </c>
      <c r="H635">
        <v>0.69999998807907104</v>
      </c>
      <c r="I635">
        <v>9.3000001907348633</v>
      </c>
      <c r="J635" t="s">
        <v>391</v>
      </c>
    </row>
    <row r="636" spans="1:10" x14ac:dyDescent="0.2">
      <c r="A636">
        <v>7</v>
      </c>
      <c r="B636" t="s">
        <v>36</v>
      </c>
      <c r="C636">
        <v>20</v>
      </c>
      <c r="D636">
        <v>10</v>
      </c>
      <c r="E636">
        <v>1</v>
      </c>
      <c r="F636">
        <v>32</v>
      </c>
      <c r="G636">
        <v>1622</v>
      </c>
      <c r="H636">
        <v>0.69999998807907104</v>
      </c>
      <c r="I636">
        <v>9.3000001907348633</v>
      </c>
      <c r="J636" t="s">
        <v>391</v>
      </c>
    </row>
    <row r="637" spans="1:10" x14ac:dyDescent="0.2">
      <c r="A637">
        <v>8</v>
      </c>
      <c r="B637" t="s">
        <v>37</v>
      </c>
      <c r="C637">
        <v>20</v>
      </c>
      <c r="D637">
        <v>10</v>
      </c>
      <c r="E637">
        <v>1</v>
      </c>
      <c r="F637">
        <v>32</v>
      </c>
      <c r="G637">
        <v>1642</v>
      </c>
      <c r="H637">
        <v>0.69999998807907104</v>
      </c>
      <c r="I637">
        <v>9.3000001907348633</v>
      </c>
      <c r="J637" t="s">
        <v>391</v>
      </c>
    </row>
    <row r="638" spans="1:10" x14ac:dyDescent="0.2">
      <c r="A638">
        <v>9</v>
      </c>
      <c r="B638" t="s">
        <v>38</v>
      </c>
      <c r="C638">
        <v>20</v>
      </c>
      <c r="D638">
        <v>10</v>
      </c>
      <c r="E638">
        <v>1</v>
      </c>
      <c r="F638">
        <v>32</v>
      </c>
      <c r="G638">
        <v>1690</v>
      </c>
      <c r="H638">
        <v>0.69999998807907104</v>
      </c>
      <c r="I638" t="s">
        <v>392</v>
      </c>
      <c r="J638" t="s">
        <v>393</v>
      </c>
    </row>
    <row r="639" spans="1:10" x14ac:dyDescent="0.2">
      <c r="A639">
        <v>10</v>
      </c>
      <c r="B639" t="s">
        <v>39</v>
      </c>
      <c r="C639">
        <v>30</v>
      </c>
      <c r="D639">
        <v>15</v>
      </c>
      <c r="E639">
        <v>0</v>
      </c>
      <c r="F639">
        <v>32</v>
      </c>
      <c r="G639">
        <v>1706</v>
      </c>
      <c r="H639">
        <v>0.69999998807907104</v>
      </c>
      <c r="I639" t="s">
        <v>392</v>
      </c>
      <c r="J639" t="s">
        <v>393</v>
      </c>
    </row>
    <row r="640" spans="1:10" x14ac:dyDescent="0.2">
      <c r="A640">
        <v>11</v>
      </c>
      <c r="B640" t="s">
        <v>40</v>
      </c>
      <c r="C640">
        <v>30</v>
      </c>
      <c r="D640">
        <v>15</v>
      </c>
      <c r="E640">
        <v>1</v>
      </c>
      <c r="F640">
        <v>32</v>
      </c>
      <c r="G640">
        <v>1738</v>
      </c>
      <c r="H640">
        <v>0.69999998807907104</v>
      </c>
      <c r="I640" t="s">
        <v>392</v>
      </c>
      <c r="J640" t="s">
        <v>393</v>
      </c>
    </row>
    <row r="642" spans="1:8" x14ac:dyDescent="0.2">
      <c r="A642" t="s">
        <v>394</v>
      </c>
    </row>
    <row r="643" spans="1:8" x14ac:dyDescent="0.2">
      <c r="A643" t="s">
        <v>395</v>
      </c>
      <c r="B643" t="s">
        <v>396</v>
      </c>
      <c r="C643">
        <v>2</v>
      </c>
      <c r="D643">
        <v>3</v>
      </c>
      <c r="E643">
        <v>4</v>
      </c>
      <c r="F643">
        <v>5</v>
      </c>
    </row>
    <row r="644" spans="1:8" x14ac:dyDescent="0.2">
      <c r="A644">
        <v>1</v>
      </c>
      <c r="B644" t="s">
        <v>397</v>
      </c>
      <c r="C644" t="s">
        <v>398</v>
      </c>
      <c r="D644" t="s">
        <v>392</v>
      </c>
      <c r="E644" t="s">
        <v>399</v>
      </c>
      <c r="F644" t="s">
        <v>400</v>
      </c>
    </row>
    <row r="645" spans="1:8" x14ac:dyDescent="0.2">
      <c r="A645">
        <v>2</v>
      </c>
      <c r="B645" t="s">
        <v>392</v>
      </c>
      <c r="C645" t="s">
        <v>401</v>
      </c>
      <c r="D645" t="s">
        <v>392</v>
      </c>
      <c r="E645" t="s">
        <v>402</v>
      </c>
      <c r="F645" t="s">
        <v>403</v>
      </c>
    </row>
    <row r="646" spans="1:8" x14ac:dyDescent="0.2">
      <c r="A646">
        <v>3</v>
      </c>
      <c r="B646" t="s">
        <v>392</v>
      </c>
      <c r="C646" t="s">
        <v>404</v>
      </c>
      <c r="D646" t="s">
        <v>392</v>
      </c>
      <c r="E646" t="s">
        <v>405</v>
      </c>
      <c r="F646" t="s">
        <v>40</v>
      </c>
    </row>
    <row r="647" spans="1:8" x14ac:dyDescent="0.2">
      <c r="A647">
        <v>4</v>
      </c>
      <c r="B647" t="s">
        <v>392</v>
      </c>
      <c r="C647" t="s">
        <v>392</v>
      </c>
      <c r="D647" t="s">
        <v>392</v>
      </c>
      <c r="E647" t="s">
        <v>406</v>
      </c>
      <c r="F647" t="s">
        <v>392</v>
      </c>
    </row>
    <row r="649" spans="1:8" x14ac:dyDescent="0.2">
      <c r="A649" t="s">
        <v>407</v>
      </c>
    </row>
    <row r="651" spans="1:8" x14ac:dyDescent="0.2">
      <c r="A651" t="s">
        <v>408</v>
      </c>
    </row>
    <row r="652" spans="1:8" x14ac:dyDescent="0.2">
      <c r="A652" t="s">
        <v>21</v>
      </c>
      <c r="B652" t="s">
        <v>22</v>
      </c>
      <c r="C652" t="s">
        <v>409</v>
      </c>
      <c r="D652" t="s">
        <v>43</v>
      </c>
      <c r="E652" t="s">
        <v>410</v>
      </c>
      <c r="F652" t="s">
        <v>46</v>
      </c>
      <c r="G652" t="s">
        <v>47</v>
      </c>
      <c r="H652" t="s">
        <v>30</v>
      </c>
    </row>
    <row r="653" spans="1:8" x14ac:dyDescent="0.2">
      <c r="A653">
        <v>1</v>
      </c>
      <c r="B653" t="s">
        <v>30</v>
      </c>
      <c r="C653" t="s">
        <v>411</v>
      </c>
      <c r="D653">
        <v>3.7672998905181885</v>
      </c>
      <c r="E653">
        <v>3.4723999500274658</v>
      </c>
      <c r="F653">
        <v>21.532199859619141</v>
      </c>
      <c r="G653">
        <v>0.16130000352859497</v>
      </c>
      <c r="H653">
        <v>1</v>
      </c>
    </row>
    <row r="654" spans="1:8" x14ac:dyDescent="0.2">
      <c r="A654">
        <v>2</v>
      </c>
      <c r="B654" t="s">
        <v>31</v>
      </c>
      <c r="C654" t="s">
        <v>412</v>
      </c>
      <c r="D654">
        <v>7.5739998817443848</v>
      </c>
      <c r="E654">
        <v>1.614799976348877</v>
      </c>
      <c r="F654">
        <v>1.996399998664856</v>
      </c>
      <c r="G654">
        <v>0.80889999866485596</v>
      </c>
      <c r="H654">
        <v>1</v>
      </c>
    </row>
    <row r="655" spans="1:8" x14ac:dyDescent="0.2">
      <c r="A655">
        <v>3</v>
      </c>
      <c r="B655" t="s">
        <v>50</v>
      </c>
      <c r="C655" t="s">
        <v>413</v>
      </c>
      <c r="D655">
        <v>15.250300407409668</v>
      </c>
      <c r="E655">
        <v>1.0709999799728394</v>
      </c>
      <c r="F655">
        <v>1.2035000324249268</v>
      </c>
      <c r="G655">
        <v>0.88969999551773071</v>
      </c>
      <c r="H655">
        <v>1.0002000331878662</v>
      </c>
    </row>
    <row r="656" spans="1:8" x14ac:dyDescent="0.2">
      <c r="A656">
        <v>4</v>
      </c>
      <c r="B656" t="s">
        <v>51</v>
      </c>
      <c r="C656" t="s">
        <v>414</v>
      </c>
      <c r="D656">
        <v>24.793899536132812</v>
      </c>
      <c r="E656">
        <v>0.86309999227523804</v>
      </c>
      <c r="F656">
        <v>0.93500000238418579</v>
      </c>
      <c r="G656">
        <v>0.92309999465942383</v>
      </c>
      <c r="H656">
        <v>1.0001000165939331</v>
      </c>
    </row>
    <row r="657" spans="1:9" x14ac:dyDescent="0.2">
      <c r="A657">
        <v>5</v>
      </c>
      <c r="B657" t="s">
        <v>52</v>
      </c>
      <c r="C657" t="s">
        <v>415</v>
      </c>
      <c r="D657">
        <v>11.592599868774414</v>
      </c>
      <c r="E657">
        <v>5.3768000602722168</v>
      </c>
      <c r="F657">
        <v>10.723799705505371</v>
      </c>
      <c r="G657">
        <v>0.49950000643730164</v>
      </c>
      <c r="H657">
        <v>1.0038000345230103</v>
      </c>
    </row>
    <row r="658" spans="1:9" x14ac:dyDescent="0.2">
      <c r="A658">
        <v>6</v>
      </c>
      <c r="B658" t="s">
        <v>53</v>
      </c>
      <c r="C658" t="s">
        <v>416</v>
      </c>
      <c r="D658">
        <v>21.579999923706055</v>
      </c>
      <c r="E658">
        <v>3.6456000804901123</v>
      </c>
      <c r="F658">
        <v>5.8873000144958496</v>
      </c>
      <c r="G658">
        <v>0.61500000953674316</v>
      </c>
      <c r="H658">
        <v>1.0068999528884888</v>
      </c>
    </row>
    <row r="659" spans="1:9" x14ac:dyDescent="0.2">
      <c r="A659">
        <v>7</v>
      </c>
      <c r="B659" t="s">
        <v>54</v>
      </c>
      <c r="C659" t="s">
        <v>414</v>
      </c>
      <c r="D659">
        <v>55.340999603271484</v>
      </c>
      <c r="E659">
        <v>3.2097001075744629</v>
      </c>
      <c r="F659">
        <v>4.4021000862121582</v>
      </c>
      <c r="G659">
        <v>0.72850000858306885</v>
      </c>
      <c r="H659">
        <v>1.0009000301361084</v>
      </c>
    </row>
    <row r="660" spans="1:9" x14ac:dyDescent="0.2">
      <c r="A660">
        <v>8</v>
      </c>
      <c r="B660" t="s">
        <v>55</v>
      </c>
      <c r="C660" t="s">
        <v>416</v>
      </c>
      <c r="D660">
        <v>20.350000381469727</v>
      </c>
      <c r="E660">
        <v>4.6729998588562012</v>
      </c>
      <c r="F660">
        <v>7.9214000701904297</v>
      </c>
      <c r="G660">
        <v>0.58609998226165771</v>
      </c>
      <c r="H660">
        <v>1.0065000057220459</v>
      </c>
    </row>
    <row r="661" spans="1:9" x14ac:dyDescent="0.2">
      <c r="A661">
        <v>9</v>
      </c>
      <c r="B661" t="s">
        <v>56</v>
      </c>
      <c r="C661" t="s">
        <v>417</v>
      </c>
      <c r="D661">
        <v>23.877099990844727</v>
      </c>
      <c r="E661">
        <v>0.19910000264644623</v>
      </c>
      <c r="F661">
        <v>0.20250000059604645</v>
      </c>
      <c r="G661">
        <v>0.98320001363754272</v>
      </c>
      <c r="H661">
        <v>1</v>
      </c>
    </row>
    <row r="662" spans="1:9" x14ac:dyDescent="0.2">
      <c r="A662">
        <v>10</v>
      </c>
      <c r="B662" t="s">
        <v>57</v>
      </c>
      <c r="C662" t="s">
        <v>418</v>
      </c>
      <c r="D662">
        <v>42.30059814453125</v>
      </c>
      <c r="E662">
        <v>0.26780000329017639</v>
      </c>
      <c r="F662">
        <v>0.27369999885559082</v>
      </c>
      <c r="G662">
        <v>0.97869998216629028</v>
      </c>
      <c r="H662">
        <v>1</v>
      </c>
    </row>
    <row r="663" spans="1:9" x14ac:dyDescent="0.2">
      <c r="A663">
        <v>11</v>
      </c>
      <c r="B663" t="s">
        <v>58</v>
      </c>
      <c r="C663" t="s">
        <v>419</v>
      </c>
      <c r="D663">
        <v>99.9833984375</v>
      </c>
      <c r="E663">
        <v>0.59130001068115234</v>
      </c>
      <c r="F663">
        <v>0.60600000619888306</v>
      </c>
      <c r="G663">
        <v>0.9757000207901001</v>
      </c>
      <c r="H663">
        <v>1</v>
      </c>
    </row>
    <row r="665" spans="1:9" x14ac:dyDescent="0.2">
      <c r="A665" t="s">
        <v>420</v>
      </c>
    </row>
    <row r="666" spans="1:9" x14ac:dyDescent="0.2">
      <c r="A666" t="s">
        <v>21</v>
      </c>
      <c r="B666" t="s">
        <v>22</v>
      </c>
      <c r="C666" t="s">
        <v>421</v>
      </c>
      <c r="D666" t="s">
        <v>24</v>
      </c>
      <c r="E666" t="s">
        <v>422</v>
      </c>
      <c r="F666" t="s">
        <v>423</v>
      </c>
      <c r="G666" t="s">
        <v>27</v>
      </c>
      <c r="H666" t="s">
        <v>424</v>
      </c>
      <c r="I666" t="s">
        <v>425</v>
      </c>
    </row>
    <row r="667" spans="1:9" x14ac:dyDescent="0.2">
      <c r="A667">
        <v>1</v>
      </c>
      <c r="B667" t="s">
        <v>30</v>
      </c>
      <c r="C667">
        <v>2.0010000767456404E-8</v>
      </c>
      <c r="D667">
        <v>518.70001220703125</v>
      </c>
      <c r="E667">
        <v>137.5</v>
      </c>
      <c r="F667">
        <v>84</v>
      </c>
      <c r="G667">
        <v>0.74000000953674316</v>
      </c>
      <c r="H667" t="s">
        <v>426</v>
      </c>
      <c r="I667" t="s">
        <v>427</v>
      </c>
    </row>
    <row r="668" spans="1:9" x14ac:dyDescent="0.2">
      <c r="A668">
        <v>2</v>
      </c>
      <c r="B668" t="s">
        <v>31</v>
      </c>
      <c r="C668">
        <v>2.0010000767456404E-8</v>
      </c>
      <c r="D668">
        <v>2201.199951171875</v>
      </c>
      <c r="E668">
        <v>15.699999809265137</v>
      </c>
      <c r="F668">
        <v>11</v>
      </c>
      <c r="G668">
        <v>0.30000001192092896</v>
      </c>
      <c r="H668" t="s">
        <v>426</v>
      </c>
      <c r="I668" t="s">
        <v>428</v>
      </c>
    </row>
    <row r="669" spans="1:9" x14ac:dyDescent="0.2">
      <c r="A669">
        <v>3</v>
      </c>
      <c r="B669" t="s">
        <v>32</v>
      </c>
      <c r="C669">
        <v>2.0010000767456404E-8</v>
      </c>
      <c r="D669">
        <v>5679.7998046875</v>
      </c>
      <c r="E669">
        <v>33.599998474121094</v>
      </c>
      <c r="F669">
        <v>22.700000762939453</v>
      </c>
      <c r="G669">
        <v>0.18999999761581421</v>
      </c>
      <c r="H669" t="s">
        <v>426</v>
      </c>
      <c r="I669" t="s">
        <v>429</v>
      </c>
    </row>
    <row r="670" spans="1:9" x14ac:dyDescent="0.2">
      <c r="A670">
        <v>4</v>
      </c>
      <c r="B670" t="s">
        <v>33</v>
      </c>
      <c r="C670">
        <v>1.9990000765801597E-8</v>
      </c>
      <c r="D670">
        <v>9333.5</v>
      </c>
      <c r="E670">
        <v>48.799999237060547</v>
      </c>
      <c r="F670">
        <v>43.299999237060547</v>
      </c>
      <c r="G670">
        <v>0.15000000596046448</v>
      </c>
      <c r="H670" t="s">
        <v>426</v>
      </c>
      <c r="I670" t="s">
        <v>430</v>
      </c>
    </row>
    <row r="671" spans="1:9" x14ac:dyDescent="0.2">
      <c r="A671">
        <v>5</v>
      </c>
      <c r="B671" t="s">
        <v>34</v>
      </c>
      <c r="C671">
        <v>1.9990000765801597E-8</v>
      </c>
      <c r="D671">
        <v>946.0999755859375</v>
      </c>
      <c r="E671">
        <v>8</v>
      </c>
      <c r="F671">
        <v>6</v>
      </c>
      <c r="G671">
        <v>0.46000000834465027</v>
      </c>
      <c r="H671" t="s">
        <v>426</v>
      </c>
      <c r="I671" t="s">
        <v>431</v>
      </c>
    </row>
    <row r="672" spans="1:9" x14ac:dyDescent="0.2">
      <c r="A672">
        <v>6</v>
      </c>
      <c r="B672" t="s">
        <v>35</v>
      </c>
      <c r="C672">
        <v>1.9999999878450581E-8</v>
      </c>
      <c r="D672">
        <v>3476.10009765625</v>
      </c>
      <c r="E672">
        <v>37.200000762939453</v>
      </c>
      <c r="F672">
        <v>18.200000762939453</v>
      </c>
      <c r="G672">
        <v>0.23999999463558197</v>
      </c>
      <c r="H672" t="s">
        <v>426</v>
      </c>
      <c r="I672" t="s">
        <v>432</v>
      </c>
    </row>
    <row r="673" spans="1:10" x14ac:dyDescent="0.2">
      <c r="A673">
        <v>7</v>
      </c>
      <c r="B673" t="s">
        <v>36</v>
      </c>
      <c r="C673">
        <v>1.9990000765801597E-8</v>
      </c>
      <c r="D673">
        <v>10542.5</v>
      </c>
      <c r="E673">
        <v>126.69999694824219</v>
      </c>
      <c r="F673">
        <v>38.400001525878906</v>
      </c>
      <c r="G673">
        <v>0.14000000059604645</v>
      </c>
      <c r="H673" t="s">
        <v>426</v>
      </c>
      <c r="I673" t="s">
        <v>430</v>
      </c>
    </row>
    <row r="674" spans="1:10" x14ac:dyDescent="0.2">
      <c r="A674">
        <v>8</v>
      </c>
      <c r="B674" t="s">
        <v>37</v>
      </c>
      <c r="C674">
        <v>1.9999999878450581E-8</v>
      </c>
      <c r="D674">
        <v>2742.5</v>
      </c>
      <c r="E674">
        <v>17.200000762939453</v>
      </c>
      <c r="F674">
        <v>15</v>
      </c>
      <c r="G674">
        <v>0.27000001072883606</v>
      </c>
      <c r="H674" t="s">
        <v>426</v>
      </c>
      <c r="I674" t="s">
        <v>432</v>
      </c>
    </row>
    <row r="675" spans="1:10" x14ac:dyDescent="0.2">
      <c r="A675">
        <v>9</v>
      </c>
      <c r="B675" t="s">
        <v>38</v>
      </c>
      <c r="C675">
        <v>1.9990000765801597E-8</v>
      </c>
      <c r="D675">
        <v>2234.10009765625</v>
      </c>
      <c r="E675">
        <v>26</v>
      </c>
      <c r="F675">
        <v>23.200000762939453</v>
      </c>
      <c r="G675">
        <v>0.30000001192092896</v>
      </c>
      <c r="H675" t="s">
        <v>426</v>
      </c>
      <c r="I675" t="s">
        <v>433</v>
      </c>
    </row>
    <row r="676" spans="1:10" x14ac:dyDescent="0.2">
      <c r="A676">
        <v>10</v>
      </c>
      <c r="B676" t="s">
        <v>39</v>
      </c>
      <c r="C676">
        <v>1.9990000765801597E-8</v>
      </c>
      <c r="D676">
        <v>3787.300048828125</v>
      </c>
      <c r="E676">
        <v>69.599998474121094</v>
      </c>
      <c r="F676">
        <v>20.200000762939453</v>
      </c>
      <c r="G676">
        <v>0.23000000417232513</v>
      </c>
      <c r="H676" t="s">
        <v>426</v>
      </c>
      <c r="I676" t="s">
        <v>434</v>
      </c>
    </row>
    <row r="677" spans="1:10" x14ac:dyDescent="0.2">
      <c r="A677">
        <v>11</v>
      </c>
      <c r="B677" t="s">
        <v>40</v>
      </c>
      <c r="C677">
        <v>2.0010000767456404E-8</v>
      </c>
      <c r="D677">
        <v>4901</v>
      </c>
      <c r="E677">
        <v>11.699999809265137</v>
      </c>
      <c r="F677">
        <v>9.8999996185302734</v>
      </c>
      <c r="G677">
        <v>0.20000000298023224</v>
      </c>
      <c r="H677" t="s">
        <v>426</v>
      </c>
      <c r="I677" t="s">
        <v>435</v>
      </c>
    </row>
    <row r="679" spans="1:10" x14ac:dyDescent="0.2">
      <c r="A679" t="s">
        <v>62</v>
      </c>
    </row>
    <row r="682" spans="1:10" x14ac:dyDescent="0.2">
      <c r="A682" t="s">
        <v>368</v>
      </c>
    </row>
    <row r="683" spans="1:10" x14ac:dyDescent="0.2">
      <c r="A683" t="s">
        <v>369</v>
      </c>
    </row>
    <row r="684" spans="1:10" x14ac:dyDescent="0.2">
      <c r="A684" t="s">
        <v>21</v>
      </c>
      <c r="B684" t="s">
        <v>22</v>
      </c>
      <c r="C684" t="s">
        <v>370</v>
      </c>
      <c r="D684" t="s">
        <v>371</v>
      </c>
      <c r="E684" t="s">
        <v>372</v>
      </c>
      <c r="F684" t="s">
        <v>373</v>
      </c>
      <c r="G684" t="s">
        <v>374</v>
      </c>
      <c r="H684" t="s">
        <v>375</v>
      </c>
      <c r="I684" t="s">
        <v>376</v>
      </c>
      <c r="J684" t="s">
        <v>377</v>
      </c>
    </row>
    <row r="685" spans="1:10" x14ac:dyDescent="0.2">
      <c r="A685">
        <v>1</v>
      </c>
      <c r="B685" t="s">
        <v>30</v>
      </c>
      <c r="C685" t="s">
        <v>378</v>
      </c>
      <c r="D685" t="s">
        <v>379</v>
      </c>
      <c r="E685">
        <v>1</v>
      </c>
      <c r="F685">
        <v>15</v>
      </c>
      <c r="G685">
        <v>84.869003295898438</v>
      </c>
      <c r="H685">
        <v>1.8320000171661377</v>
      </c>
      <c r="I685">
        <v>6</v>
      </c>
      <c r="J685">
        <v>5</v>
      </c>
    </row>
    <row r="686" spans="1:10" x14ac:dyDescent="0.2">
      <c r="A686">
        <v>2</v>
      </c>
      <c r="B686" t="s">
        <v>31</v>
      </c>
      <c r="C686" t="s">
        <v>378</v>
      </c>
      <c r="D686" t="s">
        <v>380</v>
      </c>
      <c r="E686">
        <v>2</v>
      </c>
      <c r="F686">
        <v>15</v>
      </c>
      <c r="G686">
        <v>151.10800170898438</v>
      </c>
      <c r="H686">
        <v>0.47277998924255371</v>
      </c>
      <c r="I686">
        <v>2</v>
      </c>
      <c r="J686">
        <v>2</v>
      </c>
    </row>
    <row r="687" spans="1:10" x14ac:dyDescent="0.2">
      <c r="A687">
        <v>3</v>
      </c>
      <c r="B687" t="s">
        <v>32</v>
      </c>
      <c r="C687" t="s">
        <v>378</v>
      </c>
      <c r="D687" t="s">
        <v>380</v>
      </c>
      <c r="E687">
        <v>2</v>
      </c>
      <c r="F687">
        <v>15</v>
      </c>
      <c r="G687">
        <v>119.48699951171875</v>
      </c>
      <c r="H687">
        <v>0.37413999438285828</v>
      </c>
      <c r="I687">
        <v>3</v>
      </c>
      <c r="J687">
        <v>7</v>
      </c>
    </row>
    <row r="688" spans="1:10" x14ac:dyDescent="0.2">
      <c r="A688">
        <v>4</v>
      </c>
      <c r="B688" t="s">
        <v>33</v>
      </c>
      <c r="C688" t="s">
        <v>378</v>
      </c>
      <c r="D688" t="s">
        <v>380</v>
      </c>
      <c r="E688">
        <v>2</v>
      </c>
      <c r="F688">
        <v>15</v>
      </c>
      <c r="G688">
        <v>107.24500274658203</v>
      </c>
      <c r="H688">
        <v>0.33583998680114746</v>
      </c>
      <c r="I688">
        <v>2</v>
      </c>
      <c r="J688">
        <v>2.4000000953674316</v>
      </c>
    </row>
    <row r="689" spans="1:10" x14ac:dyDescent="0.2">
      <c r="A689">
        <v>5</v>
      </c>
      <c r="B689" t="s">
        <v>34</v>
      </c>
      <c r="C689" t="s">
        <v>378</v>
      </c>
      <c r="D689" t="s">
        <v>381</v>
      </c>
      <c r="E689">
        <v>4</v>
      </c>
      <c r="F689">
        <v>15</v>
      </c>
      <c r="G689">
        <v>129.45700073242188</v>
      </c>
      <c r="H689">
        <v>1.1910099983215332</v>
      </c>
      <c r="I689">
        <v>4.9000000953674316</v>
      </c>
      <c r="J689">
        <v>4.1999998092651367</v>
      </c>
    </row>
    <row r="690" spans="1:10" x14ac:dyDescent="0.2">
      <c r="A690">
        <v>6</v>
      </c>
      <c r="B690" t="s">
        <v>35</v>
      </c>
      <c r="C690" t="s">
        <v>378</v>
      </c>
      <c r="D690" t="s">
        <v>381</v>
      </c>
      <c r="E690">
        <v>4</v>
      </c>
      <c r="F690">
        <v>15</v>
      </c>
      <c r="G690">
        <v>90.679000854492188</v>
      </c>
      <c r="H690">
        <v>0.83393001556396484</v>
      </c>
      <c r="I690">
        <v>5.5</v>
      </c>
      <c r="J690">
        <v>5.9000000953674316</v>
      </c>
    </row>
    <row r="691" spans="1:10" x14ac:dyDescent="0.2">
      <c r="A691">
        <v>7</v>
      </c>
      <c r="B691" t="s">
        <v>36</v>
      </c>
      <c r="C691" t="s">
        <v>378</v>
      </c>
      <c r="D691" t="s">
        <v>381</v>
      </c>
      <c r="E691">
        <v>4</v>
      </c>
      <c r="F691">
        <v>15</v>
      </c>
      <c r="G691">
        <v>77.502998352050781</v>
      </c>
      <c r="H691">
        <v>0.71253997087478638</v>
      </c>
      <c r="I691">
        <v>3.2999999523162842</v>
      </c>
      <c r="J691">
        <v>4.0999999046325684</v>
      </c>
    </row>
    <row r="692" spans="1:10" x14ac:dyDescent="0.2">
      <c r="A692">
        <v>8</v>
      </c>
      <c r="B692" t="s">
        <v>37</v>
      </c>
      <c r="C692" t="s">
        <v>378</v>
      </c>
      <c r="D692" t="s">
        <v>381</v>
      </c>
      <c r="E692">
        <v>4</v>
      </c>
      <c r="F692">
        <v>15</v>
      </c>
      <c r="G692">
        <v>107.51300048828125</v>
      </c>
      <c r="H692">
        <v>0.98900002241134644</v>
      </c>
      <c r="I692">
        <v>7.5</v>
      </c>
      <c r="J692">
        <v>3</v>
      </c>
    </row>
    <row r="693" spans="1:10" x14ac:dyDescent="0.2">
      <c r="A693">
        <v>9</v>
      </c>
      <c r="B693" t="s">
        <v>38</v>
      </c>
      <c r="C693" t="s">
        <v>378</v>
      </c>
      <c r="D693" t="s">
        <v>382</v>
      </c>
      <c r="E693">
        <v>5</v>
      </c>
      <c r="F693">
        <v>15</v>
      </c>
      <c r="G693">
        <v>134.93400573730469</v>
      </c>
      <c r="H693">
        <v>0.19359999895095825</v>
      </c>
      <c r="I693">
        <v>3.5</v>
      </c>
      <c r="J693">
        <v>3.5999999046325684</v>
      </c>
    </row>
    <row r="694" spans="1:10" x14ac:dyDescent="0.2">
      <c r="A694">
        <v>10</v>
      </c>
      <c r="B694" t="s">
        <v>39</v>
      </c>
      <c r="C694" t="s">
        <v>378</v>
      </c>
      <c r="D694" t="s">
        <v>382</v>
      </c>
      <c r="E694">
        <v>5</v>
      </c>
      <c r="F694">
        <v>15</v>
      </c>
      <c r="G694">
        <v>146.42500305175781</v>
      </c>
      <c r="H694">
        <v>0.21017999947071075</v>
      </c>
      <c r="I694">
        <v>1</v>
      </c>
      <c r="J694">
        <v>3.2999999523162842</v>
      </c>
    </row>
    <row r="695" spans="1:10" x14ac:dyDescent="0.2">
      <c r="A695">
        <v>11</v>
      </c>
      <c r="B695" t="s">
        <v>40</v>
      </c>
      <c r="C695" t="s">
        <v>378</v>
      </c>
      <c r="D695" t="s">
        <v>382</v>
      </c>
      <c r="E695">
        <v>5</v>
      </c>
      <c r="F695">
        <v>15</v>
      </c>
      <c r="G695">
        <v>191.38900756835938</v>
      </c>
      <c r="H695">
        <v>0.27485001087188721</v>
      </c>
      <c r="I695">
        <v>3</v>
      </c>
      <c r="J695">
        <v>4</v>
      </c>
    </row>
    <row r="697" spans="1:10" x14ac:dyDescent="0.2">
      <c r="A697" t="s">
        <v>21</v>
      </c>
      <c r="B697" t="s">
        <v>22</v>
      </c>
      <c r="C697" t="s">
        <v>383</v>
      </c>
      <c r="D697" t="s">
        <v>384</v>
      </c>
      <c r="E697" t="s">
        <v>385</v>
      </c>
      <c r="F697" t="s">
        <v>386</v>
      </c>
      <c r="G697" t="s">
        <v>387</v>
      </c>
      <c r="H697" t="s">
        <v>388</v>
      </c>
      <c r="I697" t="s">
        <v>389</v>
      </c>
      <c r="J697" t="s">
        <v>390</v>
      </c>
    </row>
    <row r="698" spans="1:10" x14ac:dyDescent="0.2">
      <c r="A698">
        <v>1</v>
      </c>
      <c r="B698" t="s">
        <v>30</v>
      </c>
      <c r="C698">
        <v>10</v>
      </c>
      <c r="D698">
        <v>5</v>
      </c>
      <c r="E698">
        <v>1</v>
      </c>
      <c r="F698">
        <v>64</v>
      </c>
      <c r="G698">
        <v>1630</v>
      </c>
      <c r="H698">
        <v>0.69999998807907104</v>
      </c>
      <c r="I698">
        <v>9.3000001907348633</v>
      </c>
      <c r="J698" t="s">
        <v>391</v>
      </c>
    </row>
    <row r="699" spans="1:10" x14ac:dyDescent="0.2">
      <c r="A699">
        <v>2</v>
      </c>
      <c r="B699" t="s">
        <v>31</v>
      </c>
      <c r="C699">
        <v>20</v>
      </c>
      <c r="D699">
        <v>10</v>
      </c>
      <c r="E699">
        <v>0</v>
      </c>
      <c r="F699">
        <v>64</v>
      </c>
      <c r="G699">
        <v>1686</v>
      </c>
      <c r="H699">
        <v>0.69999998807907104</v>
      </c>
      <c r="I699" t="s">
        <v>392</v>
      </c>
      <c r="J699" t="s">
        <v>393</v>
      </c>
    </row>
    <row r="700" spans="1:10" x14ac:dyDescent="0.2">
      <c r="A700">
        <v>3</v>
      </c>
      <c r="B700" t="s">
        <v>32</v>
      </c>
      <c r="C700">
        <v>20</v>
      </c>
      <c r="D700">
        <v>10</v>
      </c>
      <c r="E700">
        <v>0</v>
      </c>
      <c r="F700">
        <v>64</v>
      </c>
      <c r="G700">
        <v>1672</v>
      </c>
      <c r="H700">
        <v>0.69999998807907104</v>
      </c>
      <c r="I700" t="s">
        <v>392</v>
      </c>
      <c r="J700" t="s">
        <v>393</v>
      </c>
    </row>
    <row r="701" spans="1:10" x14ac:dyDescent="0.2">
      <c r="A701">
        <v>4</v>
      </c>
      <c r="B701" t="s">
        <v>33</v>
      </c>
      <c r="C701">
        <v>20</v>
      </c>
      <c r="D701">
        <v>10</v>
      </c>
      <c r="E701">
        <v>1</v>
      </c>
      <c r="F701">
        <v>64</v>
      </c>
      <c r="G701">
        <v>1664</v>
      </c>
      <c r="H701">
        <v>0.69999998807907104</v>
      </c>
      <c r="I701" t="s">
        <v>392</v>
      </c>
      <c r="J701" t="s">
        <v>393</v>
      </c>
    </row>
    <row r="702" spans="1:10" x14ac:dyDescent="0.2">
      <c r="A702">
        <v>5</v>
      </c>
      <c r="B702" t="s">
        <v>34</v>
      </c>
      <c r="C702">
        <v>10</v>
      </c>
      <c r="D702">
        <v>5</v>
      </c>
      <c r="E702">
        <v>1</v>
      </c>
      <c r="F702">
        <v>32</v>
      </c>
      <c r="G702">
        <v>1658</v>
      </c>
      <c r="H702">
        <v>0.69999998807907104</v>
      </c>
      <c r="I702">
        <v>9.3000001907348633</v>
      </c>
      <c r="J702" t="s">
        <v>391</v>
      </c>
    </row>
    <row r="703" spans="1:10" x14ac:dyDescent="0.2">
      <c r="A703">
        <v>6</v>
      </c>
      <c r="B703" t="s">
        <v>35</v>
      </c>
      <c r="C703">
        <v>20</v>
      </c>
      <c r="D703">
        <v>10</v>
      </c>
      <c r="E703">
        <v>1</v>
      </c>
      <c r="F703">
        <v>32</v>
      </c>
      <c r="G703">
        <v>1632</v>
      </c>
      <c r="H703">
        <v>0.69999998807907104</v>
      </c>
      <c r="I703">
        <v>9.3000001907348633</v>
      </c>
      <c r="J703" t="s">
        <v>391</v>
      </c>
    </row>
    <row r="704" spans="1:10" x14ac:dyDescent="0.2">
      <c r="A704">
        <v>7</v>
      </c>
      <c r="B704" t="s">
        <v>36</v>
      </c>
      <c r="C704">
        <v>20</v>
      </c>
      <c r="D704">
        <v>10</v>
      </c>
      <c r="E704">
        <v>1</v>
      </c>
      <c r="F704">
        <v>32</v>
      </c>
      <c r="G704">
        <v>1622</v>
      </c>
      <c r="H704">
        <v>0.69999998807907104</v>
      </c>
      <c r="I704">
        <v>9.3000001907348633</v>
      </c>
      <c r="J704" t="s">
        <v>391</v>
      </c>
    </row>
    <row r="705" spans="1:10" x14ac:dyDescent="0.2">
      <c r="A705">
        <v>8</v>
      </c>
      <c r="B705" t="s">
        <v>37</v>
      </c>
      <c r="C705">
        <v>20</v>
      </c>
      <c r="D705">
        <v>10</v>
      </c>
      <c r="E705">
        <v>1</v>
      </c>
      <c r="F705">
        <v>32</v>
      </c>
      <c r="G705">
        <v>1642</v>
      </c>
      <c r="H705">
        <v>0.69999998807907104</v>
      </c>
      <c r="I705">
        <v>9.3000001907348633</v>
      </c>
      <c r="J705" t="s">
        <v>391</v>
      </c>
    </row>
    <row r="706" spans="1:10" x14ac:dyDescent="0.2">
      <c r="A706">
        <v>9</v>
      </c>
      <c r="B706" t="s">
        <v>38</v>
      </c>
      <c r="C706">
        <v>20</v>
      </c>
      <c r="D706">
        <v>10</v>
      </c>
      <c r="E706">
        <v>1</v>
      </c>
      <c r="F706">
        <v>32</v>
      </c>
      <c r="G706">
        <v>1690</v>
      </c>
      <c r="H706">
        <v>0.69999998807907104</v>
      </c>
      <c r="I706" t="s">
        <v>392</v>
      </c>
      <c r="J706" t="s">
        <v>393</v>
      </c>
    </row>
    <row r="707" spans="1:10" x14ac:dyDescent="0.2">
      <c r="A707">
        <v>10</v>
      </c>
      <c r="B707" t="s">
        <v>39</v>
      </c>
      <c r="C707">
        <v>30</v>
      </c>
      <c r="D707">
        <v>15</v>
      </c>
      <c r="E707">
        <v>0</v>
      </c>
      <c r="F707">
        <v>32</v>
      </c>
      <c r="G707">
        <v>1706</v>
      </c>
      <c r="H707">
        <v>0.69999998807907104</v>
      </c>
      <c r="I707" t="s">
        <v>392</v>
      </c>
      <c r="J707" t="s">
        <v>393</v>
      </c>
    </row>
    <row r="708" spans="1:10" x14ac:dyDescent="0.2">
      <c r="A708">
        <v>11</v>
      </c>
      <c r="B708" t="s">
        <v>40</v>
      </c>
      <c r="C708">
        <v>30</v>
      </c>
      <c r="D708">
        <v>15</v>
      </c>
      <c r="E708">
        <v>1</v>
      </c>
      <c r="F708">
        <v>32</v>
      </c>
      <c r="G708">
        <v>1738</v>
      </c>
      <c r="H708">
        <v>0.69999998807907104</v>
      </c>
      <c r="I708" t="s">
        <v>392</v>
      </c>
      <c r="J708" t="s">
        <v>393</v>
      </c>
    </row>
    <row r="710" spans="1:10" x14ac:dyDescent="0.2">
      <c r="A710" t="s">
        <v>394</v>
      </c>
    </row>
    <row r="711" spans="1:10" x14ac:dyDescent="0.2">
      <c r="A711" t="s">
        <v>395</v>
      </c>
      <c r="B711" t="s">
        <v>396</v>
      </c>
      <c r="C711">
        <v>2</v>
      </c>
      <c r="D711">
        <v>3</v>
      </c>
      <c r="E711">
        <v>4</v>
      </c>
      <c r="F711">
        <v>5</v>
      </c>
    </row>
    <row r="712" spans="1:10" x14ac:dyDescent="0.2">
      <c r="A712">
        <v>1</v>
      </c>
      <c r="B712" t="s">
        <v>397</v>
      </c>
      <c r="C712" t="s">
        <v>398</v>
      </c>
      <c r="D712" t="s">
        <v>392</v>
      </c>
      <c r="E712" t="s">
        <v>399</v>
      </c>
      <c r="F712" t="s">
        <v>400</v>
      </c>
    </row>
    <row r="713" spans="1:10" x14ac:dyDescent="0.2">
      <c r="A713">
        <v>2</v>
      </c>
      <c r="B713" t="s">
        <v>392</v>
      </c>
      <c r="C713" t="s">
        <v>401</v>
      </c>
      <c r="D713" t="s">
        <v>392</v>
      </c>
      <c r="E713" t="s">
        <v>402</v>
      </c>
      <c r="F713" t="s">
        <v>403</v>
      </c>
    </row>
    <row r="714" spans="1:10" x14ac:dyDescent="0.2">
      <c r="A714">
        <v>3</v>
      </c>
      <c r="B714" t="s">
        <v>392</v>
      </c>
      <c r="C714" t="s">
        <v>404</v>
      </c>
      <c r="D714" t="s">
        <v>392</v>
      </c>
      <c r="E714" t="s">
        <v>405</v>
      </c>
      <c r="F714" t="s">
        <v>40</v>
      </c>
    </row>
    <row r="715" spans="1:10" x14ac:dyDescent="0.2">
      <c r="A715">
        <v>4</v>
      </c>
      <c r="B715" t="s">
        <v>392</v>
      </c>
      <c r="C715" t="s">
        <v>392</v>
      </c>
      <c r="D715" t="s">
        <v>392</v>
      </c>
      <c r="E715" t="s">
        <v>406</v>
      </c>
      <c r="F715" t="s">
        <v>392</v>
      </c>
    </row>
    <row r="717" spans="1:10" x14ac:dyDescent="0.2">
      <c r="A717" t="s">
        <v>407</v>
      </c>
    </row>
    <row r="719" spans="1:10" x14ac:dyDescent="0.2">
      <c r="A719" t="s">
        <v>408</v>
      </c>
    </row>
    <row r="720" spans="1:10" x14ac:dyDescent="0.2">
      <c r="A720" t="s">
        <v>21</v>
      </c>
      <c r="B720" t="s">
        <v>22</v>
      </c>
      <c r="C720" t="s">
        <v>409</v>
      </c>
      <c r="D720" t="s">
        <v>43</v>
      </c>
      <c r="E720" t="s">
        <v>410</v>
      </c>
      <c r="F720" t="s">
        <v>46</v>
      </c>
      <c r="G720" t="s">
        <v>47</v>
      </c>
      <c r="H720" t="s">
        <v>30</v>
      </c>
    </row>
    <row r="721" spans="1:9" x14ac:dyDescent="0.2">
      <c r="A721">
        <v>1</v>
      </c>
      <c r="B721" t="s">
        <v>30</v>
      </c>
      <c r="C721" t="s">
        <v>411</v>
      </c>
      <c r="D721">
        <v>3.7672998905181885</v>
      </c>
      <c r="E721">
        <v>3.4723999500274658</v>
      </c>
      <c r="F721">
        <v>21.532199859619141</v>
      </c>
      <c r="G721">
        <v>0.16130000352859497</v>
      </c>
      <c r="H721">
        <v>1</v>
      </c>
    </row>
    <row r="722" spans="1:9" x14ac:dyDescent="0.2">
      <c r="A722">
        <v>2</v>
      </c>
      <c r="B722" t="s">
        <v>31</v>
      </c>
      <c r="C722" t="s">
        <v>412</v>
      </c>
      <c r="D722">
        <v>7.5739998817443848</v>
      </c>
      <c r="E722">
        <v>1.614799976348877</v>
      </c>
      <c r="F722">
        <v>1.996399998664856</v>
      </c>
      <c r="G722">
        <v>0.80889999866485596</v>
      </c>
      <c r="H722">
        <v>1</v>
      </c>
    </row>
    <row r="723" spans="1:9" x14ac:dyDescent="0.2">
      <c r="A723">
        <v>3</v>
      </c>
      <c r="B723" t="s">
        <v>50</v>
      </c>
      <c r="C723" t="s">
        <v>413</v>
      </c>
      <c r="D723">
        <v>15.250300407409668</v>
      </c>
      <c r="E723">
        <v>1.0709999799728394</v>
      </c>
      <c r="F723">
        <v>1.2035000324249268</v>
      </c>
      <c r="G723">
        <v>0.88969999551773071</v>
      </c>
      <c r="H723">
        <v>1.0002000331878662</v>
      </c>
    </row>
    <row r="724" spans="1:9" x14ac:dyDescent="0.2">
      <c r="A724">
        <v>4</v>
      </c>
      <c r="B724" t="s">
        <v>51</v>
      </c>
      <c r="C724" t="s">
        <v>414</v>
      </c>
      <c r="D724">
        <v>24.793899536132812</v>
      </c>
      <c r="E724">
        <v>0.86309999227523804</v>
      </c>
      <c r="F724">
        <v>0.93500000238418579</v>
      </c>
      <c r="G724">
        <v>0.92309999465942383</v>
      </c>
      <c r="H724">
        <v>1.0001000165939331</v>
      </c>
    </row>
    <row r="725" spans="1:9" x14ac:dyDescent="0.2">
      <c r="A725">
        <v>5</v>
      </c>
      <c r="B725" t="s">
        <v>52</v>
      </c>
      <c r="C725" t="s">
        <v>415</v>
      </c>
      <c r="D725">
        <v>11.592599868774414</v>
      </c>
      <c r="E725">
        <v>5.3768000602722168</v>
      </c>
      <c r="F725">
        <v>10.723799705505371</v>
      </c>
      <c r="G725">
        <v>0.49950000643730164</v>
      </c>
      <c r="H725">
        <v>1.0038000345230103</v>
      </c>
    </row>
    <row r="726" spans="1:9" x14ac:dyDescent="0.2">
      <c r="A726">
        <v>6</v>
      </c>
      <c r="B726" t="s">
        <v>53</v>
      </c>
      <c r="C726" t="s">
        <v>416</v>
      </c>
      <c r="D726">
        <v>21.579999923706055</v>
      </c>
      <c r="E726">
        <v>3.6456000804901123</v>
      </c>
      <c r="F726">
        <v>5.8873000144958496</v>
      </c>
      <c r="G726">
        <v>0.61500000953674316</v>
      </c>
      <c r="H726">
        <v>1.0068999528884888</v>
      </c>
    </row>
    <row r="727" spans="1:9" x14ac:dyDescent="0.2">
      <c r="A727">
        <v>7</v>
      </c>
      <c r="B727" t="s">
        <v>54</v>
      </c>
      <c r="C727" t="s">
        <v>414</v>
      </c>
      <c r="D727">
        <v>55.340999603271484</v>
      </c>
      <c r="E727">
        <v>3.2097001075744629</v>
      </c>
      <c r="F727">
        <v>4.4021000862121582</v>
      </c>
      <c r="G727">
        <v>0.72850000858306885</v>
      </c>
      <c r="H727">
        <v>1.0009000301361084</v>
      </c>
    </row>
    <row r="728" spans="1:9" x14ac:dyDescent="0.2">
      <c r="A728">
        <v>8</v>
      </c>
      <c r="B728" t="s">
        <v>55</v>
      </c>
      <c r="C728" t="s">
        <v>416</v>
      </c>
      <c r="D728">
        <v>20.350000381469727</v>
      </c>
      <c r="E728">
        <v>4.6729998588562012</v>
      </c>
      <c r="F728">
        <v>7.9214000701904297</v>
      </c>
      <c r="G728">
        <v>0.58609998226165771</v>
      </c>
      <c r="H728">
        <v>1.0065000057220459</v>
      </c>
    </row>
    <row r="729" spans="1:9" x14ac:dyDescent="0.2">
      <c r="A729">
        <v>9</v>
      </c>
      <c r="B729" t="s">
        <v>56</v>
      </c>
      <c r="C729" t="s">
        <v>417</v>
      </c>
      <c r="D729">
        <v>23.877099990844727</v>
      </c>
      <c r="E729">
        <v>0.19910000264644623</v>
      </c>
      <c r="F729">
        <v>0.20250000059604645</v>
      </c>
      <c r="G729">
        <v>0.98320001363754272</v>
      </c>
      <c r="H729">
        <v>1</v>
      </c>
    </row>
    <row r="730" spans="1:9" x14ac:dyDescent="0.2">
      <c r="A730">
        <v>10</v>
      </c>
      <c r="B730" t="s">
        <v>57</v>
      </c>
      <c r="C730" t="s">
        <v>418</v>
      </c>
      <c r="D730">
        <v>42.30059814453125</v>
      </c>
      <c r="E730">
        <v>0.26780000329017639</v>
      </c>
      <c r="F730">
        <v>0.27369999885559082</v>
      </c>
      <c r="G730">
        <v>0.97869998216629028</v>
      </c>
      <c r="H730">
        <v>1</v>
      </c>
    </row>
    <row r="731" spans="1:9" x14ac:dyDescent="0.2">
      <c r="A731">
        <v>11</v>
      </c>
      <c r="B731" t="s">
        <v>58</v>
      </c>
      <c r="C731" t="s">
        <v>419</v>
      </c>
      <c r="D731">
        <v>99.9833984375</v>
      </c>
      <c r="E731">
        <v>0.59130001068115234</v>
      </c>
      <c r="F731">
        <v>0.60600000619888306</v>
      </c>
      <c r="G731">
        <v>0.9757000207901001</v>
      </c>
      <c r="H731">
        <v>1</v>
      </c>
    </row>
    <row r="733" spans="1:9" x14ac:dyDescent="0.2">
      <c r="A733" t="s">
        <v>420</v>
      </c>
    </row>
    <row r="734" spans="1:9" x14ac:dyDescent="0.2">
      <c r="A734" t="s">
        <v>21</v>
      </c>
      <c r="B734" t="s">
        <v>22</v>
      </c>
      <c r="C734" t="s">
        <v>421</v>
      </c>
      <c r="D734" t="s">
        <v>24</v>
      </c>
      <c r="E734" t="s">
        <v>422</v>
      </c>
      <c r="F734" t="s">
        <v>423</v>
      </c>
      <c r="G734" t="s">
        <v>27</v>
      </c>
      <c r="H734" t="s">
        <v>424</v>
      </c>
      <c r="I734" t="s">
        <v>425</v>
      </c>
    </row>
    <row r="735" spans="1:9" x14ac:dyDescent="0.2">
      <c r="A735">
        <v>1</v>
      </c>
      <c r="B735" t="s">
        <v>30</v>
      </c>
      <c r="C735">
        <v>2.0010000767456404E-8</v>
      </c>
      <c r="D735">
        <v>518.70001220703125</v>
      </c>
      <c r="E735">
        <v>137.5</v>
      </c>
      <c r="F735">
        <v>84</v>
      </c>
      <c r="G735">
        <v>0.74000000953674316</v>
      </c>
      <c r="H735" t="s">
        <v>426</v>
      </c>
      <c r="I735" t="s">
        <v>427</v>
      </c>
    </row>
    <row r="736" spans="1:9" x14ac:dyDescent="0.2">
      <c r="A736">
        <v>2</v>
      </c>
      <c r="B736" t="s">
        <v>31</v>
      </c>
      <c r="C736">
        <v>2.0010000767456404E-8</v>
      </c>
      <c r="D736">
        <v>2201.199951171875</v>
      </c>
      <c r="E736">
        <v>15.699999809265137</v>
      </c>
      <c r="F736">
        <v>11</v>
      </c>
      <c r="G736">
        <v>0.30000001192092896</v>
      </c>
      <c r="H736" t="s">
        <v>426</v>
      </c>
      <c r="I736" t="s">
        <v>428</v>
      </c>
    </row>
    <row r="737" spans="1:10" x14ac:dyDescent="0.2">
      <c r="A737">
        <v>3</v>
      </c>
      <c r="B737" t="s">
        <v>32</v>
      </c>
      <c r="C737">
        <v>2.0010000767456404E-8</v>
      </c>
      <c r="D737">
        <v>5679.7998046875</v>
      </c>
      <c r="E737">
        <v>33.599998474121094</v>
      </c>
      <c r="F737">
        <v>22.700000762939453</v>
      </c>
      <c r="G737">
        <v>0.18999999761581421</v>
      </c>
      <c r="H737" t="s">
        <v>426</v>
      </c>
      <c r="I737" t="s">
        <v>429</v>
      </c>
    </row>
    <row r="738" spans="1:10" x14ac:dyDescent="0.2">
      <c r="A738">
        <v>4</v>
      </c>
      <c r="B738" t="s">
        <v>33</v>
      </c>
      <c r="C738">
        <v>1.9990000765801597E-8</v>
      </c>
      <c r="D738">
        <v>9333.5</v>
      </c>
      <c r="E738">
        <v>48.799999237060547</v>
      </c>
      <c r="F738">
        <v>43.299999237060547</v>
      </c>
      <c r="G738">
        <v>0.15000000596046448</v>
      </c>
      <c r="H738" t="s">
        <v>426</v>
      </c>
      <c r="I738" t="s">
        <v>430</v>
      </c>
    </row>
    <row r="739" spans="1:10" x14ac:dyDescent="0.2">
      <c r="A739">
        <v>5</v>
      </c>
      <c r="B739" t="s">
        <v>34</v>
      </c>
      <c r="C739">
        <v>1.9990000765801597E-8</v>
      </c>
      <c r="D739">
        <v>946.0999755859375</v>
      </c>
      <c r="E739">
        <v>8</v>
      </c>
      <c r="F739">
        <v>6</v>
      </c>
      <c r="G739">
        <v>0.46000000834465027</v>
      </c>
      <c r="H739" t="s">
        <v>426</v>
      </c>
      <c r="I739" t="s">
        <v>431</v>
      </c>
    </row>
    <row r="740" spans="1:10" x14ac:dyDescent="0.2">
      <c r="A740">
        <v>6</v>
      </c>
      <c r="B740" t="s">
        <v>35</v>
      </c>
      <c r="C740">
        <v>1.9999999878450581E-8</v>
      </c>
      <c r="D740">
        <v>3476.10009765625</v>
      </c>
      <c r="E740">
        <v>37.200000762939453</v>
      </c>
      <c r="F740">
        <v>18.200000762939453</v>
      </c>
      <c r="G740">
        <v>0.23999999463558197</v>
      </c>
      <c r="H740" t="s">
        <v>426</v>
      </c>
      <c r="I740" t="s">
        <v>432</v>
      </c>
    </row>
    <row r="741" spans="1:10" x14ac:dyDescent="0.2">
      <c r="A741">
        <v>7</v>
      </c>
      <c r="B741" t="s">
        <v>36</v>
      </c>
      <c r="C741">
        <v>1.9990000765801597E-8</v>
      </c>
      <c r="D741">
        <v>10542.5</v>
      </c>
      <c r="E741">
        <v>126.69999694824219</v>
      </c>
      <c r="F741">
        <v>38.400001525878906</v>
      </c>
      <c r="G741">
        <v>0.14000000059604645</v>
      </c>
      <c r="H741" t="s">
        <v>426</v>
      </c>
      <c r="I741" t="s">
        <v>430</v>
      </c>
    </row>
    <row r="742" spans="1:10" x14ac:dyDescent="0.2">
      <c r="A742">
        <v>8</v>
      </c>
      <c r="B742" t="s">
        <v>37</v>
      </c>
      <c r="C742">
        <v>1.9999999878450581E-8</v>
      </c>
      <c r="D742">
        <v>2742.5</v>
      </c>
      <c r="E742">
        <v>17.200000762939453</v>
      </c>
      <c r="F742">
        <v>15</v>
      </c>
      <c r="G742">
        <v>0.27000001072883606</v>
      </c>
      <c r="H742" t="s">
        <v>426</v>
      </c>
      <c r="I742" t="s">
        <v>432</v>
      </c>
    </row>
    <row r="743" spans="1:10" x14ac:dyDescent="0.2">
      <c r="A743">
        <v>9</v>
      </c>
      <c r="B743" t="s">
        <v>38</v>
      </c>
      <c r="C743">
        <v>1.9990000765801597E-8</v>
      </c>
      <c r="D743">
        <v>2234.10009765625</v>
      </c>
      <c r="E743">
        <v>26</v>
      </c>
      <c r="F743">
        <v>23.200000762939453</v>
      </c>
      <c r="G743">
        <v>0.30000001192092896</v>
      </c>
      <c r="H743" t="s">
        <v>426</v>
      </c>
      <c r="I743" t="s">
        <v>433</v>
      </c>
    </row>
    <row r="744" spans="1:10" x14ac:dyDescent="0.2">
      <c r="A744">
        <v>10</v>
      </c>
      <c r="B744" t="s">
        <v>39</v>
      </c>
      <c r="C744">
        <v>1.9990000765801597E-8</v>
      </c>
      <c r="D744">
        <v>3787.300048828125</v>
      </c>
      <c r="E744">
        <v>69.599998474121094</v>
      </c>
      <c r="F744">
        <v>20.200000762939453</v>
      </c>
      <c r="G744">
        <v>0.23000000417232513</v>
      </c>
      <c r="H744" t="s">
        <v>426</v>
      </c>
      <c r="I744" t="s">
        <v>434</v>
      </c>
    </row>
    <row r="745" spans="1:10" x14ac:dyDescent="0.2">
      <c r="A745">
        <v>11</v>
      </c>
      <c r="B745" t="s">
        <v>40</v>
      </c>
      <c r="C745">
        <v>2.0010000767456404E-8</v>
      </c>
      <c r="D745">
        <v>4901</v>
      </c>
      <c r="E745">
        <v>11.699999809265137</v>
      </c>
      <c r="F745">
        <v>9.8999996185302734</v>
      </c>
      <c r="G745">
        <v>0.20000000298023224</v>
      </c>
      <c r="H745" t="s">
        <v>426</v>
      </c>
      <c r="I745" t="s">
        <v>435</v>
      </c>
    </row>
    <row r="747" spans="1:10" x14ac:dyDescent="0.2">
      <c r="A747" t="s">
        <v>62</v>
      </c>
    </row>
    <row r="750" spans="1:10" x14ac:dyDescent="0.2">
      <c r="A750" t="s">
        <v>368</v>
      </c>
    </row>
    <row r="751" spans="1:10" x14ac:dyDescent="0.2">
      <c r="A751" t="s">
        <v>369</v>
      </c>
    </row>
    <row r="752" spans="1:10" x14ac:dyDescent="0.2">
      <c r="A752" t="s">
        <v>21</v>
      </c>
      <c r="B752" t="s">
        <v>22</v>
      </c>
      <c r="C752" t="s">
        <v>370</v>
      </c>
      <c r="D752" t="s">
        <v>371</v>
      </c>
      <c r="E752" t="s">
        <v>372</v>
      </c>
      <c r="F752" t="s">
        <v>373</v>
      </c>
      <c r="G752" t="s">
        <v>374</v>
      </c>
      <c r="H752" t="s">
        <v>375</v>
      </c>
      <c r="I752" t="s">
        <v>376</v>
      </c>
      <c r="J752" t="s">
        <v>377</v>
      </c>
    </row>
    <row r="753" spans="1:10" x14ac:dyDescent="0.2">
      <c r="A753">
        <v>1</v>
      </c>
      <c r="B753" t="s">
        <v>30</v>
      </c>
      <c r="C753" t="s">
        <v>378</v>
      </c>
      <c r="D753" t="s">
        <v>379</v>
      </c>
      <c r="E753">
        <v>1</v>
      </c>
      <c r="F753">
        <v>15</v>
      </c>
      <c r="G753">
        <v>84.869003295898438</v>
      </c>
      <c r="H753">
        <v>1.8320000171661377</v>
      </c>
      <c r="I753">
        <v>6</v>
      </c>
      <c r="J753">
        <v>5</v>
      </c>
    </row>
    <row r="754" spans="1:10" x14ac:dyDescent="0.2">
      <c r="A754">
        <v>2</v>
      </c>
      <c r="B754" t="s">
        <v>31</v>
      </c>
      <c r="C754" t="s">
        <v>378</v>
      </c>
      <c r="D754" t="s">
        <v>380</v>
      </c>
      <c r="E754">
        <v>2</v>
      </c>
      <c r="F754">
        <v>15</v>
      </c>
      <c r="G754">
        <v>151.10800170898438</v>
      </c>
      <c r="H754">
        <v>0.47277998924255371</v>
      </c>
      <c r="I754">
        <v>2</v>
      </c>
      <c r="J754">
        <v>2</v>
      </c>
    </row>
    <row r="755" spans="1:10" x14ac:dyDescent="0.2">
      <c r="A755">
        <v>3</v>
      </c>
      <c r="B755" t="s">
        <v>32</v>
      </c>
      <c r="C755" t="s">
        <v>378</v>
      </c>
      <c r="D755" t="s">
        <v>380</v>
      </c>
      <c r="E755">
        <v>2</v>
      </c>
      <c r="F755">
        <v>15</v>
      </c>
      <c r="G755">
        <v>119.48699951171875</v>
      </c>
      <c r="H755">
        <v>0.37413999438285828</v>
      </c>
      <c r="I755">
        <v>3</v>
      </c>
      <c r="J755">
        <v>7</v>
      </c>
    </row>
    <row r="756" spans="1:10" x14ac:dyDescent="0.2">
      <c r="A756">
        <v>4</v>
      </c>
      <c r="B756" t="s">
        <v>33</v>
      </c>
      <c r="C756" t="s">
        <v>378</v>
      </c>
      <c r="D756" t="s">
        <v>380</v>
      </c>
      <c r="E756">
        <v>2</v>
      </c>
      <c r="F756">
        <v>15</v>
      </c>
      <c r="G756">
        <v>107.24500274658203</v>
      </c>
      <c r="H756">
        <v>0.33583998680114746</v>
      </c>
      <c r="I756">
        <v>2</v>
      </c>
      <c r="J756">
        <v>2.4000000953674316</v>
      </c>
    </row>
    <row r="757" spans="1:10" x14ac:dyDescent="0.2">
      <c r="A757">
        <v>5</v>
      </c>
      <c r="B757" t="s">
        <v>34</v>
      </c>
      <c r="C757" t="s">
        <v>378</v>
      </c>
      <c r="D757" t="s">
        <v>381</v>
      </c>
      <c r="E757">
        <v>4</v>
      </c>
      <c r="F757">
        <v>15</v>
      </c>
      <c r="G757">
        <v>129.45700073242188</v>
      </c>
      <c r="H757">
        <v>1.1910099983215332</v>
      </c>
      <c r="I757">
        <v>4.9000000953674316</v>
      </c>
      <c r="J757">
        <v>4.1999998092651367</v>
      </c>
    </row>
    <row r="758" spans="1:10" x14ac:dyDescent="0.2">
      <c r="A758">
        <v>6</v>
      </c>
      <c r="B758" t="s">
        <v>35</v>
      </c>
      <c r="C758" t="s">
        <v>378</v>
      </c>
      <c r="D758" t="s">
        <v>381</v>
      </c>
      <c r="E758">
        <v>4</v>
      </c>
      <c r="F758">
        <v>15</v>
      </c>
      <c r="G758">
        <v>90.679000854492188</v>
      </c>
      <c r="H758">
        <v>0.83393001556396484</v>
      </c>
      <c r="I758">
        <v>5.5</v>
      </c>
      <c r="J758">
        <v>5.9000000953674316</v>
      </c>
    </row>
    <row r="759" spans="1:10" x14ac:dyDescent="0.2">
      <c r="A759">
        <v>7</v>
      </c>
      <c r="B759" t="s">
        <v>36</v>
      </c>
      <c r="C759" t="s">
        <v>378</v>
      </c>
      <c r="D759" t="s">
        <v>381</v>
      </c>
      <c r="E759">
        <v>4</v>
      </c>
      <c r="F759">
        <v>15</v>
      </c>
      <c r="G759">
        <v>77.502998352050781</v>
      </c>
      <c r="H759">
        <v>0.71253997087478638</v>
      </c>
      <c r="I759">
        <v>3.2999999523162842</v>
      </c>
      <c r="J759">
        <v>4.0999999046325684</v>
      </c>
    </row>
    <row r="760" spans="1:10" x14ac:dyDescent="0.2">
      <c r="A760">
        <v>8</v>
      </c>
      <c r="B760" t="s">
        <v>37</v>
      </c>
      <c r="C760" t="s">
        <v>378</v>
      </c>
      <c r="D760" t="s">
        <v>381</v>
      </c>
      <c r="E760">
        <v>4</v>
      </c>
      <c r="F760">
        <v>15</v>
      </c>
      <c r="G760">
        <v>107.51300048828125</v>
      </c>
      <c r="H760">
        <v>0.98900002241134644</v>
      </c>
      <c r="I760">
        <v>7.5</v>
      </c>
      <c r="J760">
        <v>3</v>
      </c>
    </row>
    <row r="761" spans="1:10" x14ac:dyDescent="0.2">
      <c r="A761">
        <v>9</v>
      </c>
      <c r="B761" t="s">
        <v>38</v>
      </c>
      <c r="C761" t="s">
        <v>378</v>
      </c>
      <c r="D761" t="s">
        <v>382</v>
      </c>
      <c r="E761">
        <v>5</v>
      </c>
      <c r="F761">
        <v>15</v>
      </c>
      <c r="G761">
        <v>134.93400573730469</v>
      </c>
      <c r="H761">
        <v>0.19359999895095825</v>
      </c>
      <c r="I761">
        <v>3.5</v>
      </c>
      <c r="J761">
        <v>3.5999999046325684</v>
      </c>
    </row>
    <row r="762" spans="1:10" x14ac:dyDescent="0.2">
      <c r="A762">
        <v>10</v>
      </c>
      <c r="B762" t="s">
        <v>39</v>
      </c>
      <c r="C762" t="s">
        <v>378</v>
      </c>
      <c r="D762" t="s">
        <v>382</v>
      </c>
      <c r="E762">
        <v>5</v>
      </c>
      <c r="F762">
        <v>15</v>
      </c>
      <c r="G762">
        <v>146.42500305175781</v>
      </c>
      <c r="H762">
        <v>0.21017999947071075</v>
      </c>
      <c r="I762">
        <v>1</v>
      </c>
      <c r="J762">
        <v>3.2999999523162842</v>
      </c>
    </row>
    <row r="763" spans="1:10" x14ac:dyDescent="0.2">
      <c r="A763">
        <v>11</v>
      </c>
      <c r="B763" t="s">
        <v>40</v>
      </c>
      <c r="C763" t="s">
        <v>378</v>
      </c>
      <c r="D763" t="s">
        <v>382</v>
      </c>
      <c r="E763">
        <v>5</v>
      </c>
      <c r="F763">
        <v>15</v>
      </c>
      <c r="G763">
        <v>191.38900756835938</v>
      </c>
      <c r="H763">
        <v>0.27485001087188721</v>
      </c>
      <c r="I763">
        <v>3</v>
      </c>
      <c r="J763">
        <v>4</v>
      </c>
    </row>
    <row r="765" spans="1:10" x14ac:dyDescent="0.2">
      <c r="A765" t="s">
        <v>21</v>
      </c>
      <c r="B765" t="s">
        <v>22</v>
      </c>
      <c r="C765" t="s">
        <v>383</v>
      </c>
      <c r="D765" t="s">
        <v>384</v>
      </c>
      <c r="E765" t="s">
        <v>385</v>
      </c>
      <c r="F765" t="s">
        <v>386</v>
      </c>
      <c r="G765" t="s">
        <v>387</v>
      </c>
      <c r="H765" t="s">
        <v>388</v>
      </c>
      <c r="I765" t="s">
        <v>389</v>
      </c>
      <c r="J765" t="s">
        <v>390</v>
      </c>
    </row>
    <row r="766" spans="1:10" x14ac:dyDescent="0.2">
      <c r="A766">
        <v>1</v>
      </c>
      <c r="B766" t="s">
        <v>30</v>
      </c>
      <c r="C766">
        <v>10</v>
      </c>
      <c r="D766">
        <v>5</v>
      </c>
      <c r="E766">
        <v>1</v>
      </c>
      <c r="F766">
        <v>64</v>
      </c>
      <c r="G766">
        <v>1630</v>
      </c>
      <c r="H766">
        <v>0.69999998807907104</v>
      </c>
      <c r="I766">
        <v>9.3000001907348633</v>
      </c>
      <c r="J766" t="s">
        <v>391</v>
      </c>
    </row>
    <row r="767" spans="1:10" x14ac:dyDescent="0.2">
      <c r="A767">
        <v>2</v>
      </c>
      <c r="B767" t="s">
        <v>31</v>
      </c>
      <c r="C767">
        <v>20</v>
      </c>
      <c r="D767">
        <v>10</v>
      </c>
      <c r="E767">
        <v>0</v>
      </c>
      <c r="F767">
        <v>64</v>
      </c>
      <c r="G767">
        <v>1686</v>
      </c>
      <c r="H767">
        <v>0.69999998807907104</v>
      </c>
      <c r="I767" t="s">
        <v>392</v>
      </c>
      <c r="J767" t="s">
        <v>393</v>
      </c>
    </row>
    <row r="768" spans="1:10" x14ac:dyDescent="0.2">
      <c r="A768">
        <v>3</v>
      </c>
      <c r="B768" t="s">
        <v>32</v>
      </c>
      <c r="C768">
        <v>20</v>
      </c>
      <c r="D768">
        <v>10</v>
      </c>
      <c r="E768">
        <v>0</v>
      </c>
      <c r="F768">
        <v>64</v>
      </c>
      <c r="G768">
        <v>1672</v>
      </c>
      <c r="H768">
        <v>0.69999998807907104</v>
      </c>
      <c r="I768" t="s">
        <v>392</v>
      </c>
      <c r="J768" t="s">
        <v>393</v>
      </c>
    </row>
    <row r="769" spans="1:10" x14ac:dyDescent="0.2">
      <c r="A769">
        <v>4</v>
      </c>
      <c r="B769" t="s">
        <v>33</v>
      </c>
      <c r="C769">
        <v>20</v>
      </c>
      <c r="D769">
        <v>10</v>
      </c>
      <c r="E769">
        <v>1</v>
      </c>
      <c r="F769">
        <v>64</v>
      </c>
      <c r="G769">
        <v>1664</v>
      </c>
      <c r="H769">
        <v>0.69999998807907104</v>
      </c>
      <c r="I769" t="s">
        <v>392</v>
      </c>
      <c r="J769" t="s">
        <v>393</v>
      </c>
    </row>
    <row r="770" spans="1:10" x14ac:dyDescent="0.2">
      <c r="A770">
        <v>5</v>
      </c>
      <c r="B770" t="s">
        <v>34</v>
      </c>
      <c r="C770">
        <v>10</v>
      </c>
      <c r="D770">
        <v>5</v>
      </c>
      <c r="E770">
        <v>1</v>
      </c>
      <c r="F770">
        <v>32</v>
      </c>
      <c r="G770">
        <v>1658</v>
      </c>
      <c r="H770">
        <v>0.69999998807907104</v>
      </c>
      <c r="I770">
        <v>9.3000001907348633</v>
      </c>
      <c r="J770" t="s">
        <v>391</v>
      </c>
    </row>
    <row r="771" spans="1:10" x14ac:dyDescent="0.2">
      <c r="A771">
        <v>6</v>
      </c>
      <c r="B771" t="s">
        <v>35</v>
      </c>
      <c r="C771">
        <v>20</v>
      </c>
      <c r="D771">
        <v>10</v>
      </c>
      <c r="E771">
        <v>1</v>
      </c>
      <c r="F771">
        <v>32</v>
      </c>
      <c r="G771">
        <v>1632</v>
      </c>
      <c r="H771">
        <v>0.69999998807907104</v>
      </c>
      <c r="I771">
        <v>9.3000001907348633</v>
      </c>
      <c r="J771" t="s">
        <v>391</v>
      </c>
    </row>
    <row r="772" spans="1:10" x14ac:dyDescent="0.2">
      <c r="A772">
        <v>7</v>
      </c>
      <c r="B772" t="s">
        <v>36</v>
      </c>
      <c r="C772">
        <v>20</v>
      </c>
      <c r="D772">
        <v>10</v>
      </c>
      <c r="E772">
        <v>1</v>
      </c>
      <c r="F772">
        <v>32</v>
      </c>
      <c r="G772">
        <v>1622</v>
      </c>
      <c r="H772">
        <v>0.69999998807907104</v>
      </c>
      <c r="I772">
        <v>9.3000001907348633</v>
      </c>
      <c r="J772" t="s">
        <v>391</v>
      </c>
    </row>
    <row r="773" spans="1:10" x14ac:dyDescent="0.2">
      <c r="A773">
        <v>8</v>
      </c>
      <c r="B773" t="s">
        <v>37</v>
      </c>
      <c r="C773">
        <v>20</v>
      </c>
      <c r="D773">
        <v>10</v>
      </c>
      <c r="E773">
        <v>1</v>
      </c>
      <c r="F773">
        <v>32</v>
      </c>
      <c r="G773">
        <v>1642</v>
      </c>
      <c r="H773">
        <v>0.69999998807907104</v>
      </c>
      <c r="I773">
        <v>9.3000001907348633</v>
      </c>
      <c r="J773" t="s">
        <v>391</v>
      </c>
    </row>
    <row r="774" spans="1:10" x14ac:dyDescent="0.2">
      <c r="A774">
        <v>9</v>
      </c>
      <c r="B774" t="s">
        <v>38</v>
      </c>
      <c r="C774">
        <v>20</v>
      </c>
      <c r="D774">
        <v>10</v>
      </c>
      <c r="E774">
        <v>1</v>
      </c>
      <c r="F774">
        <v>32</v>
      </c>
      <c r="G774">
        <v>1690</v>
      </c>
      <c r="H774">
        <v>0.69999998807907104</v>
      </c>
      <c r="I774" t="s">
        <v>392</v>
      </c>
      <c r="J774" t="s">
        <v>393</v>
      </c>
    </row>
    <row r="775" spans="1:10" x14ac:dyDescent="0.2">
      <c r="A775">
        <v>10</v>
      </c>
      <c r="B775" t="s">
        <v>39</v>
      </c>
      <c r="C775">
        <v>30</v>
      </c>
      <c r="D775">
        <v>15</v>
      </c>
      <c r="E775">
        <v>0</v>
      </c>
      <c r="F775">
        <v>32</v>
      </c>
      <c r="G775">
        <v>1706</v>
      </c>
      <c r="H775">
        <v>0.69999998807907104</v>
      </c>
      <c r="I775" t="s">
        <v>392</v>
      </c>
      <c r="J775" t="s">
        <v>393</v>
      </c>
    </row>
    <row r="776" spans="1:10" x14ac:dyDescent="0.2">
      <c r="A776">
        <v>11</v>
      </c>
      <c r="B776" t="s">
        <v>40</v>
      </c>
      <c r="C776">
        <v>30</v>
      </c>
      <c r="D776">
        <v>15</v>
      </c>
      <c r="E776">
        <v>1</v>
      </c>
      <c r="F776">
        <v>32</v>
      </c>
      <c r="G776">
        <v>1738</v>
      </c>
      <c r="H776">
        <v>0.69999998807907104</v>
      </c>
      <c r="I776" t="s">
        <v>392</v>
      </c>
      <c r="J776" t="s">
        <v>393</v>
      </c>
    </row>
    <row r="778" spans="1:10" x14ac:dyDescent="0.2">
      <c r="A778" t="s">
        <v>394</v>
      </c>
    </row>
    <row r="779" spans="1:10" x14ac:dyDescent="0.2">
      <c r="A779" t="s">
        <v>395</v>
      </c>
      <c r="B779" t="s">
        <v>396</v>
      </c>
      <c r="C779">
        <v>2</v>
      </c>
      <c r="D779">
        <v>3</v>
      </c>
      <c r="E779">
        <v>4</v>
      </c>
      <c r="F779">
        <v>5</v>
      </c>
    </row>
    <row r="780" spans="1:10" x14ac:dyDescent="0.2">
      <c r="A780">
        <v>1</v>
      </c>
      <c r="B780" t="s">
        <v>397</v>
      </c>
      <c r="C780" t="s">
        <v>398</v>
      </c>
      <c r="D780" t="s">
        <v>392</v>
      </c>
      <c r="E780" t="s">
        <v>399</v>
      </c>
      <c r="F780" t="s">
        <v>400</v>
      </c>
    </row>
    <row r="781" spans="1:10" x14ac:dyDescent="0.2">
      <c r="A781">
        <v>2</v>
      </c>
      <c r="B781" t="s">
        <v>392</v>
      </c>
      <c r="C781" t="s">
        <v>401</v>
      </c>
      <c r="D781" t="s">
        <v>392</v>
      </c>
      <c r="E781" t="s">
        <v>402</v>
      </c>
      <c r="F781" t="s">
        <v>403</v>
      </c>
    </row>
    <row r="782" spans="1:10" x14ac:dyDescent="0.2">
      <c r="A782">
        <v>3</v>
      </c>
      <c r="B782" t="s">
        <v>392</v>
      </c>
      <c r="C782" t="s">
        <v>404</v>
      </c>
      <c r="D782" t="s">
        <v>392</v>
      </c>
      <c r="E782" t="s">
        <v>405</v>
      </c>
      <c r="F782" t="s">
        <v>40</v>
      </c>
    </row>
    <row r="783" spans="1:10" x14ac:dyDescent="0.2">
      <c r="A783">
        <v>4</v>
      </c>
      <c r="B783" t="s">
        <v>392</v>
      </c>
      <c r="C783" t="s">
        <v>392</v>
      </c>
      <c r="D783" t="s">
        <v>392</v>
      </c>
      <c r="E783" t="s">
        <v>406</v>
      </c>
      <c r="F783" t="s">
        <v>392</v>
      </c>
    </row>
    <row r="785" spans="1:8" x14ac:dyDescent="0.2">
      <c r="A785" t="s">
        <v>407</v>
      </c>
    </row>
    <row r="787" spans="1:8" x14ac:dyDescent="0.2">
      <c r="A787" t="s">
        <v>408</v>
      </c>
    </row>
    <row r="788" spans="1:8" x14ac:dyDescent="0.2">
      <c r="A788" t="s">
        <v>21</v>
      </c>
      <c r="B788" t="s">
        <v>22</v>
      </c>
      <c r="C788" t="s">
        <v>409</v>
      </c>
      <c r="D788" t="s">
        <v>43</v>
      </c>
      <c r="E788" t="s">
        <v>410</v>
      </c>
      <c r="F788" t="s">
        <v>46</v>
      </c>
      <c r="G788" t="s">
        <v>47</v>
      </c>
      <c r="H788" t="s">
        <v>30</v>
      </c>
    </row>
    <row r="789" spans="1:8" x14ac:dyDescent="0.2">
      <c r="A789">
        <v>1</v>
      </c>
      <c r="B789" t="s">
        <v>30</v>
      </c>
      <c r="C789" t="s">
        <v>411</v>
      </c>
      <c r="D789">
        <v>3.7672998905181885</v>
      </c>
      <c r="E789">
        <v>3.4723999500274658</v>
      </c>
      <c r="F789">
        <v>21.532199859619141</v>
      </c>
      <c r="G789">
        <v>0.16130000352859497</v>
      </c>
      <c r="H789">
        <v>1</v>
      </c>
    </row>
    <row r="790" spans="1:8" x14ac:dyDescent="0.2">
      <c r="A790">
        <v>2</v>
      </c>
      <c r="B790" t="s">
        <v>31</v>
      </c>
      <c r="C790" t="s">
        <v>412</v>
      </c>
      <c r="D790">
        <v>7.5739998817443848</v>
      </c>
      <c r="E790">
        <v>1.614799976348877</v>
      </c>
      <c r="F790">
        <v>1.996399998664856</v>
      </c>
      <c r="G790">
        <v>0.80889999866485596</v>
      </c>
      <c r="H790">
        <v>1</v>
      </c>
    </row>
    <row r="791" spans="1:8" x14ac:dyDescent="0.2">
      <c r="A791">
        <v>3</v>
      </c>
      <c r="B791" t="s">
        <v>50</v>
      </c>
      <c r="C791" t="s">
        <v>413</v>
      </c>
      <c r="D791">
        <v>15.250300407409668</v>
      </c>
      <c r="E791">
        <v>1.0709999799728394</v>
      </c>
      <c r="F791">
        <v>1.2035000324249268</v>
      </c>
      <c r="G791">
        <v>0.88969999551773071</v>
      </c>
      <c r="H791">
        <v>1.0002000331878662</v>
      </c>
    </row>
    <row r="792" spans="1:8" x14ac:dyDescent="0.2">
      <c r="A792">
        <v>4</v>
      </c>
      <c r="B792" t="s">
        <v>51</v>
      </c>
      <c r="C792" t="s">
        <v>414</v>
      </c>
      <c r="D792">
        <v>24.793899536132812</v>
      </c>
      <c r="E792">
        <v>0.86309999227523804</v>
      </c>
      <c r="F792">
        <v>0.93500000238418579</v>
      </c>
      <c r="G792">
        <v>0.92309999465942383</v>
      </c>
      <c r="H792">
        <v>1.0001000165939331</v>
      </c>
    </row>
    <row r="793" spans="1:8" x14ac:dyDescent="0.2">
      <c r="A793">
        <v>5</v>
      </c>
      <c r="B793" t="s">
        <v>52</v>
      </c>
      <c r="C793" t="s">
        <v>415</v>
      </c>
      <c r="D793">
        <v>11.592599868774414</v>
      </c>
      <c r="E793">
        <v>5.3768000602722168</v>
      </c>
      <c r="F793">
        <v>10.723799705505371</v>
      </c>
      <c r="G793">
        <v>0.49950000643730164</v>
      </c>
      <c r="H793">
        <v>1.0038000345230103</v>
      </c>
    </row>
    <row r="794" spans="1:8" x14ac:dyDescent="0.2">
      <c r="A794">
        <v>6</v>
      </c>
      <c r="B794" t="s">
        <v>53</v>
      </c>
      <c r="C794" t="s">
        <v>416</v>
      </c>
      <c r="D794">
        <v>21.579999923706055</v>
      </c>
      <c r="E794">
        <v>3.6456000804901123</v>
      </c>
      <c r="F794">
        <v>5.8873000144958496</v>
      </c>
      <c r="G794">
        <v>0.61500000953674316</v>
      </c>
      <c r="H794">
        <v>1.0068999528884888</v>
      </c>
    </row>
    <row r="795" spans="1:8" x14ac:dyDescent="0.2">
      <c r="A795">
        <v>7</v>
      </c>
      <c r="B795" t="s">
        <v>54</v>
      </c>
      <c r="C795" t="s">
        <v>414</v>
      </c>
      <c r="D795">
        <v>55.340999603271484</v>
      </c>
      <c r="E795">
        <v>3.2097001075744629</v>
      </c>
      <c r="F795">
        <v>4.4021000862121582</v>
      </c>
      <c r="G795">
        <v>0.72850000858306885</v>
      </c>
      <c r="H795">
        <v>1.0009000301361084</v>
      </c>
    </row>
    <row r="796" spans="1:8" x14ac:dyDescent="0.2">
      <c r="A796">
        <v>8</v>
      </c>
      <c r="B796" t="s">
        <v>55</v>
      </c>
      <c r="C796" t="s">
        <v>416</v>
      </c>
      <c r="D796">
        <v>20.350000381469727</v>
      </c>
      <c r="E796">
        <v>4.6729998588562012</v>
      </c>
      <c r="F796">
        <v>7.9214000701904297</v>
      </c>
      <c r="G796">
        <v>0.58609998226165771</v>
      </c>
      <c r="H796">
        <v>1.0065000057220459</v>
      </c>
    </row>
    <row r="797" spans="1:8" x14ac:dyDescent="0.2">
      <c r="A797">
        <v>9</v>
      </c>
      <c r="B797" t="s">
        <v>56</v>
      </c>
      <c r="C797" t="s">
        <v>417</v>
      </c>
      <c r="D797">
        <v>23.877099990844727</v>
      </c>
      <c r="E797">
        <v>0.19910000264644623</v>
      </c>
      <c r="F797">
        <v>0.20250000059604645</v>
      </c>
      <c r="G797">
        <v>0.98320001363754272</v>
      </c>
      <c r="H797">
        <v>1</v>
      </c>
    </row>
    <row r="798" spans="1:8" x14ac:dyDescent="0.2">
      <c r="A798">
        <v>10</v>
      </c>
      <c r="B798" t="s">
        <v>57</v>
      </c>
      <c r="C798" t="s">
        <v>418</v>
      </c>
      <c r="D798">
        <v>42.30059814453125</v>
      </c>
      <c r="E798">
        <v>0.26780000329017639</v>
      </c>
      <c r="F798">
        <v>0.27369999885559082</v>
      </c>
      <c r="G798">
        <v>0.97869998216629028</v>
      </c>
      <c r="H798">
        <v>1</v>
      </c>
    </row>
    <row r="799" spans="1:8" x14ac:dyDescent="0.2">
      <c r="A799">
        <v>11</v>
      </c>
      <c r="B799" t="s">
        <v>58</v>
      </c>
      <c r="C799" t="s">
        <v>419</v>
      </c>
      <c r="D799">
        <v>99.9833984375</v>
      </c>
      <c r="E799">
        <v>0.59130001068115234</v>
      </c>
      <c r="F799">
        <v>0.60600000619888306</v>
      </c>
      <c r="G799">
        <v>0.9757000207901001</v>
      </c>
      <c r="H799">
        <v>1</v>
      </c>
    </row>
    <row r="801" spans="1:9" x14ac:dyDescent="0.2">
      <c r="A801" t="s">
        <v>420</v>
      </c>
    </row>
    <row r="802" spans="1:9" x14ac:dyDescent="0.2">
      <c r="A802" t="s">
        <v>21</v>
      </c>
      <c r="B802" t="s">
        <v>22</v>
      </c>
      <c r="C802" t="s">
        <v>421</v>
      </c>
      <c r="D802" t="s">
        <v>24</v>
      </c>
      <c r="E802" t="s">
        <v>422</v>
      </c>
      <c r="F802" t="s">
        <v>423</v>
      </c>
      <c r="G802" t="s">
        <v>27</v>
      </c>
      <c r="H802" t="s">
        <v>424</v>
      </c>
      <c r="I802" t="s">
        <v>425</v>
      </c>
    </row>
    <row r="803" spans="1:9" x14ac:dyDescent="0.2">
      <c r="A803">
        <v>1</v>
      </c>
      <c r="B803" t="s">
        <v>30</v>
      </c>
      <c r="C803">
        <v>2.0010000767456404E-8</v>
      </c>
      <c r="D803">
        <v>518.70001220703125</v>
      </c>
      <c r="E803">
        <v>137.5</v>
      </c>
      <c r="F803">
        <v>84</v>
      </c>
      <c r="G803">
        <v>0.74000000953674316</v>
      </c>
      <c r="H803" t="s">
        <v>426</v>
      </c>
      <c r="I803" t="s">
        <v>427</v>
      </c>
    </row>
    <row r="804" spans="1:9" x14ac:dyDescent="0.2">
      <c r="A804">
        <v>2</v>
      </c>
      <c r="B804" t="s">
        <v>31</v>
      </c>
      <c r="C804">
        <v>2.0010000767456404E-8</v>
      </c>
      <c r="D804">
        <v>2201.199951171875</v>
      </c>
      <c r="E804">
        <v>15.699999809265137</v>
      </c>
      <c r="F804">
        <v>11</v>
      </c>
      <c r="G804">
        <v>0.30000001192092896</v>
      </c>
      <c r="H804" t="s">
        <v>426</v>
      </c>
      <c r="I804" t="s">
        <v>428</v>
      </c>
    </row>
    <row r="805" spans="1:9" x14ac:dyDescent="0.2">
      <c r="A805">
        <v>3</v>
      </c>
      <c r="B805" t="s">
        <v>32</v>
      </c>
      <c r="C805">
        <v>2.0010000767456404E-8</v>
      </c>
      <c r="D805">
        <v>5679.7998046875</v>
      </c>
      <c r="E805">
        <v>33.599998474121094</v>
      </c>
      <c r="F805">
        <v>22.700000762939453</v>
      </c>
      <c r="G805">
        <v>0.18999999761581421</v>
      </c>
      <c r="H805" t="s">
        <v>426</v>
      </c>
      <c r="I805" t="s">
        <v>429</v>
      </c>
    </row>
    <row r="806" spans="1:9" x14ac:dyDescent="0.2">
      <c r="A806">
        <v>4</v>
      </c>
      <c r="B806" t="s">
        <v>33</v>
      </c>
      <c r="C806">
        <v>1.9990000765801597E-8</v>
      </c>
      <c r="D806">
        <v>9333.5</v>
      </c>
      <c r="E806">
        <v>48.799999237060547</v>
      </c>
      <c r="F806">
        <v>43.299999237060547</v>
      </c>
      <c r="G806">
        <v>0.15000000596046448</v>
      </c>
      <c r="H806" t="s">
        <v>426</v>
      </c>
      <c r="I806" t="s">
        <v>430</v>
      </c>
    </row>
    <row r="807" spans="1:9" x14ac:dyDescent="0.2">
      <c r="A807">
        <v>5</v>
      </c>
      <c r="B807" t="s">
        <v>34</v>
      </c>
      <c r="C807">
        <v>1.9990000765801597E-8</v>
      </c>
      <c r="D807">
        <v>946.0999755859375</v>
      </c>
      <c r="E807">
        <v>8</v>
      </c>
      <c r="F807">
        <v>6</v>
      </c>
      <c r="G807">
        <v>0.46000000834465027</v>
      </c>
      <c r="H807" t="s">
        <v>426</v>
      </c>
      <c r="I807" t="s">
        <v>431</v>
      </c>
    </row>
    <row r="808" spans="1:9" x14ac:dyDescent="0.2">
      <c r="A808">
        <v>6</v>
      </c>
      <c r="B808" t="s">
        <v>35</v>
      </c>
      <c r="C808">
        <v>1.9999999878450581E-8</v>
      </c>
      <c r="D808">
        <v>3476.10009765625</v>
      </c>
      <c r="E808">
        <v>37.200000762939453</v>
      </c>
      <c r="F808">
        <v>18.200000762939453</v>
      </c>
      <c r="G808">
        <v>0.23999999463558197</v>
      </c>
      <c r="H808" t="s">
        <v>426</v>
      </c>
      <c r="I808" t="s">
        <v>432</v>
      </c>
    </row>
    <row r="809" spans="1:9" x14ac:dyDescent="0.2">
      <c r="A809">
        <v>7</v>
      </c>
      <c r="B809" t="s">
        <v>36</v>
      </c>
      <c r="C809">
        <v>1.9990000765801597E-8</v>
      </c>
      <c r="D809">
        <v>10542.5</v>
      </c>
      <c r="E809">
        <v>126.69999694824219</v>
      </c>
      <c r="F809">
        <v>38.400001525878906</v>
      </c>
      <c r="G809">
        <v>0.14000000059604645</v>
      </c>
      <c r="H809" t="s">
        <v>426</v>
      </c>
      <c r="I809" t="s">
        <v>430</v>
      </c>
    </row>
    <row r="810" spans="1:9" x14ac:dyDescent="0.2">
      <c r="A810">
        <v>8</v>
      </c>
      <c r="B810" t="s">
        <v>37</v>
      </c>
      <c r="C810">
        <v>1.9999999878450581E-8</v>
      </c>
      <c r="D810">
        <v>2742.5</v>
      </c>
      <c r="E810">
        <v>17.200000762939453</v>
      </c>
      <c r="F810">
        <v>15</v>
      </c>
      <c r="G810">
        <v>0.27000001072883606</v>
      </c>
      <c r="H810" t="s">
        <v>426</v>
      </c>
      <c r="I810" t="s">
        <v>432</v>
      </c>
    </row>
    <row r="811" spans="1:9" x14ac:dyDescent="0.2">
      <c r="A811">
        <v>9</v>
      </c>
      <c r="B811" t="s">
        <v>38</v>
      </c>
      <c r="C811">
        <v>1.9990000765801597E-8</v>
      </c>
      <c r="D811">
        <v>2234.10009765625</v>
      </c>
      <c r="E811">
        <v>26</v>
      </c>
      <c r="F811">
        <v>23.200000762939453</v>
      </c>
      <c r="G811">
        <v>0.30000001192092896</v>
      </c>
      <c r="H811" t="s">
        <v>426</v>
      </c>
      <c r="I811" t="s">
        <v>433</v>
      </c>
    </row>
    <row r="812" spans="1:9" x14ac:dyDescent="0.2">
      <c r="A812">
        <v>10</v>
      </c>
      <c r="B812" t="s">
        <v>39</v>
      </c>
      <c r="C812">
        <v>1.9990000765801597E-8</v>
      </c>
      <c r="D812">
        <v>3787.300048828125</v>
      </c>
      <c r="E812">
        <v>69.599998474121094</v>
      </c>
      <c r="F812">
        <v>20.200000762939453</v>
      </c>
      <c r="G812">
        <v>0.23000000417232513</v>
      </c>
      <c r="H812" t="s">
        <v>426</v>
      </c>
      <c r="I812" t="s">
        <v>434</v>
      </c>
    </row>
    <row r="813" spans="1:9" x14ac:dyDescent="0.2">
      <c r="A813">
        <v>11</v>
      </c>
      <c r="B813" t="s">
        <v>40</v>
      </c>
      <c r="C813">
        <v>2.0010000767456404E-8</v>
      </c>
      <c r="D813">
        <v>4901</v>
      </c>
      <c r="E813">
        <v>11.699999809265137</v>
      </c>
      <c r="F813">
        <v>9.8999996185302734</v>
      </c>
      <c r="G813">
        <v>0.20000000298023224</v>
      </c>
      <c r="H813" t="s">
        <v>426</v>
      </c>
      <c r="I813" t="s">
        <v>435</v>
      </c>
    </row>
    <row r="815" spans="1:9" x14ac:dyDescent="0.2">
      <c r="A815" t="s">
        <v>62</v>
      </c>
    </row>
    <row r="818" spans="1:10" x14ac:dyDescent="0.2">
      <c r="A818" t="s">
        <v>368</v>
      </c>
    </row>
    <row r="819" spans="1:10" x14ac:dyDescent="0.2">
      <c r="A819" t="s">
        <v>369</v>
      </c>
    </row>
    <row r="820" spans="1:10" x14ac:dyDescent="0.2">
      <c r="A820" t="s">
        <v>21</v>
      </c>
      <c r="B820" t="s">
        <v>22</v>
      </c>
      <c r="C820" t="s">
        <v>370</v>
      </c>
      <c r="D820" t="s">
        <v>371</v>
      </c>
      <c r="E820" t="s">
        <v>372</v>
      </c>
      <c r="F820" t="s">
        <v>373</v>
      </c>
      <c r="G820" t="s">
        <v>374</v>
      </c>
      <c r="H820" t="s">
        <v>375</v>
      </c>
      <c r="I820" t="s">
        <v>376</v>
      </c>
      <c r="J820" t="s">
        <v>377</v>
      </c>
    </row>
    <row r="821" spans="1:10" x14ac:dyDescent="0.2">
      <c r="A821">
        <v>1</v>
      </c>
      <c r="B821" t="s">
        <v>30</v>
      </c>
      <c r="C821" t="s">
        <v>378</v>
      </c>
      <c r="D821" t="s">
        <v>379</v>
      </c>
      <c r="E821">
        <v>1</v>
      </c>
      <c r="F821">
        <v>15</v>
      </c>
      <c r="G821">
        <v>84.869003295898438</v>
      </c>
      <c r="H821">
        <v>1.8320000171661377</v>
      </c>
      <c r="I821">
        <v>6</v>
      </c>
      <c r="J821">
        <v>5</v>
      </c>
    </row>
    <row r="822" spans="1:10" x14ac:dyDescent="0.2">
      <c r="A822">
        <v>2</v>
      </c>
      <c r="B822" t="s">
        <v>31</v>
      </c>
      <c r="C822" t="s">
        <v>378</v>
      </c>
      <c r="D822" t="s">
        <v>380</v>
      </c>
      <c r="E822">
        <v>2</v>
      </c>
      <c r="F822">
        <v>15</v>
      </c>
      <c r="G822">
        <v>151.10800170898438</v>
      </c>
      <c r="H822">
        <v>0.47277998924255371</v>
      </c>
      <c r="I822">
        <v>2</v>
      </c>
      <c r="J822">
        <v>2</v>
      </c>
    </row>
    <row r="823" spans="1:10" x14ac:dyDescent="0.2">
      <c r="A823">
        <v>3</v>
      </c>
      <c r="B823" t="s">
        <v>32</v>
      </c>
      <c r="C823" t="s">
        <v>378</v>
      </c>
      <c r="D823" t="s">
        <v>380</v>
      </c>
      <c r="E823">
        <v>2</v>
      </c>
      <c r="F823">
        <v>15</v>
      </c>
      <c r="G823">
        <v>119.48699951171875</v>
      </c>
      <c r="H823">
        <v>0.37413999438285828</v>
      </c>
      <c r="I823">
        <v>3</v>
      </c>
      <c r="J823">
        <v>7</v>
      </c>
    </row>
    <row r="824" spans="1:10" x14ac:dyDescent="0.2">
      <c r="A824">
        <v>4</v>
      </c>
      <c r="B824" t="s">
        <v>33</v>
      </c>
      <c r="C824" t="s">
        <v>378</v>
      </c>
      <c r="D824" t="s">
        <v>380</v>
      </c>
      <c r="E824">
        <v>2</v>
      </c>
      <c r="F824">
        <v>15</v>
      </c>
      <c r="G824">
        <v>107.24500274658203</v>
      </c>
      <c r="H824">
        <v>0.33583998680114746</v>
      </c>
      <c r="I824">
        <v>2</v>
      </c>
      <c r="J824">
        <v>2.4000000953674316</v>
      </c>
    </row>
    <row r="825" spans="1:10" x14ac:dyDescent="0.2">
      <c r="A825">
        <v>5</v>
      </c>
      <c r="B825" t="s">
        <v>34</v>
      </c>
      <c r="C825" t="s">
        <v>378</v>
      </c>
      <c r="D825" t="s">
        <v>381</v>
      </c>
      <c r="E825">
        <v>4</v>
      </c>
      <c r="F825">
        <v>15</v>
      </c>
      <c r="G825">
        <v>129.45700073242188</v>
      </c>
      <c r="H825">
        <v>1.1910099983215332</v>
      </c>
      <c r="I825">
        <v>4.9000000953674316</v>
      </c>
      <c r="J825">
        <v>4.1999998092651367</v>
      </c>
    </row>
    <row r="826" spans="1:10" x14ac:dyDescent="0.2">
      <c r="A826">
        <v>6</v>
      </c>
      <c r="B826" t="s">
        <v>35</v>
      </c>
      <c r="C826" t="s">
        <v>378</v>
      </c>
      <c r="D826" t="s">
        <v>381</v>
      </c>
      <c r="E826">
        <v>4</v>
      </c>
      <c r="F826">
        <v>15</v>
      </c>
      <c r="G826">
        <v>90.679000854492188</v>
      </c>
      <c r="H826">
        <v>0.83393001556396484</v>
      </c>
      <c r="I826">
        <v>5.5</v>
      </c>
      <c r="J826">
        <v>5.9000000953674316</v>
      </c>
    </row>
    <row r="827" spans="1:10" x14ac:dyDescent="0.2">
      <c r="A827">
        <v>7</v>
      </c>
      <c r="B827" t="s">
        <v>36</v>
      </c>
      <c r="C827" t="s">
        <v>378</v>
      </c>
      <c r="D827" t="s">
        <v>381</v>
      </c>
      <c r="E827">
        <v>4</v>
      </c>
      <c r="F827">
        <v>15</v>
      </c>
      <c r="G827">
        <v>77.502998352050781</v>
      </c>
      <c r="H827">
        <v>0.71253997087478638</v>
      </c>
      <c r="I827">
        <v>3.2999999523162842</v>
      </c>
      <c r="J827">
        <v>4.0999999046325684</v>
      </c>
    </row>
    <row r="828" spans="1:10" x14ac:dyDescent="0.2">
      <c r="A828">
        <v>8</v>
      </c>
      <c r="B828" t="s">
        <v>37</v>
      </c>
      <c r="C828" t="s">
        <v>378</v>
      </c>
      <c r="D828" t="s">
        <v>381</v>
      </c>
      <c r="E828">
        <v>4</v>
      </c>
      <c r="F828">
        <v>15</v>
      </c>
      <c r="G828">
        <v>107.51300048828125</v>
      </c>
      <c r="H828">
        <v>0.98900002241134644</v>
      </c>
      <c r="I828">
        <v>7.5</v>
      </c>
      <c r="J828">
        <v>3</v>
      </c>
    </row>
    <row r="829" spans="1:10" x14ac:dyDescent="0.2">
      <c r="A829">
        <v>9</v>
      </c>
      <c r="B829" t="s">
        <v>38</v>
      </c>
      <c r="C829" t="s">
        <v>378</v>
      </c>
      <c r="D829" t="s">
        <v>382</v>
      </c>
      <c r="E829">
        <v>5</v>
      </c>
      <c r="F829">
        <v>15</v>
      </c>
      <c r="G829">
        <v>134.93400573730469</v>
      </c>
      <c r="H829">
        <v>0.19359999895095825</v>
      </c>
      <c r="I829">
        <v>3.5</v>
      </c>
      <c r="J829">
        <v>3.5999999046325684</v>
      </c>
    </row>
    <row r="830" spans="1:10" x14ac:dyDescent="0.2">
      <c r="A830">
        <v>10</v>
      </c>
      <c r="B830" t="s">
        <v>39</v>
      </c>
      <c r="C830" t="s">
        <v>378</v>
      </c>
      <c r="D830" t="s">
        <v>382</v>
      </c>
      <c r="E830">
        <v>5</v>
      </c>
      <c r="F830">
        <v>15</v>
      </c>
      <c r="G830">
        <v>146.42500305175781</v>
      </c>
      <c r="H830">
        <v>0.21017999947071075</v>
      </c>
      <c r="I830">
        <v>1</v>
      </c>
      <c r="J830">
        <v>3.2999999523162842</v>
      </c>
    </row>
    <row r="831" spans="1:10" x14ac:dyDescent="0.2">
      <c r="A831">
        <v>11</v>
      </c>
      <c r="B831" t="s">
        <v>40</v>
      </c>
      <c r="C831" t="s">
        <v>378</v>
      </c>
      <c r="D831" t="s">
        <v>382</v>
      </c>
      <c r="E831">
        <v>5</v>
      </c>
      <c r="F831">
        <v>15</v>
      </c>
      <c r="G831">
        <v>191.38900756835938</v>
      </c>
      <c r="H831">
        <v>0.27485001087188721</v>
      </c>
      <c r="I831">
        <v>3</v>
      </c>
      <c r="J831">
        <v>4</v>
      </c>
    </row>
    <row r="833" spans="1:10" x14ac:dyDescent="0.2">
      <c r="A833" t="s">
        <v>21</v>
      </c>
      <c r="B833" t="s">
        <v>22</v>
      </c>
      <c r="C833" t="s">
        <v>383</v>
      </c>
      <c r="D833" t="s">
        <v>384</v>
      </c>
      <c r="E833" t="s">
        <v>385</v>
      </c>
      <c r="F833" t="s">
        <v>386</v>
      </c>
      <c r="G833" t="s">
        <v>387</v>
      </c>
      <c r="H833" t="s">
        <v>388</v>
      </c>
      <c r="I833" t="s">
        <v>389</v>
      </c>
      <c r="J833" t="s">
        <v>390</v>
      </c>
    </row>
    <row r="834" spans="1:10" x14ac:dyDescent="0.2">
      <c r="A834">
        <v>1</v>
      </c>
      <c r="B834" t="s">
        <v>30</v>
      </c>
      <c r="C834">
        <v>10</v>
      </c>
      <c r="D834">
        <v>5</v>
      </c>
      <c r="E834">
        <v>1</v>
      </c>
      <c r="F834">
        <v>64</v>
      </c>
      <c r="G834">
        <v>1630</v>
      </c>
      <c r="H834">
        <v>0.69999998807907104</v>
      </c>
      <c r="I834">
        <v>9.3000001907348633</v>
      </c>
      <c r="J834" t="s">
        <v>391</v>
      </c>
    </row>
    <row r="835" spans="1:10" x14ac:dyDescent="0.2">
      <c r="A835">
        <v>2</v>
      </c>
      <c r="B835" t="s">
        <v>31</v>
      </c>
      <c r="C835">
        <v>20</v>
      </c>
      <c r="D835">
        <v>10</v>
      </c>
      <c r="E835">
        <v>0</v>
      </c>
      <c r="F835">
        <v>64</v>
      </c>
      <c r="G835">
        <v>1686</v>
      </c>
      <c r="H835">
        <v>0.69999998807907104</v>
      </c>
      <c r="I835" t="s">
        <v>392</v>
      </c>
      <c r="J835" t="s">
        <v>393</v>
      </c>
    </row>
    <row r="836" spans="1:10" x14ac:dyDescent="0.2">
      <c r="A836">
        <v>3</v>
      </c>
      <c r="B836" t="s">
        <v>32</v>
      </c>
      <c r="C836">
        <v>20</v>
      </c>
      <c r="D836">
        <v>10</v>
      </c>
      <c r="E836">
        <v>0</v>
      </c>
      <c r="F836">
        <v>64</v>
      </c>
      <c r="G836">
        <v>1672</v>
      </c>
      <c r="H836">
        <v>0.69999998807907104</v>
      </c>
      <c r="I836" t="s">
        <v>392</v>
      </c>
      <c r="J836" t="s">
        <v>393</v>
      </c>
    </row>
    <row r="837" spans="1:10" x14ac:dyDescent="0.2">
      <c r="A837">
        <v>4</v>
      </c>
      <c r="B837" t="s">
        <v>33</v>
      </c>
      <c r="C837">
        <v>20</v>
      </c>
      <c r="D837">
        <v>10</v>
      </c>
      <c r="E837">
        <v>1</v>
      </c>
      <c r="F837">
        <v>64</v>
      </c>
      <c r="G837">
        <v>1664</v>
      </c>
      <c r="H837">
        <v>0.69999998807907104</v>
      </c>
      <c r="I837" t="s">
        <v>392</v>
      </c>
      <c r="J837" t="s">
        <v>393</v>
      </c>
    </row>
    <row r="838" spans="1:10" x14ac:dyDescent="0.2">
      <c r="A838">
        <v>5</v>
      </c>
      <c r="B838" t="s">
        <v>34</v>
      </c>
      <c r="C838">
        <v>10</v>
      </c>
      <c r="D838">
        <v>5</v>
      </c>
      <c r="E838">
        <v>1</v>
      </c>
      <c r="F838">
        <v>32</v>
      </c>
      <c r="G838">
        <v>1658</v>
      </c>
      <c r="H838">
        <v>0.69999998807907104</v>
      </c>
      <c r="I838">
        <v>9.3000001907348633</v>
      </c>
      <c r="J838" t="s">
        <v>391</v>
      </c>
    </row>
    <row r="839" spans="1:10" x14ac:dyDescent="0.2">
      <c r="A839">
        <v>6</v>
      </c>
      <c r="B839" t="s">
        <v>35</v>
      </c>
      <c r="C839">
        <v>20</v>
      </c>
      <c r="D839">
        <v>10</v>
      </c>
      <c r="E839">
        <v>1</v>
      </c>
      <c r="F839">
        <v>32</v>
      </c>
      <c r="G839">
        <v>1632</v>
      </c>
      <c r="H839">
        <v>0.69999998807907104</v>
      </c>
      <c r="I839">
        <v>9.3000001907348633</v>
      </c>
      <c r="J839" t="s">
        <v>391</v>
      </c>
    </row>
    <row r="840" spans="1:10" x14ac:dyDescent="0.2">
      <c r="A840">
        <v>7</v>
      </c>
      <c r="B840" t="s">
        <v>36</v>
      </c>
      <c r="C840">
        <v>20</v>
      </c>
      <c r="D840">
        <v>10</v>
      </c>
      <c r="E840">
        <v>1</v>
      </c>
      <c r="F840">
        <v>32</v>
      </c>
      <c r="G840">
        <v>1622</v>
      </c>
      <c r="H840">
        <v>0.69999998807907104</v>
      </c>
      <c r="I840">
        <v>9.3000001907348633</v>
      </c>
      <c r="J840" t="s">
        <v>391</v>
      </c>
    </row>
    <row r="841" spans="1:10" x14ac:dyDescent="0.2">
      <c r="A841">
        <v>8</v>
      </c>
      <c r="B841" t="s">
        <v>37</v>
      </c>
      <c r="C841">
        <v>20</v>
      </c>
      <c r="D841">
        <v>10</v>
      </c>
      <c r="E841">
        <v>1</v>
      </c>
      <c r="F841">
        <v>32</v>
      </c>
      <c r="G841">
        <v>1642</v>
      </c>
      <c r="H841">
        <v>0.69999998807907104</v>
      </c>
      <c r="I841">
        <v>9.3000001907348633</v>
      </c>
      <c r="J841" t="s">
        <v>391</v>
      </c>
    </row>
    <row r="842" spans="1:10" x14ac:dyDescent="0.2">
      <c r="A842">
        <v>9</v>
      </c>
      <c r="B842" t="s">
        <v>38</v>
      </c>
      <c r="C842">
        <v>20</v>
      </c>
      <c r="D842">
        <v>10</v>
      </c>
      <c r="E842">
        <v>1</v>
      </c>
      <c r="F842">
        <v>32</v>
      </c>
      <c r="G842">
        <v>1690</v>
      </c>
      <c r="H842">
        <v>0.69999998807907104</v>
      </c>
      <c r="I842" t="s">
        <v>392</v>
      </c>
      <c r="J842" t="s">
        <v>393</v>
      </c>
    </row>
    <row r="843" spans="1:10" x14ac:dyDescent="0.2">
      <c r="A843">
        <v>10</v>
      </c>
      <c r="B843" t="s">
        <v>39</v>
      </c>
      <c r="C843">
        <v>30</v>
      </c>
      <c r="D843">
        <v>15</v>
      </c>
      <c r="E843">
        <v>0</v>
      </c>
      <c r="F843">
        <v>32</v>
      </c>
      <c r="G843">
        <v>1706</v>
      </c>
      <c r="H843">
        <v>0.69999998807907104</v>
      </c>
      <c r="I843" t="s">
        <v>392</v>
      </c>
      <c r="J843" t="s">
        <v>393</v>
      </c>
    </row>
    <row r="844" spans="1:10" x14ac:dyDescent="0.2">
      <c r="A844">
        <v>11</v>
      </c>
      <c r="B844" t="s">
        <v>40</v>
      </c>
      <c r="C844">
        <v>30</v>
      </c>
      <c r="D844">
        <v>15</v>
      </c>
      <c r="E844">
        <v>1</v>
      </c>
      <c r="F844">
        <v>32</v>
      </c>
      <c r="G844">
        <v>1738</v>
      </c>
      <c r="H844">
        <v>0.69999998807907104</v>
      </c>
      <c r="I844" t="s">
        <v>392</v>
      </c>
      <c r="J844" t="s">
        <v>393</v>
      </c>
    </row>
    <row r="846" spans="1:10" x14ac:dyDescent="0.2">
      <c r="A846" t="s">
        <v>394</v>
      </c>
    </row>
    <row r="847" spans="1:10" x14ac:dyDescent="0.2">
      <c r="A847" t="s">
        <v>395</v>
      </c>
      <c r="B847" t="s">
        <v>396</v>
      </c>
      <c r="C847">
        <v>2</v>
      </c>
      <c r="D847">
        <v>3</v>
      </c>
      <c r="E847">
        <v>4</v>
      </c>
      <c r="F847">
        <v>5</v>
      </c>
    </row>
    <row r="848" spans="1:10" x14ac:dyDescent="0.2">
      <c r="A848">
        <v>1</v>
      </c>
      <c r="B848" t="s">
        <v>397</v>
      </c>
      <c r="C848" t="s">
        <v>398</v>
      </c>
      <c r="D848" t="s">
        <v>392</v>
      </c>
      <c r="E848" t="s">
        <v>399</v>
      </c>
      <c r="F848" t="s">
        <v>400</v>
      </c>
    </row>
    <row r="849" spans="1:8" x14ac:dyDescent="0.2">
      <c r="A849">
        <v>2</v>
      </c>
      <c r="B849" t="s">
        <v>392</v>
      </c>
      <c r="C849" t="s">
        <v>401</v>
      </c>
      <c r="D849" t="s">
        <v>392</v>
      </c>
      <c r="E849" t="s">
        <v>402</v>
      </c>
      <c r="F849" t="s">
        <v>403</v>
      </c>
    </row>
    <row r="850" spans="1:8" x14ac:dyDescent="0.2">
      <c r="A850">
        <v>3</v>
      </c>
      <c r="B850" t="s">
        <v>392</v>
      </c>
      <c r="C850" t="s">
        <v>404</v>
      </c>
      <c r="D850" t="s">
        <v>392</v>
      </c>
      <c r="E850" t="s">
        <v>405</v>
      </c>
      <c r="F850" t="s">
        <v>40</v>
      </c>
    </row>
    <row r="851" spans="1:8" x14ac:dyDescent="0.2">
      <c r="A851">
        <v>4</v>
      </c>
      <c r="B851" t="s">
        <v>392</v>
      </c>
      <c r="C851" t="s">
        <v>392</v>
      </c>
      <c r="D851" t="s">
        <v>392</v>
      </c>
      <c r="E851" t="s">
        <v>406</v>
      </c>
      <c r="F851" t="s">
        <v>392</v>
      </c>
    </row>
    <row r="853" spans="1:8" x14ac:dyDescent="0.2">
      <c r="A853" t="s">
        <v>407</v>
      </c>
    </row>
    <row r="855" spans="1:8" x14ac:dyDescent="0.2">
      <c r="A855" t="s">
        <v>408</v>
      </c>
    </row>
    <row r="856" spans="1:8" x14ac:dyDescent="0.2">
      <c r="A856" t="s">
        <v>21</v>
      </c>
      <c r="B856" t="s">
        <v>22</v>
      </c>
      <c r="C856" t="s">
        <v>409</v>
      </c>
      <c r="D856" t="s">
        <v>43</v>
      </c>
      <c r="E856" t="s">
        <v>410</v>
      </c>
      <c r="F856" t="s">
        <v>46</v>
      </c>
      <c r="G856" t="s">
        <v>47</v>
      </c>
      <c r="H856" t="s">
        <v>30</v>
      </c>
    </row>
    <row r="857" spans="1:8" x14ac:dyDescent="0.2">
      <c r="A857">
        <v>1</v>
      </c>
      <c r="B857" t="s">
        <v>30</v>
      </c>
      <c r="C857" t="s">
        <v>411</v>
      </c>
      <c r="D857">
        <v>3.7672998905181885</v>
      </c>
      <c r="E857">
        <v>3.4723999500274658</v>
      </c>
      <c r="F857">
        <v>21.532199859619141</v>
      </c>
      <c r="G857">
        <v>0.16130000352859497</v>
      </c>
      <c r="H857">
        <v>1</v>
      </c>
    </row>
    <row r="858" spans="1:8" x14ac:dyDescent="0.2">
      <c r="A858">
        <v>2</v>
      </c>
      <c r="B858" t="s">
        <v>31</v>
      </c>
      <c r="C858" t="s">
        <v>412</v>
      </c>
      <c r="D858">
        <v>7.5739998817443848</v>
      </c>
      <c r="E858">
        <v>1.614799976348877</v>
      </c>
      <c r="F858">
        <v>1.996399998664856</v>
      </c>
      <c r="G858">
        <v>0.80889999866485596</v>
      </c>
      <c r="H858">
        <v>1</v>
      </c>
    </row>
    <row r="859" spans="1:8" x14ac:dyDescent="0.2">
      <c r="A859">
        <v>3</v>
      </c>
      <c r="B859" t="s">
        <v>50</v>
      </c>
      <c r="C859" t="s">
        <v>413</v>
      </c>
      <c r="D859">
        <v>15.250300407409668</v>
      </c>
      <c r="E859">
        <v>1.0709999799728394</v>
      </c>
      <c r="F859">
        <v>1.2035000324249268</v>
      </c>
      <c r="G859">
        <v>0.88969999551773071</v>
      </c>
      <c r="H859">
        <v>1.0002000331878662</v>
      </c>
    </row>
    <row r="860" spans="1:8" x14ac:dyDescent="0.2">
      <c r="A860">
        <v>4</v>
      </c>
      <c r="B860" t="s">
        <v>51</v>
      </c>
      <c r="C860" t="s">
        <v>414</v>
      </c>
      <c r="D860">
        <v>24.793899536132812</v>
      </c>
      <c r="E860">
        <v>0.86309999227523804</v>
      </c>
      <c r="F860">
        <v>0.93500000238418579</v>
      </c>
      <c r="G860">
        <v>0.92309999465942383</v>
      </c>
      <c r="H860">
        <v>1.0001000165939331</v>
      </c>
    </row>
    <row r="861" spans="1:8" x14ac:dyDescent="0.2">
      <c r="A861">
        <v>5</v>
      </c>
      <c r="B861" t="s">
        <v>52</v>
      </c>
      <c r="C861" t="s">
        <v>415</v>
      </c>
      <c r="D861">
        <v>11.592599868774414</v>
      </c>
      <c r="E861">
        <v>5.3768000602722168</v>
      </c>
      <c r="F861">
        <v>10.723799705505371</v>
      </c>
      <c r="G861">
        <v>0.49950000643730164</v>
      </c>
      <c r="H861">
        <v>1.0038000345230103</v>
      </c>
    </row>
    <row r="862" spans="1:8" x14ac:dyDescent="0.2">
      <c r="A862">
        <v>6</v>
      </c>
      <c r="B862" t="s">
        <v>53</v>
      </c>
      <c r="C862" t="s">
        <v>416</v>
      </c>
      <c r="D862">
        <v>21.579999923706055</v>
      </c>
      <c r="E862">
        <v>3.6456000804901123</v>
      </c>
      <c r="F862">
        <v>5.8873000144958496</v>
      </c>
      <c r="G862">
        <v>0.61500000953674316</v>
      </c>
      <c r="H862">
        <v>1.0068999528884888</v>
      </c>
    </row>
    <row r="863" spans="1:8" x14ac:dyDescent="0.2">
      <c r="A863">
        <v>7</v>
      </c>
      <c r="B863" t="s">
        <v>54</v>
      </c>
      <c r="C863" t="s">
        <v>414</v>
      </c>
      <c r="D863">
        <v>55.340999603271484</v>
      </c>
      <c r="E863">
        <v>3.2097001075744629</v>
      </c>
      <c r="F863">
        <v>4.4021000862121582</v>
      </c>
      <c r="G863">
        <v>0.72850000858306885</v>
      </c>
      <c r="H863">
        <v>1.0009000301361084</v>
      </c>
    </row>
    <row r="864" spans="1:8" x14ac:dyDescent="0.2">
      <c r="A864">
        <v>8</v>
      </c>
      <c r="B864" t="s">
        <v>55</v>
      </c>
      <c r="C864" t="s">
        <v>416</v>
      </c>
      <c r="D864">
        <v>20.350000381469727</v>
      </c>
      <c r="E864">
        <v>4.6729998588562012</v>
      </c>
      <c r="F864">
        <v>7.9214000701904297</v>
      </c>
      <c r="G864">
        <v>0.58609998226165771</v>
      </c>
      <c r="H864">
        <v>1.0065000057220459</v>
      </c>
    </row>
    <row r="865" spans="1:9" x14ac:dyDescent="0.2">
      <c r="A865">
        <v>9</v>
      </c>
      <c r="B865" t="s">
        <v>56</v>
      </c>
      <c r="C865" t="s">
        <v>417</v>
      </c>
      <c r="D865">
        <v>23.877099990844727</v>
      </c>
      <c r="E865">
        <v>0.19910000264644623</v>
      </c>
      <c r="F865">
        <v>0.20250000059604645</v>
      </c>
      <c r="G865">
        <v>0.98320001363754272</v>
      </c>
      <c r="H865">
        <v>1</v>
      </c>
    </row>
    <row r="866" spans="1:9" x14ac:dyDescent="0.2">
      <c r="A866">
        <v>10</v>
      </c>
      <c r="B866" t="s">
        <v>57</v>
      </c>
      <c r="C866" t="s">
        <v>418</v>
      </c>
      <c r="D866">
        <v>42.30059814453125</v>
      </c>
      <c r="E866">
        <v>0.26780000329017639</v>
      </c>
      <c r="F866">
        <v>0.27369999885559082</v>
      </c>
      <c r="G866">
        <v>0.97869998216629028</v>
      </c>
      <c r="H866">
        <v>1</v>
      </c>
    </row>
    <row r="867" spans="1:9" x14ac:dyDescent="0.2">
      <c r="A867">
        <v>11</v>
      </c>
      <c r="B867" t="s">
        <v>58</v>
      </c>
      <c r="C867" t="s">
        <v>419</v>
      </c>
      <c r="D867">
        <v>99.9833984375</v>
      </c>
      <c r="E867">
        <v>0.59130001068115234</v>
      </c>
      <c r="F867">
        <v>0.60600000619888306</v>
      </c>
      <c r="G867">
        <v>0.9757000207901001</v>
      </c>
      <c r="H867">
        <v>1</v>
      </c>
    </row>
    <row r="869" spans="1:9" x14ac:dyDescent="0.2">
      <c r="A869" t="s">
        <v>420</v>
      </c>
    </row>
    <row r="870" spans="1:9" x14ac:dyDescent="0.2">
      <c r="A870" t="s">
        <v>21</v>
      </c>
      <c r="B870" t="s">
        <v>22</v>
      </c>
      <c r="C870" t="s">
        <v>421</v>
      </c>
      <c r="D870" t="s">
        <v>24</v>
      </c>
      <c r="E870" t="s">
        <v>422</v>
      </c>
      <c r="F870" t="s">
        <v>423</v>
      </c>
      <c r="G870" t="s">
        <v>27</v>
      </c>
      <c r="H870" t="s">
        <v>424</v>
      </c>
      <c r="I870" t="s">
        <v>425</v>
      </c>
    </row>
    <row r="871" spans="1:9" x14ac:dyDescent="0.2">
      <c r="A871">
        <v>1</v>
      </c>
      <c r="B871" t="s">
        <v>30</v>
      </c>
      <c r="C871">
        <v>2.0010000767456404E-8</v>
      </c>
      <c r="D871">
        <v>518.70001220703125</v>
      </c>
      <c r="E871">
        <v>137.5</v>
      </c>
      <c r="F871">
        <v>84</v>
      </c>
      <c r="G871">
        <v>0.74000000953674316</v>
      </c>
      <c r="H871" t="s">
        <v>426</v>
      </c>
      <c r="I871" t="s">
        <v>427</v>
      </c>
    </row>
    <row r="872" spans="1:9" x14ac:dyDescent="0.2">
      <c r="A872">
        <v>2</v>
      </c>
      <c r="B872" t="s">
        <v>31</v>
      </c>
      <c r="C872">
        <v>2.0010000767456404E-8</v>
      </c>
      <c r="D872">
        <v>2201.199951171875</v>
      </c>
      <c r="E872">
        <v>15.699999809265137</v>
      </c>
      <c r="F872">
        <v>11</v>
      </c>
      <c r="G872">
        <v>0.30000001192092896</v>
      </c>
      <c r="H872" t="s">
        <v>426</v>
      </c>
      <c r="I872" t="s">
        <v>428</v>
      </c>
    </row>
    <row r="873" spans="1:9" x14ac:dyDescent="0.2">
      <c r="A873">
        <v>3</v>
      </c>
      <c r="B873" t="s">
        <v>32</v>
      </c>
      <c r="C873">
        <v>2.0010000767456404E-8</v>
      </c>
      <c r="D873">
        <v>5679.7998046875</v>
      </c>
      <c r="E873">
        <v>33.599998474121094</v>
      </c>
      <c r="F873">
        <v>22.700000762939453</v>
      </c>
      <c r="G873">
        <v>0.18999999761581421</v>
      </c>
      <c r="H873" t="s">
        <v>426</v>
      </c>
      <c r="I873" t="s">
        <v>429</v>
      </c>
    </row>
    <row r="874" spans="1:9" x14ac:dyDescent="0.2">
      <c r="A874">
        <v>4</v>
      </c>
      <c r="B874" t="s">
        <v>33</v>
      </c>
      <c r="C874">
        <v>1.9990000765801597E-8</v>
      </c>
      <c r="D874">
        <v>9333.5</v>
      </c>
      <c r="E874">
        <v>48.799999237060547</v>
      </c>
      <c r="F874">
        <v>43.299999237060547</v>
      </c>
      <c r="G874">
        <v>0.15000000596046448</v>
      </c>
      <c r="H874" t="s">
        <v>426</v>
      </c>
      <c r="I874" t="s">
        <v>430</v>
      </c>
    </row>
    <row r="875" spans="1:9" x14ac:dyDescent="0.2">
      <c r="A875">
        <v>5</v>
      </c>
      <c r="B875" t="s">
        <v>34</v>
      </c>
      <c r="C875">
        <v>1.9990000765801597E-8</v>
      </c>
      <c r="D875">
        <v>946.0999755859375</v>
      </c>
      <c r="E875">
        <v>8</v>
      </c>
      <c r="F875">
        <v>6</v>
      </c>
      <c r="G875">
        <v>0.46000000834465027</v>
      </c>
      <c r="H875" t="s">
        <v>426</v>
      </c>
      <c r="I875" t="s">
        <v>431</v>
      </c>
    </row>
    <row r="876" spans="1:9" x14ac:dyDescent="0.2">
      <c r="A876">
        <v>6</v>
      </c>
      <c r="B876" t="s">
        <v>35</v>
      </c>
      <c r="C876">
        <v>1.9999999878450581E-8</v>
      </c>
      <c r="D876">
        <v>3476.10009765625</v>
      </c>
      <c r="E876">
        <v>37.200000762939453</v>
      </c>
      <c r="F876">
        <v>18.200000762939453</v>
      </c>
      <c r="G876">
        <v>0.23999999463558197</v>
      </c>
      <c r="H876" t="s">
        <v>426</v>
      </c>
      <c r="I876" t="s">
        <v>432</v>
      </c>
    </row>
    <row r="877" spans="1:9" x14ac:dyDescent="0.2">
      <c r="A877">
        <v>7</v>
      </c>
      <c r="B877" t="s">
        <v>36</v>
      </c>
      <c r="C877">
        <v>1.9990000765801597E-8</v>
      </c>
      <c r="D877">
        <v>10542.5</v>
      </c>
      <c r="E877">
        <v>126.69999694824219</v>
      </c>
      <c r="F877">
        <v>38.400001525878906</v>
      </c>
      <c r="G877">
        <v>0.14000000059604645</v>
      </c>
      <c r="H877" t="s">
        <v>426</v>
      </c>
      <c r="I877" t="s">
        <v>430</v>
      </c>
    </row>
    <row r="878" spans="1:9" x14ac:dyDescent="0.2">
      <c r="A878">
        <v>8</v>
      </c>
      <c r="B878" t="s">
        <v>37</v>
      </c>
      <c r="C878">
        <v>1.9999999878450581E-8</v>
      </c>
      <c r="D878">
        <v>2742.5</v>
      </c>
      <c r="E878">
        <v>17.200000762939453</v>
      </c>
      <c r="F878">
        <v>15</v>
      </c>
      <c r="G878">
        <v>0.27000001072883606</v>
      </c>
      <c r="H878" t="s">
        <v>426</v>
      </c>
      <c r="I878" t="s">
        <v>432</v>
      </c>
    </row>
    <row r="879" spans="1:9" x14ac:dyDescent="0.2">
      <c r="A879">
        <v>9</v>
      </c>
      <c r="B879" t="s">
        <v>38</v>
      </c>
      <c r="C879">
        <v>1.9990000765801597E-8</v>
      </c>
      <c r="D879">
        <v>2234.10009765625</v>
      </c>
      <c r="E879">
        <v>26</v>
      </c>
      <c r="F879">
        <v>23.200000762939453</v>
      </c>
      <c r="G879">
        <v>0.30000001192092896</v>
      </c>
      <c r="H879" t="s">
        <v>426</v>
      </c>
      <c r="I879" t="s">
        <v>433</v>
      </c>
    </row>
    <row r="880" spans="1:9" x14ac:dyDescent="0.2">
      <c r="A880">
        <v>10</v>
      </c>
      <c r="B880" t="s">
        <v>39</v>
      </c>
      <c r="C880">
        <v>1.9990000765801597E-8</v>
      </c>
      <c r="D880">
        <v>3787.300048828125</v>
      </c>
      <c r="E880">
        <v>69.599998474121094</v>
      </c>
      <c r="F880">
        <v>20.200000762939453</v>
      </c>
      <c r="G880">
        <v>0.23000000417232513</v>
      </c>
      <c r="H880" t="s">
        <v>426</v>
      </c>
      <c r="I880" t="s">
        <v>434</v>
      </c>
    </row>
    <row r="881" spans="1:10" x14ac:dyDescent="0.2">
      <c r="A881">
        <v>11</v>
      </c>
      <c r="B881" t="s">
        <v>40</v>
      </c>
      <c r="C881">
        <v>2.0010000767456404E-8</v>
      </c>
      <c r="D881">
        <v>4901</v>
      </c>
      <c r="E881">
        <v>11.699999809265137</v>
      </c>
      <c r="F881">
        <v>9.8999996185302734</v>
      </c>
      <c r="G881">
        <v>0.20000000298023224</v>
      </c>
      <c r="H881" t="s">
        <v>426</v>
      </c>
      <c r="I881" t="s">
        <v>435</v>
      </c>
    </row>
    <row r="883" spans="1:10" x14ac:dyDescent="0.2">
      <c r="A883" t="s">
        <v>62</v>
      </c>
    </row>
    <row r="886" spans="1:10" x14ac:dyDescent="0.2">
      <c r="A886" t="s">
        <v>368</v>
      </c>
    </row>
    <row r="887" spans="1:10" x14ac:dyDescent="0.2">
      <c r="A887" t="s">
        <v>369</v>
      </c>
    </row>
    <row r="888" spans="1:10" x14ac:dyDescent="0.2">
      <c r="A888" t="s">
        <v>21</v>
      </c>
      <c r="B888" t="s">
        <v>22</v>
      </c>
      <c r="C888" t="s">
        <v>370</v>
      </c>
      <c r="D888" t="s">
        <v>371</v>
      </c>
      <c r="E888" t="s">
        <v>372</v>
      </c>
      <c r="F888" t="s">
        <v>373</v>
      </c>
      <c r="G888" t="s">
        <v>374</v>
      </c>
      <c r="H888" t="s">
        <v>375</v>
      </c>
      <c r="I888" t="s">
        <v>376</v>
      </c>
      <c r="J888" t="s">
        <v>377</v>
      </c>
    </row>
    <row r="889" spans="1:10" x14ac:dyDescent="0.2">
      <c r="A889">
        <v>1</v>
      </c>
      <c r="B889" t="s">
        <v>30</v>
      </c>
      <c r="C889" t="s">
        <v>378</v>
      </c>
      <c r="D889" t="s">
        <v>379</v>
      </c>
      <c r="E889">
        <v>1</v>
      </c>
      <c r="F889">
        <v>15</v>
      </c>
      <c r="G889">
        <v>84.869003295898438</v>
      </c>
      <c r="H889">
        <v>1.8320000171661377</v>
      </c>
      <c r="I889">
        <v>6</v>
      </c>
      <c r="J889">
        <v>5</v>
      </c>
    </row>
    <row r="890" spans="1:10" x14ac:dyDescent="0.2">
      <c r="A890">
        <v>2</v>
      </c>
      <c r="B890" t="s">
        <v>31</v>
      </c>
      <c r="C890" t="s">
        <v>378</v>
      </c>
      <c r="D890" t="s">
        <v>380</v>
      </c>
      <c r="E890">
        <v>2</v>
      </c>
      <c r="F890">
        <v>15</v>
      </c>
      <c r="G890">
        <v>151.10800170898438</v>
      </c>
      <c r="H890">
        <v>0.47277998924255371</v>
      </c>
      <c r="I890">
        <v>2</v>
      </c>
      <c r="J890">
        <v>2</v>
      </c>
    </row>
    <row r="891" spans="1:10" x14ac:dyDescent="0.2">
      <c r="A891">
        <v>3</v>
      </c>
      <c r="B891" t="s">
        <v>32</v>
      </c>
      <c r="C891" t="s">
        <v>378</v>
      </c>
      <c r="D891" t="s">
        <v>380</v>
      </c>
      <c r="E891">
        <v>2</v>
      </c>
      <c r="F891">
        <v>15</v>
      </c>
      <c r="G891">
        <v>119.48699951171875</v>
      </c>
      <c r="H891">
        <v>0.37413999438285828</v>
      </c>
      <c r="I891">
        <v>3</v>
      </c>
      <c r="J891">
        <v>7</v>
      </c>
    </row>
    <row r="892" spans="1:10" x14ac:dyDescent="0.2">
      <c r="A892">
        <v>4</v>
      </c>
      <c r="B892" t="s">
        <v>33</v>
      </c>
      <c r="C892" t="s">
        <v>378</v>
      </c>
      <c r="D892" t="s">
        <v>380</v>
      </c>
      <c r="E892">
        <v>2</v>
      </c>
      <c r="F892">
        <v>15</v>
      </c>
      <c r="G892">
        <v>107.24500274658203</v>
      </c>
      <c r="H892">
        <v>0.33583998680114746</v>
      </c>
      <c r="I892">
        <v>2</v>
      </c>
      <c r="J892">
        <v>2.4000000953674316</v>
      </c>
    </row>
    <row r="893" spans="1:10" x14ac:dyDescent="0.2">
      <c r="A893">
        <v>5</v>
      </c>
      <c r="B893" t="s">
        <v>34</v>
      </c>
      <c r="C893" t="s">
        <v>378</v>
      </c>
      <c r="D893" t="s">
        <v>381</v>
      </c>
      <c r="E893">
        <v>4</v>
      </c>
      <c r="F893">
        <v>15</v>
      </c>
      <c r="G893">
        <v>129.45700073242188</v>
      </c>
      <c r="H893">
        <v>1.1910099983215332</v>
      </c>
      <c r="I893">
        <v>4.9000000953674316</v>
      </c>
      <c r="J893">
        <v>4.1999998092651367</v>
      </c>
    </row>
    <row r="894" spans="1:10" x14ac:dyDescent="0.2">
      <c r="A894">
        <v>6</v>
      </c>
      <c r="B894" t="s">
        <v>35</v>
      </c>
      <c r="C894" t="s">
        <v>378</v>
      </c>
      <c r="D894" t="s">
        <v>381</v>
      </c>
      <c r="E894">
        <v>4</v>
      </c>
      <c r="F894">
        <v>15</v>
      </c>
      <c r="G894">
        <v>90.679000854492188</v>
      </c>
      <c r="H894">
        <v>0.83393001556396484</v>
      </c>
      <c r="I894">
        <v>5.5</v>
      </c>
      <c r="J894">
        <v>5.9000000953674316</v>
      </c>
    </row>
    <row r="895" spans="1:10" x14ac:dyDescent="0.2">
      <c r="A895">
        <v>7</v>
      </c>
      <c r="B895" t="s">
        <v>36</v>
      </c>
      <c r="C895" t="s">
        <v>378</v>
      </c>
      <c r="D895" t="s">
        <v>381</v>
      </c>
      <c r="E895">
        <v>4</v>
      </c>
      <c r="F895">
        <v>15</v>
      </c>
      <c r="G895">
        <v>77.502998352050781</v>
      </c>
      <c r="H895">
        <v>0.71253997087478638</v>
      </c>
      <c r="I895">
        <v>3.2999999523162842</v>
      </c>
      <c r="J895">
        <v>4.0999999046325684</v>
      </c>
    </row>
    <row r="896" spans="1:10" x14ac:dyDescent="0.2">
      <c r="A896">
        <v>8</v>
      </c>
      <c r="B896" t="s">
        <v>37</v>
      </c>
      <c r="C896" t="s">
        <v>378</v>
      </c>
      <c r="D896" t="s">
        <v>381</v>
      </c>
      <c r="E896">
        <v>4</v>
      </c>
      <c r="F896">
        <v>15</v>
      </c>
      <c r="G896">
        <v>107.51300048828125</v>
      </c>
      <c r="H896">
        <v>0.98900002241134644</v>
      </c>
      <c r="I896">
        <v>7.5</v>
      </c>
      <c r="J896">
        <v>3</v>
      </c>
    </row>
    <row r="897" spans="1:10" x14ac:dyDescent="0.2">
      <c r="A897">
        <v>9</v>
      </c>
      <c r="B897" t="s">
        <v>38</v>
      </c>
      <c r="C897" t="s">
        <v>378</v>
      </c>
      <c r="D897" t="s">
        <v>382</v>
      </c>
      <c r="E897">
        <v>5</v>
      </c>
      <c r="F897">
        <v>15</v>
      </c>
      <c r="G897">
        <v>134.93400573730469</v>
      </c>
      <c r="H897">
        <v>0.19359999895095825</v>
      </c>
      <c r="I897">
        <v>3.5</v>
      </c>
      <c r="J897">
        <v>3.5999999046325684</v>
      </c>
    </row>
    <row r="898" spans="1:10" x14ac:dyDescent="0.2">
      <c r="A898">
        <v>10</v>
      </c>
      <c r="B898" t="s">
        <v>39</v>
      </c>
      <c r="C898" t="s">
        <v>378</v>
      </c>
      <c r="D898" t="s">
        <v>382</v>
      </c>
      <c r="E898">
        <v>5</v>
      </c>
      <c r="F898">
        <v>15</v>
      </c>
      <c r="G898">
        <v>146.42500305175781</v>
      </c>
      <c r="H898">
        <v>0.21017999947071075</v>
      </c>
      <c r="I898">
        <v>1</v>
      </c>
      <c r="J898">
        <v>3.2999999523162842</v>
      </c>
    </row>
    <row r="899" spans="1:10" x14ac:dyDescent="0.2">
      <c r="A899">
        <v>11</v>
      </c>
      <c r="B899" t="s">
        <v>40</v>
      </c>
      <c r="C899" t="s">
        <v>378</v>
      </c>
      <c r="D899" t="s">
        <v>382</v>
      </c>
      <c r="E899">
        <v>5</v>
      </c>
      <c r="F899">
        <v>15</v>
      </c>
      <c r="G899">
        <v>191.38900756835938</v>
      </c>
      <c r="H899">
        <v>0.27485001087188721</v>
      </c>
      <c r="I899">
        <v>3</v>
      </c>
      <c r="J899">
        <v>4</v>
      </c>
    </row>
    <row r="901" spans="1:10" x14ac:dyDescent="0.2">
      <c r="A901" t="s">
        <v>21</v>
      </c>
      <c r="B901" t="s">
        <v>22</v>
      </c>
      <c r="C901" t="s">
        <v>383</v>
      </c>
      <c r="D901" t="s">
        <v>384</v>
      </c>
      <c r="E901" t="s">
        <v>385</v>
      </c>
      <c r="F901" t="s">
        <v>386</v>
      </c>
      <c r="G901" t="s">
        <v>387</v>
      </c>
      <c r="H901" t="s">
        <v>388</v>
      </c>
      <c r="I901" t="s">
        <v>389</v>
      </c>
      <c r="J901" t="s">
        <v>390</v>
      </c>
    </row>
    <row r="902" spans="1:10" x14ac:dyDescent="0.2">
      <c r="A902">
        <v>1</v>
      </c>
      <c r="B902" t="s">
        <v>30</v>
      </c>
      <c r="C902">
        <v>10</v>
      </c>
      <c r="D902">
        <v>5</v>
      </c>
      <c r="E902">
        <v>1</v>
      </c>
      <c r="F902">
        <v>64</v>
      </c>
      <c r="G902">
        <v>1630</v>
      </c>
      <c r="H902">
        <v>0.69999998807907104</v>
      </c>
      <c r="I902">
        <v>9.3000001907348633</v>
      </c>
      <c r="J902" t="s">
        <v>391</v>
      </c>
    </row>
    <row r="903" spans="1:10" x14ac:dyDescent="0.2">
      <c r="A903">
        <v>2</v>
      </c>
      <c r="B903" t="s">
        <v>31</v>
      </c>
      <c r="C903">
        <v>20</v>
      </c>
      <c r="D903">
        <v>10</v>
      </c>
      <c r="E903">
        <v>0</v>
      </c>
      <c r="F903">
        <v>64</v>
      </c>
      <c r="G903">
        <v>1686</v>
      </c>
      <c r="H903">
        <v>0.69999998807907104</v>
      </c>
      <c r="I903" t="s">
        <v>392</v>
      </c>
      <c r="J903" t="s">
        <v>393</v>
      </c>
    </row>
    <row r="904" spans="1:10" x14ac:dyDescent="0.2">
      <c r="A904">
        <v>3</v>
      </c>
      <c r="B904" t="s">
        <v>32</v>
      </c>
      <c r="C904">
        <v>20</v>
      </c>
      <c r="D904">
        <v>10</v>
      </c>
      <c r="E904">
        <v>0</v>
      </c>
      <c r="F904">
        <v>64</v>
      </c>
      <c r="G904">
        <v>1672</v>
      </c>
      <c r="H904">
        <v>0.69999998807907104</v>
      </c>
      <c r="I904" t="s">
        <v>392</v>
      </c>
      <c r="J904" t="s">
        <v>393</v>
      </c>
    </row>
    <row r="905" spans="1:10" x14ac:dyDescent="0.2">
      <c r="A905">
        <v>4</v>
      </c>
      <c r="B905" t="s">
        <v>33</v>
      </c>
      <c r="C905">
        <v>20</v>
      </c>
      <c r="D905">
        <v>10</v>
      </c>
      <c r="E905">
        <v>1</v>
      </c>
      <c r="F905">
        <v>64</v>
      </c>
      <c r="G905">
        <v>1664</v>
      </c>
      <c r="H905">
        <v>0.69999998807907104</v>
      </c>
      <c r="I905" t="s">
        <v>392</v>
      </c>
      <c r="J905" t="s">
        <v>393</v>
      </c>
    </row>
    <row r="906" spans="1:10" x14ac:dyDescent="0.2">
      <c r="A906">
        <v>5</v>
      </c>
      <c r="B906" t="s">
        <v>34</v>
      </c>
      <c r="C906">
        <v>10</v>
      </c>
      <c r="D906">
        <v>5</v>
      </c>
      <c r="E906">
        <v>1</v>
      </c>
      <c r="F906">
        <v>32</v>
      </c>
      <c r="G906">
        <v>1658</v>
      </c>
      <c r="H906">
        <v>0.69999998807907104</v>
      </c>
      <c r="I906">
        <v>9.3000001907348633</v>
      </c>
      <c r="J906" t="s">
        <v>391</v>
      </c>
    </row>
    <row r="907" spans="1:10" x14ac:dyDescent="0.2">
      <c r="A907">
        <v>6</v>
      </c>
      <c r="B907" t="s">
        <v>35</v>
      </c>
      <c r="C907">
        <v>20</v>
      </c>
      <c r="D907">
        <v>10</v>
      </c>
      <c r="E907">
        <v>1</v>
      </c>
      <c r="F907">
        <v>32</v>
      </c>
      <c r="G907">
        <v>1632</v>
      </c>
      <c r="H907">
        <v>0.69999998807907104</v>
      </c>
      <c r="I907">
        <v>9.3000001907348633</v>
      </c>
      <c r="J907" t="s">
        <v>391</v>
      </c>
    </row>
    <row r="908" spans="1:10" x14ac:dyDescent="0.2">
      <c r="A908">
        <v>7</v>
      </c>
      <c r="B908" t="s">
        <v>36</v>
      </c>
      <c r="C908">
        <v>20</v>
      </c>
      <c r="D908">
        <v>10</v>
      </c>
      <c r="E908">
        <v>1</v>
      </c>
      <c r="F908">
        <v>32</v>
      </c>
      <c r="G908">
        <v>1622</v>
      </c>
      <c r="H908">
        <v>0.69999998807907104</v>
      </c>
      <c r="I908">
        <v>9.3000001907348633</v>
      </c>
      <c r="J908" t="s">
        <v>391</v>
      </c>
    </row>
    <row r="909" spans="1:10" x14ac:dyDescent="0.2">
      <c r="A909">
        <v>8</v>
      </c>
      <c r="B909" t="s">
        <v>37</v>
      </c>
      <c r="C909">
        <v>20</v>
      </c>
      <c r="D909">
        <v>10</v>
      </c>
      <c r="E909">
        <v>1</v>
      </c>
      <c r="F909">
        <v>32</v>
      </c>
      <c r="G909">
        <v>1642</v>
      </c>
      <c r="H909">
        <v>0.69999998807907104</v>
      </c>
      <c r="I909">
        <v>9.3000001907348633</v>
      </c>
      <c r="J909" t="s">
        <v>391</v>
      </c>
    </row>
    <row r="910" spans="1:10" x14ac:dyDescent="0.2">
      <c r="A910">
        <v>9</v>
      </c>
      <c r="B910" t="s">
        <v>38</v>
      </c>
      <c r="C910">
        <v>20</v>
      </c>
      <c r="D910">
        <v>10</v>
      </c>
      <c r="E910">
        <v>1</v>
      </c>
      <c r="F910">
        <v>32</v>
      </c>
      <c r="G910">
        <v>1690</v>
      </c>
      <c r="H910">
        <v>0.69999998807907104</v>
      </c>
      <c r="I910" t="s">
        <v>392</v>
      </c>
      <c r="J910" t="s">
        <v>393</v>
      </c>
    </row>
    <row r="911" spans="1:10" x14ac:dyDescent="0.2">
      <c r="A911">
        <v>10</v>
      </c>
      <c r="B911" t="s">
        <v>39</v>
      </c>
      <c r="C911">
        <v>30</v>
      </c>
      <c r="D911">
        <v>15</v>
      </c>
      <c r="E911">
        <v>0</v>
      </c>
      <c r="F911">
        <v>32</v>
      </c>
      <c r="G911">
        <v>1706</v>
      </c>
      <c r="H911">
        <v>0.69999998807907104</v>
      </c>
      <c r="I911" t="s">
        <v>392</v>
      </c>
      <c r="J911" t="s">
        <v>393</v>
      </c>
    </row>
    <row r="912" spans="1:10" x14ac:dyDescent="0.2">
      <c r="A912">
        <v>11</v>
      </c>
      <c r="B912" t="s">
        <v>40</v>
      </c>
      <c r="C912">
        <v>30</v>
      </c>
      <c r="D912">
        <v>15</v>
      </c>
      <c r="E912">
        <v>1</v>
      </c>
      <c r="F912">
        <v>32</v>
      </c>
      <c r="G912">
        <v>1738</v>
      </c>
      <c r="H912">
        <v>0.69999998807907104</v>
      </c>
      <c r="I912" t="s">
        <v>392</v>
      </c>
      <c r="J912" t="s">
        <v>393</v>
      </c>
    </row>
    <row r="914" spans="1:8" x14ac:dyDescent="0.2">
      <c r="A914" t="s">
        <v>394</v>
      </c>
    </row>
    <row r="915" spans="1:8" x14ac:dyDescent="0.2">
      <c r="A915" t="s">
        <v>395</v>
      </c>
      <c r="B915" t="s">
        <v>396</v>
      </c>
      <c r="C915">
        <v>2</v>
      </c>
      <c r="D915">
        <v>3</v>
      </c>
      <c r="E915">
        <v>4</v>
      </c>
      <c r="F915">
        <v>5</v>
      </c>
    </row>
    <row r="916" spans="1:8" x14ac:dyDescent="0.2">
      <c r="A916">
        <v>1</v>
      </c>
      <c r="B916" t="s">
        <v>397</v>
      </c>
      <c r="C916" t="s">
        <v>398</v>
      </c>
      <c r="D916" t="s">
        <v>392</v>
      </c>
      <c r="E916" t="s">
        <v>399</v>
      </c>
      <c r="F916" t="s">
        <v>400</v>
      </c>
    </row>
    <row r="917" spans="1:8" x14ac:dyDescent="0.2">
      <c r="A917">
        <v>2</v>
      </c>
      <c r="B917" t="s">
        <v>392</v>
      </c>
      <c r="C917" t="s">
        <v>401</v>
      </c>
      <c r="D917" t="s">
        <v>392</v>
      </c>
      <c r="E917" t="s">
        <v>402</v>
      </c>
      <c r="F917" t="s">
        <v>403</v>
      </c>
    </row>
    <row r="918" spans="1:8" x14ac:dyDescent="0.2">
      <c r="A918">
        <v>3</v>
      </c>
      <c r="B918" t="s">
        <v>392</v>
      </c>
      <c r="C918" t="s">
        <v>404</v>
      </c>
      <c r="D918" t="s">
        <v>392</v>
      </c>
      <c r="E918" t="s">
        <v>405</v>
      </c>
      <c r="F918" t="s">
        <v>40</v>
      </c>
    </row>
    <row r="919" spans="1:8" x14ac:dyDescent="0.2">
      <c r="A919">
        <v>4</v>
      </c>
      <c r="B919" t="s">
        <v>392</v>
      </c>
      <c r="C919" t="s">
        <v>392</v>
      </c>
      <c r="D919" t="s">
        <v>392</v>
      </c>
      <c r="E919" t="s">
        <v>406</v>
      </c>
      <c r="F919" t="s">
        <v>392</v>
      </c>
    </row>
    <row r="921" spans="1:8" x14ac:dyDescent="0.2">
      <c r="A921" t="s">
        <v>407</v>
      </c>
    </row>
    <row r="923" spans="1:8" x14ac:dyDescent="0.2">
      <c r="A923" t="s">
        <v>408</v>
      </c>
    </row>
    <row r="924" spans="1:8" x14ac:dyDescent="0.2">
      <c r="A924" t="s">
        <v>21</v>
      </c>
      <c r="B924" t="s">
        <v>22</v>
      </c>
      <c r="C924" t="s">
        <v>409</v>
      </c>
      <c r="D924" t="s">
        <v>43</v>
      </c>
      <c r="E924" t="s">
        <v>410</v>
      </c>
      <c r="F924" t="s">
        <v>46</v>
      </c>
      <c r="G924" t="s">
        <v>47</v>
      </c>
      <c r="H924" t="s">
        <v>30</v>
      </c>
    </row>
    <row r="925" spans="1:8" x14ac:dyDescent="0.2">
      <c r="A925">
        <v>1</v>
      </c>
      <c r="B925" t="s">
        <v>30</v>
      </c>
      <c r="C925" t="s">
        <v>411</v>
      </c>
      <c r="D925">
        <v>3.7672998905181885</v>
      </c>
      <c r="E925">
        <v>3.4723999500274658</v>
      </c>
      <c r="F925">
        <v>21.532199859619141</v>
      </c>
      <c r="G925">
        <v>0.16130000352859497</v>
      </c>
      <c r="H925">
        <v>1</v>
      </c>
    </row>
    <row r="926" spans="1:8" x14ac:dyDescent="0.2">
      <c r="A926">
        <v>2</v>
      </c>
      <c r="B926" t="s">
        <v>31</v>
      </c>
      <c r="C926" t="s">
        <v>412</v>
      </c>
      <c r="D926">
        <v>7.5739998817443848</v>
      </c>
      <c r="E926">
        <v>1.614799976348877</v>
      </c>
      <c r="F926">
        <v>1.996399998664856</v>
      </c>
      <c r="G926">
        <v>0.80889999866485596</v>
      </c>
      <c r="H926">
        <v>1</v>
      </c>
    </row>
    <row r="927" spans="1:8" x14ac:dyDescent="0.2">
      <c r="A927">
        <v>3</v>
      </c>
      <c r="B927" t="s">
        <v>50</v>
      </c>
      <c r="C927" t="s">
        <v>413</v>
      </c>
      <c r="D927">
        <v>15.250300407409668</v>
      </c>
      <c r="E927">
        <v>1.0709999799728394</v>
      </c>
      <c r="F927">
        <v>1.2035000324249268</v>
      </c>
      <c r="G927">
        <v>0.88969999551773071</v>
      </c>
      <c r="H927">
        <v>1.0002000331878662</v>
      </c>
    </row>
    <row r="928" spans="1:8" x14ac:dyDescent="0.2">
      <c r="A928">
        <v>4</v>
      </c>
      <c r="B928" t="s">
        <v>51</v>
      </c>
      <c r="C928" t="s">
        <v>414</v>
      </c>
      <c r="D928">
        <v>24.793899536132812</v>
      </c>
      <c r="E928">
        <v>0.86309999227523804</v>
      </c>
      <c r="F928">
        <v>0.93500000238418579</v>
      </c>
      <c r="G928">
        <v>0.92309999465942383</v>
      </c>
      <c r="H928">
        <v>1.0001000165939331</v>
      </c>
    </row>
    <row r="929" spans="1:9" x14ac:dyDescent="0.2">
      <c r="A929">
        <v>5</v>
      </c>
      <c r="B929" t="s">
        <v>52</v>
      </c>
      <c r="C929" t="s">
        <v>415</v>
      </c>
      <c r="D929">
        <v>11.592599868774414</v>
      </c>
      <c r="E929">
        <v>5.3768000602722168</v>
      </c>
      <c r="F929">
        <v>10.723799705505371</v>
      </c>
      <c r="G929">
        <v>0.49950000643730164</v>
      </c>
      <c r="H929">
        <v>1.0038000345230103</v>
      </c>
    </row>
    <row r="930" spans="1:9" x14ac:dyDescent="0.2">
      <c r="A930">
        <v>6</v>
      </c>
      <c r="B930" t="s">
        <v>53</v>
      </c>
      <c r="C930" t="s">
        <v>416</v>
      </c>
      <c r="D930">
        <v>21.579999923706055</v>
      </c>
      <c r="E930">
        <v>3.6456000804901123</v>
      </c>
      <c r="F930">
        <v>5.8873000144958496</v>
      </c>
      <c r="G930">
        <v>0.61500000953674316</v>
      </c>
      <c r="H930">
        <v>1.0068999528884888</v>
      </c>
    </row>
    <row r="931" spans="1:9" x14ac:dyDescent="0.2">
      <c r="A931">
        <v>7</v>
      </c>
      <c r="B931" t="s">
        <v>54</v>
      </c>
      <c r="C931" t="s">
        <v>414</v>
      </c>
      <c r="D931">
        <v>55.340999603271484</v>
      </c>
      <c r="E931">
        <v>3.2097001075744629</v>
      </c>
      <c r="F931">
        <v>4.4021000862121582</v>
      </c>
      <c r="G931">
        <v>0.72850000858306885</v>
      </c>
      <c r="H931">
        <v>1.0009000301361084</v>
      </c>
    </row>
    <row r="932" spans="1:9" x14ac:dyDescent="0.2">
      <c r="A932">
        <v>8</v>
      </c>
      <c r="B932" t="s">
        <v>55</v>
      </c>
      <c r="C932" t="s">
        <v>416</v>
      </c>
      <c r="D932">
        <v>20.350000381469727</v>
      </c>
      <c r="E932">
        <v>4.6729998588562012</v>
      </c>
      <c r="F932">
        <v>7.9214000701904297</v>
      </c>
      <c r="G932">
        <v>0.58609998226165771</v>
      </c>
      <c r="H932">
        <v>1.0065000057220459</v>
      </c>
    </row>
    <row r="933" spans="1:9" x14ac:dyDescent="0.2">
      <c r="A933">
        <v>9</v>
      </c>
      <c r="B933" t="s">
        <v>56</v>
      </c>
      <c r="C933" t="s">
        <v>417</v>
      </c>
      <c r="D933">
        <v>23.877099990844727</v>
      </c>
      <c r="E933">
        <v>0.19910000264644623</v>
      </c>
      <c r="F933">
        <v>0.20250000059604645</v>
      </c>
      <c r="G933">
        <v>0.98320001363754272</v>
      </c>
      <c r="H933">
        <v>1</v>
      </c>
    </row>
    <row r="934" spans="1:9" x14ac:dyDescent="0.2">
      <c r="A934">
        <v>10</v>
      </c>
      <c r="B934" t="s">
        <v>57</v>
      </c>
      <c r="C934" t="s">
        <v>418</v>
      </c>
      <c r="D934">
        <v>42.30059814453125</v>
      </c>
      <c r="E934">
        <v>0.26780000329017639</v>
      </c>
      <c r="F934">
        <v>0.27369999885559082</v>
      </c>
      <c r="G934">
        <v>0.97869998216629028</v>
      </c>
      <c r="H934">
        <v>1</v>
      </c>
    </row>
    <row r="935" spans="1:9" x14ac:dyDescent="0.2">
      <c r="A935">
        <v>11</v>
      </c>
      <c r="B935" t="s">
        <v>58</v>
      </c>
      <c r="C935" t="s">
        <v>419</v>
      </c>
      <c r="D935">
        <v>99.9833984375</v>
      </c>
      <c r="E935">
        <v>0.59130001068115234</v>
      </c>
      <c r="F935">
        <v>0.60600000619888306</v>
      </c>
      <c r="G935">
        <v>0.9757000207901001</v>
      </c>
      <c r="H935">
        <v>1</v>
      </c>
    </row>
    <row r="937" spans="1:9" x14ac:dyDescent="0.2">
      <c r="A937" t="s">
        <v>420</v>
      </c>
    </row>
    <row r="938" spans="1:9" x14ac:dyDescent="0.2">
      <c r="A938" t="s">
        <v>21</v>
      </c>
      <c r="B938" t="s">
        <v>22</v>
      </c>
      <c r="C938" t="s">
        <v>421</v>
      </c>
      <c r="D938" t="s">
        <v>24</v>
      </c>
      <c r="E938" t="s">
        <v>422</v>
      </c>
      <c r="F938" t="s">
        <v>423</v>
      </c>
      <c r="G938" t="s">
        <v>27</v>
      </c>
      <c r="H938" t="s">
        <v>424</v>
      </c>
      <c r="I938" t="s">
        <v>425</v>
      </c>
    </row>
    <row r="939" spans="1:9" x14ac:dyDescent="0.2">
      <c r="A939">
        <v>1</v>
      </c>
      <c r="B939" t="s">
        <v>30</v>
      </c>
      <c r="C939">
        <v>2.0010000767456404E-8</v>
      </c>
      <c r="D939">
        <v>518.70001220703125</v>
      </c>
      <c r="E939">
        <v>137.5</v>
      </c>
      <c r="F939">
        <v>84</v>
      </c>
      <c r="G939">
        <v>0.74000000953674316</v>
      </c>
      <c r="H939" t="s">
        <v>426</v>
      </c>
      <c r="I939" t="s">
        <v>427</v>
      </c>
    </row>
    <row r="940" spans="1:9" x14ac:dyDescent="0.2">
      <c r="A940">
        <v>2</v>
      </c>
      <c r="B940" t="s">
        <v>31</v>
      </c>
      <c r="C940">
        <v>2.0010000767456404E-8</v>
      </c>
      <c r="D940">
        <v>2201.199951171875</v>
      </c>
      <c r="E940">
        <v>15.699999809265137</v>
      </c>
      <c r="F940">
        <v>11</v>
      </c>
      <c r="G940">
        <v>0.30000001192092896</v>
      </c>
      <c r="H940" t="s">
        <v>426</v>
      </c>
      <c r="I940" t="s">
        <v>428</v>
      </c>
    </row>
    <row r="941" spans="1:9" x14ac:dyDescent="0.2">
      <c r="A941">
        <v>3</v>
      </c>
      <c r="B941" t="s">
        <v>32</v>
      </c>
      <c r="C941">
        <v>2.0010000767456404E-8</v>
      </c>
      <c r="D941">
        <v>5679.7998046875</v>
      </c>
      <c r="E941">
        <v>33.599998474121094</v>
      </c>
      <c r="F941">
        <v>22.700000762939453</v>
      </c>
      <c r="G941">
        <v>0.18999999761581421</v>
      </c>
      <c r="H941" t="s">
        <v>426</v>
      </c>
      <c r="I941" t="s">
        <v>429</v>
      </c>
    </row>
    <row r="942" spans="1:9" x14ac:dyDescent="0.2">
      <c r="A942">
        <v>4</v>
      </c>
      <c r="B942" t="s">
        <v>33</v>
      </c>
      <c r="C942">
        <v>1.9990000765801597E-8</v>
      </c>
      <c r="D942">
        <v>9333.5</v>
      </c>
      <c r="E942">
        <v>48.799999237060547</v>
      </c>
      <c r="F942">
        <v>43.299999237060547</v>
      </c>
      <c r="G942">
        <v>0.15000000596046448</v>
      </c>
      <c r="H942" t="s">
        <v>426</v>
      </c>
      <c r="I942" t="s">
        <v>430</v>
      </c>
    </row>
    <row r="943" spans="1:9" x14ac:dyDescent="0.2">
      <c r="A943">
        <v>5</v>
      </c>
      <c r="B943" t="s">
        <v>34</v>
      </c>
      <c r="C943">
        <v>1.9990000765801597E-8</v>
      </c>
      <c r="D943">
        <v>946.0999755859375</v>
      </c>
      <c r="E943">
        <v>8</v>
      </c>
      <c r="F943">
        <v>6</v>
      </c>
      <c r="G943">
        <v>0.46000000834465027</v>
      </c>
      <c r="H943" t="s">
        <v>426</v>
      </c>
      <c r="I943" t="s">
        <v>431</v>
      </c>
    </row>
    <row r="944" spans="1:9" x14ac:dyDescent="0.2">
      <c r="A944">
        <v>6</v>
      </c>
      <c r="B944" t="s">
        <v>35</v>
      </c>
      <c r="C944">
        <v>1.9999999878450581E-8</v>
      </c>
      <c r="D944">
        <v>3476.10009765625</v>
      </c>
      <c r="E944">
        <v>37.200000762939453</v>
      </c>
      <c r="F944">
        <v>18.200000762939453</v>
      </c>
      <c r="G944">
        <v>0.23999999463558197</v>
      </c>
      <c r="H944" t="s">
        <v>426</v>
      </c>
      <c r="I944" t="s">
        <v>432</v>
      </c>
    </row>
    <row r="945" spans="1:10" x14ac:dyDescent="0.2">
      <c r="A945">
        <v>7</v>
      </c>
      <c r="B945" t="s">
        <v>36</v>
      </c>
      <c r="C945">
        <v>1.9990000765801597E-8</v>
      </c>
      <c r="D945">
        <v>10542.5</v>
      </c>
      <c r="E945">
        <v>126.69999694824219</v>
      </c>
      <c r="F945">
        <v>38.400001525878906</v>
      </c>
      <c r="G945">
        <v>0.14000000059604645</v>
      </c>
      <c r="H945" t="s">
        <v>426</v>
      </c>
      <c r="I945" t="s">
        <v>430</v>
      </c>
    </row>
    <row r="946" spans="1:10" x14ac:dyDescent="0.2">
      <c r="A946">
        <v>8</v>
      </c>
      <c r="B946" t="s">
        <v>37</v>
      </c>
      <c r="C946">
        <v>1.9999999878450581E-8</v>
      </c>
      <c r="D946">
        <v>2742.5</v>
      </c>
      <c r="E946">
        <v>17.200000762939453</v>
      </c>
      <c r="F946">
        <v>15</v>
      </c>
      <c r="G946">
        <v>0.27000001072883606</v>
      </c>
      <c r="H946" t="s">
        <v>426</v>
      </c>
      <c r="I946" t="s">
        <v>432</v>
      </c>
    </row>
    <row r="947" spans="1:10" x14ac:dyDescent="0.2">
      <c r="A947">
        <v>9</v>
      </c>
      <c r="B947" t="s">
        <v>38</v>
      </c>
      <c r="C947">
        <v>1.9990000765801597E-8</v>
      </c>
      <c r="D947">
        <v>2234.10009765625</v>
      </c>
      <c r="E947">
        <v>26</v>
      </c>
      <c r="F947">
        <v>23.200000762939453</v>
      </c>
      <c r="G947">
        <v>0.30000001192092896</v>
      </c>
      <c r="H947" t="s">
        <v>426</v>
      </c>
      <c r="I947" t="s">
        <v>433</v>
      </c>
    </row>
    <row r="948" spans="1:10" x14ac:dyDescent="0.2">
      <c r="A948">
        <v>10</v>
      </c>
      <c r="B948" t="s">
        <v>39</v>
      </c>
      <c r="C948">
        <v>1.9990000765801597E-8</v>
      </c>
      <c r="D948">
        <v>3787.300048828125</v>
      </c>
      <c r="E948">
        <v>69.599998474121094</v>
      </c>
      <c r="F948">
        <v>20.200000762939453</v>
      </c>
      <c r="G948">
        <v>0.23000000417232513</v>
      </c>
      <c r="H948" t="s">
        <v>426</v>
      </c>
      <c r="I948" t="s">
        <v>434</v>
      </c>
    </row>
    <row r="949" spans="1:10" x14ac:dyDescent="0.2">
      <c r="A949">
        <v>11</v>
      </c>
      <c r="B949" t="s">
        <v>40</v>
      </c>
      <c r="C949">
        <v>2.0010000767456404E-8</v>
      </c>
      <c r="D949">
        <v>4901</v>
      </c>
      <c r="E949">
        <v>11.699999809265137</v>
      </c>
      <c r="F949">
        <v>9.8999996185302734</v>
      </c>
      <c r="G949">
        <v>0.20000000298023224</v>
      </c>
      <c r="H949" t="s">
        <v>426</v>
      </c>
      <c r="I949" t="s">
        <v>435</v>
      </c>
    </row>
    <row r="951" spans="1:10" x14ac:dyDescent="0.2">
      <c r="A951" t="s">
        <v>62</v>
      </c>
    </row>
    <row r="954" spans="1:10" x14ac:dyDescent="0.2">
      <c r="A954" t="s">
        <v>368</v>
      </c>
    </row>
    <row r="955" spans="1:10" x14ac:dyDescent="0.2">
      <c r="A955" t="s">
        <v>369</v>
      </c>
    </row>
    <row r="956" spans="1:10" x14ac:dyDescent="0.2">
      <c r="A956" t="s">
        <v>21</v>
      </c>
      <c r="B956" t="s">
        <v>22</v>
      </c>
      <c r="C956" t="s">
        <v>370</v>
      </c>
      <c r="D956" t="s">
        <v>371</v>
      </c>
      <c r="E956" t="s">
        <v>372</v>
      </c>
      <c r="F956" t="s">
        <v>373</v>
      </c>
      <c r="G956" t="s">
        <v>374</v>
      </c>
      <c r="H956" t="s">
        <v>375</v>
      </c>
      <c r="I956" t="s">
        <v>376</v>
      </c>
      <c r="J956" t="s">
        <v>377</v>
      </c>
    </row>
    <row r="957" spans="1:10" x14ac:dyDescent="0.2">
      <c r="A957">
        <v>1</v>
      </c>
      <c r="B957" t="s">
        <v>30</v>
      </c>
      <c r="C957" t="s">
        <v>378</v>
      </c>
      <c r="D957" t="s">
        <v>379</v>
      </c>
      <c r="E957">
        <v>1</v>
      </c>
      <c r="F957">
        <v>15</v>
      </c>
      <c r="G957">
        <v>84.869003295898438</v>
      </c>
      <c r="H957">
        <v>1.8320000171661377</v>
      </c>
      <c r="I957">
        <v>6</v>
      </c>
      <c r="J957">
        <v>5</v>
      </c>
    </row>
    <row r="958" spans="1:10" x14ac:dyDescent="0.2">
      <c r="A958">
        <v>2</v>
      </c>
      <c r="B958" t="s">
        <v>31</v>
      </c>
      <c r="C958" t="s">
        <v>378</v>
      </c>
      <c r="D958" t="s">
        <v>380</v>
      </c>
      <c r="E958">
        <v>2</v>
      </c>
      <c r="F958">
        <v>15</v>
      </c>
      <c r="G958">
        <v>151.10800170898438</v>
      </c>
      <c r="H958">
        <v>0.47277998924255371</v>
      </c>
      <c r="I958">
        <v>2</v>
      </c>
      <c r="J958">
        <v>2</v>
      </c>
    </row>
    <row r="959" spans="1:10" x14ac:dyDescent="0.2">
      <c r="A959">
        <v>3</v>
      </c>
      <c r="B959" t="s">
        <v>32</v>
      </c>
      <c r="C959" t="s">
        <v>378</v>
      </c>
      <c r="D959" t="s">
        <v>380</v>
      </c>
      <c r="E959">
        <v>2</v>
      </c>
      <c r="F959">
        <v>15</v>
      </c>
      <c r="G959">
        <v>119.48699951171875</v>
      </c>
      <c r="H959">
        <v>0.37413999438285828</v>
      </c>
      <c r="I959">
        <v>3</v>
      </c>
      <c r="J959">
        <v>7</v>
      </c>
    </row>
    <row r="960" spans="1:10" x14ac:dyDescent="0.2">
      <c r="A960">
        <v>4</v>
      </c>
      <c r="B960" t="s">
        <v>33</v>
      </c>
      <c r="C960" t="s">
        <v>378</v>
      </c>
      <c r="D960" t="s">
        <v>380</v>
      </c>
      <c r="E960">
        <v>2</v>
      </c>
      <c r="F960">
        <v>15</v>
      </c>
      <c r="G960">
        <v>107.24500274658203</v>
      </c>
      <c r="H960">
        <v>0.33583998680114746</v>
      </c>
      <c r="I960">
        <v>2</v>
      </c>
      <c r="J960">
        <v>2.4000000953674316</v>
      </c>
    </row>
    <row r="961" spans="1:10" x14ac:dyDescent="0.2">
      <c r="A961">
        <v>5</v>
      </c>
      <c r="B961" t="s">
        <v>34</v>
      </c>
      <c r="C961" t="s">
        <v>378</v>
      </c>
      <c r="D961" t="s">
        <v>381</v>
      </c>
      <c r="E961">
        <v>4</v>
      </c>
      <c r="F961">
        <v>15</v>
      </c>
      <c r="G961">
        <v>129.45700073242188</v>
      </c>
      <c r="H961">
        <v>1.1910099983215332</v>
      </c>
      <c r="I961">
        <v>4.9000000953674316</v>
      </c>
      <c r="J961">
        <v>4.1999998092651367</v>
      </c>
    </row>
    <row r="962" spans="1:10" x14ac:dyDescent="0.2">
      <c r="A962">
        <v>6</v>
      </c>
      <c r="B962" t="s">
        <v>35</v>
      </c>
      <c r="C962" t="s">
        <v>378</v>
      </c>
      <c r="D962" t="s">
        <v>381</v>
      </c>
      <c r="E962">
        <v>4</v>
      </c>
      <c r="F962">
        <v>15</v>
      </c>
      <c r="G962">
        <v>90.679000854492188</v>
      </c>
      <c r="H962">
        <v>0.83393001556396484</v>
      </c>
      <c r="I962">
        <v>5.5</v>
      </c>
      <c r="J962">
        <v>5.9000000953674316</v>
      </c>
    </row>
    <row r="963" spans="1:10" x14ac:dyDescent="0.2">
      <c r="A963">
        <v>7</v>
      </c>
      <c r="B963" t="s">
        <v>36</v>
      </c>
      <c r="C963" t="s">
        <v>378</v>
      </c>
      <c r="D963" t="s">
        <v>381</v>
      </c>
      <c r="E963">
        <v>4</v>
      </c>
      <c r="F963">
        <v>15</v>
      </c>
      <c r="G963">
        <v>77.502998352050781</v>
      </c>
      <c r="H963">
        <v>0.71253997087478638</v>
      </c>
      <c r="I963">
        <v>3.2999999523162842</v>
      </c>
      <c r="J963">
        <v>4.0999999046325684</v>
      </c>
    </row>
    <row r="964" spans="1:10" x14ac:dyDescent="0.2">
      <c r="A964">
        <v>8</v>
      </c>
      <c r="B964" t="s">
        <v>37</v>
      </c>
      <c r="C964" t="s">
        <v>378</v>
      </c>
      <c r="D964" t="s">
        <v>381</v>
      </c>
      <c r="E964">
        <v>4</v>
      </c>
      <c r="F964">
        <v>15</v>
      </c>
      <c r="G964">
        <v>107.51300048828125</v>
      </c>
      <c r="H964">
        <v>0.98900002241134644</v>
      </c>
      <c r="I964">
        <v>7.5</v>
      </c>
      <c r="J964">
        <v>3</v>
      </c>
    </row>
    <row r="965" spans="1:10" x14ac:dyDescent="0.2">
      <c r="A965">
        <v>9</v>
      </c>
      <c r="B965" t="s">
        <v>38</v>
      </c>
      <c r="C965" t="s">
        <v>378</v>
      </c>
      <c r="D965" t="s">
        <v>382</v>
      </c>
      <c r="E965">
        <v>5</v>
      </c>
      <c r="F965">
        <v>15</v>
      </c>
      <c r="G965">
        <v>134.93400573730469</v>
      </c>
      <c r="H965">
        <v>0.19359999895095825</v>
      </c>
      <c r="I965">
        <v>3.5</v>
      </c>
      <c r="J965">
        <v>3.5999999046325684</v>
      </c>
    </row>
    <row r="966" spans="1:10" x14ac:dyDescent="0.2">
      <c r="A966">
        <v>10</v>
      </c>
      <c r="B966" t="s">
        <v>39</v>
      </c>
      <c r="C966" t="s">
        <v>378</v>
      </c>
      <c r="D966" t="s">
        <v>382</v>
      </c>
      <c r="E966">
        <v>5</v>
      </c>
      <c r="F966">
        <v>15</v>
      </c>
      <c r="G966">
        <v>146.42500305175781</v>
      </c>
      <c r="H966">
        <v>0.21017999947071075</v>
      </c>
      <c r="I966">
        <v>1</v>
      </c>
      <c r="J966">
        <v>3.2999999523162842</v>
      </c>
    </row>
    <row r="967" spans="1:10" x14ac:dyDescent="0.2">
      <c r="A967">
        <v>11</v>
      </c>
      <c r="B967" t="s">
        <v>40</v>
      </c>
      <c r="C967" t="s">
        <v>378</v>
      </c>
      <c r="D967" t="s">
        <v>382</v>
      </c>
      <c r="E967">
        <v>5</v>
      </c>
      <c r="F967">
        <v>15</v>
      </c>
      <c r="G967">
        <v>191.38900756835938</v>
      </c>
      <c r="H967">
        <v>0.27485001087188721</v>
      </c>
      <c r="I967">
        <v>3</v>
      </c>
      <c r="J967">
        <v>4</v>
      </c>
    </row>
    <row r="969" spans="1:10" x14ac:dyDescent="0.2">
      <c r="A969" t="s">
        <v>21</v>
      </c>
      <c r="B969" t="s">
        <v>22</v>
      </c>
      <c r="C969" t="s">
        <v>383</v>
      </c>
      <c r="D969" t="s">
        <v>384</v>
      </c>
      <c r="E969" t="s">
        <v>385</v>
      </c>
      <c r="F969" t="s">
        <v>386</v>
      </c>
      <c r="G969" t="s">
        <v>387</v>
      </c>
      <c r="H969" t="s">
        <v>388</v>
      </c>
      <c r="I969" t="s">
        <v>389</v>
      </c>
      <c r="J969" t="s">
        <v>390</v>
      </c>
    </row>
    <row r="970" spans="1:10" x14ac:dyDescent="0.2">
      <c r="A970">
        <v>1</v>
      </c>
      <c r="B970" t="s">
        <v>30</v>
      </c>
      <c r="C970">
        <v>10</v>
      </c>
      <c r="D970">
        <v>5</v>
      </c>
      <c r="E970">
        <v>1</v>
      </c>
      <c r="F970">
        <v>64</v>
      </c>
      <c r="G970">
        <v>1630</v>
      </c>
      <c r="H970">
        <v>0.69999998807907104</v>
      </c>
      <c r="I970">
        <v>9.3000001907348633</v>
      </c>
      <c r="J970" t="s">
        <v>391</v>
      </c>
    </row>
    <row r="971" spans="1:10" x14ac:dyDescent="0.2">
      <c r="A971">
        <v>2</v>
      </c>
      <c r="B971" t="s">
        <v>31</v>
      </c>
      <c r="C971">
        <v>20</v>
      </c>
      <c r="D971">
        <v>10</v>
      </c>
      <c r="E971">
        <v>0</v>
      </c>
      <c r="F971">
        <v>64</v>
      </c>
      <c r="G971">
        <v>1686</v>
      </c>
      <c r="H971">
        <v>0.69999998807907104</v>
      </c>
      <c r="I971" t="s">
        <v>392</v>
      </c>
      <c r="J971" t="s">
        <v>393</v>
      </c>
    </row>
    <row r="972" spans="1:10" x14ac:dyDescent="0.2">
      <c r="A972">
        <v>3</v>
      </c>
      <c r="B972" t="s">
        <v>32</v>
      </c>
      <c r="C972">
        <v>20</v>
      </c>
      <c r="D972">
        <v>10</v>
      </c>
      <c r="E972">
        <v>0</v>
      </c>
      <c r="F972">
        <v>64</v>
      </c>
      <c r="G972">
        <v>1672</v>
      </c>
      <c r="H972">
        <v>0.69999998807907104</v>
      </c>
      <c r="I972" t="s">
        <v>392</v>
      </c>
      <c r="J972" t="s">
        <v>393</v>
      </c>
    </row>
    <row r="973" spans="1:10" x14ac:dyDescent="0.2">
      <c r="A973">
        <v>4</v>
      </c>
      <c r="B973" t="s">
        <v>33</v>
      </c>
      <c r="C973">
        <v>20</v>
      </c>
      <c r="D973">
        <v>10</v>
      </c>
      <c r="E973">
        <v>1</v>
      </c>
      <c r="F973">
        <v>64</v>
      </c>
      <c r="G973">
        <v>1664</v>
      </c>
      <c r="H973">
        <v>0.69999998807907104</v>
      </c>
      <c r="I973" t="s">
        <v>392</v>
      </c>
      <c r="J973" t="s">
        <v>393</v>
      </c>
    </row>
    <row r="974" spans="1:10" x14ac:dyDescent="0.2">
      <c r="A974">
        <v>5</v>
      </c>
      <c r="B974" t="s">
        <v>34</v>
      </c>
      <c r="C974">
        <v>10</v>
      </c>
      <c r="D974">
        <v>5</v>
      </c>
      <c r="E974">
        <v>1</v>
      </c>
      <c r="F974">
        <v>32</v>
      </c>
      <c r="G974">
        <v>1658</v>
      </c>
      <c r="H974">
        <v>0.69999998807907104</v>
      </c>
      <c r="I974">
        <v>9.3000001907348633</v>
      </c>
      <c r="J974" t="s">
        <v>391</v>
      </c>
    </row>
    <row r="975" spans="1:10" x14ac:dyDescent="0.2">
      <c r="A975">
        <v>6</v>
      </c>
      <c r="B975" t="s">
        <v>35</v>
      </c>
      <c r="C975">
        <v>20</v>
      </c>
      <c r="D975">
        <v>10</v>
      </c>
      <c r="E975">
        <v>1</v>
      </c>
      <c r="F975">
        <v>32</v>
      </c>
      <c r="G975">
        <v>1632</v>
      </c>
      <c r="H975">
        <v>0.69999998807907104</v>
      </c>
      <c r="I975">
        <v>9.3000001907348633</v>
      </c>
      <c r="J975" t="s">
        <v>391</v>
      </c>
    </row>
    <row r="976" spans="1:10" x14ac:dyDescent="0.2">
      <c r="A976">
        <v>7</v>
      </c>
      <c r="B976" t="s">
        <v>36</v>
      </c>
      <c r="C976">
        <v>20</v>
      </c>
      <c r="D976">
        <v>10</v>
      </c>
      <c r="E976">
        <v>1</v>
      </c>
      <c r="F976">
        <v>32</v>
      </c>
      <c r="G976">
        <v>1622</v>
      </c>
      <c r="H976">
        <v>0.69999998807907104</v>
      </c>
      <c r="I976">
        <v>9.3000001907348633</v>
      </c>
      <c r="J976" t="s">
        <v>391</v>
      </c>
    </row>
    <row r="977" spans="1:10" x14ac:dyDescent="0.2">
      <c r="A977">
        <v>8</v>
      </c>
      <c r="B977" t="s">
        <v>37</v>
      </c>
      <c r="C977">
        <v>20</v>
      </c>
      <c r="D977">
        <v>10</v>
      </c>
      <c r="E977">
        <v>1</v>
      </c>
      <c r="F977">
        <v>32</v>
      </c>
      <c r="G977">
        <v>1642</v>
      </c>
      <c r="H977">
        <v>0.69999998807907104</v>
      </c>
      <c r="I977">
        <v>9.3000001907348633</v>
      </c>
      <c r="J977" t="s">
        <v>391</v>
      </c>
    </row>
    <row r="978" spans="1:10" x14ac:dyDescent="0.2">
      <c r="A978">
        <v>9</v>
      </c>
      <c r="B978" t="s">
        <v>38</v>
      </c>
      <c r="C978">
        <v>20</v>
      </c>
      <c r="D978">
        <v>10</v>
      </c>
      <c r="E978">
        <v>1</v>
      </c>
      <c r="F978">
        <v>32</v>
      </c>
      <c r="G978">
        <v>1690</v>
      </c>
      <c r="H978">
        <v>0.69999998807907104</v>
      </c>
      <c r="I978" t="s">
        <v>392</v>
      </c>
      <c r="J978" t="s">
        <v>393</v>
      </c>
    </row>
    <row r="979" spans="1:10" x14ac:dyDescent="0.2">
      <c r="A979">
        <v>10</v>
      </c>
      <c r="B979" t="s">
        <v>39</v>
      </c>
      <c r="C979">
        <v>30</v>
      </c>
      <c r="D979">
        <v>15</v>
      </c>
      <c r="E979">
        <v>0</v>
      </c>
      <c r="F979">
        <v>32</v>
      </c>
      <c r="G979">
        <v>1706</v>
      </c>
      <c r="H979">
        <v>0.69999998807907104</v>
      </c>
      <c r="I979" t="s">
        <v>392</v>
      </c>
      <c r="J979" t="s">
        <v>393</v>
      </c>
    </row>
    <row r="980" spans="1:10" x14ac:dyDescent="0.2">
      <c r="A980">
        <v>11</v>
      </c>
      <c r="B980" t="s">
        <v>40</v>
      </c>
      <c r="C980">
        <v>30</v>
      </c>
      <c r="D980">
        <v>15</v>
      </c>
      <c r="E980">
        <v>1</v>
      </c>
      <c r="F980">
        <v>32</v>
      </c>
      <c r="G980">
        <v>1738</v>
      </c>
      <c r="H980">
        <v>0.69999998807907104</v>
      </c>
      <c r="I980" t="s">
        <v>392</v>
      </c>
      <c r="J980" t="s">
        <v>393</v>
      </c>
    </row>
    <row r="982" spans="1:10" x14ac:dyDescent="0.2">
      <c r="A982" t="s">
        <v>394</v>
      </c>
    </row>
    <row r="983" spans="1:10" x14ac:dyDescent="0.2">
      <c r="A983" t="s">
        <v>395</v>
      </c>
      <c r="B983" t="s">
        <v>396</v>
      </c>
      <c r="C983">
        <v>2</v>
      </c>
      <c r="D983">
        <v>3</v>
      </c>
      <c r="E983">
        <v>4</v>
      </c>
      <c r="F983">
        <v>5</v>
      </c>
    </row>
    <row r="984" spans="1:10" x14ac:dyDescent="0.2">
      <c r="A984">
        <v>1</v>
      </c>
      <c r="B984" t="s">
        <v>397</v>
      </c>
      <c r="C984" t="s">
        <v>398</v>
      </c>
      <c r="D984" t="s">
        <v>392</v>
      </c>
      <c r="E984" t="s">
        <v>399</v>
      </c>
      <c r="F984" t="s">
        <v>400</v>
      </c>
    </row>
    <row r="985" spans="1:10" x14ac:dyDescent="0.2">
      <c r="A985">
        <v>2</v>
      </c>
      <c r="B985" t="s">
        <v>392</v>
      </c>
      <c r="C985" t="s">
        <v>401</v>
      </c>
      <c r="D985" t="s">
        <v>392</v>
      </c>
      <c r="E985" t="s">
        <v>402</v>
      </c>
      <c r="F985" t="s">
        <v>403</v>
      </c>
    </row>
    <row r="986" spans="1:10" x14ac:dyDescent="0.2">
      <c r="A986">
        <v>3</v>
      </c>
      <c r="B986" t="s">
        <v>392</v>
      </c>
      <c r="C986" t="s">
        <v>404</v>
      </c>
      <c r="D986" t="s">
        <v>392</v>
      </c>
      <c r="E986" t="s">
        <v>405</v>
      </c>
      <c r="F986" t="s">
        <v>40</v>
      </c>
    </row>
    <row r="987" spans="1:10" x14ac:dyDescent="0.2">
      <c r="A987">
        <v>4</v>
      </c>
      <c r="B987" t="s">
        <v>392</v>
      </c>
      <c r="C987" t="s">
        <v>392</v>
      </c>
      <c r="D987" t="s">
        <v>392</v>
      </c>
      <c r="E987" t="s">
        <v>406</v>
      </c>
      <c r="F987" t="s">
        <v>392</v>
      </c>
    </row>
    <row r="989" spans="1:10" x14ac:dyDescent="0.2">
      <c r="A989" t="s">
        <v>407</v>
      </c>
    </row>
    <row r="991" spans="1:10" x14ac:dyDescent="0.2">
      <c r="A991" t="s">
        <v>408</v>
      </c>
    </row>
    <row r="992" spans="1:10" x14ac:dyDescent="0.2">
      <c r="A992" t="s">
        <v>21</v>
      </c>
      <c r="B992" t="s">
        <v>22</v>
      </c>
      <c r="C992" t="s">
        <v>409</v>
      </c>
      <c r="D992" t="s">
        <v>43</v>
      </c>
      <c r="E992" t="s">
        <v>410</v>
      </c>
      <c r="F992" t="s">
        <v>46</v>
      </c>
      <c r="G992" t="s">
        <v>47</v>
      </c>
      <c r="H992" t="s">
        <v>30</v>
      </c>
    </row>
    <row r="993" spans="1:9" x14ac:dyDescent="0.2">
      <c r="A993">
        <v>1</v>
      </c>
      <c r="B993" t="s">
        <v>30</v>
      </c>
      <c r="C993" t="s">
        <v>411</v>
      </c>
      <c r="D993">
        <v>3.7672998905181885</v>
      </c>
      <c r="E993">
        <v>3.4723999500274658</v>
      </c>
      <c r="F993">
        <v>21.532199859619141</v>
      </c>
      <c r="G993">
        <v>0.16130000352859497</v>
      </c>
      <c r="H993">
        <v>1</v>
      </c>
    </row>
    <row r="994" spans="1:9" x14ac:dyDescent="0.2">
      <c r="A994">
        <v>2</v>
      </c>
      <c r="B994" t="s">
        <v>31</v>
      </c>
      <c r="C994" t="s">
        <v>412</v>
      </c>
      <c r="D994">
        <v>7.5739998817443848</v>
      </c>
      <c r="E994">
        <v>1.614799976348877</v>
      </c>
      <c r="F994">
        <v>1.996399998664856</v>
      </c>
      <c r="G994">
        <v>0.80889999866485596</v>
      </c>
      <c r="H994">
        <v>1</v>
      </c>
    </row>
    <row r="995" spans="1:9" x14ac:dyDescent="0.2">
      <c r="A995">
        <v>3</v>
      </c>
      <c r="B995" t="s">
        <v>50</v>
      </c>
      <c r="C995" t="s">
        <v>413</v>
      </c>
      <c r="D995">
        <v>15.250300407409668</v>
      </c>
      <c r="E995">
        <v>1.0709999799728394</v>
      </c>
      <c r="F995">
        <v>1.2035000324249268</v>
      </c>
      <c r="G995">
        <v>0.88969999551773071</v>
      </c>
      <c r="H995">
        <v>1.0002000331878662</v>
      </c>
    </row>
    <row r="996" spans="1:9" x14ac:dyDescent="0.2">
      <c r="A996">
        <v>4</v>
      </c>
      <c r="B996" t="s">
        <v>51</v>
      </c>
      <c r="C996" t="s">
        <v>414</v>
      </c>
      <c r="D996">
        <v>24.793899536132812</v>
      </c>
      <c r="E996">
        <v>0.86309999227523804</v>
      </c>
      <c r="F996">
        <v>0.93500000238418579</v>
      </c>
      <c r="G996">
        <v>0.92309999465942383</v>
      </c>
      <c r="H996">
        <v>1.0001000165939331</v>
      </c>
    </row>
    <row r="997" spans="1:9" x14ac:dyDescent="0.2">
      <c r="A997">
        <v>5</v>
      </c>
      <c r="B997" t="s">
        <v>52</v>
      </c>
      <c r="C997" t="s">
        <v>415</v>
      </c>
      <c r="D997">
        <v>11.592599868774414</v>
      </c>
      <c r="E997">
        <v>5.3768000602722168</v>
      </c>
      <c r="F997">
        <v>10.723799705505371</v>
      </c>
      <c r="G997">
        <v>0.49950000643730164</v>
      </c>
      <c r="H997">
        <v>1.0038000345230103</v>
      </c>
    </row>
    <row r="998" spans="1:9" x14ac:dyDescent="0.2">
      <c r="A998">
        <v>6</v>
      </c>
      <c r="B998" t="s">
        <v>53</v>
      </c>
      <c r="C998" t="s">
        <v>416</v>
      </c>
      <c r="D998">
        <v>21.579999923706055</v>
      </c>
      <c r="E998">
        <v>3.6456000804901123</v>
      </c>
      <c r="F998">
        <v>5.8873000144958496</v>
      </c>
      <c r="G998">
        <v>0.61500000953674316</v>
      </c>
      <c r="H998">
        <v>1.0068999528884888</v>
      </c>
    </row>
    <row r="999" spans="1:9" x14ac:dyDescent="0.2">
      <c r="A999">
        <v>7</v>
      </c>
      <c r="B999" t="s">
        <v>54</v>
      </c>
      <c r="C999" t="s">
        <v>414</v>
      </c>
      <c r="D999">
        <v>55.340999603271484</v>
      </c>
      <c r="E999">
        <v>3.2097001075744629</v>
      </c>
      <c r="F999">
        <v>4.4021000862121582</v>
      </c>
      <c r="G999">
        <v>0.72850000858306885</v>
      </c>
      <c r="H999">
        <v>1.0009000301361084</v>
      </c>
    </row>
    <row r="1000" spans="1:9" x14ac:dyDescent="0.2">
      <c r="A1000">
        <v>8</v>
      </c>
      <c r="B1000" t="s">
        <v>55</v>
      </c>
      <c r="C1000" t="s">
        <v>416</v>
      </c>
      <c r="D1000">
        <v>20.350000381469727</v>
      </c>
      <c r="E1000">
        <v>4.6729998588562012</v>
      </c>
      <c r="F1000">
        <v>7.9214000701904297</v>
      </c>
      <c r="G1000">
        <v>0.58609998226165771</v>
      </c>
      <c r="H1000">
        <v>1.0065000057220459</v>
      </c>
    </row>
    <row r="1001" spans="1:9" x14ac:dyDescent="0.2">
      <c r="A1001">
        <v>9</v>
      </c>
      <c r="B1001" t="s">
        <v>56</v>
      </c>
      <c r="C1001" t="s">
        <v>417</v>
      </c>
      <c r="D1001">
        <v>23.877099990844727</v>
      </c>
      <c r="E1001">
        <v>0.19910000264644623</v>
      </c>
      <c r="F1001">
        <v>0.20250000059604645</v>
      </c>
      <c r="G1001">
        <v>0.98320001363754272</v>
      </c>
      <c r="H1001">
        <v>1</v>
      </c>
    </row>
    <row r="1002" spans="1:9" x14ac:dyDescent="0.2">
      <c r="A1002">
        <v>10</v>
      </c>
      <c r="B1002" t="s">
        <v>57</v>
      </c>
      <c r="C1002" t="s">
        <v>418</v>
      </c>
      <c r="D1002">
        <v>42.30059814453125</v>
      </c>
      <c r="E1002">
        <v>0.26780000329017639</v>
      </c>
      <c r="F1002">
        <v>0.27369999885559082</v>
      </c>
      <c r="G1002">
        <v>0.97869998216629028</v>
      </c>
      <c r="H1002">
        <v>1</v>
      </c>
    </row>
    <row r="1003" spans="1:9" x14ac:dyDescent="0.2">
      <c r="A1003">
        <v>11</v>
      </c>
      <c r="B1003" t="s">
        <v>58</v>
      </c>
      <c r="C1003" t="s">
        <v>419</v>
      </c>
      <c r="D1003">
        <v>99.9833984375</v>
      </c>
      <c r="E1003">
        <v>0.59130001068115234</v>
      </c>
      <c r="F1003">
        <v>0.60600000619888306</v>
      </c>
      <c r="G1003">
        <v>0.9757000207901001</v>
      </c>
      <c r="H1003">
        <v>1</v>
      </c>
    </row>
    <row r="1005" spans="1:9" x14ac:dyDescent="0.2">
      <c r="A1005" t="s">
        <v>420</v>
      </c>
    </row>
    <row r="1006" spans="1:9" x14ac:dyDescent="0.2">
      <c r="A1006" t="s">
        <v>21</v>
      </c>
      <c r="B1006" t="s">
        <v>22</v>
      </c>
      <c r="C1006" t="s">
        <v>421</v>
      </c>
      <c r="D1006" t="s">
        <v>24</v>
      </c>
      <c r="E1006" t="s">
        <v>422</v>
      </c>
      <c r="F1006" t="s">
        <v>423</v>
      </c>
      <c r="G1006" t="s">
        <v>27</v>
      </c>
      <c r="H1006" t="s">
        <v>424</v>
      </c>
      <c r="I1006" t="s">
        <v>425</v>
      </c>
    </row>
    <row r="1007" spans="1:9" x14ac:dyDescent="0.2">
      <c r="A1007">
        <v>1</v>
      </c>
      <c r="B1007" t="s">
        <v>30</v>
      </c>
      <c r="C1007">
        <v>2.0010000767456404E-8</v>
      </c>
      <c r="D1007">
        <v>518.70001220703125</v>
      </c>
      <c r="E1007">
        <v>137.5</v>
      </c>
      <c r="F1007">
        <v>84</v>
      </c>
      <c r="G1007">
        <v>0.74000000953674316</v>
      </c>
      <c r="H1007" t="s">
        <v>426</v>
      </c>
      <c r="I1007" t="s">
        <v>427</v>
      </c>
    </row>
    <row r="1008" spans="1:9" x14ac:dyDescent="0.2">
      <c r="A1008">
        <v>2</v>
      </c>
      <c r="B1008" t="s">
        <v>31</v>
      </c>
      <c r="C1008">
        <v>2.0010000767456404E-8</v>
      </c>
      <c r="D1008">
        <v>2201.199951171875</v>
      </c>
      <c r="E1008">
        <v>15.699999809265137</v>
      </c>
      <c r="F1008">
        <v>11</v>
      </c>
      <c r="G1008">
        <v>0.30000001192092896</v>
      </c>
      <c r="H1008" t="s">
        <v>426</v>
      </c>
      <c r="I1008" t="s">
        <v>428</v>
      </c>
    </row>
    <row r="1009" spans="1:10" x14ac:dyDescent="0.2">
      <c r="A1009">
        <v>3</v>
      </c>
      <c r="B1009" t="s">
        <v>32</v>
      </c>
      <c r="C1009">
        <v>2.0010000767456404E-8</v>
      </c>
      <c r="D1009">
        <v>5679.7998046875</v>
      </c>
      <c r="E1009">
        <v>33.599998474121094</v>
      </c>
      <c r="F1009">
        <v>22.700000762939453</v>
      </c>
      <c r="G1009">
        <v>0.18999999761581421</v>
      </c>
      <c r="H1009" t="s">
        <v>426</v>
      </c>
      <c r="I1009" t="s">
        <v>429</v>
      </c>
    </row>
    <row r="1010" spans="1:10" x14ac:dyDescent="0.2">
      <c r="A1010">
        <v>4</v>
      </c>
      <c r="B1010" t="s">
        <v>33</v>
      </c>
      <c r="C1010">
        <v>1.9990000765801597E-8</v>
      </c>
      <c r="D1010">
        <v>9333.5</v>
      </c>
      <c r="E1010">
        <v>48.799999237060547</v>
      </c>
      <c r="F1010">
        <v>43.299999237060547</v>
      </c>
      <c r="G1010">
        <v>0.15000000596046448</v>
      </c>
      <c r="H1010" t="s">
        <v>426</v>
      </c>
      <c r="I1010" t="s">
        <v>430</v>
      </c>
    </row>
    <row r="1011" spans="1:10" x14ac:dyDescent="0.2">
      <c r="A1011">
        <v>5</v>
      </c>
      <c r="B1011" t="s">
        <v>34</v>
      </c>
      <c r="C1011">
        <v>1.9990000765801597E-8</v>
      </c>
      <c r="D1011">
        <v>946.0999755859375</v>
      </c>
      <c r="E1011">
        <v>8</v>
      </c>
      <c r="F1011">
        <v>6</v>
      </c>
      <c r="G1011">
        <v>0.46000000834465027</v>
      </c>
      <c r="H1011" t="s">
        <v>426</v>
      </c>
      <c r="I1011" t="s">
        <v>431</v>
      </c>
    </row>
    <row r="1012" spans="1:10" x14ac:dyDescent="0.2">
      <c r="A1012">
        <v>6</v>
      </c>
      <c r="B1012" t="s">
        <v>35</v>
      </c>
      <c r="C1012">
        <v>1.9999999878450581E-8</v>
      </c>
      <c r="D1012">
        <v>3476.10009765625</v>
      </c>
      <c r="E1012">
        <v>37.200000762939453</v>
      </c>
      <c r="F1012">
        <v>18.200000762939453</v>
      </c>
      <c r="G1012">
        <v>0.23999999463558197</v>
      </c>
      <c r="H1012" t="s">
        <v>426</v>
      </c>
      <c r="I1012" t="s">
        <v>432</v>
      </c>
    </row>
    <row r="1013" spans="1:10" x14ac:dyDescent="0.2">
      <c r="A1013">
        <v>7</v>
      </c>
      <c r="B1013" t="s">
        <v>36</v>
      </c>
      <c r="C1013">
        <v>1.9990000765801597E-8</v>
      </c>
      <c r="D1013">
        <v>10542.5</v>
      </c>
      <c r="E1013">
        <v>126.69999694824219</v>
      </c>
      <c r="F1013">
        <v>38.400001525878906</v>
      </c>
      <c r="G1013">
        <v>0.14000000059604645</v>
      </c>
      <c r="H1013" t="s">
        <v>426</v>
      </c>
      <c r="I1013" t="s">
        <v>430</v>
      </c>
    </row>
    <row r="1014" spans="1:10" x14ac:dyDescent="0.2">
      <c r="A1014">
        <v>8</v>
      </c>
      <c r="B1014" t="s">
        <v>37</v>
      </c>
      <c r="C1014">
        <v>1.9999999878450581E-8</v>
      </c>
      <c r="D1014">
        <v>2742.5</v>
      </c>
      <c r="E1014">
        <v>17.200000762939453</v>
      </c>
      <c r="F1014">
        <v>15</v>
      </c>
      <c r="G1014">
        <v>0.27000001072883606</v>
      </c>
      <c r="H1014" t="s">
        <v>426</v>
      </c>
      <c r="I1014" t="s">
        <v>432</v>
      </c>
    </row>
    <row r="1015" spans="1:10" x14ac:dyDescent="0.2">
      <c r="A1015">
        <v>9</v>
      </c>
      <c r="B1015" t="s">
        <v>38</v>
      </c>
      <c r="C1015">
        <v>1.9990000765801597E-8</v>
      </c>
      <c r="D1015">
        <v>2234.10009765625</v>
      </c>
      <c r="E1015">
        <v>26</v>
      </c>
      <c r="F1015">
        <v>23.200000762939453</v>
      </c>
      <c r="G1015">
        <v>0.30000001192092896</v>
      </c>
      <c r="H1015" t="s">
        <v>426</v>
      </c>
      <c r="I1015" t="s">
        <v>433</v>
      </c>
    </row>
    <row r="1016" spans="1:10" x14ac:dyDescent="0.2">
      <c r="A1016">
        <v>10</v>
      </c>
      <c r="B1016" t="s">
        <v>39</v>
      </c>
      <c r="C1016">
        <v>1.9990000765801597E-8</v>
      </c>
      <c r="D1016">
        <v>3787.300048828125</v>
      </c>
      <c r="E1016">
        <v>69.599998474121094</v>
      </c>
      <c r="F1016">
        <v>20.200000762939453</v>
      </c>
      <c r="G1016">
        <v>0.23000000417232513</v>
      </c>
      <c r="H1016" t="s">
        <v>426</v>
      </c>
      <c r="I1016" t="s">
        <v>434</v>
      </c>
    </row>
    <row r="1017" spans="1:10" x14ac:dyDescent="0.2">
      <c r="A1017">
        <v>11</v>
      </c>
      <c r="B1017" t="s">
        <v>40</v>
      </c>
      <c r="C1017">
        <v>2.0010000767456404E-8</v>
      </c>
      <c r="D1017">
        <v>4901</v>
      </c>
      <c r="E1017">
        <v>11.699999809265137</v>
      </c>
      <c r="F1017">
        <v>9.8999996185302734</v>
      </c>
      <c r="G1017">
        <v>0.20000000298023224</v>
      </c>
      <c r="H1017" t="s">
        <v>426</v>
      </c>
      <c r="I1017" t="s">
        <v>435</v>
      </c>
    </row>
    <row r="1019" spans="1:10" x14ac:dyDescent="0.2">
      <c r="A1019" t="s">
        <v>62</v>
      </c>
    </row>
    <row r="1022" spans="1:10" x14ac:dyDescent="0.2">
      <c r="A1022" t="s">
        <v>368</v>
      </c>
    </row>
    <row r="1023" spans="1:10" x14ac:dyDescent="0.2">
      <c r="A1023" t="s">
        <v>369</v>
      </c>
    </row>
    <row r="1024" spans="1:10" x14ac:dyDescent="0.2">
      <c r="A1024" t="s">
        <v>21</v>
      </c>
      <c r="B1024" t="s">
        <v>22</v>
      </c>
      <c r="C1024" t="s">
        <v>370</v>
      </c>
      <c r="D1024" t="s">
        <v>371</v>
      </c>
      <c r="E1024" t="s">
        <v>372</v>
      </c>
      <c r="F1024" t="s">
        <v>373</v>
      </c>
      <c r="G1024" t="s">
        <v>374</v>
      </c>
      <c r="H1024" t="s">
        <v>375</v>
      </c>
      <c r="I1024" t="s">
        <v>376</v>
      </c>
      <c r="J1024" t="s">
        <v>377</v>
      </c>
    </row>
    <row r="1025" spans="1:10" x14ac:dyDescent="0.2">
      <c r="A1025">
        <v>1</v>
      </c>
      <c r="B1025" t="s">
        <v>30</v>
      </c>
      <c r="C1025" t="s">
        <v>378</v>
      </c>
      <c r="D1025" t="s">
        <v>379</v>
      </c>
      <c r="E1025">
        <v>1</v>
      </c>
      <c r="F1025">
        <v>15</v>
      </c>
      <c r="G1025">
        <v>84.869003295898438</v>
      </c>
      <c r="H1025">
        <v>1.8320000171661377</v>
      </c>
      <c r="I1025">
        <v>6</v>
      </c>
      <c r="J1025">
        <v>5</v>
      </c>
    </row>
    <row r="1026" spans="1:10" x14ac:dyDescent="0.2">
      <c r="A1026">
        <v>2</v>
      </c>
      <c r="B1026" t="s">
        <v>31</v>
      </c>
      <c r="C1026" t="s">
        <v>378</v>
      </c>
      <c r="D1026" t="s">
        <v>380</v>
      </c>
      <c r="E1026">
        <v>2</v>
      </c>
      <c r="F1026">
        <v>15</v>
      </c>
      <c r="G1026">
        <v>151.10800170898438</v>
      </c>
      <c r="H1026">
        <v>0.47277998924255371</v>
      </c>
      <c r="I1026">
        <v>2</v>
      </c>
      <c r="J1026">
        <v>2</v>
      </c>
    </row>
    <row r="1027" spans="1:10" x14ac:dyDescent="0.2">
      <c r="A1027">
        <v>3</v>
      </c>
      <c r="B1027" t="s">
        <v>32</v>
      </c>
      <c r="C1027" t="s">
        <v>378</v>
      </c>
      <c r="D1027" t="s">
        <v>380</v>
      </c>
      <c r="E1027">
        <v>2</v>
      </c>
      <c r="F1027">
        <v>15</v>
      </c>
      <c r="G1027">
        <v>119.48699951171875</v>
      </c>
      <c r="H1027">
        <v>0.37413999438285828</v>
      </c>
      <c r="I1027">
        <v>3</v>
      </c>
      <c r="J1027">
        <v>7</v>
      </c>
    </row>
    <row r="1028" spans="1:10" x14ac:dyDescent="0.2">
      <c r="A1028">
        <v>4</v>
      </c>
      <c r="B1028" t="s">
        <v>33</v>
      </c>
      <c r="C1028" t="s">
        <v>378</v>
      </c>
      <c r="D1028" t="s">
        <v>380</v>
      </c>
      <c r="E1028">
        <v>2</v>
      </c>
      <c r="F1028">
        <v>15</v>
      </c>
      <c r="G1028">
        <v>107.24500274658203</v>
      </c>
      <c r="H1028">
        <v>0.33583998680114746</v>
      </c>
      <c r="I1028">
        <v>2</v>
      </c>
      <c r="J1028">
        <v>2.4000000953674316</v>
      </c>
    </row>
    <row r="1029" spans="1:10" x14ac:dyDescent="0.2">
      <c r="A1029">
        <v>5</v>
      </c>
      <c r="B1029" t="s">
        <v>34</v>
      </c>
      <c r="C1029" t="s">
        <v>378</v>
      </c>
      <c r="D1029" t="s">
        <v>381</v>
      </c>
      <c r="E1029">
        <v>4</v>
      </c>
      <c r="F1029">
        <v>15</v>
      </c>
      <c r="G1029">
        <v>129.45700073242188</v>
      </c>
      <c r="H1029">
        <v>1.1910099983215332</v>
      </c>
      <c r="I1029">
        <v>4.9000000953674316</v>
      </c>
      <c r="J1029">
        <v>4.1999998092651367</v>
      </c>
    </row>
    <row r="1030" spans="1:10" x14ac:dyDescent="0.2">
      <c r="A1030">
        <v>6</v>
      </c>
      <c r="B1030" t="s">
        <v>35</v>
      </c>
      <c r="C1030" t="s">
        <v>378</v>
      </c>
      <c r="D1030" t="s">
        <v>381</v>
      </c>
      <c r="E1030">
        <v>4</v>
      </c>
      <c r="F1030">
        <v>15</v>
      </c>
      <c r="G1030">
        <v>90.679000854492188</v>
      </c>
      <c r="H1030">
        <v>0.83393001556396484</v>
      </c>
      <c r="I1030">
        <v>5.5</v>
      </c>
      <c r="J1030">
        <v>5.9000000953674316</v>
      </c>
    </row>
    <row r="1031" spans="1:10" x14ac:dyDescent="0.2">
      <c r="A1031">
        <v>7</v>
      </c>
      <c r="B1031" t="s">
        <v>36</v>
      </c>
      <c r="C1031" t="s">
        <v>378</v>
      </c>
      <c r="D1031" t="s">
        <v>381</v>
      </c>
      <c r="E1031">
        <v>4</v>
      </c>
      <c r="F1031">
        <v>15</v>
      </c>
      <c r="G1031">
        <v>77.502998352050781</v>
      </c>
      <c r="H1031">
        <v>0.71253997087478638</v>
      </c>
      <c r="I1031">
        <v>3.2999999523162842</v>
      </c>
      <c r="J1031">
        <v>4.0999999046325684</v>
      </c>
    </row>
    <row r="1032" spans="1:10" x14ac:dyDescent="0.2">
      <c r="A1032">
        <v>8</v>
      </c>
      <c r="B1032" t="s">
        <v>37</v>
      </c>
      <c r="C1032" t="s">
        <v>378</v>
      </c>
      <c r="D1032" t="s">
        <v>381</v>
      </c>
      <c r="E1032">
        <v>4</v>
      </c>
      <c r="F1032">
        <v>15</v>
      </c>
      <c r="G1032">
        <v>107.51300048828125</v>
      </c>
      <c r="H1032">
        <v>0.98900002241134644</v>
      </c>
      <c r="I1032">
        <v>7.5</v>
      </c>
      <c r="J1032">
        <v>3</v>
      </c>
    </row>
    <row r="1033" spans="1:10" x14ac:dyDescent="0.2">
      <c r="A1033">
        <v>9</v>
      </c>
      <c r="B1033" t="s">
        <v>38</v>
      </c>
      <c r="C1033" t="s">
        <v>378</v>
      </c>
      <c r="D1033" t="s">
        <v>382</v>
      </c>
      <c r="E1033">
        <v>5</v>
      </c>
      <c r="F1033">
        <v>15</v>
      </c>
      <c r="G1033">
        <v>134.93400573730469</v>
      </c>
      <c r="H1033">
        <v>0.19359999895095825</v>
      </c>
      <c r="I1033">
        <v>3.5</v>
      </c>
      <c r="J1033">
        <v>3.5999999046325684</v>
      </c>
    </row>
    <row r="1034" spans="1:10" x14ac:dyDescent="0.2">
      <c r="A1034">
        <v>10</v>
      </c>
      <c r="B1034" t="s">
        <v>39</v>
      </c>
      <c r="C1034" t="s">
        <v>378</v>
      </c>
      <c r="D1034" t="s">
        <v>382</v>
      </c>
      <c r="E1034">
        <v>5</v>
      </c>
      <c r="F1034">
        <v>15</v>
      </c>
      <c r="G1034">
        <v>146.42500305175781</v>
      </c>
      <c r="H1034">
        <v>0.21017999947071075</v>
      </c>
      <c r="I1034">
        <v>1</v>
      </c>
      <c r="J1034">
        <v>3.2999999523162842</v>
      </c>
    </row>
    <row r="1035" spans="1:10" x14ac:dyDescent="0.2">
      <c r="A1035">
        <v>11</v>
      </c>
      <c r="B1035" t="s">
        <v>40</v>
      </c>
      <c r="C1035" t="s">
        <v>378</v>
      </c>
      <c r="D1035" t="s">
        <v>382</v>
      </c>
      <c r="E1035">
        <v>5</v>
      </c>
      <c r="F1035">
        <v>15</v>
      </c>
      <c r="G1035">
        <v>191.38900756835938</v>
      </c>
      <c r="H1035">
        <v>0.27485001087188721</v>
      </c>
      <c r="I1035">
        <v>3</v>
      </c>
      <c r="J1035">
        <v>4</v>
      </c>
    </row>
    <row r="1037" spans="1:10" x14ac:dyDescent="0.2">
      <c r="A1037" t="s">
        <v>21</v>
      </c>
      <c r="B1037" t="s">
        <v>22</v>
      </c>
      <c r="C1037" t="s">
        <v>383</v>
      </c>
      <c r="D1037" t="s">
        <v>384</v>
      </c>
      <c r="E1037" t="s">
        <v>385</v>
      </c>
      <c r="F1037" t="s">
        <v>386</v>
      </c>
      <c r="G1037" t="s">
        <v>387</v>
      </c>
      <c r="H1037" t="s">
        <v>388</v>
      </c>
      <c r="I1037" t="s">
        <v>389</v>
      </c>
      <c r="J1037" t="s">
        <v>390</v>
      </c>
    </row>
    <row r="1038" spans="1:10" x14ac:dyDescent="0.2">
      <c r="A1038">
        <v>1</v>
      </c>
      <c r="B1038" t="s">
        <v>30</v>
      </c>
      <c r="C1038">
        <v>10</v>
      </c>
      <c r="D1038">
        <v>5</v>
      </c>
      <c r="E1038">
        <v>1</v>
      </c>
      <c r="F1038">
        <v>64</v>
      </c>
      <c r="G1038">
        <v>1630</v>
      </c>
      <c r="H1038">
        <v>0.69999998807907104</v>
      </c>
      <c r="I1038">
        <v>9.3000001907348633</v>
      </c>
      <c r="J1038" t="s">
        <v>391</v>
      </c>
    </row>
    <row r="1039" spans="1:10" x14ac:dyDescent="0.2">
      <c r="A1039">
        <v>2</v>
      </c>
      <c r="B1039" t="s">
        <v>31</v>
      </c>
      <c r="C1039">
        <v>20</v>
      </c>
      <c r="D1039">
        <v>10</v>
      </c>
      <c r="E1039">
        <v>0</v>
      </c>
      <c r="F1039">
        <v>64</v>
      </c>
      <c r="G1039">
        <v>1686</v>
      </c>
      <c r="H1039">
        <v>0.69999998807907104</v>
      </c>
      <c r="I1039" t="s">
        <v>392</v>
      </c>
      <c r="J1039" t="s">
        <v>393</v>
      </c>
    </row>
    <row r="1040" spans="1:10" x14ac:dyDescent="0.2">
      <c r="A1040">
        <v>3</v>
      </c>
      <c r="B1040" t="s">
        <v>32</v>
      </c>
      <c r="C1040">
        <v>20</v>
      </c>
      <c r="D1040">
        <v>10</v>
      </c>
      <c r="E1040">
        <v>0</v>
      </c>
      <c r="F1040">
        <v>64</v>
      </c>
      <c r="G1040">
        <v>1672</v>
      </c>
      <c r="H1040">
        <v>0.69999998807907104</v>
      </c>
      <c r="I1040" t="s">
        <v>392</v>
      </c>
      <c r="J1040" t="s">
        <v>393</v>
      </c>
    </row>
    <row r="1041" spans="1:10" x14ac:dyDescent="0.2">
      <c r="A1041">
        <v>4</v>
      </c>
      <c r="B1041" t="s">
        <v>33</v>
      </c>
      <c r="C1041">
        <v>20</v>
      </c>
      <c r="D1041">
        <v>10</v>
      </c>
      <c r="E1041">
        <v>1</v>
      </c>
      <c r="F1041">
        <v>64</v>
      </c>
      <c r="G1041">
        <v>1664</v>
      </c>
      <c r="H1041">
        <v>0.69999998807907104</v>
      </c>
      <c r="I1041" t="s">
        <v>392</v>
      </c>
      <c r="J1041" t="s">
        <v>393</v>
      </c>
    </row>
    <row r="1042" spans="1:10" x14ac:dyDescent="0.2">
      <c r="A1042">
        <v>5</v>
      </c>
      <c r="B1042" t="s">
        <v>34</v>
      </c>
      <c r="C1042">
        <v>10</v>
      </c>
      <c r="D1042">
        <v>5</v>
      </c>
      <c r="E1042">
        <v>1</v>
      </c>
      <c r="F1042">
        <v>32</v>
      </c>
      <c r="G1042">
        <v>1658</v>
      </c>
      <c r="H1042">
        <v>0.69999998807907104</v>
      </c>
      <c r="I1042">
        <v>9.3000001907348633</v>
      </c>
      <c r="J1042" t="s">
        <v>391</v>
      </c>
    </row>
    <row r="1043" spans="1:10" x14ac:dyDescent="0.2">
      <c r="A1043">
        <v>6</v>
      </c>
      <c r="B1043" t="s">
        <v>35</v>
      </c>
      <c r="C1043">
        <v>20</v>
      </c>
      <c r="D1043">
        <v>10</v>
      </c>
      <c r="E1043">
        <v>1</v>
      </c>
      <c r="F1043">
        <v>32</v>
      </c>
      <c r="G1043">
        <v>1632</v>
      </c>
      <c r="H1043">
        <v>0.69999998807907104</v>
      </c>
      <c r="I1043">
        <v>9.3000001907348633</v>
      </c>
      <c r="J1043" t="s">
        <v>391</v>
      </c>
    </row>
    <row r="1044" spans="1:10" x14ac:dyDescent="0.2">
      <c r="A1044">
        <v>7</v>
      </c>
      <c r="B1044" t="s">
        <v>36</v>
      </c>
      <c r="C1044">
        <v>20</v>
      </c>
      <c r="D1044">
        <v>10</v>
      </c>
      <c r="E1044">
        <v>1</v>
      </c>
      <c r="F1044">
        <v>32</v>
      </c>
      <c r="G1044">
        <v>1622</v>
      </c>
      <c r="H1044">
        <v>0.69999998807907104</v>
      </c>
      <c r="I1044">
        <v>9.3000001907348633</v>
      </c>
      <c r="J1044" t="s">
        <v>391</v>
      </c>
    </row>
    <row r="1045" spans="1:10" x14ac:dyDescent="0.2">
      <c r="A1045">
        <v>8</v>
      </c>
      <c r="B1045" t="s">
        <v>37</v>
      </c>
      <c r="C1045">
        <v>20</v>
      </c>
      <c r="D1045">
        <v>10</v>
      </c>
      <c r="E1045">
        <v>1</v>
      </c>
      <c r="F1045">
        <v>32</v>
      </c>
      <c r="G1045">
        <v>1642</v>
      </c>
      <c r="H1045">
        <v>0.69999998807907104</v>
      </c>
      <c r="I1045">
        <v>9.3000001907348633</v>
      </c>
      <c r="J1045" t="s">
        <v>391</v>
      </c>
    </row>
    <row r="1046" spans="1:10" x14ac:dyDescent="0.2">
      <c r="A1046">
        <v>9</v>
      </c>
      <c r="B1046" t="s">
        <v>38</v>
      </c>
      <c r="C1046">
        <v>20</v>
      </c>
      <c r="D1046">
        <v>10</v>
      </c>
      <c r="E1046">
        <v>1</v>
      </c>
      <c r="F1046">
        <v>32</v>
      </c>
      <c r="G1046">
        <v>1690</v>
      </c>
      <c r="H1046">
        <v>0.69999998807907104</v>
      </c>
      <c r="I1046" t="s">
        <v>392</v>
      </c>
      <c r="J1046" t="s">
        <v>393</v>
      </c>
    </row>
    <row r="1047" spans="1:10" x14ac:dyDescent="0.2">
      <c r="A1047">
        <v>10</v>
      </c>
      <c r="B1047" t="s">
        <v>39</v>
      </c>
      <c r="C1047">
        <v>30</v>
      </c>
      <c r="D1047">
        <v>15</v>
      </c>
      <c r="E1047">
        <v>0</v>
      </c>
      <c r="F1047">
        <v>32</v>
      </c>
      <c r="G1047">
        <v>1706</v>
      </c>
      <c r="H1047">
        <v>0.69999998807907104</v>
      </c>
      <c r="I1047" t="s">
        <v>392</v>
      </c>
      <c r="J1047" t="s">
        <v>393</v>
      </c>
    </row>
    <row r="1048" spans="1:10" x14ac:dyDescent="0.2">
      <c r="A1048">
        <v>11</v>
      </c>
      <c r="B1048" t="s">
        <v>40</v>
      </c>
      <c r="C1048">
        <v>30</v>
      </c>
      <c r="D1048">
        <v>15</v>
      </c>
      <c r="E1048">
        <v>1</v>
      </c>
      <c r="F1048">
        <v>32</v>
      </c>
      <c r="G1048">
        <v>1738</v>
      </c>
      <c r="H1048">
        <v>0.69999998807907104</v>
      </c>
      <c r="I1048" t="s">
        <v>392</v>
      </c>
      <c r="J1048" t="s">
        <v>393</v>
      </c>
    </row>
    <row r="1050" spans="1:10" x14ac:dyDescent="0.2">
      <c r="A1050" t="s">
        <v>394</v>
      </c>
    </row>
    <row r="1051" spans="1:10" x14ac:dyDescent="0.2">
      <c r="A1051" t="s">
        <v>395</v>
      </c>
      <c r="B1051" t="s">
        <v>396</v>
      </c>
      <c r="C1051">
        <v>2</v>
      </c>
      <c r="D1051">
        <v>3</v>
      </c>
      <c r="E1051">
        <v>4</v>
      </c>
      <c r="F1051">
        <v>5</v>
      </c>
    </row>
    <row r="1052" spans="1:10" x14ac:dyDescent="0.2">
      <c r="A1052">
        <v>1</v>
      </c>
      <c r="B1052" t="s">
        <v>397</v>
      </c>
      <c r="C1052" t="s">
        <v>398</v>
      </c>
      <c r="D1052" t="s">
        <v>392</v>
      </c>
      <c r="E1052" t="s">
        <v>399</v>
      </c>
      <c r="F1052" t="s">
        <v>400</v>
      </c>
    </row>
    <row r="1053" spans="1:10" x14ac:dyDescent="0.2">
      <c r="A1053">
        <v>2</v>
      </c>
      <c r="B1053" t="s">
        <v>392</v>
      </c>
      <c r="C1053" t="s">
        <v>401</v>
      </c>
      <c r="D1053" t="s">
        <v>392</v>
      </c>
      <c r="E1053" t="s">
        <v>402</v>
      </c>
      <c r="F1053" t="s">
        <v>403</v>
      </c>
    </row>
    <row r="1054" spans="1:10" x14ac:dyDescent="0.2">
      <c r="A1054">
        <v>3</v>
      </c>
      <c r="B1054" t="s">
        <v>392</v>
      </c>
      <c r="C1054" t="s">
        <v>404</v>
      </c>
      <c r="D1054" t="s">
        <v>392</v>
      </c>
      <c r="E1054" t="s">
        <v>405</v>
      </c>
      <c r="F1054" t="s">
        <v>40</v>
      </c>
    </row>
    <row r="1055" spans="1:10" x14ac:dyDescent="0.2">
      <c r="A1055">
        <v>4</v>
      </c>
      <c r="B1055" t="s">
        <v>392</v>
      </c>
      <c r="C1055" t="s">
        <v>392</v>
      </c>
      <c r="D1055" t="s">
        <v>392</v>
      </c>
      <c r="E1055" t="s">
        <v>406</v>
      </c>
      <c r="F1055" t="s">
        <v>392</v>
      </c>
    </row>
    <row r="1057" spans="1:8" x14ac:dyDescent="0.2">
      <c r="A1057" t="s">
        <v>407</v>
      </c>
    </row>
    <row r="1059" spans="1:8" x14ac:dyDescent="0.2">
      <c r="A1059" t="s">
        <v>408</v>
      </c>
    </row>
    <row r="1060" spans="1:8" x14ac:dyDescent="0.2">
      <c r="A1060" t="s">
        <v>21</v>
      </c>
      <c r="B1060" t="s">
        <v>22</v>
      </c>
      <c r="C1060" t="s">
        <v>409</v>
      </c>
      <c r="D1060" t="s">
        <v>43</v>
      </c>
      <c r="E1060" t="s">
        <v>410</v>
      </c>
      <c r="F1060" t="s">
        <v>46</v>
      </c>
      <c r="G1060" t="s">
        <v>47</v>
      </c>
      <c r="H1060" t="s">
        <v>30</v>
      </c>
    </row>
    <row r="1061" spans="1:8" x14ac:dyDescent="0.2">
      <c r="A1061">
        <v>1</v>
      </c>
      <c r="B1061" t="s">
        <v>30</v>
      </c>
      <c r="C1061" t="s">
        <v>411</v>
      </c>
      <c r="D1061">
        <v>3.7672998905181885</v>
      </c>
      <c r="E1061">
        <v>3.4723999500274658</v>
      </c>
      <c r="F1061">
        <v>21.532199859619141</v>
      </c>
      <c r="G1061">
        <v>0.16130000352859497</v>
      </c>
      <c r="H1061">
        <v>1</v>
      </c>
    </row>
    <row r="1062" spans="1:8" x14ac:dyDescent="0.2">
      <c r="A1062">
        <v>2</v>
      </c>
      <c r="B1062" t="s">
        <v>31</v>
      </c>
      <c r="C1062" t="s">
        <v>412</v>
      </c>
      <c r="D1062">
        <v>7.5739998817443848</v>
      </c>
      <c r="E1062">
        <v>1.614799976348877</v>
      </c>
      <c r="F1062">
        <v>1.996399998664856</v>
      </c>
      <c r="G1062">
        <v>0.80889999866485596</v>
      </c>
      <c r="H1062">
        <v>1</v>
      </c>
    </row>
    <row r="1063" spans="1:8" x14ac:dyDescent="0.2">
      <c r="A1063">
        <v>3</v>
      </c>
      <c r="B1063" t="s">
        <v>50</v>
      </c>
      <c r="C1063" t="s">
        <v>413</v>
      </c>
      <c r="D1063">
        <v>15.250300407409668</v>
      </c>
      <c r="E1063">
        <v>1.0709999799728394</v>
      </c>
      <c r="F1063">
        <v>1.2035000324249268</v>
      </c>
      <c r="G1063">
        <v>0.88969999551773071</v>
      </c>
      <c r="H1063">
        <v>1.0002000331878662</v>
      </c>
    </row>
    <row r="1064" spans="1:8" x14ac:dyDescent="0.2">
      <c r="A1064">
        <v>4</v>
      </c>
      <c r="B1064" t="s">
        <v>51</v>
      </c>
      <c r="C1064" t="s">
        <v>414</v>
      </c>
      <c r="D1064">
        <v>24.793899536132812</v>
      </c>
      <c r="E1064">
        <v>0.86309999227523804</v>
      </c>
      <c r="F1064">
        <v>0.93500000238418579</v>
      </c>
      <c r="G1064">
        <v>0.92309999465942383</v>
      </c>
      <c r="H1064">
        <v>1.0001000165939331</v>
      </c>
    </row>
    <row r="1065" spans="1:8" x14ac:dyDescent="0.2">
      <c r="A1065">
        <v>5</v>
      </c>
      <c r="B1065" t="s">
        <v>52</v>
      </c>
      <c r="C1065" t="s">
        <v>415</v>
      </c>
      <c r="D1065">
        <v>11.592599868774414</v>
      </c>
      <c r="E1065">
        <v>5.3768000602722168</v>
      </c>
      <c r="F1065">
        <v>10.723799705505371</v>
      </c>
      <c r="G1065">
        <v>0.49950000643730164</v>
      </c>
      <c r="H1065">
        <v>1.0038000345230103</v>
      </c>
    </row>
    <row r="1066" spans="1:8" x14ac:dyDescent="0.2">
      <c r="A1066">
        <v>6</v>
      </c>
      <c r="B1066" t="s">
        <v>53</v>
      </c>
      <c r="C1066" t="s">
        <v>416</v>
      </c>
      <c r="D1066">
        <v>21.579999923706055</v>
      </c>
      <c r="E1066">
        <v>3.6456000804901123</v>
      </c>
      <c r="F1066">
        <v>5.8873000144958496</v>
      </c>
      <c r="G1066">
        <v>0.61500000953674316</v>
      </c>
      <c r="H1066">
        <v>1.0068999528884888</v>
      </c>
    </row>
    <row r="1067" spans="1:8" x14ac:dyDescent="0.2">
      <c r="A1067">
        <v>7</v>
      </c>
      <c r="B1067" t="s">
        <v>54</v>
      </c>
      <c r="C1067" t="s">
        <v>414</v>
      </c>
      <c r="D1067">
        <v>55.340999603271484</v>
      </c>
      <c r="E1067">
        <v>3.2097001075744629</v>
      </c>
      <c r="F1067">
        <v>4.4021000862121582</v>
      </c>
      <c r="G1067">
        <v>0.72850000858306885</v>
      </c>
      <c r="H1067">
        <v>1.0009000301361084</v>
      </c>
    </row>
    <row r="1068" spans="1:8" x14ac:dyDescent="0.2">
      <c r="A1068">
        <v>8</v>
      </c>
      <c r="B1068" t="s">
        <v>55</v>
      </c>
      <c r="C1068" t="s">
        <v>416</v>
      </c>
      <c r="D1068">
        <v>20.350000381469727</v>
      </c>
      <c r="E1068">
        <v>4.6729998588562012</v>
      </c>
      <c r="F1068">
        <v>7.9214000701904297</v>
      </c>
      <c r="G1068">
        <v>0.58609998226165771</v>
      </c>
      <c r="H1068">
        <v>1.0065000057220459</v>
      </c>
    </row>
    <row r="1069" spans="1:8" x14ac:dyDescent="0.2">
      <c r="A1069">
        <v>9</v>
      </c>
      <c r="B1069" t="s">
        <v>56</v>
      </c>
      <c r="C1069" t="s">
        <v>417</v>
      </c>
      <c r="D1069">
        <v>23.877099990844727</v>
      </c>
      <c r="E1069">
        <v>0.19910000264644623</v>
      </c>
      <c r="F1069">
        <v>0.20250000059604645</v>
      </c>
      <c r="G1069">
        <v>0.98320001363754272</v>
      </c>
      <c r="H1069">
        <v>1</v>
      </c>
    </row>
    <row r="1070" spans="1:8" x14ac:dyDescent="0.2">
      <c r="A1070">
        <v>10</v>
      </c>
      <c r="B1070" t="s">
        <v>57</v>
      </c>
      <c r="C1070" t="s">
        <v>418</v>
      </c>
      <c r="D1070">
        <v>42.30059814453125</v>
      </c>
      <c r="E1070">
        <v>0.26780000329017639</v>
      </c>
      <c r="F1070">
        <v>0.27369999885559082</v>
      </c>
      <c r="G1070">
        <v>0.97869998216629028</v>
      </c>
      <c r="H1070">
        <v>1</v>
      </c>
    </row>
    <row r="1071" spans="1:8" x14ac:dyDescent="0.2">
      <c r="A1071">
        <v>11</v>
      </c>
      <c r="B1071" t="s">
        <v>58</v>
      </c>
      <c r="C1071" t="s">
        <v>419</v>
      </c>
      <c r="D1071">
        <v>99.9833984375</v>
      </c>
      <c r="E1071">
        <v>0.59130001068115234</v>
      </c>
      <c r="F1071">
        <v>0.60600000619888306</v>
      </c>
      <c r="G1071">
        <v>0.9757000207901001</v>
      </c>
      <c r="H1071">
        <v>1</v>
      </c>
    </row>
    <row r="1073" spans="1:9" x14ac:dyDescent="0.2">
      <c r="A1073" t="s">
        <v>420</v>
      </c>
    </row>
    <row r="1074" spans="1:9" x14ac:dyDescent="0.2">
      <c r="A1074" t="s">
        <v>21</v>
      </c>
      <c r="B1074" t="s">
        <v>22</v>
      </c>
      <c r="C1074" t="s">
        <v>421</v>
      </c>
      <c r="D1074" t="s">
        <v>24</v>
      </c>
      <c r="E1074" t="s">
        <v>422</v>
      </c>
      <c r="F1074" t="s">
        <v>423</v>
      </c>
      <c r="G1074" t="s">
        <v>27</v>
      </c>
      <c r="H1074" t="s">
        <v>424</v>
      </c>
      <c r="I1074" t="s">
        <v>425</v>
      </c>
    </row>
    <row r="1075" spans="1:9" x14ac:dyDescent="0.2">
      <c r="A1075">
        <v>1</v>
      </c>
      <c r="B1075" t="s">
        <v>30</v>
      </c>
      <c r="C1075">
        <v>2.0010000767456404E-8</v>
      </c>
      <c r="D1075">
        <v>518.70001220703125</v>
      </c>
      <c r="E1075">
        <v>137.5</v>
      </c>
      <c r="F1075">
        <v>84</v>
      </c>
      <c r="G1075">
        <v>0.74000000953674316</v>
      </c>
      <c r="H1075" t="s">
        <v>426</v>
      </c>
      <c r="I1075" t="s">
        <v>427</v>
      </c>
    </row>
    <row r="1076" spans="1:9" x14ac:dyDescent="0.2">
      <c r="A1076">
        <v>2</v>
      </c>
      <c r="B1076" t="s">
        <v>31</v>
      </c>
      <c r="C1076">
        <v>2.0010000767456404E-8</v>
      </c>
      <c r="D1076">
        <v>2201.199951171875</v>
      </c>
      <c r="E1076">
        <v>15.699999809265137</v>
      </c>
      <c r="F1076">
        <v>11</v>
      </c>
      <c r="G1076">
        <v>0.30000001192092896</v>
      </c>
      <c r="H1076" t="s">
        <v>426</v>
      </c>
      <c r="I1076" t="s">
        <v>428</v>
      </c>
    </row>
    <row r="1077" spans="1:9" x14ac:dyDescent="0.2">
      <c r="A1077">
        <v>3</v>
      </c>
      <c r="B1077" t="s">
        <v>32</v>
      </c>
      <c r="C1077">
        <v>2.0010000767456404E-8</v>
      </c>
      <c r="D1077">
        <v>5679.7998046875</v>
      </c>
      <c r="E1077">
        <v>33.599998474121094</v>
      </c>
      <c r="F1077">
        <v>22.700000762939453</v>
      </c>
      <c r="G1077">
        <v>0.18999999761581421</v>
      </c>
      <c r="H1077" t="s">
        <v>426</v>
      </c>
      <c r="I1077" t="s">
        <v>429</v>
      </c>
    </row>
    <row r="1078" spans="1:9" x14ac:dyDescent="0.2">
      <c r="A1078">
        <v>4</v>
      </c>
      <c r="B1078" t="s">
        <v>33</v>
      </c>
      <c r="C1078">
        <v>1.9990000765801597E-8</v>
      </c>
      <c r="D1078">
        <v>9333.5</v>
      </c>
      <c r="E1078">
        <v>48.799999237060547</v>
      </c>
      <c r="F1078">
        <v>43.299999237060547</v>
      </c>
      <c r="G1078">
        <v>0.15000000596046448</v>
      </c>
      <c r="H1078" t="s">
        <v>426</v>
      </c>
      <c r="I1078" t="s">
        <v>430</v>
      </c>
    </row>
    <row r="1079" spans="1:9" x14ac:dyDescent="0.2">
      <c r="A1079">
        <v>5</v>
      </c>
      <c r="B1079" t="s">
        <v>34</v>
      </c>
      <c r="C1079">
        <v>1.9990000765801597E-8</v>
      </c>
      <c r="D1079">
        <v>946.0999755859375</v>
      </c>
      <c r="E1079">
        <v>8</v>
      </c>
      <c r="F1079">
        <v>6</v>
      </c>
      <c r="G1079">
        <v>0.46000000834465027</v>
      </c>
      <c r="H1079" t="s">
        <v>426</v>
      </c>
      <c r="I1079" t="s">
        <v>431</v>
      </c>
    </row>
    <row r="1080" spans="1:9" x14ac:dyDescent="0.2">
      <c r="A1080">
        <v>6</v>
      </c>
      <c r="B1080" t="s">
        <v>35</v>
      </c>
      <c r="C1080">
        <v>1.9999999878450581E-8</v>
      </c>
      <c r="D1080">
        <v>3476.10009765625</v>
      </c>
      <c r="E1080">
        <v>37.200000762939453</v>
      </c>
      <c r="F1080">
        <v>18.200000762939453</v>
      </c>
      <c r="G1080">
        <v>0.23999999463558197</v>
      </c>
      <c r="H1080" t="s">
        <v>426</v>
      </c>
      <c r="I1080" t="s">
        <v>432</v>
      </c>
    </row>
    <row r="1081" spans="1:9" x14ac:dyDescent="0.2">
      <c r="A1081">
        <v>7</v>
      </c>
      <c r="B1081" t="s">
        <v>36</v>
      </c>
      <c r="C1081">
        <v>1.9990000765801597E-8</v>
      </c>
      <c r="D1081">
        <v>10542.5</v>
      </c>
      <c r="E1081">
        <v>126.69999694824219</v>
      </c>
      <c r="F1081">
        <v>38.400001525878906</v>
      </c>
      <c r="G1081">
        <v>0.14000000059604645</v>
      </c>
      <c r="H1081" t="s">
        <v>426</v>
      </c>
      <c r="I1081" t="s">
        <v>430</v>
      </c>
    </row>
    <row r="1082" spans="1:9" x14ac:dyDescent="0.2">
      <c r="A1082">
        <v>8</v>
      </c>
      <c r="B1082" t="s">
        <v>37</v>
      </c>
      <c r="C1082">
        <v>1.9999999878450581E-8</v>
      </c>
      <c r="D1082">
        <v>2742.5</v>
      </c>
      <c r="E1082">
        <v>17.200000762939453</v>
      </c>
      <c r="F1082">
        <v>15</v>
      </c>
      <c r="G1082">
        <v>0.27000001072883606</v>
      </c>
      <c r="H1082" t="s">
        <v>426</v>
      </c>
      <c r="I1082" t="s">
        <v>432</v>
      </c>
    </row>
    <row r="1083" spans="1:9" x14ac:dyDescent="0.2">
      <c r="A1083">
        <v>9</v>
      </c>
      <c r="B1083" t="s">
        <v>38</v>
      </c>
      <c r="C1083">
        <v>1.9990000765801597E-8</v>
      </c>
      <c r="D1083">
        <v>2234.10009765625</v>
      </c>
      <c r="E1083">
        <v>26</v>
      </c>
      <c r="F1083">
        <v>23.200000762939453</v>
      </c>
      <c r="G1083">
        <v>0.30000001192092896</v>
      </c>
      <c r="H1083" t="s">
        <v>426</v>
      </c>
      <c r="I1083" t="s">
        <v>433</v>
      </c>
    </row>
    <row r="1084" spans="1:9" x14ac:dyDescent="0.2">
      <c r="A1084">
        <v>10</v>
      </c>
      <c r="B1084" t="s">
        <v>39</v>
      </c>
      <c r="C1084">
        <v>1.9990000765801597E-8</v>
      </c>
      <c r="D1084">
        <v>3787.300048828125</v>
      </c>
      <c r="E1084">
        <v>69.599998474121094</v>
      </c>
      <c r="F1084">
        <v>20.200000762939453</v>
      </c>
      <c r="G1084">
        <v>0.23000000417232513</v>
      </c>
      <c r="H1084" t="s">
        <v>426</v>
      </c>
      <c r="I1084" t="s">
        <v>434</v>
      </c>
    </row>
    <row r="1085" spans="1:9" x14ac:dyDescent="0.2">
      <c r="A1085">
        <v>11</v>
      </c>
      <c r="B1085" t="s">
        <v>40</v>
      </c>
      <c r="C1085">
        <v>2.0010000767456404E-8</v>
      </c>
      <c r="D1085">
        <v>4901</v>
      </c>
      <c r="E1085">
        <v>11.699999809265137</v>
      </c>
      <c r="F1085">
        <v>9.8999996185302734</v>
      </c>
      <c r="G1085">
        <v>0.20000000298023224</v>
      </c>
      <c r="H1085" t="s">
        <v>426</v>
      </c>
      <c r="I1085" t="s">
        <v>435</v>
      </c>
    </row>
    <row r="1087" spans="1:9" x14ac:dyDescent="0.2">
      <c r="A1087" t="s">
        <v>62</v>
      </c>
    </row>
    <row r="1090" spans="1:10" x14ac:dyDescent="0.2">
      <c r="A1090" t="s">
        <v>368</v>
      </c>
    </row>
    <row r="1091" spans="1:10" x14ac:dyDescent="0.2">
      <c r="A1091" t="s">
        <v>369</v>
      </c>
    </row>
    <row r="1092" spans="1:10" x14ac:dyDescent="0.2">
      <c r="A1092" t="s">
        <v>21</v>
      </c>
      <c r="B1092" t="s">
        <v>22</v>
      </c>
      <c r="C1092" t="s">
        <v>370</v>
      </c>
      <c r="D1092" t="s">
        <v>371</v>
      </c>
      <c r="E1092" t="s">
        <v>372</v>
      </c>
      <c r="F1092" t="s">
        <v>373</v>
      </c>
      <c r="G1092" t="s">
        <v>374</v>
      </c>
      <c r="H1092" t="s">
        <v>375</v>
      </c>
      <c r="I1092" t="s">
        <v>376</v>
      </c>
      <c r="J1092" t="s">
        <v>377</v>
      </c>
    </row>
    <row r="1093" spans="1:10" x14ac:dyDescent="0.2">
      <c r="A1093">
        <v>1</v>
      </c>
      <c r="B1093" t="s">
        <v>30</v>
      </c>
      <c r="C1093" t="s">
        <v>378</v>
      </c>
      <c r="D1093" t="s">
        <v>379</v>
      </c>
      <c r="E1093">
        <v>1</v>
      </c>
      <c r="F1093">
        <v>15</v>
      </c>
      <c r="G1093">
        <v>84.869003295898438</v>
      </c>
      <c r="H1093">
        <v>1.8320000171661377</v>
      </c>
      <c r="I1093">
        <v>6</v>
      </c>
      <c r="J1093">
        <v>5</v>
      </c>
    </row>
    <row r="1094" spans="1:10" x14ac:dyDescent="0.2">
      <c r="A1094">
        <v>2</v>
      </c>
      <c r="B1094" t="s">
        <v>31</v>
      </c>
      <c r="C1094" t="s">
        <v>378</v>
      </c>
      <c r="D1094" t="s">
        <v>380</v>
      </c>
      <c r="E1094">
        <v>2</v>
      </c>
      <c r="F1094">
        <v>15</v>
      </c>
      <c r="G1094">
        <v>151.10800170898438</v>
      </c>
      <c r="H1094">
        <v>0.47277998924255371</v>
      </c>
      <c r="I1094">
        <v>2</v>
      </c>
      <c r="J1094">
        <v>2</v>
      </c>
    </row>
    <row r="1095" spans="1:10" x14ac:dyDescent="0.2">
      <c r="A1095">
        <v>3</v>
      </c>
      <c r="B1095" t="s">
        <v>32</v>
      </c>
      <c r="C1095" t="s">
        <v>378</v>
      </c>
      <c r="D1095" t="s">
        <v>380</v>
      </c>
      <c r="E1095">
        <v>2</v>
      </c>
      <c r="F1095">
        <v>15</v>
      </c>
      <c r="G1095">
        <v>119.48699951171875</v>
      </c>
      <c r="H1095">
        <v>0.37413999438285828</v>
      </c>
      <c r="I1095">
        <v>3</v>
      </c>
      <c r="J1095">
        <v>7</v>
      </c>
    </row>
    <row r="1096" spans="1:10" x14ac:dyDescent="0.2">
      <c r="A1096">
        <v>4</v>
      </c>
      <c r="B1096" t="s">
        <v>33</v>
      </c>
      <c r="C1096" t="s">
        <v>378</v>
      </c>
      <c r="D1096" t="s">
        <v>380</v>
      </c>
      <c r="E1096">
        <v>2</v>
      </c>
      <c r="F1096">
        <v>15</v>
      </c>
      <c r="G1096">
        <v>107.24500274658203</v>
      </c>
      <c r="H1096">
        <v>0.33583998680114746</v>
      </c>
      <c r="I1096">
        <v>2</v>
      </c>
      <c r="J1096">
        <v>2.4000000953674316</v>
      </c>
    </row>
    <row r="1097" spans="1:10" x14ac:dyDescent="0.2">
      <c r="A1097">
        <v>5</v>
      </c>
      <c r="B1097" t="s">
        <v>34</v>
      </c>
      <c r="C1097" t="s">
        <v>378</v>
      </c>
      <c r="D1097" t="s">
        <v>381</v>
      </c>
      <c r="E1097">
        <v>4</v>
      </c>
      <c r="F1097">
        <v>15</v>
      </c>
      <c r="G1097">
        <v>129.45700073242188</v>
      </c>
      <c r="H1097">
        <v>1.1910099983215332</v>
      </c>
      <c r="I1097">
        <v>4.9000000953674316</v>
      </c>
      <c r="J1097">
        <v>4.1999998092651367</v>
      </c>
    </row>
    <row r="1098" spans="1:10" x14ac:dyDescent="0.2">
      <c r="A1098">
        <v>6</v>
      </c>
      <c r="B1098" t="s">
        <v>35</v>
      </c>
      <c r="C1098" t="s">
        <v>378</v>
      </c>
      <c r="D1098" t="s">
        <v>381</v>
      </c>
      <c r="E1098">
        <v>4</v>
      </c>
      <c r="F1098">
        <v>15</v>
      </c>
      <c r="G1098">
        <v>90.679000854492188</v>
      </c>
      <c r="H1098">
        <v>0.83393001556396484</v>
      </c>
      <c r="I1098">
        <v>5.5</v>
      </c>
      <c r="J1098">
        <v>5.9000000953674316</v>
      </c>
    </row>
    <row r="1099" spans="1:10" x14ac:dyDescent="0.2">
      <c r="A1099">
        <v>7</v>
      </c>
      <c r="B1099" t="s">
        <v>36</v>
      </c>
      <c r="C1099" t="s">
        <v>378</v>
      </c>
      <c r="D1099" t="s">
        <v>381</v>
      </c>
      <c r="E1099">
        <v>4</v>
      </c>
      <c r="F1099">
        <v>15</v>
      </c>
      <c r="G1099">
        <v>77.502998352050781</v>
      </c>
      <c r="H1099">
        <v>0.71253997087478638</v>
      </c>
      <c r="I1099">
        <v>3.2999999523162842</v>
      </c>
      <c r="J1099">
        <v>4.0999999046325684</v>
      </c>
    </row>
    <row r="1100" spans="1:10" x14ac:dyDescent="0.2">
      <c r="A1100">
        <v>8</v>
      </c>
      <c r="B1100" t="s">
        <v>37</v>
      </c>
      <c r="C1100" t="s">
        <v>378</v>
      </c>
      <c r="D1100" t="s">
        <v>381</v>
      </c>
      <c r="E1100">
        <v>4</v>
      </c>
      <c r="F1100">
        <v>15</v>
      </c>
      <c r="G1100">
        <v>107.51300048828125</v>
      </c>
      <c r="H1100">
        <v>0.98900002241134644</v>
      </c>
      <c r="I1100">
        <v>7.5</v>
      </c>
      <c r="J1100">
        <v>3</v>
      </c>
    </row>
    <row r="1101" spans="1:10" x14ac:dyDescent="0.2">
      <c r="A1101">
        <v>9</v>
      </c>
      <c r="B1101" t="s">
        <v>38</v>
      </c>
      <c r="C1101" t="s">
        <v>378</v>
      </c>
      <c r="D1101" t="s">
        <v>382</v>
      </c>
      <c r="E1101">
        <v>5</v>
      </c>
      <c r="F1101">
        <v>15</v>
      </c>
      <c r="G1101">
        <v>134.93400573730469</v>
      </c>
      <c r="H1101">
        <v>0.19359999895095825</v>
      </c>
      <c r="I1101">
        <v>3.5</v>
      </c>
      <c r="J1101">
        <v>3.5999999046325684</v>
      </c>
    </row>
    <row r="1102" spans="1:10" x14ac:dyDescent="0.2">
      <c r="A1102">
        <v>10</v>
      </c>
      <c r="B1102" t="s">
        <v>39</v>
      </c>
      <c r="C1102" t="s">
        <v>378</v>
      </c>
      <c r="D1102" t="s">
        <v>382</v>
      </c>
      <c r="E1102">
        <v>5</v>
      </c>
      <c r="F1102">
        <v>15</v>
      </c>
      <c r="G1102">
        <v>146.42500305175781</v>
      </c>
      <c r="H1102">
        <v>0.21017999947071075</v>
      </c>
      <c r="I1102">
        <v>1</v>
      </c>
      <c r="J1102">
        <v>3.2999999523162842</v>
      </c>
    </row>
    <row r="1103" spans="1:10" x14ac:dyDescent="0.2">
      <c r="A1103">
        <v>11</v>
      </c>
      <c r="B1103" t="s">
        <v>40</v>
      </c>
      <c r="C1103" t="s">
        <v>378</v>
      </c>
      <c r="D1103" t="s">
        <v>382</v>
      </c>
      <c r="E1103">
        <v>5</v>
      </c>
      <c r="F1103">
        <v>15</v>
      </c>
      <c r="G1103">
        <v>191.38900756835938</v>
      </c>
      <c r="H1103">
        <v>0.27485001087188721</v>
      </c>
      <c r="I1103">
        <v>3</v>
      </c>
      <c r="J1103">
        <v>4</v>
      </c>
    </row>
    <row r="1105" spans="1:10" x14ac:dyDescent="0.2">
      <c r="A1105" t="s">
        <v>21</v>
      </c>
      <c r="B1105" t="s">
        <v>22</v>
      </c>
      <c r="C1105" t="s">
        <v>383</v>
      </c>
      <c r="D1105" t="s">
        <v>384</v>
      </c>
      <c r="E1105" t="s">
        <v>385</v>
      </c>
      <c r="F1105" t="s">
        <v>386</v>
      </c>
      <c r="G1105" t="s">
        <v>387</v>
      </c>
      <c r="H1105" t="s">
        <v>388</v>
      </c>
      <c r="I1105" t="s">
        <v>389</v>
      </c>
      <c r="J1105" t="s">
        <v>390</v>
      </c>
    </row>
    <row r="1106" spans="1:10" x14ac:dyDescent="0.2">
      <c r="A1106">
        <v>1</v>
      </c>
      <c r="B1106" t="s">
        <v>30</v>
      </c>
      <c r="C1106">
        <v>10</v>
      </c>
      <c r="D1106">
        <v>5</v>
      </c>
      <c r="E1106">
        <v>1</v>
      </c>
      <c r="F1106">
        <v>64</v>
      </c>
      <c r="G1106">
        <v>1630</v>
      </c>
      <c r="H1106">
        <v>0.69999998807907104</v>
      </c>
      <c r="I1106">
        <v>9.3000001907348633</v>
      </c>
      <c r="J1106" t="s">
        <v>391</v>
      </c>
    </row>
    <row r="1107" spans="1:10" x14ac:dyDescent="0.2">
      <c r="A1107">
        <v>2</v>
      </c>
      <c r="B1107" t="s">
        <v>31</v>
      </c>
      <c r="C1107">
        <v>20</v>
      </c>
      <c r="D1107">
        <v>10</v>
      </c>
      <c r="E1107">
        <v>0</v>
      </c>
      <c r="F1107">
        <v>64</v>
      </c>
      <c r="G1107">
        <v>1686</v>
      </c>
      <c r="H1107">
        <v>0.69999998807907104</v>
      </c>
      <c r="I1107" t="s">
        <v>392</v>
      </c>
      <c r="J1107" t="s">
        <v>393</v>
      </c>
    </row>
    <row r="1108" spans="1:10" x14ac:dyDescent="0.2">
      <c r="A1108">
        <v>3</v>
      </c>
      <c r="B1108" t="s">
        <v>32</v>
      </c>
      <c r="C1108">
        <v>20</v>
      </c>
      <c r="D1108">
        <v>10</v>
      </c>
      <c r="E1108">
        <v>0</v>
      </c>
      <c r="F1108">
        <v>64</v>
      </c>
      <c r="G1108">
        <v>1672</v>
      </c>
      <c r="H1108">
        <v>0.69999998807907104</v>
      </c>
      <c r="I1108" t="s">
        <v>392</v>
      </c>
      <c r="J1108" t="s">
        <v>393</v>
      </c>
    </row>
    <row r="1109" spans="1:10" x14ac:dyDescent="0.2">
      <c r="A1109">
        <v>4</v>
      </c>
      <c r="B1109" t="s">
        <v>33</v>
      </c>
      <c r="C1109">
        <v>20</v>
      </c>
      <c r="D1109">
        <v>10</v>
      </c>
      <c r="E1109">
        <v>1</v>
      </c>
      <c r="F1109">
        <v>64</v>
      </c>
      <c r="G1109">
        <v>1664</v>
      </c>
      <c r="H1109">
        <v>0.69999998807907104</v>
      </c>
      <c r="I1109" t="s">
        <v>392</v>
      </c>
      <c r="J1109" t="s">
        <v>393</v>
      </c>
    </row>
    <row r="1110" spans="1:10" x14ac:dyDescent="0.2">
      <c r="A1110">
        <v>5</v>
      </c>
      <c r="B1110" t="s">
        <v>34</v>
      </c>
      <c r="C1110">
        <v>10</v>
      </c>
      <c r="D1110">
        <v>5</v>
      </c>
      <c r="E1110">
        <v>1</v>
      </c>
      <c r="F1110">
        <v>32</v>
      </c>
      <c r="G1110">
        <v>1658</v>
      </c>
      <c r="H1110">
        <v>0.69999998807907104</v>
      </c>
      <c r="I1110">
        <v>9.3000001907348633</v>
      </c>
      <c r="J1110" t="s">
        <v>391</v>
      </c>
    </row>
    <row r="1111" spans="1:10" x14ac:dyDescent="0.2">
      <c r="A1111">
        <v>6</v>
      </c>
      <c r="B1111" t="s">
        <v>35</v>
      </c>
      <c r="C1111">
        <v>20</v>
      </c>
      <c r="D1111">
        <v>10</v>
      </c>
      <c r="E1111">
        <v>1</v>
      </c>
      <c r="F1111">
        <v>32</v>
      </c>
      <c r="G1111">
        <v>1632</v>
      </c>
      <c r="H1111">
        <v>0.69999998807907104</v>
      </c>
      <c r="I1111">
        <v>9.3000001907348633</v>
      </c>
      <c r="J1111" t="s">
        <v>391</v>
      </c>
    </row>
    <row r="1112" spans="1:10" x14ac:dyDescent="0.2">
      <c r="A1112">
        <v>7</v>
      </c>
      <c r="B1112" t="s">
        <v>36</v>
      </c>
      <c r="C1112">
        <v>20</v>
      </c>
      <c r="D1112">
        <v>10</v>
      </c>
      <c r="E1112">
        <v>1</v>
      </c>
      <c r="F1112">
        <v>32</v>
      </c>
      <c r="G1112">
        <v>1622</v>
      </c>
      <c r="H1112">
        <v>0.69999998807907104</v>
      </c>
      <c r="I1112">
        <v>9.3000001907348633</v>
      </c>
      <c r="J1112" t="s">
        <v>391</v>
      </c>
    </row>
    <row r="1113" spans="1:10" x14ac:dyDescent="0.2">
      <c r="A1113">
        <v>8</v>
      </c>
      <c r="B1113" t="s">
        <v>37</v>
      </c>
      <c r="C1113">
        <v>20</v>
      </c>
      <c r="D1113">
        <v>10</v>
      </c>
      <c r="E1113">
        <v>1</v>
      </c>
      <c r="F1113">
        <v>32</v>
      </c>
      <c r="G1113">
        <v>1642</v>
      </c>
      <c r="H1113">
        <v>0.69999998807907104</v>
      </c>
      <c r="I1113">
        <v>9.3000001907348633</v>
      </c>
      <c r="J1113" t="s">
        <v>391</v>
      </c>
    </row>
    <row r="1114" spans="1:10" x14ac:dyDescent="0.2">
      <c r="A1114">
        <v>9</v>
      </c>
      <c r="B1114" t="s">
        <v>38</v>
      </c>
      <c r="C1114">
        <v>20</v>
      </c>
      <c r="D1114">
        <v>10</v>
      </c>
      <c r="E1114">
        <v>1</v>
      </c>
      <c r="F1114">
        <v>32</v>
      </c>
      <c r="G1114">
        <v>1690</v>
      </c>
      <c r="H1114">
        <v>0.69999998807907104</v>
      </c>
      <c r="I1114" t="s">
        <v>392</v>
      </c>
      <c r="J1114" t="s">
        <v>393</v>
      </c>
    </row>
    <row r="1115" spans="1:10" x14ac:dyDescent="0.2">
      <c r="A1115">
        <v>10</v>
      </c>
      <c r="B1115" t="s">
        <v>39</v>
      </c>
      <c r="C1115">
        <v>30</v>
      </c>
      <c r="D1115">
        <v>15</v>
      </c>
      <c r="E1115">
        <v>0</v>
      </c>
      <c r="F1115">
        <v>32</v>
      </c>
      <c r="G1115">
        <v>1706</v>
      </c>
      <c r="H1115">
        <v>0.69999998807907104</v>
      </c>
      <c r="I1115" t="s">
        <v>392</v>
      </c>
      <c r="J1115" t="s">
        <v>393</v>
      </c>
    </row>
    <row r="1116" spans="1:10" x14ac:dyDescent="0.2">
      <c r="A1116">
        <v>11</v>
      </c>
      <c r="B1116" t="s">
        <v>40</v>
      </c>
      <c r="C1116">
        <v>30</v>
      </c>
      <c r="D1116">
        <v>15</v>
      </c>
      <c r="E1116">
        <v>1</v>
      </c>
      <c r="F1116">
        <v>32</v>
      </c>
      <c r="G1116">
        <v>1738</v>
      </c>
      <c r="H1116">
        <v>0.69999998807907104</v>
      </c>
      <c r="I1116" t="s">
        <v>392</v>
      </c>
      <c r="J1116" t="s">
        <v>393</v>
      </c>
    </row>
    <row r="1118" spans="1:10" x14ac:dyDescent="0.2">
      <c r="A1118" t="s">
        <v>394</v>
      </c>
    </row>
    <row r="1119" spans="1:10" x14ac:dyDescent="0.2">
      <c r="A1119" t="s">
        <v>395</v>
      </c>
      <c r="B1119" t="s">
        <v>396</v>
      </c>
      <c r="C1119">
        <v>2</v>
      </c>
      <c r="D1119">
        <v>3</v>
      </c>
      <c r="E1119">
        <v>4</v>
      </c>
      <c r="F1119">
        <v>5</v>
      </c>
    </row>
    <row r="1120" spans="1:10" x14ac:dyDescent="0.2">
      <c r="A1120">
        <v>1</v>
      </c>
      <c r="B1120" t="s">
        <v>397</v>
      </c>
      <c r="C1120" t="s">
        <v>398</v>
      </c>
      <c r="D1120" t="s">
        <v>392</v>
      </c>
      <c r="E1120" t="s">
        <v>399</v>
      </c>
      <c r="F1120" t="s">
        <v>400</v>
      </c>
    </row>
    <row r="1121" spans="1:8" x14ac:dyDescent="0.2">
      <c r="A1121">
        <v>2</v>
      </c>
      <c r="B1121" t="s">
        <v>392</v>
      </c>
      <c r="C1121" t="s">
        <v>401</v>
      </c>
      <c r="D1121" t="s">
        <v>392</v>
      </c>
      <c r="E1121" t="s">
        <v>402</v>
      </c>
      <c r="F1121" t="s">
        <v>403</v>
      </c>
    </row>
    <row r="1122" spans="1:8" x14ac:dyDescent="0.2">
      <c r="A1122">
        <v>3</v>
      </c>
      <c r="B1122" t="s">
        <v>392</v>
      </c>
      <c r="C1122" t="s">
        <v>404</v>
      </c>
      <c r="D1122" t="s">
        <v>392</v>
      </c>
      <c r="E1122" t="s">
        <v>405</v>
      </c>
      <c r="F1122" t="s">
        <v>40</v>
      </c>
    </row>
    <row r="1123" spans="1:8" x14ac:dyDescent="0.2">
      <c r="A1123">
        <v>4</v>
      </c>
      <c r="B1123" t="s">
        <v>392</v>
      </c>
      <c r="C1123" t="s">
        <v>392</v>
      </c>
      <c r="D1123" t="s">
        <v>392</v>
      </c>
      <c r="E1123" t="s">
        <v>406</v>
      </c>
      <c r="F1123" t="s">
        <v>392</v>
      </c>
    </row>
    <row r="1125" spans="1:8" x14ac:dyDescent="0.2">
      <c r="A1125" t="s">
        <v>407</v>
      </c>
    </row>
    <row r="1127" spans="1:8" x14ac:dyDescent="0.2">
      <c r="A1127" t="s">
        <v>408</v>
      </c>
    </row>
    <row r="1128" spans="1:8" x14ac:dyDescent="0.2">
      <c r="A1128" t="s">
        <v>21</v>
      </c>
      <c r="B1128" t="s">
        <v>22</v>
      </c>
      <c r="C1128" t="s">
        <v>409</v>
      </c>
      <c r="D1128" t="s">
        <v>43</v>
      </c>
      <c r="E1128" t="s">
        <v>410</v>
      </c>
      <c r="F1128" t="s">
        <v>46</v>
      </c>
      <c r="G1128" t="s">
        <v>47</v>
      </c>
      <c r="H1128" t="s">
        <v>30</v>
      </c>
    </row>
    <row r="1129" spans="1:8" x14ac:dyDescent="0.2">
      <c r="A1129">
        <v>1</v>
      </c>
      <c r="B1129" t="s">
        <v>30</v>
      </c>
      <c r="C1129" t="s">
        <v>411</v>
      </c>
      <c r="D1129">
        <v>3.7672998905181885</v>
      </c>
      <c r="E1129">
        <v>3.4723999500274658</v>
      </c>
      <c r="F1129">
        <v>21.532199859619141</v>
      </c>
      <c r="G1129">
        <v>0.16130000352859497</v>
      </c>
      <c r="H1129">
        <v>1</v>
      </c>
    </row>
    <row r="1130" spans="1:8" x14ac:dyDescent="0.2">
      <c r="A1130">
        <v>2</v>
      </c>
      <c r="B1130" t="s">
        <v>31</v>
      </c>
      <c r="C1130" t="s">
        <v>412</v>
      </c>
      <c r="D1130">
        <v>7.5739998817443848</v>
      </c>
      <c r="E1130">
        <v>1.614799976348877</v>
      </c>
      <c r="F1130">
        <v>1.996399998664856</v>
      </c>
      <c r="G1130">
        <v>0.80889999866485596</v>
      </c>
      <c r="H1130">
        <v>1</v>
      </c>
    </row>
    <row r="1131" spans="1:8" x14ac:dyDescent="0.2">
      <c r="A1131">
        <v>3</v>
      </c>
      <c r="B1131" t="s">
        <v>50</v>
      </c>
      <c r="C1131" t="s">
        <v>413</v>
      </c>
      <c r="D1131">
        <v>15.250300407409668</v>
      </c>
      <c r="E1131">
        <v>1.0709999799728394</v>
      </c>
      <c r="F1131">
        <v>1.2035000324249268</v>
      </c>
      <c r="G1131">
        <v>0.88969999551773071</v>
      </c>
      <c r="H1131">
        <v>1.0002000331878662</v>
      </c>
    </row>
    <row r="1132" spans="1:8" x14ac:dyDescent="0.2">
      <c r="A1132">
        <v>4</v>
      </c>
      <c r="B1132" t="s">
        <v>51</v>
      </c>
      <c r="C1132" t="s">
        <v>414</v>
      </c>
      <c r="D1132">
        <v>24.793899536132812</v>
      </c>
      <c r="E1132">
        <v>0.86309999227523804</v>
      </c>
      <c r="F1132">
        <v>0.93500000238418579</v>
      </c>
      <c r="G1132">
        <v>0.92309999465942383</v>
      </c>
      <c r="H1132">
        <v>1.0001000165939331</v>
      </c>
    </row>
    <row r="1133" spans="1:8" x14ac:dyDescent="0.2">
      <c r="A1133">
        <v>5</v>
      </c>
      <c r="B1133" t="s">
        <v>52</v>
      </c>
      <c r="C1133" t="s">
        <v>415</v>
      </c>
      <c r="D1133">
        <v>11.592599868774414</v>
      </c>
      <c r="E1133">
        <v>5.3768000602722168</v>
      </c>
      <c r="F1133">
        <v>10.723799705505371</v>
      </c>
      <c r="G1133">
        <v>0.49950000643730164</v>
      </c>
      <c r="H1133">
        <v>1.0038000345230103</v>
      </c>
    </row>
    <row r="1134" spans="1:8" x14ac:dyDescent="0.2">
      <c r="A1134">
        <v>6</v>
      </c>
      <c r="B1134" t="s">
        <v>53</v>
      </c>
      <c r="C1134" t="s">
        <v>416</v>
      </c>
      <c r="D1134">
        <v>21.579999923706055</v>
      </c>
      <c r="E1134">
        <v>3.6456000804901123</v>
      </c>
      <c r="F1134">
        <v>5.8873000144958496</v>
      </c>
      <c r="G1134">
        <v>0.61500000953674316</v>
      </c>
      <c r="H1134">
        <v>1.0068999528884888</v>
      </c>
    </row>
    <row r="1135" spans="1:8" x14ac:dyDescent="0.2">
      <c r="A1135">
        <v>7</v>
      </c>
      <c r="B1135" t="s">
        <v>54</v>
      </c>
      <c r="C1135" t="s">
        <v>414</v>
      </c>
      <c r="D1135">
        <v>55.340999603271484</v>
      </c>
      <c r="E1135">
        <v>3.2097001075744629</v>
      </c>
      <c r="F1135">
        <v>4.4021000862121582</v>
      </c>
      <c r="G1135">
        <v>0.72850000858306885</v>
      </c>
      <c r="H1135">
        <v>1.0009000301361084</v>
      </c>
    </row>
    <row r="1136" spans="1:8" x14ac:dyDescent="0.2">
      <c r="A1136">
        <v>8</v>
      </c>
      <c r="B1136" t="s">
        <v>55</v>
      </c>
      <c r="C1136" t="s">
        <v>416</v>
      </c>
      <c r="D1136">
        <v>20.350000381469727</v>
      </c>
      <c r="E1136">
        <v>4.6729998588562012</v>
      </c>
      <c r="F1136">
        <v>7.9214000701904297</v>
      </c>
      <c r="G1136">
        <v>0.58609998226165771</v>
      </c>
      <c r="H1136">
        <v>1.0065000057220459</v>
      </c>
    </row>
    <row r="1137" spans="1:9" x14ac:dyDescent="0.2">
      <c r="A1137">
        <v>9</v>
      </c>
      <c r="B1137" t="s">
        <v>56</v>
      </c>
      <c r="C1137" t="s">
        <v>417</v>
      </c>
      <c r="D1137">
        <v>23.877099990844727</v>
      </c>
      <c r="E1137">
        <v>0.19910000264644623</v>
      </c>
      <c r="F1137">
        <v>0.20250000059604645</v>
      </c>
      <c r="G1137">
        <v>0.98320001363754272</v>
      </c>
      <c r="H1137">
        <v>1</v>
      </c>
    </row>
    <row r="1138" spans="1:9" x14ac:dyDescent="0.2">
      <c r="A1138">
        <v>10</v>
      </c>
      <c r="B1138" t="s">
        <v>57</v>
      </c>
      <c r="C1138" t="s">
        <v>418</v>
      </c>
      <c r="D1138">
        <v>42.30059814453125</v>
      </c>
      <c r="E1138">
        <v>0.26780000329017639</v>
      </c>
      <c r="F1138">
        <v>0.27369999885559082</v>
      </c>
      <c r="G1138">
        <v>0.97869998216629028</v>
      </c>
      <c r="H1138">
        <v>1</v>
      </c>
    </row>
    <row r="1139" spans="1:9" x14ac:dyDescent="0.2">
      <c r="A1139">
        <v>11</v>
      </c>
      <c r="B1139" t="s">
        <v>58</v>
      </c>
      <c r="C1139" t="s">
        <v>419</v>
      </c>
      <c r="D1139">
        <v>99.9833984375</v>
      </c>
      <c r="E1139">
        <v>0.59130001068115234</v>
      </c>
      <c r="F1139">
        <v>0.60600000619888306</v>
      </c>
      <c r="G1139">
        <v>0.9757000207901001</v>
      </c>
      <c r="H1139">
        <v>1</v>
      </c>
    </row>
    <row r="1141" spans="1:9" x14ac:dyDescent="0.2">
      <c r="A1141" t="s">
        <v>420</v>
      </c>
    </row>
    <row r="1142" spans="1:9" x14ac:dyDescent="0.2">
      <c r="A1142" t="s">
        <v>21</v>
      </c>
      <c r="B1142" t="s">
        <v>22</v>
      </c>
      <c r="C1142" t="s">
        <v>421</v>
      </c>
      <c r="D1142" t="s">
        <v>24</v>
      </c>
      <c r="E1142" t="s">
        <v>422</v>
      </c>
      <c r="F1142" t="s">
        <v>423</v>
      </c>
      <c r="G1142" t="s">
        <v>27</v>
      </c>
      <c r="H1142" t="s">
        <v>424</v>
      </c>
      <c r="I1142" t="s">
        <v>425</v>
      </c>
    </row>
    <row r="1143" spans="1:9" x14ac:dyDescent="0.2">
      <c r="A1143">
        <v>1</v>
      </c>
      <c r="B1143" t="s">
        <v>30</v>
      </c>
      <c r="C1143">
        <v>2.0010000767456404E-8</v>
      </c>
      <c r="D1143">
        <v>518.70001220703125</v>
      </c>
      <c r="E1143">
        <v>137.5</v>
      </c>
      <c r="F1143">
        <v>84</v>
      </c>
      <c r="G1143">
        <v>0.74000000953674316</v>
      </c>
      <c r="H1143" t="s">
        <v>426</v>
      </c>
      <c r="I1143" t="s">
        <v>427</v>
      </c>
    </row>
    <row r="1144" spans="1:9" x14ac:dyDescent="0.2">
      <c r="A1144">
        <v>2</v>
      </c>
      <c r="B1144" t="s">
        <v>31</v>
      </c>
      <c r="C1144">
        <v>2.0010000767456404E-8</v>
      </c>
      <c r="D1144">
        <v>2201.199951171875</v>
      </c>
      <c r="E1144">
        <v>15.699999809265137</v>
      </c>
      <c r="F1144">
        <v>11</v>
      </c>
      <c r="G1144">
        <v>0.30000001192092896</v>
      </c>
      <c r="H1144" t="s">
        <v>426</v>
      </c>
      <c r="I1144" t="s">
        <v>428</v>
      </c>
    </row>
    <row r="1145" spans="1:9" x14ac:dyDescent="0.2">
      <c r="A1145">
        <v>3</v>
      </c>
      <c r="B1145" t="s">
        <v>32</v>
      </c>
      <c r="C1145">
        <v>2.0010000767456404E-8</v>
      </c>
      <c r="D1145">
        <v>5679.7998046875</v>
      </c>
      <c r="E1145">
        <v>33.599998474121094</v>
      </c>
      <c r="F1145">
        <v>22.700000762939453</v>
      </c>
      <c r="G1145">
        <v>0.18999999761581421</v>
      </c>
      <c r="H1145" t="s">
        <v>426</v>
      </c>
      <c r="I1145" t="s">
        <v>429</v>
      </c>
    </row>
    <row r="1146" spans="1:9" x14ac:dyDescent="0.2">
      <c r="A1146">
        <v>4</v>
      </c>
      <c r="B1146" t="s">
        <v>33</v>
      </c>
      <c r="C1146">
        <v>1.9990000765801597E-8</v>
      </c>
      <c r="D1146">
        <v>9333.5</v>
      </c>
      <c r="E1146">
        <v>48.799999237060547</v>
      </c>
      <c r="F1146">
        <v>43.299999237060547</v>
      </c>
      <c r="G1146">
        <v>0.15000000596046448</v>
      </c>
      <c r="H1146" t="s">
        <v>426</v>
      </c>
      <c r="I1146" t="s">
        <v>430</v>
      </c>
    </row>
    <row r="1147" spans="1:9" x14ac:dyDescent="0.2">
      <c r="A1147">
        <v>5</v>
      </c>
      <c r="B1147" t="s">
        <v>34</v>
      </c>
      <c r="C1147">
        <v>1.9990000765801597E-8</v>
      </c>
      <c r="D1147">
        <v>946.0999755859375</v>
      </c>
      <c r="E1147">
        <v>8</v>
      </c>
      <c r="F1147">
        <v>6</v>
      </c>
      <c r="G1147">
        <v>0.46000000834465027</v>
      </c>
      <c r="H1147" t="s">
        <v>426</v>
      </c>
      <c r="I1147" t="s">
        <v>431</v>
      </c>
    </row>
    <row r="1148" spans="1:9" x14ac:dyDescent="0.2">
      <c r="A1148">
        <v>6</v>
      </c>
      <c r="B1148" t="s">
        <v>35</v>
      </c>
      <c r="C1148">
        <v>1.9999999878450581E-8</v>
      </c>
      <c r="D1148">
        <v>3476.10009765625</v>
      </c>
      <c r="E1148">
        <v>37.200000762939453</v>
      </c>
      <c r="F1148">
        <v>18.200000762939453</v>
      </c>
      <c r="G1148">
        <v>0.23999999463558197</v>
      </c>
      <c r="H1148" t="s">
        <v>426</v>
      </c>
      <c r="I1148" t="s">
        <v>432</v>
      </c>
    </row>
    <row r="1149" spans="1:9" x14ac:dyDescent="0.2">
      <c r="A1149">
        <v>7</v>
      </c>
      <c r="B1149" t="s">
        <v>36</v>
      </c>
      <c r="C1149">
        <v>1.9990000765801597E-8</v>
      </c>
      <c r="D1149">
        <v>10542.5</v>
      </c>
      <c r="E1149">
        <v>126.69999694824219</v>
      </c>
      <c r="F1149">
        <v>38.400001525878906</v>
      </c>
      <c r="G1149">
        <v>0.14000000059604645</v>
      </c>
      <c r="H1149" t="s">
        <v>426</v>
      </c>
      <c r="I1149" t="s">
        <v>430</v>
      </c>
    </row>
    <row r="1150" spans="1:9" x14ac:dyDescent="0.2">
      <c r="A1150">
        <v>8</v>
      </c>
      <c r="B1150" t="s">
        <v>37</v>
      </c>
      <c r="C1150">
        <v>1.9999999878450581E-8</v>
      </c>
      <c r="D1150">
        <v>2742.5</v>
      </c>
      <c r="E1150">
        <v>17.200000762939453</v>
      </c>
      <c r="F1150">
        <v>15</v>
      </c>
      <c r="G1150">
        <v>0.27000001072883606</v>
      </c>
      <c r="H1150" t="s">
        <v>426</v>
      </c>
      <c r="I1150" t="s">
        <v>432</v>
      </c>
    </row>
    <row r="1151" spans="1:9" x14ac:dyDescent="0.2">
      <c r="A1151">
        <v>9</v>
      </c>
      <c r="B1151" t="s">
        <v>38</v>
      </c>
      <c r="C1151">
        <v>1.9990000765801597E-8</v>
      </c>
      <c r="D1151">
        <v>2234.10009765625</v>
      </c>
      <c r="E1151">
        <v>26</v>
      </c>
      <c r="F1151">
        <v>23.200000762939453</v>
      </c>
      <c r="G1151">
        <v>0.30000001192092896</v>
      </c>
      <c r="H1151" t="s">
        <v>426</v>
      </c>
      <c r="I1151" t="s">
        <v>433</v>
      </c>
    </row>
    <row r="1152" spans="1:9" x14ac:dyDescent="0.2">
      <c r="A1152">
        <v>10</v>
      </c>
      <c r="B1152" t="s">
        <v>39</v>
      </c>
      <c r="C1152">
        <v>1.9990000765801597E-8</v>
      </c>
      <c r="D1152">
        <v>3787.300048828125</v>
      </c>
      <c r="E1152">
        <v>69.599998474121094</v>
      </c>
      <c r="F1152">
        <v>20.200000762939453</v>
      </c>
      <c r="G1152">
        <v>0.23000000417232513</v>
      </c>
      <c r="H1152" t="s">
        <v>426</v>
      </c>
      <c r="I1152" t="s">
        <v>434</v>
      </c>
    </row>
    <row r="1153" spans="1:10" x14ac:dyDescent="0.2">
      <c r="A1153">
        <v>11</v>
      </c>
      <c r="B1153" t="s">
        <v>40</v>
      </c>
      <c r="C1153">
        <v>2.0010000767456404E-8</v>
      </c>
      <c r="D1153">
        <v>4901</v>
      </c>
      <c r="E1153">
        <v>11.699999809265137</v>
      </c>
      <c r="F1153">
        <v>9.8999996185302734</v>
      </c>
      <c r="G1153">
        <v>0.20000000298023224</v>
      </c>
      <c r="H1153" t="s">
        <v>426</v>
      </c>
      <c r="I1153" t="s">
        <v>435</v>
      </c>
    </row>
    <row r="1155" spans="1:10" x14ac:dyDescent="0.2">
      <c r="A1155" t="s">
        <v>62</v>
      </c>
    </row>
    <row r="1158" spans="1:10" x14ac:dyDescent="0.2">
      <c r="A1158" t="s">
        <v>368</v>
      </c>
    </row>
    <row r="1159" spans="1:10" x14ac:dyDescent="0.2">
      <c r="A1159" t="s">
        <v>369</v>
      </c>
    </row>
    <row r="1160" spans="1:10" x14ac:dyDescent="0.2">
      <c r="A1160" t="s">
        <v>21</v>
      </c>
      <c r="B1160" t="s">
        <v>22</v>
      </c>
      <c r="C1160" t="s">
        <v>370</v>
      </c>
      <c r="D1160" t="s">
        <v>371</v>
      </c>
      <c r="E1160" t="s">
        <v>372</v>
      </c>
      <c r="F1160" t="s">
        <v>373</v>
      </c>
      <c r="G1160" t="s">
        <v>374</v>
      </c>
      <c r="H1160" t="s">
        <v>375</v>
      </c>
      <c r="I1160" t="s">
        <v>376</v>
      </c>
      <c r="J1160" t="s">
        <v>377</v>
      </c>
    </row>
    <row r="1161" spans="1:10" x14ac:dyDescent="0.2">
      <c r="A1161">
        <v>1</v>
      </c>
      <c r="B1161" t="s">
        <v>30</v>
      </c>
      <c r="C1161" t="s">
        <v>378</v>
      </c>
      <c r="D1161" t="s">
        <v>379</v>
      </c>
      <c r="E1161">
        <v>1</v>
      </c>
      <c r="F1161">
        <v>15</v>
      </c>
      <c r="G1161">
        <v>84.869003295898438</v>
      </c>
      <c r="H1161">
        <v>1.8320000171661377</v>
      </c>
      <c r="I1161">
        <v>6</v>
      </c>
      <c r="J1161">
        <v>5</v>
      </c>
    </row>
    <row r="1162" spans="1:10" x14ac:dyDescent="0.2">
      <c r="A1162">
        <v>2</v>
      </c>
      <c r="B1162" t="s">
        <v>31</v>
      </c>
      <c r="C1162" t="s">
        <v>378</v>
      </c>
      <c r="D1162" t="s">
        <v>380</v>
      </c>
      <c r="E1162">
        <v>2</v>
      </c>
      <c r="F1162">
        <v>15</v>
      </c>
      <c r="G1162">
        <v>151.10800170898438</v>
      </c>
      <c r="H1162">
        <v>0.47277998924255371</v>
      </c>
      <c r="I1162">
        <v>2</v>
      </c>
      <c r="J1162">
        <v>2</v>
      </c>
    </row>
    <row r="1163" spans="1:10" x14ac:dyDescent="0.2">
      <c r="A1163">
        <v>3</v>
      </c>
      <c r="B1163" t="s">
        <v>32</v>
      </c>
      <c r="C1163" t="s">
        <v>378</v>
      </c>
      <c r="D1163" t="s">
        <v>380</v>
      </c>
      <c r="E1163">
        <v>2</v>
      </c>
      <c r="F1163">
        <v>15</v>
      </c>
      <c r="G1163">
        <v>119.48699951171875</v>
      </c>
      <c r="H1163">
        <v>0.37413999438285828</v>
      </c>
      <c r="I1163">
        <v>3</v>
      </c>
      <c r="J1163">
        <v>7</v>
      </c>
    </row>
    <row r="1164" spans="1:10" x14ac:dyDescent="0.2">
      <c r="A1164">
        <v>4</v>
      </c>
      <c r="B1164" t="s">
        <v>33</v>
      </c>
      <c r="C1164" t="s">
        <v>378</v>
      </c>
      <c r="D1164" t="s">
        <v>380</v>
      </c>
      <c r="E1164">
        <v>2</v>
      </c>
      <c r="F1164">
        <v>15</v>
      </c>
      <c r="G1164">
        <v>107.24500274658203</v>
      </c>
      <c r="H1164">
        <v>0.33583998680114746</v>
      </c>
      <c r="I1164">
        <v>2</v>
      </c>
      <c r="J1164">
        <v>2.4000000953674316</v>
      </c>
    </row>
    <row r="1165" spans="1:10" x14ac:dyDescent="0.2">
      <c r="A1165">
        <v>5</v>
      </c>
      <c r="B1165" t="s">
        <v>34</v>
      </c>
      <c r="C1165" t="s">
        <v>378</v>
      </c>
      <c r="D1165" t="s">
        <v>381</v>
      </c>
      <c r="E1165">
        <v>4</v>
      </c>
      <c r="F1165">
        <v>15</v>
      </c>
      <c r="G1165">
        <v>129.45700073242188</v>
      </c>
      <c r="H1165">
        <v>1.1910099983215332</v>
      </c>
      <c r="I1165">
        <v>4.9000000953674316</v>
      </c>
      <c r="J1165">
        <v>4.1999998092651367</v>
      </c>
    </row>
    <row r="1166" spans="1:10" x14ac:dyDescent="0.2">
      <c r="A1166">
        <v>6</v>
      </c>
      <c r="B1166" t="s">
        <v>35</v>
      </c>
      <c r="C1166" t="s">
        <v>378</v>
      </c>
      <c r="D1166" t="s">
        <v>381</v>
      </c>
      <c r="E1166">
        <v>4</v>
      </c>
      <c r="F1166">
        <v>15</v>
      </c>
      <c r="G1166">
        <v>90.679000854492188</v>
      </c>
      <c r="H1166">
        <v>0.83393001556396484</v>
      </c>
      <c r="I1166">
        <v>5.5</v>
      </c>
      <c r="J1166">
        <v>5.9000000953674316</v>
      </c>
    </row>
    <row r="1167" spans="1:10" x14ac:dyDescent="0.2">
      <c r="A1167">
        <v>7</v>
      </c>
      <c r="B1167" t="s">
        <v>36</v>
      </c>
      <c r="C1167" t="s">
        <v>378</v>
      </c>
      <c r="D1167" t="s">
        <v>381</v>
      </c>
      <c r="E1167">
        <v>4</v>
      </c>
      <c r="F1167">
        <v>15</v>
      </c>
      <c r="G1167">
        <v>77.502998352050781</v>
      </c>
      <c r="H1167">
        <v>0.71253997087478638</v>
      </c>
      <c r="I1167">
        <v>3.2999999523162842</v>
      </c>
      <c r="J1167">
        <v>4.0999999046325684</v>
      </c>
    </row>
    <row r="1168" spans="1:10" x14ac:dyDescent="0.2">
      <c r="A1168">
        <v>8</v>
      </c>
      <c r="B1168" t="s">
        <v>37</v>
      </c>
      <c r="C1168" t="s">
        <v>378</v>
      </c>
      <c r="D1168" t="s">
        <v>381</v>
      </c>
      <c r="E1168">
        <v>4</v>
      </c>
      <c r="F1168">
        <v>15</v>
      </c>
      <c r="G1168">
        <v>107.51300048828125</v>
      </c>
      <c r="H1168">
        <v>0.98900002241134644</v>
      </c>
      <c r="I1168">
        <v>7.5</v>
      </c>
      <c r="J1168">
        <v>3</v>
      </c>
    </row>
    <row r="1169" spans="1:10" x14ac:dyDescent="0.2">
      <c r="A1169">
        <v>9</v>
      </c>
      <c r="B1169" t="s">
        <v>38</v>
      </c>
      <c r="C1169" t="s">
        <v>378</v>
      </c>
      <c r="D1169" t="s">
        <v>382</v>
      </c>
      <c r="E1169">
        <v>5</v>
      </c>
      <c r="F1169">
        <v>15</v>
      </c>
      <c r="G1169">
        <v>134.93400573730469</v>
      </c>
      <c r="H1169">
        <v>0.19359999895095825</v>
      </c>
      <c r="I1169">
        <v>3.5</v>
      </c>
      <c r="J1169">
        <v>3.5999999046325684</v>
      </c>
    </row>
    <row r="1170" spans="1:10" x14ac:dyDescent="0.2">
      <c r="A1170">
        <v>10</v>
      </c>
      <c r="B1170" t="s">
        <v>39</v>
      </c>
      <c r="C1170" t="s">
        <v>378</v>
      </c>
      <c r="D1170" t="s">
        <v>382</v>
      </c>
      <c r="E1170">
        <v>5</v>
      </c>
      <c r="F1170">
        <v>15</v>
      </c>
      <c r="G1170">
        <v>146.42500305175781</v>
      </c>
      <c r="H1170">
        <v>0.21017999947071075</v>
      </c>
      <c r="I1170">
        <v>1</v>
      </c>
      <c r="J1170">
        <v>3.2999999523162842</v>
      </c>
    </row>
    <row r="1171" spans="1:10" x14ac:dyDescent="0.2">
      <c r="A1171">
        <v>11</v>
      </c>
      <c r="B1171" t="s">
        <v>40</v>
      </c>
      <c r="C1171" t="s">
        <v>378</v>
      </c>
      <c r="D1171" t="s">
        <v>382</v>
      </c>
      <c r="E1171">
        <v>5</v>
      </c>
      <c r="F1171">
        <v>15</v>
      </c>
      <c r="G1171">
        <v>191.38900756835938</v>
      </c>
      <c r="H1171">
        <v>0.27485001087188721</v>
      </c>
      <c r="I1171">
        <v>3</v>
      </c>
      <c r="J1171">
        <v>4</v>
      </c>
    </row>
    <row r="1173" spans="1:10" x14ac:dyDescent="0.2">
      <c r="A1173" t="s">
        <v>21</v>
      </c>
      <c r="B1173" t="s">
        <v>22</v>
      </c>
      <c r="C1173" t="s">
        <v>383</v>
      </c>
      <c r="D1173" t="s">
        <v>384</v>
      </c>
      <c r="E1173" t="s">
        <v>385</v>
      </c>
      <c r="F1173" t="s">
        <v>386</v>
      </c>
      <c r="G1173" t="s">
        <v>387</v>
      </c>
      <c r="H1173" t="s">
        <v>388</v>
      </c>
      <c r="I1173" t="s">
        <v>389</v>
      </c>
      <c r="J1173" t="s">
        <v>390</v>
      </c>
    </row>
    <row r="1174" spans="1:10" x14ac:dyDescent="0.2">
      <c r="A1174">
        <v>1</v>
      </c>
      <c r="B1174" t="s">
        <v>30</v>
      </c>
      <c r="C1174">
        <v>10</v>
      </c>
      <c r="D1174">
        <v>5</v>
      </c>
      <c r="E1174">
        <v>1</v>
      </c>
      <c r="F1174">
        <v>64</v>
      </c>
      <c r="G1174">
        <v>1630</v>
      </c>
      <c r="H1174">
        <v>0.69999998807907104</v>
      </c>
      <c r="I1174">
        <v>9.3000001907348633</v>
      </c>
      <c r="J1174" t="s">
        <v>391</v>
      </c>
    </row>
    <row r="1175" spans="1:10" x14ac:dyDescent="0.2">
      <c r="A1175">
        <v>2</v>
      </c>
      <c r="B1175" t="s">
        <v>31</v>
      </c>
      <c r="C1175">
        <v>20</v>
      </c>
      <c r="D1175">
        <v>10</v>
      </c>
      <c r="E1175">
        <v>0</v>
      </c>
      <c r="F1175">
        <v>64</v>
      </c>
      <c r="G1175">
        <v>1686</v>
      </c>
      <c r="H1175">
        <v>0.69999998807907104</v>
      </c>
      <c r="I1175" t="s">
        <v>392</v>
      </c>
      <c r="J1175" t="s">
        <v>393</v>
      </c>
    </row>
    <row r="1176" spans="1:10" x14ac:dyDescent="0.2">
      <c r="A1176">
        <v>3</v>
      </c>
      <c r="B1176" t="s">
        <v>32</v>
      </c>
      <c r="C1176">
        <v>20</v>
      </c>
      <c r="D1176">
        <v>10</v>
      </c>
      <c r="E1176">
        <v>0</v>
      </c>
      <c r="F1176">
        <v>64</v>
      </c>
      <c r="G1176">
        <v>1672</v>
      </c>
      <c r="H1176">
        <v>0.69999998807907104</v>
      </c>
      <c r="I1176" t="s">
        <v>392</v>
      </c>
      <c r="J1176" t="s">
        <v>393</v>
      </c>
    </row>
    <row r="1177" spans="1:10" x14ac:dyDescent="0.2">
      <c r="A1177">
        <v>4</v>
      </c>
      <c r="B1177" t="s">
        <v>33</v>
      </c>
      <c r="C1177">
        <v>20</v>
      </c>
      <c r="D1177">
        <v>10</v>
      </c>
      <c r="E1177">
        <v>1</v>
      </c>
      <c r="F1177">
        <v>64</v>
      </c>
      <c r="G1177">
        <v>1664</v>
      </c>
      <c r="H1177">
        <v>0.69999998807907104</v>
      </c>
      <c r="I1177" t="s">
        <v>392</v>
      </c>
      <c r="J1177" t="s">
        <v>393</v>
      </c>
    </row>
    <row r="1178" spans="1:10" x14ac:dyDescent="0.2">
      <c r="A1178">
        <v>5</v>
      </c>
      <c r="B1178" t="s">
        <v>34</v>
      </c>
      <c r="C1178">
        <v>10</v>
      </c>
      <c r="D1178">
        <v>5</v>
      </c>
      <c r="E1178">
        <v>1</v>
      </c>
      <c r="F1178">
        <v>32</v>
      </c>
      <c r="G1178">
        <v>1658</v>
      </c>
      <c r="H1178">
        <v>0.69999998807907104</v>
      </c>
      <c r="I1178">
        <v>9.3000001907348633</v>
      </c>
      <c r="J1178" t="s">
        <v>391</v>
      </c>
    </row>
    <row r="1179" spans="1:10" x14ac:dyDescent="0.2">
      <c r="A1179">
        <v>6</v>
      </c>
      <c r="B1179" t="s">
        <v>35</v>
      </c>
      <c r="C1179">
        <v>20</v>
      </c>
      <c r="D1179">
        <v>10</v>
      </c>
      <c r="E1179">
        <v>1</v>
      </c>
      <c r="F1179">
        <v>32</v>
      </c>
      <c r="G1179">
        <v>1632</v>
      </c>
      <c r="H1179">
        <v>0.69999998807907104</v>
      </c>
      <c r="I1179">
        <v>9.3000001907348633</v>
      </c>
      <c r="J1179" t="s">
        <v>391</v>
      </c>
    </row>
    <row r="1180" spans="1:10" x14ac:dyDescent="0.2">
      <c r="A1180">
        <v>7</v>
      </c>
      <c r="B1180" t="s">
        <v>36</v>
      </c>
      <c r="C1180">
        <v>20</v>
      </c>
      <c r="D1180">
        <v>10</v>
      </c>
      <c r="E1180">
        <v>1</v>
      </c>
      <c r="F1180">
        <v>32</v>
      </c>
      <c r="G1180">
        <v>1622</v>
      </c>
      <c r="H1180">
        <v>0.69999998807907104</v>
      </c>
      <c r="I1180">
        <v>9.3000001907348633</v>
      </c>
      <c r="J1180" t="s">
        <v>391</v>
      </c>
    </row>
    <row r="1181" spans="1:10" x14ac:dyDescent="0.2">
      <c r="A1181">
        <v>8</v>
      </c>
      <c r="B1181" t="s">
        <v>37</v>
      </c>
      <c r="C1181">
        <v>20</v>
      </c>
      <c r="D1181">
        <v>10</v>
      </c>
      <c r="E1181">
        <v>1</v>
      </c>
      <c r="F1181">
        <v>32</v>
      </c>
      <c r="G1181">
        <v>1642</v>
      </c>
      <c r="H1181">
        <v>0.69999998807907104</v>
      </c>
      <c r="I1181">
        <v>9.3000001907348633</v>
      </c>
      <c r="J1181" t="s">
        <v>391</v>
      </c>
    </row>
    <row r="1182" spans="1:10" x14ac:dyDescent="0.2">
      <c r="A1182">
        <v>9</v>
      </c>
      <c r="B1182" t="s">
        <v>38</v>
      </c>
      <c r="C1182">
        <v>20</v>
      </c>
      <c r="D1182">
        <v>10</v>
      </c>
      <c r="E1182">
        <v>1</v>
      </c>
      <c r="F1182">
        <v>32</v>
      </c>
      <c r="G1182">
        <v>1690</v>
      </c>
      <c r="H1182">
        <v>0.69999998807907104</v>
      </c>
      <c r="I1182" t="s">
        <v>392</v>
      </c>
      <c r="J1182" t="s">
        <v>393</v>
      </c>
    </row>
    <row r="1183" spans="1:10" x14ac:dyDescent="0.2">
      <c r="A1183">
        <v>10</v>
      </c>
      <c r="B1183" t="s">
        <v>39</v>
      </c>
      <c r="C1183">
        <v>30</v>
      </c>
      <c r="D1183">
        <v>15</v>
      </c>
      <c r="E1183">
        <v>0</v>
      </c>
      <c r="F1183">
        <v>32</v>
      </c>
      <c r="G1183">
        <v>1706</v>
      </c>
      <c r="H1183">
        <v>0.69999998807907104</v>
      </c>
      <c r="I1183" t="s">
        <v>392</v>
      </c>
      <c r="J1183" t="s">
        <v>393</v>
      </c>
    </row>
    <row r="1184" spans="1:10" x14ac:dyDescent="0.2">
      <c r="A1184">
        <v>11</v>
      </c>
      <c r="B1184" t="s">
        <v>40</v>
      </c>
      <c r="C1184">
        <v>30</v>
      </c>
      <c r="D1184">
        <v>15</v>
      </c>
      <c r="E1184">
        <v>1</v>
      </c>
      <c r="F1184">
        <v>32</v>
      </c>
      <c r="G1184">
        <v>1738</v>
      </c>
      <c r="H1184">
        <v>0.69999998807907104</v>
      </c>
      <c r="I1184" t="s">
        <v>392</v>
      </c>
      <c r="J1184" t="s">
        <v>393</v>
      </c>
    </row>
    <row r="1186" spans="1:8" x14ac:dyDescent="0.2">
      <c r="A1186" t="s">
        <v>394</v>
      </c>
    </row>
    <row r="1187" spans="1:8" x14ac:dyDescent="0.2">
      <c r="A1187" t="s">
        <v>395</v>
      </c>
      <c r="B1187" t="s">
        <v>396</v>
      </c>
      <c r="C1187">
        <v>2</v>
      </c>
      <c r="D1187">
        <v>3</v>
      </c>
      <c r="E1187">
        <v>4</v>
      </c>
      <c r="F1187">
        <v>5</v>
      </c>
    </row>
    <row r="1188" spans="1:8" x14ac:dyDescent="0.2">
      <c r="A1188">
        <v>1</v>
      </c>
      <c r="B1188" t="s">
        <v>397</v>
      </c>
      <c r="C1188" t="s">
        <v>398</v>
      </c>
      <c r="D1188" t="s">
        <v>392</v>
      </c>
      <c r="E1188" t="s">
        <v>399</v>
      </c>
      <c r="F1188" t="s">
        <v>400</v>
      </c>
    </row>
    <row r="1189" spans="1:8" x14ac:dyDescent="0.2">
      <c r="A1189">
        <v>2</v>
      </c>
      <c r="B1189" t="s">
        <v>392</v>
      </c>
      <c r="C1189" t="s">
        <v>401</v>
      </c>
      <c r="D1189" t="s">
        <v>392</v>
      </c>
      <c r="E1189" t="s">
        <v>402</v>
      </c>
      <c r="F1189" t="s">
        <v>403</v>
      </c>
    </row>
    <row r="1190" spans="1:8" x14ac:dyDescent="0.2">
      <c r="A1190">
        <v>3</v>
      </c>
      <c r="B1190" t="s">
        <v>392</v>
      </c>
      <c r="C1190" t="s">
        <v>404</v>
      </c>
      <c r="D1190" t="s">
        <v>392</v>
      </c>
      <c r="E1190" t="s">
        <v>405</v>
      </c>
      <c r="F1190" t="s">
        <v>40</v>
      </c>
    </row>
    <row r="1191" spans="1:8" x14ac:dyDescent="0.2">
      <c r="A1191">
        <v>4</v>
      </c>
      <c r="B1191" t="s">
        <v>392</v>
      </c>
      <c r="C1191" t="s">
        <v>392</v>
      </c>
      <c r="D1191" t="s">
        <v>392</v>
      </c>
      <c r="E1191" t="s">
        <v>406</v>
      </c>
      <c r="F1191" t="s">
        <v>392</v>
      </c>
    </row>
    <row r="1193" spans="1:8" x14ac:dyDescent="0.2">
      <c r="A1193" t="s">
        <v>407</v>
      </c>
    </row>
    <row r="1195" spans="1:8" x14ac:dyDescent="0.2">
      <c r="A1195" t="s">
        <v>408</v>
      </c>
    </row>
    <row r="1196" spans="1:8" x14ac:dyDescent="0.2">
      <c r="A1196" t="s">
        <v>21</v>
      </c>
      <c r="B1196" t="s">
        <v>22</v>
      </c>
      <c r="C1196" t="s">
        <v>409</v>
      </c>
      <c r="D1196" t="s">
        <v>43</v>
      </c>
      <c r="E1196" t="s">
        <v>410</v>
      </c>
      <c r="F1196" t="s">
        <v>46</v>
      </c>
      <c r="G1196" t="s">
        <v>47</v>
      </c>
      <c r="H1196" t="s">
        <v>30</v>
      </c>
    </row>
    <row r="1197" spans="1:8" x14ac:dyDescent="0.2">
      <c r="A1197">
        <v>1</v>
      </c>
      <c r="B1197" t="s">
        <v>30</v>
      </c>
      <c r="C1197" t="s">
        <v>411</v>
      </c>
      <c r="D1197">
        <v>3.7672998905181885</v>
      </c>
      <c r="E1197">
        <v>3.4723999500274658</v>
      </c>
      <c r="F1197">
        <v>21.532199859619141</v>
      </c>
      <c r="G1197">
        <v>0.16130000352859497</v>
      </c>
      <c r="H1197">
        <v>1</v>
      </c>
    </row>
    <row r="1198" spans="1:8" x14ac:dyDescent="0.2">
      <c r="A1198">
        <v>2</v>
      </c>
      <c r="B1198" t="s">
        <v>31</v>
      </c>
      <c r="C1198" t="s">
        <v>412</v>
      </c>
      <c r="D1198">
        <v>7.5739998817443848</v>
      </c>
      <c r="E1198">
        <v>1.614799976348877</v>
      </c>
      <c r="F1198">
        <v>1.996399998664856</v>
      </c>
      <c r="G1198">
        <v>0.80889999866485596</v>
      </c>
      <c r="H1198">
        <v>1</v>
      </c>
    </row>
    <row r="1199" spans="1:8" x14ac:dyDescent="0.2">
      <c r="A1199">
        <v>3</v>
      </c>
      <c r="B1199" t="s">
        <v>50</v>
      </c>
      <c r="C1199" t="s">
        <v>413</v>
      </c>
      <c r="D1199">
        <v>15.250300407409668</v>
      </c>
      <c r="E1199">
        <v>1.0709999799728394</v>
      </c>
      <c r="F1199">
        <v>1.2035000324249268</v>
      </c>
      <c r="G1199">
        <v>0.88969999551773071</v>
      </c>
      <c r="H1199">
        <v>1.0002000331878662</v>
      </c>
    </row>
    <row r="1200" spans="1:8" x14ac:dyDescent="0.2">
      <c r="A1200">
        <v>4</v>
      </c>
      <c r="B1200" t="s">
        <v>51</v>
      </c>
      <c r="C1200" t="s">
        <v>414</v>
      </c>
      <c r="D1200">
        <v>24.793899536132812</v>
      </c>
      <c r="E1200">
        <v>0.86309999227523804</v>
      </c>
      <c r="F1200">
        <v>0.93500000238418579</v>
      </c>
      <c r="G1200">
        <v>0.92309999465942383</v>
      </c>
      <c r="H1200">
        <v>1.0001000165939331</v>
      </c>
    </row>
    <row r="1201" spans="1:9" x14ac:dyDescent="0.2">
      <c r="A1201">
        <v>5</v>
      </c>
      <c r="B1201" t="s">
        <v>52</v>
      </c>
      <c r="C1201" t="s">
        <v>415</v>
      </c>
      <c r="D1201">
        <v>11.592599868774414</v>
      </c>
      <c r="E1201">
        <v>5.3768000602722168</v>
      </c>
      <c r="F1201">
        <v>10.723799705505371</v>
      </c>
      <c r="G1201">
        <v>0.49950000643730164</v>
      </c>
      <c r="H1201">
        <v>1.0038000345230103</v>
      </c>
    </row>
    <row r="1202" spans="1:9" x14ac:dyDescent="0.2">
      <c r="A1202">
        <v>6</v>
      </c>
      <c r="B1202" t="s">
        <v>53</v>
      </c>
      <c r="C1202" t="s">
        <v>416</v>
      </c>
      <c r="D1202">
        <v>21.579999923706055</v>
      </c>
      <c r="E1202">
        <v>3.6456000804901123</v>
      </c>
      <c r="F1202">
        <v>5.8873000144958496</v>
      </c>
      <c r="G1202">
        <v>0.61500000953674316</v>
      </c>
      <c r="H1202">
        <v>1.0068999528884888</v>
      </c>
    </row>
    <row r="1203" spans="1:9" x14ac:dyDescent="0.2">
      <c r="A1203">
        <v>7</v>
      </c>
      <c r="B1203" t="s">
        <v>54</v>
      </c>
      <c r="C1203" t="s">
        <v>414</v>
      </c>
      <c r="D1203">
        <v>55.340999603271484</v>
      </c>
      <c r="E1203">
        <v>3.2097001075744629</v>
      </c>
      <c r="F1203">
        <v>4.4021000862121582</v>
      </c>
      <c r="G1203">
        <v>0.72850000858306885</v>
      </c>
      <c r="H1203">
        <v>1.0009000301361084</v>
      </c>
    </row>
    <row r="1204" spans="1:9" x14ac:dyDescent="0.2">
      <c r="A1204">
        <v>8</v>
      </c>
      <c r="B1204" t="s">
        <v>55</v>
      </c>
      <c r="C1204" t="s">
        <v>416</v>
      </c>
      <c r="D1204">
        <v>20.350000381469727</v>
      </c>
      <c r="E1204">
        <v>4.6729998588562012</v>
      </c>
      <c r="F1204">
        <v>7.9214000701904297</v>
      </c>
      <c r="G1204">
        <v>0.58609998226165771</v>
      </c>
      <c r="H1204">
        <v>1.0065000057220459</v>
      </c>
    </row>
    <row r="1205" spans="1:9" x14ac:dyDescent="0.2">
      <c r="A1205">
        <v>9</v>
      </c>
      <c r="B1205" t="s">
        <v>56</v>
      </c>
      <c r="C1205" t="s">
        <v>417</v>
      </c>
      <c r="D1205">
        <v>23.877099990844727</v>
      </c>
      <c r="E1205">
        <v>0.19910000264644623</v>
      </c>
      <c r="F1205">
        <v>0.20250000059604645</v>
      </c>
      <c r="G1205">
        <v>0.98320001363754272</v>
      </c>
      <c r="H1205">
        <v>1</v>
      </c>
    </row>
    <row r="1206" spans="1:9" x14ac:dyDescent="0.2">
      <c r="A1206">
        <v>10</v>
      </c>
      <c r="B1206" t="s">
        <v>57</v>
      </c>
      <c r="C1206" t="s">
        <v>418</v>
      </c>
      <c r="D1206">
        <v>42.30059814453125</v>
      </c>
      <c r="E1206">
        <v>0.26780000329017639</v>
      </c>
      <c r="F1206">
        <v>0.27369999885559082</v>
      </c>
      <c r="G1206">
        <v>0.97869998216629028</v>
      </c>
      <c r="H1206">
        <v>1</v>
      </c>
    </row>
    <row r="1207" spans="1:9" x14ac:dyDescent="0.2">
      <c r="A1207">
        <v>11</v>
      </c>
      <c r="B1207" t="s">
        <v>58</v>
      </c>
      <c r="C1207" t="s">
        <v>419</v>
      </c>
      <c r="D1207">
        <v>99.9833984375</v>
      </c>
      <c r="E1207">
        <v>0.59130001068115234</v>
      </c>
      <c r="F1207">
        <v>0.60600000619888306</v>
      </c>
      <c r="G1207">
        <v>0.9757000207901001</v>
      </c>
      <c r="H1207">
        <v>1</v>
      </c>
    </row>
    <row r="1209" spans="1:9" x14ac:dyDescent="0.2">
      <c r="A1209" t="s">
        <v>420</v>
      </c>
    </row>
    <row r="1210" spans="1:9" x14ac:dyDescent="0.2">
      <c r="A1210" t="s">
        <v>21</v>
      </c>
      <c r="B1210" t="s">
        <v>22</v>
      </c>
      <c r="C1210" t="s">
        <v>421</v>
      </c>
      <c r="D1210" t="s">
        <v>24</v>
      </c>
      <c r="E1210" t="s">
        <v>422</v>
      </c>
      <c r="F1210" t="s">
        <v>423</v>
      </c>
      <c r="G1210" t="s">
        <v>27</v>
      </c>
      <c r="H1210" t="s">
        <v>424</v>
      </c>
      <c r="I1210" t="s">
        <v>425</v>
      </c>
    </row>
    <row r="1211" spans="1:9" x14ac:dyDescent="0.2">
      <c r="A1211">
        <v>1</v>
      </c>
      <c r="B1211" t="s">
        <v>30</v>
      </c>
      <c r="C1211">
        <v>2.0010000767456404E-8</v>
      </c>
      <c r="D1211">
        <v>518.70001220703125</v>
      </c>
      <c r="E1211">
        <v>137.5</v>
      </c>
      <c r="F1211">
        <v>84</v>
      </c>
      <c r="G1211">
        <v>0.74000000953674316</v>
      </c>
      <c r="H1211" t="s">
        <v>426</v>
      </c>
      <c r="I1211" t="s">
        <v>427</v>
      </c>
    </row>
    <row r="1212" spans="1:9" x14ac:dyDescent="0.2">
      <c r="A1212">
        <v>2</v>
      </c>
      <c r="B1212" t="s">
        <v>31</v>
      </c>
      <c r="C1212">
        <v>2.0010000767456404E-8</v>
      </c>
      <c r="D1212">
        <v>2201.199951171875</v>
      </c>
      <c r="E1212">
        <v>15.699999809265137</v>
      </c>
      <c r="F1212">
        <v>11</v>
      </c>
      <c r="G1212">
        <v>0.30000001192092896</v>
      </c>
      <c r="H1212" t="s">
        <v>426</v>
      </c>
      <c r="I1212" t="s">
        <v>428</v>
      </c>
    </row>
    <row r="1213" spans="1:9" x14ac:dyDescent="0.2">
      <c r="A1213">
        <v>3</v>
      </c>
      <c r="B1213" t="s">
        <v>32</v>
      </c>
      <c r="C1213">
        <v>2.0010000767456404E-8</v>
      </c>
      <c r="D1213">
        <v>5679.7998046875</v>
      </c>
      <c r="E1213">
        <v>33.599998474121094</v>
      </c>
      <c r="F1213">
        <v>22.700000762939453</v>
      </c>
      <c r="G1213">
        <v>0.18999999761581421</v>
      </c>
      <c r="H1213" t="s">
        <v>426</v>
      </c>
      <c r="I1213" t="s">
        <v>429</v>
      </c>
    </row>
    <row r="1214" spans="1:9" x14ac:dyDescent="0.2">
      <c r="A1214">
        <v>4</v>
      </c>
      <c r="B1214" t="s">
        <v>33</v>
      </c>
      <c r="C1214">
        <v>1.9990000765801597E-8</v>
      </c>
      <c r="D1214">
        <v>9333.5</v>
      </c>
      <c r="E1214">
        <v>48.799999237060547</v>
      </c>
      <c r="F1214">
        <v>43.299999237060547</v>
      </c>
      <c r="G1214">
        <v>0.15000000596046448</v>
      </c>
      <c r="H1214" t="s">
        <v>426</v>
      </c>
      <c r="I1214" t="s">
        <v>430</v>
      </c>
    </row>
    <row r="1215" spans="1:9" x14ac:dyDescent="0.2">
      <c r="A1215">
        <v>5</v>
      </c>
      <c r="B1215" t="s">
        <v>34</v>
      </c>
      <c r="C1215">
        <v>1.9990000765801597E-8</v>
      </c>
      <c r="D1215">
        <v>946.0999755859375</v>
      </c>
      <c r="E1215">
        <v>8</v>
      </c>
      <c r="F1215">
        <v>6</v>
      </c>
      <c r="G1215">
        <v>0.46000000834465027</v>
      </c>
      <c r="H1215" t="s">
        <v>426</v>
      </c>
      <c r="I1215" t="s">
        <v>431</v>
      </c>
    </row>
    <row r="1216" spans="1:9" x14ac:dyDescent="0.2">
      <c r="A1216">
        <v>6</v>
      </c>
      <c r="B1216" t="s">
        <v>35</v>
      </c>
      <c r="C1216">
        <v>1.9999999878450581E-8</v>
      </c>
      <c r="D1216">
        <v>3476.10009765625</v>
      </c>
      <c r="E1216">
        <v>37.200000762939453</v>
      </c>
      <c r="F1216">
        <v>18.200000762939453</v>
      </c>
      <c r="G1216">
        <v>0.23999999463558197</v>
      </c>
      <c r="H1216" t="s">
        <v>426</v>
      </c>
      <c r="I1216" t="s">
        <v>432</v>
      </c>
    </row>
    <row r="1217" spans="1:10" x14ac:dyDescent="0.2">
      <c r="A1217">
        <v>7</v>
      </c>
      <c r="B1217" t="s">
        <v>36</v>
      </c>
      <c r="C1217">
        <v>1.9990000765801597E-8</v>
      </c>
      <c r="D1217">
        <v>10542.5</v>
      </c>
      <c r="E1217">
        <v>126.69999694824219</v>
      </c>
      <c r="F1217">
        <v>38.400001525878906</v>
      </c>
      <c r="G1217">
        <v>0.14000000059604645</v>
      </c>
      <c r="H1217" t="s">
        <v>426</v>
      </c>
      <c r="I1217" t="s">
        <v>430</v>
      </c>
    </row>
    <row r="1218" spans="1:10" x14ac:dyDescent="0.2">
      <c r="A1218">
        <v>8</v>
      </c>
      <c r="B1218" t="s">
        <v>37</v>
      </c>
      <c r="C1218">
        <v>1.9999999878450581E-8</v>
      </c>
      <c r="D1218">
        <v>2742.5</v>
      </c>
      <c r="E1218">
        <v>17.200000762939453</v>
      </c>
      <c r="F1218">
        <v>15</v>
      </c>
      <c r="G1218">
        <v>0.27000001072883606</v>
      </c>
      <c r="H1218" t="s">
        <v>426</v>
      </c>
      <c r="I1218" t="s">
        <v>432</v>
      </c>
    </row>
    <row r="1219" spans="1:10" x14ac:dyDescent="0.2">
      <c r="A1219">
        <v>9</v>
      </c>
      <c r="B1219" t="s">
        <v>38</v>
      </c>
      <c r="C1219">
        <v>1.9990000765801597E-8</v>
      </c>
      <c r="D1219">
        <v>2234.10009765625</v>
      </c>
      <c r="E1219">
        <v>26</v>
      </c>
      <c r="F1219">
        <v>23.200000762939453</v>
      </c>
      <c r="G1219">
        <v>0.30000001192092896</v>
      </c>
      <c r="H1219" t="s">
        <v>426</v>
      </c>
      <c r="I1219" t="s">
        <v>433</v>
      </c>
    </row>
    <row r="1220" spans="1:10" x14ac:dyDescent="0.2">
      <c r="A1220">
        <v>10</v>
      </c>
      <c r="B1220" t="s">
        <v>39</v>
      </c>
      <c r="C1220">
        <v>1.9990000765801597E-8</v>
      </c>
      <c r="D1220">
        <v>3787.300048828125</v>
      </c>
      <c r="E1220">
        <v>69.599998474121094</v>
      </c>
      <c r="F1220">
        <v>20.200000762939453</v>
      </c>
      <c r="G1220">
        <v>0.23000000417232513</v>
      </c>
      <c r="H1220" t="s">
        <v>426</v>
      </c>
      <c r="I1220" t="s">
        <v>434</v>
      </c>
    </row>
    <row r="1221" spans="1:10" x14ac:dyDescent="0.2">
      <c r="A1221">
        <v>11</v>
      </c>
      <c r="B1221" t="s">
        <v>40</v>
      </c>
      <c r="C1221">
        <v>2.0010000767456404E-8</v>
      </c>
      <c r="D1221">
        <v>4901</v>
      </c>
      <c r="E1221">
        <v>11.699999809265137</v>
      </c>
      <c r="F1221">
        <v>9.8999996185302734</v>
      </c>
      <c r="G1221">
        <v>0.20000000298023224</v>
      </c>
      <c r="H1221" t="s">
        <v>426</v>
      </c>
      <c r="I1221" t="s">
        <v>435</v>
      </c>
    </row>
    <row r="1223" spans="1:10" x14ac:dyDescent="0.2">
      <c r="A1223" t="s">
        <v>62</v>
      </c>
    </row>
    <row r="1226" spans="1:10" x14ac:dyDescent="0.2">
      <c r="A1226" t="s">
        <v>368</v>
      </c>
    </row>
    <row r="1227" spans="1:10" x14ac:dyDescent="0.2">
      <c r="A1227" t="s">
        <v>369</v>
      </c>
    </row>
    <row r="1228" spans="1:10" x14ac:dyDescent="0.2">
      <c r="A1228" t="s">
        <v>21</v>
      </c>
      <c r="B1228" t="s">
        <v>22</v>
      </c>
      <c r="C1228" t="s">
        <v>370</v>
      </c>
      <c r="D1228" t="s">
        <v>371</v>
      </c>
      <c r="E1228" t="s">
        <v>372</v>
      </c>
      <c r="F1228" t="s">
        <v>373</v>
      </c>
      <c r="G1228" t="s">
        <v>374</v>
      </c>
      <c r="H1228" t="s">
        <v>375</v>
      </c>
      <c r="I1228" t="s">
        <v>376</v>
      </c>
      <c r="J1228" t="s">
        <v>377</v>
      </c>
    </row>
    <row r="1229" spans="1:10" x14ac:dyDescent="0.2">
      <c r="A1229">
        <v>1</v>
      </c>
      <c r="B1229" t="s">
        <v>30</v>
      </c>
      <c r="C1229" t="s">
        <v>378</v>
      </c>
      <c r="D1229" t="s">
        <v>379</v>
      </c>
      <c r="E1229">
        <v>1</v>
      </c>
      <c r="F1229">
        <v>15</v>
      </c>
      <c r="G1229">
        <v>84.869003295898438</v>
      </c>
      <c r="H1229">
        <v>1.8320000171661377</v>
      </c>
      <c r="I1229">
        <v>6</v>
      </c>
      <c r="J1229">
        <v>5</v>
      </c>
    </row>
    <row r="1230" spans="1:10" x14ac:dyDescent="0.2">
      <c r="A1230">
        <v>2</v>
      </c>
      <c r="B1230" t="s">
        <v>31</v>
      </c>
      <c r="C1230" t="s">
        <v>378</v>
      </c>
      <c r="D1230" t="s">
        <v>380</v>
      </c>
      <c r="E1230">
        <v>2</v>
      </c>
      <c r="F1230">
        <v>15</v>
      </c>
      <c r="G1230">
        <v>151.10800170898438</v>
      </c>
      <c r="H1230">
        <v>0.47277998924255371</v>
      </c>
      <c r="I1230">
        <v>2</v>
      </c>
      <c r="J1230">
        <v>2</v>
      </c>
    </row>
    <row r="1231" spans="1:10" x14ac:dyDescent="0.2">
      <c r="A1231">
        <v>3</v>
      </c>
      <c r="B1231" t="s">
        <v>32</v>
      </c>
      <c r="C1231" t="s">
        <v>378</v>
      </c>
      <c r="D1231" t="s">
        <v>380</v>
      </c>
      <c r="E1231">
        <v>2</v>
      </c>
      <c r="F1231">
        <v>15</v>
      </c>
      <c r="G1231">
        <v>119.48699951171875</v>
      </c>
      <c r="H1231">
        <v>0.37413999438285828</v>
      </c>
      <c r="I1231">
        <v>3</v>
      </c>
      <c r="J1231">
        <v>7</v>
      </c>
    </row>
    <row r="1232" spans="1:10" x14ac:dyDescent="0.2">
      <c r="A1232">
        <v>4</v>
      </c>
      <c r="B1232" t="s">
        <v>33</v>
      </c>
      <c r="C1232" t="s">
        <v>378</v>
      </c>
      <c r="D1232" t="s">
        <v>380</v>
      </c>
      <c r="E1232">
        <v>2</v>
      </c>
      <c r="F1232">
        <v>15</v>
      </c>
      <c r="G1232">
        <v>107.24500274658203</v>
      </c>
      <c r="H1232">
        <v>0.33583998680114746</v>
      </c>
      <c r="I1232">
        <v>2</v>
      </c>
      <c r="J1232">
        <v>2.4000000953674316</v>
      </c>
    </row>
    <row r="1233" spans="1:10" x14ac:dyDescent="0.2">
      <c r="A1233">
        <v>5</v>
      </c>
      <c r="B1233" t="s">
        <v>34</v>
      </c>
      <c r="C1233" t="s">
        <v>378</v>
      </c>
      <c r="D1233" t="s">
        <v>381</v>
      </c>
      <c r="E1233">
        <v>4</v>
      </c>
      <c r="F1233">
        <v>15</v>
      </c>
      <c r="G1233">
        <v>129.45700073242188</v>
      </c>
      <c r="H1233">
        <v>1.1910099983215332</v>
      </c>
      <c r="I1233">
        <v>4.9000000953674316</v>
      </c>
      <c r="J1233">
        <v>4.1999998092651367</v>
      </c>
    </row>
    <row r="1234" spans="1:10" x14ac:dyDescent="0.2">
      <c r="A1234">
        <v>6</v>
      </c>
      <c r="B1234" t="s">
        <v>35</v>
      </c>
      <c r="C1234" t="s">
        <v>378</v>
      </c>
      <c r="D1234" t="s">
        <v>381</v>
      </c>
      <c r="E1234">
        <v>4</v>
      </c>
      <c r="F1234">
        <v>15</v>
      </c>
      <c r="G1234">
        <v>90.679000854492188</v>
      </c>
      <c r="H1234">
        <v>0.83393001556396484</v>
      </c>
      <c r="I1234">
        <v>5.5</v>
      </c>
      <c r="J1234">
        <v>5.9000000953674316</v>
      </c>
    </row>
    <row r="1235" spans="1:10" x14ac:dyDescent="0.2">
      <c r="A1235">
        <v>7</v>
      </c>
      <c r="B1235" t="s">
        <v>36</v>
      </c>
      <c r="C1235" t="s">
        <v>378</v>
      </c>
      <c r="D1235" t="s">
        <v>381</v>
      </c>
      <c r="E1235">
        <v>4</v>
      </c>
      <c r="F1235">
        <v>15</v>
      </c>
      <c r="G1235">
        <v>77.502998352050781</v>
      </c>
      <c r="H1235">
        <v>0.71253997087478638</v>
      </c>
      <c r="I1235">
        <v>3.2999999523162842</v>
      </c>
      <c r="J1235">
        <v>4.0999999046325684</v>
      </c>
    </row>
    <row r="1236" spans="1:10" x14ac:dyDescent="0.2">
      <c r="A1236">
        <v>8</v>
      </c>
      <c r="B1236" t="s">
        <v>37</v>
      </c>
      <c r="C1236" t="s">
        <v>378</v>
      </c>
      <c r="D1236" t="s">
        <v>381</v>
      </c>
      <c r="E1236">
        <v>4</v>
      </c>
      <c r="F1236">
        <v>15</v>
      </c>
      <c r="G1236">
        <v>107.51300048828125</v>
      </c>
      <c r="H1236">
        <v>0.98900002241134644</v>
      </c>
      <c r="I1236">
        <v>7.5</v>
      </c>
      <c r="J1236">
        <v>3</v>
      </c>
    </row>
    <row r="1237" spans="1:10" x14ac:dyDescent="0.2">
      <c r="A1237">
        <v>9</v>
      </c>
      <c r="B1237" t="s">
        <v>38</v>
      </c>
      <c r="C1237" t="s">
        <v>378</v>
      </c>
      <c r="D1237" t="s">
        <v>382</v>
      </c>
      <c r="E1237">
        <v>5</v>
      </c>
      <c r="F1237">
        <v>15</v>
      </c>
      <c r="G1237">
        <v>134.93400573730469</v>
      </c>
      <c r="H1237">
        <v>0.19359999895095825</v>
      </c>
      <c r="I1237">
        <v>3.5</v>
      </c>
      <c r="J1237">
        <v>3.5999999046325684</v>
      </c>
    </row>
    <row r="1238" spans="1:10" x14ac:dyDescent="0.2">
      <c r="A1238">
        <v>10</v>
      </c>
      <c r="B1238" t="s">
        <v>39</v>
      </c>
      <c r="C1238" t="s">
        <v>378</v>
      </c>
      <c r="D1238" t="s">
        <v>382</v>
      </c>
      <c r="E1238">
        <v>5</v>
      </c>
      <c r="F1238">
        <v>15</v>
      </c>
      <c r="G1238">
        <v>146.42500305175781</v>
      </c>
      <c r="H1238">
        <v>0.21017999947071075</v>
      </c>
      <c r="I1238">
        <v>1</v>
      </c>
      <c r="J1238">
        <v>3.2999999523162842</v>
      </c>
    </row>
    <row r="1239" spans="1:10" x14ac:dyDescent="0.2">
      <c r="A1239">
        <v>11</v>
      </c>
      <c r="B1239" t="s">
        <v>40</v>
      </c>
      <c r="C1239" t="s">
        <v>378</v>
      </c>
      <c r="D1239" t="s">
        <v>382</v>
      </c>
      <c r="E1239">
        <v>5</v>
      </c>
      <c r="F1239">
        <v>15</v>
      </c>
      <c r="G1239">
        <v>191.38900756835938</v>
      </c>
      <c r="H1239">
        <v>0.27485001087188721</v>
      </c>
      <c r="I1239">
        <v>3</v>
      </c>
      <c r="J1239">
        <v>4</v>
      </c>
    </row>
    <row r="1241" spans="1:10" x14ac:dyDescent="0.2">
      <c r="A1241" t="s">
        <v>21</v>
      </c>
      <c r="B1241" t="s">
        <v>22</v>
      </c>
      <c r="C1241" t="s">
        <v>383</v>
      </c>
      <c r="D1241" t="s">
        <v>384</v>
      </c>
      <c r="E1241" t="s">
        <v>385</v>
      </c>
      <c r="F1241" t="s">
        <v>386</v>
      </c>
      <c r="G1241" t="s">
        <v>387</v>
      </c>
      <c r="H1241" t="s">
        <v>388</v>
      </c>
      <c r="I1241" t="s">
        <v>389</v>
      </c>
      <c r="J1241" t="s">
        <v>390</v>
      </c>
    </row>
    <row r="1242" spans="1:10" x14ac:dyDescent="0.2">
      <c r="A1242">
        <v>1</v>
      </c>
      <c r="B1242" t="s">
        <v>30</v>
      </c>
      <c r="C1242">
        <v>10</v>
      </c>
      <c r="D1242">
        <v>5</v>
      </c>
      <c r="E1242">
        <v>1</v>
      </c>
      <c r="F1242">
        <v>64</v>
      </c>
      <c r="G1242">
        <v>1630</v>
      </c>
      <c r="H1242">
        <v>0.69999998807907104</v>
      </c>
      <c r="I1242">
        <v>9.3000001907348633</v>
      </c>
      <c r="J1242" t="s">
        <v>391</v>
      </c>
    </row>
    <row r="1243" spans="1:10" x14ac:dyDescent="0.2">
      <c r="A1243">
        <v>2</v>
      </c>
      <c r="B1243" t="s">
        <v>31</v>
      </c>
      <c r="C1243">
        <v>20</v>
      </c>
      <c r="D1243">
        <v>10</v>
      </c>
      <c r="E1243">
        <v>0</v>
      </c>
      <c r="F1243">
        <v>64</v>
      </c>
      <c r="G1243">
        <v>1686</v>
      </c>
      <c r="H1243">
        <v>0.69999998807907104</v>
      </c>
      <c r="I1243" t="s">
        <v>392</v>
      </c>
      <c r="J1243" t="s">
        <v>393</v>
      </c>
    </row>
    <row r="1244" spans="1:10" x14ac:dyDescent="0.2">
      <c r="A1244">
        <v>3</v>
      </c>
      <c r="B1244" t="s">
        <v>32</v>
      </c>
      <c r="C1244">
        <v>20</v>
      </c>
      <c r="D1244">
        <v>10</v>
      </c>
      <c r="E1244">
        <v>0</v>
      </c>
      <c r="F1244">
        <v>64</v>
      </c>
      <c r="G1244">
        <v>1672</v>
      </c>
      <c r="H1244">
        <v>0.69999998807907104</v>
      </c>
      <c r="I1244" t="s">
        <v>392</v>
      </c>
      <c r="J1244" t="s">
        <v>393</v>
      </c>
    </row>
    <row r="1245" spans="1:10" x14ac:dyDescent="0.2">
      <c r="A1245">
        <v>4</v>
      </c>
      <c r="B1245" t="s">
        <v>33</v>
      </c>
      <c r="C1245">
        <v>20</v>
      </c>
      <c r="D1245">
        <v>10</v>
      </c>
      <c r="E1245">
        <v>1</v>
      </c>
      <c r="F1245">
        <v>64</v>
      </c>
      <c r="G1245">
        <v>1664</v>
      </c>
      <c r="H1245">
        <v>0.69999998807907104</v>
      </c>
      <c r="I1245" t="s">
        <v>392</v>
      </c>
      <c r="J1245" t="s">
        <v>393</v>
      </c>
    </row>
    <row r="1246" spans="1:10" x14ac:dyDescent="0.2">
      <c r="A1246">
        <v>5</v>
      </c>
      <c r="B1246" t="s">
        <v>34</v>
      </c>
      <c r="C1246">
        <v>10</v>
      </c>
      <c r="D1246">
        <v>5</v>
      </c>
      <c r="E1246">
        <v>1</v>
      </c>
      <c r="F1246">
        <v>32</v>
      </c>
      <c r="G1246">
        <v>1658</v>
      </c>
      <c r="H1246">
        <v>0.69999998807907104</v>
      </c>
      <c r="I1246">
        <v>9.3000001907348633</v>
      </c>
      <c r="J1246" t="s">
        <v>391</v>
      </c>
    </row>
    <row r="1247" spans="1:10" x14ac:dyDescent="0.2">
      <c r="A1247">
        <v>6</v>
      </c>
      <c r="B1247" t="s">
        <v>35</v>
      </c>
      <c r="C1247">
        <v>20</v>
      </c>
      <c r="D1247">
        <v>10</v>
      </c>
      <c r="E1247">
        <v>1</v>
      </c>
      <c r="F1247">
        <v>32</v>
      </c>
      <c r="G1247">
        <v>1632</v>
      </c>
      <c r="H1247">
        <v>0.69999998807907104</v>
      </c>
      <c r="I1247">
        <v>9.3000001907348633</v>
      </c>
      <c r="J1247" t="s">
        <v>391</v>
      </c>
    </row>
    <row r="1248" spans="1:10" x14ac:dyDescent="0.2">
      <c r="A1248">
        <v>7</v>
      </c>
      <c r="B1248" t="s">
        <v>36</v>
      </c>
      <c r="C1248">
        <v>20</v>
      </c>
      <c r="D1248">
        <v>10</v>
      </c>
      <c r="E1248">
        <v>1</v>
      </c>
      <c r="F1248">
        <v>32</v>
      </c>
      <c r="G1248">
        <v>1622</v>
      </c>
      <c r="H1248">
        <v>0.69999998807907104</v>
      </c>
      <c r="I1248">
        <v>9.3000001907348633</v>
      </c>
      <c r="J1248" t="s">
        <v>391</v>
      </c>
    </row>
    <row r="1249" spans="1:10" x14ac:dyDescent="0.2">
      <c r="A1249">
        <v>8</v>
      </c>
      <c r="B1249" t="s">
        <v>37</v>
      </c>
      <c r="C1249">
        <v>20</v>
      </c>
      <c r="D1249">
        <v>10</v>
      </c>
      <c r="E1249">
        <v>1</v>
      </c>
      <c r="F1249">
        <v>32</v>
      </c>
      <c r="G1249">
        <v>1642</v>
      </c>
      <c r="H1249">
        <v>0.69999998807907104</v>
      </c>
      <c r="I1249">
        <v>9.3000001907348633</v>
      </c>
      <c r="J1249" t="s">
        <v>391</v>
      </c>
    </row>
    <row r="1250" spans="1:10" x14ac:dyDescent="0.2">
      <c r="A1250">
        <v>9</v>
      </c>
      <c r="B1250" t="s">
        <v>38</v>
      </c>
      <c r="C1250">
        <v>20</v>
      </c>
      <c r="D1250">
        <v>10</v>
      </c>
      <c r="E1250">
        <v>1</v>
      </c>
      <c r="F1250">
        <v>32</v>
      </c>
      <c r="G1250">
        <v>1690</v>
      </c>
      <c r="H1250">
        <v>0.69999998807907104</v>
      </c>
      <c r="I1250" t="s">
        <v>392</v>
      </c>
      <c r="J1250" t="s">
        <v>393</v>
      </c>
    </row>
    <row r="1251" spans="1:10" x14ac:dyDescent="0.2">
      <c r="A1251">
        <v>10</v>
      </c>
      <c r="B1251" t="s">
        <v>39</v>
      </c>
      <c r="C1251">
        <v>30</v>
      </c>
      <c r="D1251">
        <v>15</v>
      </c>
      <c r="E1251">
        <v>0</v>
      </c>
      <c r="F1251">
        <v>32</v>
      </c>
      <c r="G1251">
        <v>1706</v>
      </c>
      <c r="H1251">
        <v>0.69999998807907104</v>
      </c>
      <c r="I1251" t="s">
        <v>392</v>
      </c>
      <c r="J1251" t="s">
        <v>393</v>
      </c>
    </row>
    <row r="1252" spans="1:10" x14ac:dyDescent="0.2">
      <c r="A1252">
        <v>11</v>
      </c>
      <c r="B1252" t="s">
        <v>40</v>
      </c>
      <c r="C1252">
        <v>30</v>
      </c>
      <c r="D1252">
        <v>15</v>
      </c>
      <c r="E1252">
        <v>1</v>
      </c>
      <c r="F1252">
        <v>32</v>
      </c>
      <c r="G1252">
        <v>1738</v>
      </c>
      <c r="H1252">
        <v>0.69999998807907104</v>
      </c>
      <c r="I1252" t="s">
        <v>392</v>
      </c>
      <c r="J1252" t="s">
        <v>393</v>
      </c>
    </row>
    <row r="1254" spans="1:10" x14ac:dyDescent="0.2">
      <c r="A1254" t="s">
        <v>394</v>
      </c>
    </row>
    <row r="1255" spans="1:10" x14ac:dyDescent="0.2">
      <c r="A1255" t="s">
        <v>395</v>
      </c>
      <c r="B1255" t="s">
        <v>396</v>
      </c>
      <c r="C1255">
        <v>2</v>
      </c>
      <c r="D1255">
        <v>3</v>
      </c>
      <c r="E1255">
        <v>4</v>
      </c>
      <c r="F1255">
        <v>5</v>
      </c>
    </row>
    <row r="1256" spans="1:10" x14ac:dyDescent="0.2">
      <c r="A1256">
        <v>1</v>
      </c>
      <c r="B1256" t="s">
        <v>397</v>
      </c>
      <c r="C1256" t="s">
        <v>398</v>
      </c>
      <c r="D1256" t="s">
        <v>392</v>
      </c>
      <c r="E1256" t="s">
        <v>399</v>
      </c>
      <c r="F1256" t="s">
        <v>400</v>
      </c>
    </row>
    <row r="1257" spans="1:10" x14ac:dyDescent="0.2">
      <c r="A1257">
        <v>2</v>
      </c>
      <c r="B1257" t="s">
        <v>392</v>
      </c>
      <c r="C1257" t="s">
        <v>401</v>
      </c>
      <c r="D1257" t="s">
        <v>392</v>
      </c>
      <c r="E1257" t="s">
        <v>402</v>
      </c>
      <c r="F1257" t="s">
        <v>403</v>
      </c>
    </row>
    <row r="1258" spans="1:10" x14ac:dyDescent="0.2">
      <c r="A1258">
        <v>3</v>
      </c>
      <c r="B1258" t="s">
        <v>392</v>
      </c>
      <c r="C1258" t="s">
        <v>404</v>
      </c>
      <c r="D1258" t="s">
        <v>392</v>
      </c>
      <c r="E1258" t="s">
        <v>405</v>
      </c>
      <c r="F1258" t="s">
        <v>40</v>
      </c>
    </row>
    <row r="1259" spans="1:10" x14ac:dyDescent="0.2">
      <c r="A1259">
        <v>4</v>
      </c>
      <c r="B1259" t="s">
        <v>392</v>
      </c>
      <c r="C1259" t="s">
        <v>392</v>
      </c>
      <c r="D1259" t="s">
        <v>392</v>
      </c>
      <c r="E1259" t="s">
        <v>406</v>
      </c>
      <c r="F1259" t="s">
        <v>392</v>
      </c>
    </row>
    <row r="1261" spans="1:10" x14ac:dyDescent="0.2">
      <c r="A1261" t="s">
        <v>407</v>
      </c>
    </row>
    <row r="1263" spans="1:10" x14ac:dyDescent="0.2">
      <c r="A1263" t="s">
        <v>408</v>
      </c>
    </row>
    <row r="1264" spans="1:10" x14ac:dyDescent="0.2">
      <c r="A1264" t="s">
        <v>21</v>
      </c>
      <c r="B1264" t="s">
        <v>22</v>
      </c>
      <c r="C1264" t="s">
        <v>409</v>
      </c>
      <c r="D1264" t="s">
        <v>43</v>
      </c>
      <c r="E1264" t="s">
        <v>410</v>
      </c>
      <c r="F1264" t="s">
        <v>46</v>
      </c>
      <c r="G1264" t="s">
        <v>47</v>
      </c>
      <c r="H1264" t="s">
        <v>30</v>
      </c>
    </row>
    <row r="1265" spans="1:9" x14ac:dyDescent="0.2">
      <c r="A1265">
        <v>1</v>
      </c>
      <c r="B1265" t="s">
        <v>30</v>
      </c>
      <c r="C1265" t="s">
        <v>411</v>
      </c>
      <c r="D1265">
        <v>3.7672998905181885</v>
      </c>
      <c r="E1265">
        <v>3.4723999500274658</v>
      </c>
      <c r="F1265">
        <v>21.532199859619141</v>
      </c>
      <c r="G1265">
        <v>0.16130000352859497</v>
      </c>
      <c r="H1265">
        <v>1</v>
      </c>
    </row>
    <row r="1266" spans="1:9" x14ac:dyDescent="0.2">
      <c r="A1266">
        <v>2</v>
      </c>
      <c r="B1266" t="s">
        <v>31</v>
      </c>
      <c r="C1266" t="s">
        <v>412</v>
      </c>
      <c r="D1266">
        <v>7.5739998817443848</v>
      </c>
      <c r="E1266">
        <v>1.614799976348877</v>
      </c>
      <c r="F1266">
        <v>1.996399998664856</v>
      </c>
      <c r="G1266">
        <v>0.80889999866485596</v>
      </c>
      <c r="H1266">
        <v>1</v>
      </c>
    </row>
    <row r="1267" spans="1:9" x14ac:dyDescent="0.2">
      <c r="A1267">
        <v>3</v>
      </c>
      <c r="B1267" t="s">
        <v>50</v>
      </c>
      <c r="C1267" t="s">
        <v>413</v>
      </c>
      <c r="D1267">
        <v>15.250300407409668</v>
      </c>
      <c r="E1267">
        <v>1.0709999799728394</v>
      </c>
      <c r="F1267">
        <v>1.2035000324249268</v>
      </c>
      <c r="G1267">
        <v>0.88969999551773071</v>
      </c>
      <c r="H1267">
        <v>1.0002000331878662</v>
      </c>
    </row>
    <row r="1268" spans="1:9" x14ac:dyDescent="0.2">
      <c r="A1268">
        <v>4</v>
      </c>
      <c r="B1268" t="s">
        <v>51</v>
      </c>
      <c r="C1268" t="s">
        <v>414</v>
      </c>
      <c r="D1268">
        <v>24.793899536132812</v>
      </c>
      <c r="E1268">
        <v>0.86309999227523804</v>
      </c>
      <c r="F1268">
        <v>0.93500000238418579</v>
      </c>
      <c r="G1268">
        <v>0.92309999465942383</v>
      </c>
      <c r="H1268">
        <v>1.0001000165939331</v>
      </c>
    </row>
    <row r="1269" spans="1:9" x14ac:dyDescent="0.2">
      <c r="A1269">
        <v>5</v>
      </c>
      <c r="B1269" t="s">
        <v>52</v>
      </c>
      <c r="C1269" t="s">
        <v>415</v>
      </c>
      <c r="D1269">
        <v>11.592599868774414</v>
      </c>
      <c r="E1269">
        <v>5.3768000602722168</v>
      </c>
      <c r="F1269">
        <v>10.723799705505371</v>
      </c>
      <c r="G1269">
        <v>0.49950000643730164</v>
      </c>
      <c r="H1269">
        <v>1.0038000345230103</v>
      </c>
    </row>
    <row r="1270" spans="1:9" x14ac:dyDescent="0.2">
      <c r="A1270">
        <v>6</v>
      </c>
      <c r="B1270" t="s">
        <v>53</v>
      </c>
      <c r="C1270" t="s">
        <v>416</v>
      </c>
      <c r="D1270">
        <v>21.579999923706055</v>
      </c>
      <c r="E1270">
        <v>3.6456000804901123</v>
      </c>
      <c r="F1270">
        <v>5.8873000144958496</v>
      </c>
      <c r="G1270">
        <v>0.61500000953674316</v>
      </c>
      <c r="H1270">
        <v>1.0068999528884888</v>
      </c>
    </row>
    <row r="1271" spans="1:9" x14ac:dyDescent="0.2">
      <c r="A1271">
        <v>7</v>
      </c>
      <c r="B1271" t="s">
        <v>54</v>
      </c>
      <c r="C1271" t="s">
        <v>414</v>
      </c>
      <c r="D1271">
        <v>55.340999603271484</v>
      </c>
      <c r="E1271">
        <v>3.2097001075744629</v>
      </c>
      <c r="F1271">
        <v>4.4021000862121582</v>
      </c>
      <c r="G1271">
        <v>0.72850000858306885</v>
      </c>
      <c r="H1271">
        <v>1.0009000301361084</v>
      </c>
    </row>
    <row r="1272" spans="1:9" x14ac:dyDescent="0.2">
      <c r="A1272">
        <v>8</v>
      </c>
      <c r="B1272" t="s">
        <v>55</v>
      </c>
      <c r="C1272" t="s">
        <v>416</v>
      </c>
      <c r="D1272">
        <v>20.350000381469727</v>
      </c>
      <c r="E1272">
        <v>4.6729998588562012</v>
      </c>
      <c r="F1272">
        <v>7.9214000701904297</v>
      </c>
      <c r="G1272">
        <v>0.58609998226165771</v>
      </c>
      <c r="H1272">
        <v>1.0065000057220459</v>
      </c>
    </row>
    <row r="1273" spans="1:9" x14ac:dyDescent="0.2">
      <c r="A1273">
        <v>9</v>
      </c>
      <c r="B1273" t="s">
        <v>56</v>
      </c>
      <c r="C1273" t="s">
        <v>417</v>
      </c>
      <c r="D1273">
        <v>23.877099990844727</v>
      </c>
      <c r="E1273">
        <v>0.19910000264644623</v>
      </c>
      <c r="F1273">
        <v>0.20250000059604645</v>
      </c>
      <c r="G1273">
        <v>0.98320001363754272</v>
      </c>
      <c r="H1273">
        <v>1</v>
      </c>
    </row>
    <row r="1274" spans="1:9" x14ac:dyDescent="0.2">
      <c r="A1274">
        <v>10</v>
      </c>
      <c r="B1274" t="s">
        <v>57</v>
      </c>
      <c r="C1274" t="s">
        <v>418</v>
      </c>
      <c r="D1274">
        <v>42.30059814453125</v>
      </c>
      <c r="E1274">
        <v>0.26780000329017639</v>
      </c>
      <c r="F1274">
        <v>0.27369999885559082</v>
      </c>
      <c r="G1274">
        <v>0.97869998216629028</v>
      </c>
      <c r="H1274">
        <v>1</v>
      </c>
    </row>
    <row r="1275" spans="1:9" x14ac:dyDescent="0.2">
      <c r="A1275">
        <v>11</v>
      </c>
      <c r="B1275" t="s">
        <v>58</v>
      </c>
      <c r="C1275" t="s">
        <v>419</v>
      </c>
      <c r="D1275">
        <v>99.9833984375</v>
      </c>
      <c r="E1275">
        <v>0.59130001068115234</v>
      </c>
      <c r="F1275">
        <v>0.60600000619888306</v>
      </c>
      <c r="G1275">
        <v>0.9757000207901001</v>
      </c>
      <c r="H1275">
        <v>1</v>
      </c>
    </row>
    <row r="1277" spans="1:9" x14ac:dyDescent="0.2">
      <c r="A1277" t="s">
        <v>420</v>
      </c>
    </row>
    <row r="1278" spans="1:9" x14ac:dyDescent="0.2">
      <c r="A1278" t="s">
        <v>21</v>
      </c>
      <c r="B1278" t="s">
        <v>22</v>
      </c>
      <c r="C1278" t="s">
        <v>421</v>
      </c>
      <c r="D1278" t="s">
        <v>24</v>
      </c>
      <c r="E1278" t="s">
        <v>422</v>
      </c>
      <c r="F1278" t="s">
        <v>423</v>
      </c>
      <c r="G1278" t="s">
        <v>27</v>
      </c>
      <c r="H1278" t="s">
        <v>424</v>
      </c>
      <c r="I1278" t="s">
        <v>425</v>
      </c>
    </row>
    <row r="1279" spans="1:9" x14ac:dyDescent="0.2">
      <c r="A1279">
        <v>1</v>
      </c>
      <c r="B1279" t="s">
        <v>30</v>
      </c>
      <c r="C1279">
        <v>2.0010000767456404E-8</v>
      </c>
      <c r="D1279">
        <v>518.70001220703125</v>
      </c>
      <c r="E1279">
        <v>137.5</v>
      </c>
      <c r="F1279">
        <v>84</v>
      </c>
      <c r="G1279">
        <v>0.74000000953674316</v>
      </c>
      <c r="H1279" t="s">
        <v>426</v>
      </c>
      <c r="I1279" t="s">
        <v>427</v>
      </c>
    </row>
    <row r="1280" spans="1:9" x14ac:dyDescent="0.2">
      <c r="A1280">
        <v>2</v>
      </c>
      <c r="B1280" t="s">
        <v>31</v>
      </c>
      <c r="C1280">
        <v>2.0010000767456404E-8</v>
      </c>
      <c r="D1280">
        <v>2201.199951171875</v>
      </c>
      <c r="E1280">
        <v>15.699999809265137</v>
      </c>
      <c r="F1280">
        <v>11</v>
      </c>
      <c r="G1280">
        <v>0.30000001192092896</v>
      </c>
      <c r="H1280" t="s">
        <v>426</v>
      </c>
      <c r="I1280" t="s">
        <v>428</v>
      </c>
    </row>
    <row r="1281" spans="1:10" x14ac:dyDescent="0.2">
      <c r="A1281">
        <v>3</v>
      </c>
      <c r="B1281" t="s">
        <v>32</v>
      </c>
      <c r="C1281">
        <v>2.0010000767456404E-8</v>
      </c>
      <c r="D1281">
        <v>5679.7998046875</v>
      </c>
      <c r="E1281">
        <v>33.599998474121094</v>
      </c>
      <c r="F1281">
        <v>22.700000762939453</v>
      </c>
      <c r="G1281">
        <v>0.18999999761581421</v>
      </c>
      <c r="H1281" t="s">
        <v>426</v>
      </c>
      <c r="I1281" t="s">
        <v>429</v>
      </c>
    </row>
    <row r="1282" spans="1:10" x14ac:dyDescent="0.2">
      <c r="A1282">
        <v>4</v>
      </c>
      <c r="B1282" t="s">
        <v>33</v>
      </c>
      <c r="C1282">
        <v>1.9990000765801597E-8</v>
      </c>
      <c r="D1282">
        <v>9333.5</v>
      </c>
      <c r="E1282">
        <v>48.799999237060547</v>
      </c>
      <c r="F1282">
        <v>43.299999237060547</v>
      </c>
      <c r="G1282">
        <v>0.15000000596046448</v>
      </c>
      <c r="H1282" t="s">
        <v>426</v>
      </c>
      <c r="I1282" t="s">
        <v>430</v>
      </c>
    </row>
    <row r="1283" spans="1:10" x14ac:dyDescent="0.2">
      <c r="A1283">
        <v>5</v>
      </c>
      <c r="B1283" t="s">
        <v>34</v>
      </c>
      <c r="C1283">
        <v>1.9990000765801597E-8</v>
      </c>
      <c r="D1283">
        <v>946.0999755859375</v>
      </c>
      <c r="E1283">
        <v>8</v>
      </c>
      <c r="F1283">
        <v>6</v>
      </c>
      <c r="G1283">
        <v>0.46000000834465027</v>
      </c>
      <c r="H1283" t="s">
        <v>426</v>
      </c>
      <c r="I1283" t="s">
        <v>431</v>
      </c>
    </row>
    <row r="1284" spans="1:10" x14ac:dyDescent="0.2">
      <c r="A1284">
        <v>6</v>
      </c>
      <c r="B1284" t="s">
        <v>35</v>
      </c>
      <c r="C1284">
        <v>1.9999999878450581E-8</v>
      </c>
      <c r="D1284">
        <v>3476.10009765625</v>
      </c>
      <c r="E1284">
        <v>37.200000762939453</v>
      </c>
      <c r="F1284">
        <v>18.200000762939453</v>
      </c>
      <c r="G1284">
        <v>0.23999999463558197</v>
      </c>
      <c r="H1284" t="s">
        <v>426</v>
      </c>
      <c r="I1284" t="s">
        <v>432</v>
      </c>
    </row>
    <row r="1285" spans="1:10" x14ac:dyDescent="0.2">
      <c r="A1285">
        <v>7</v>
      </c>
      <c r="B1285" t="s">
        <v>36</v>
      </c>
      <c r="C1285">
        <v>1.9990000765801597E-8</v>
      </c>
      <c r="D1285">
        <v>10542.5</v>
      </c>
      <c r="E1285">
        <v>126.69999694824219</v>
      </c>
      <c r="F1285">
        <v>38.400001525878906</v>
      </c>
      <c r="G1285">
        <v>0.14000000059604645</v>
      </c>
      <c r="H1285" t="s">
        <v>426</v>
      </c>
      <c r="I1285" t="s">
        <v>430</v>
      </c>
    </row>
    <row r="1286" spans="1:10" x14ac:dyDescent="0.2">
      <c r="A1286">
        <v>8</v>
      </c>
      <c r="B1286" t="s">
        <v>37</v>
      </c>
      <c r="C1286">
        <v>1.9999999878450581E-8</v>
      </c>
      <c r="D1286">
        <v>2742.5</v>
      </c>
      <c r="E1286">
        <v>17.200000762939453</v>
      </c>
      <c r="F1286">
        <v>15</v>
      </c>
      <c r="G1286">
        <v>0.27000001072883606</v>
      </c>
      <c r="H1286" t="s">
        <v>426</v>
      </c>
      <c r="I1286" t="s">
        <v>432</v>
      </c>
    </row>
    <row r="1287" spans="1:10" x14ac:dyDescent="0.2">
      <c r="A1287">
        <v>9</v>
      </c>
      <c r="B1287" t="s">
        <v>38</v>
      </c>
      <c r="C1287">
        <v>1.9990000765801597E-8</v>
      </c>
      <c r="D1287">
        <v>2234.10009765625</v>
      </c>
      <c r="E1287">
        <v>26</v>
      </c>
      <c r="F1287">
        <v>23.200000762939453</v>
      </c>
      <c r="G1287">
        <v>0.30000001192092896</v>
      </c>
      <c r="H1287" t="s">
        <v>426</v>
      </c>
      <c r="I1287" t="s">
        <v>433</v>
      </c>
    </row>
    <row r="1288" spans="1:10" x14ac:dyDescent="0.2">
      <c r="A1288">
        <v>10</v>
      </c>
      <c r="B1288" t="s">
        <v>39</v>
      </c>
      <c r="C1288">
        <v>1.9990000765801597E-8</v>
      </c>
      <c r="D1288">
        <v>3787.300048828125</v>
      </c>
      <c r="E1288">
        <v>69.599998474121094</v>
      </c>
      <c r="F1288">
        <v>20.200000762939453</v>
      </c>
      <c r="G1288">
        <v>0.23000000417232513</v>
      </c>
      <c r="H1288" t="s">
        <v>426</v>
      </c>
      <c r="I1288" t="s">
        <v>434</v>
      </c>
    </row>
    <row r="1289" spans="1:10" x14ac:dyDescent="0.2">
      <c r="A1289">
        <v>11</v>
      </c>
      <c r="B1289" t="s">
        <v>40</v>
      </c>
      <c r="C1289">
        <v>2.0010000767456404E-8</v>
      </c>
      <c r="D1289">
        <v>4901</v>
      </c>
      <c r="E1289">
        <v>11.699999809265137</v>
      </c>
      <c r="F1289">
        <v>9.8999996185302734</v>
      </c>
      <c r="G1289">
        <v>0.20000000298023224</v>
      </c>
      <c r="H1289" t="s">
        <v>426</v>
      </c>
      <c r="I1289" t="s">
        <v>435</v>
      </c>
    </row>
    <row r="1291" spans="1:10" x14ac:dyDescent="0.2">
      <c r="A1291" t="s">
        <v>62</v>
      </c>
    </row>
    <row r="1294" spans="1:10" x14ac:dyDescent="0.2">
      <c r="A1294" t="s">
        <v>368</v>
      </c>
    </row>
    <row r="1295" spans="1:10" x14ac:dyDescent="0.2">
      <c r="A1295" t="s">
        <v>369</v>
      </c>
    </row>
    <row r="1296" spans="1:10" x14ac:dyDescent="0.2">
      <c r="A1296" t="s">
        <v>21</v>
      </c>
      <c r="B1296" t="s">
        <v>22</v>
      </c>
      <c r="C1296" t="s">
        <v>370</v>
      </c>
      <c r="D1296" t="s">
        <v>371</v>
      </c>
      <c r="E1296" t="s">
        <v>372</v>
      </c>
      <c r="F1296" t="s">
        <v>373</v>
      </c>
      <c r="G1296" t="s">
        <v>374</v>
      </c>
      <c r="H1296" t="s">
        <v>375</v>
      </c>
      <c r="I1296" t="s">
        <v>376</v>
      </c>
      <c r="J1296" t="s">
        <v>377</v>
      </c>
    </row>
    <row r="1297" spans="1:10" x14ac:dyDescent="0.2">
      <c r="A1297">
        <v>1</v>
      </c>
      <c r="B1297" t="s">
        <v>30</v>
      </c>
      <c r="C1297" t="s">
        <v>378</v>
      </c>
      <c r="D1297" t="s">
        <v>379</v>
      </c>
      <c r="E1297">
        <v>1</v>
      </c>
      <c r="F1297">
        <v>15</v>
      </c>
      <c r="G1297">
        <v>84.869003295898438</v>
      </c>
      <c r="H1297">
        <v>1.8320000171661377</v>
      </c>
      <c r="I1297">
        <v>6</v>
      </c>
      <c r="J1297">
        <v>5</v>
      </c>
    </row>
    <row r="1298" spans="1:10" x14ac:dyDescent="0.2">
      <c r="A1298">
        <v>2</v>
      </c>
      <c r="B1298" t="s">
        <v>31</v>
      </c>
      <c r="C1298" t="s">
        <v>378</v>
      </c>
      <c r="D1298" t="s">
        <v>380</v>
      </c>
      <c r="E1298">
        <v>2</v>
      </c>
      <c r="F1298">
        <v>15</v>
      </c>
      <c r="G1298">
        <v>151.10800170898438</v>
      </c>
      <c r="H1298">
        <v>0.47277998924255371</v>
      </c>
      <c r="I1298">
        <v>2</v>
      </c>
      <c r="J1298">
        <v>2</v>
      </c>
    </row>
    <row r="1299" spans="1:10" x14ac:dyDescent="0.2">
      <c r="A1299">
        <v>3</v>
      </c>
      <c r="B1299" t="s">
        <v>32</v>
      </c>
      <c r="C1299" t="s">
        <v>378</v>
      </c>
      <c r="D1299" t="s">
        <v>380</v>
      </c>
      <c r="E1299">
        <v>2</v>
      </c>
      <c r="F1299">
        <v>15</v>
      </c>
      <c r="G1299">
        <v>119.48699951171875</v>
      </c>
      <c r="H1299">
        <v>0.37413999438285828</v>
      </c>
      <c r="I1299">
        <v>3</v>
      </c>
      <c r="J1299">
        <v>7</v>
      </c>
    </row>
    <row r="1300" spans="1:10" x14ac:dyDescent="0.2">
      <c r="A1300">
        <v>4</v>
      </c>
      <c r="B1300" t="s">
        <v>33</v>
      </c>
      <c r="C1300" t="s">
        <v>378</v>
      </c>
      <c r="D1300" t="s">
        <v>380</v>
      </c>
      <c r="E1300">
        <v>2</v>
      </c>
      <c r="F1300">
        <v>15</v>
      </c>
      <c r="G1300">
        <v>107.24500274658203</v>
      </c>
      <c r="H1300">
        <v>0.33583998680114746</v>
      </c>
      <c r="I1300">
        <v>2</v>
      </c>
      <c r="J1300">
        <v>2.4000000953674316</v>
      </c>
    </row>
    <row r="1301" spans="1:10" x14ac:dyDescent="0.2">
      <c r="A1301">
        <v>5</v>
      </c>
      <c r="B1301" t="s">
        <v>34</v>
      </c>
      <c r="C1301" t="s">
        <v>378</v>
      </c>
      <c r="D1301" t="s">
        <v>381</v>
      </c>
      <c r="E1301">
        <v>4</v>
      </c>
      <c r="F1301">
        <v>15</v>
      </c>
      <c r="G1301">
        <v>129.45700073242188</v>
      </c>
      <c r="H1301">
        <v>1.1910099983215332</v>
      </c>
      <c r="I1301">
        <v>4.9000000953674316</v>
      </c>
      <c r="J1301">
        <v>4.1999998092651367</v>
      </c>
    </row>
    <row r="1302" spans="1:10" x14ac:dyDescent="0.2">
      <c r="A1302">
        <v>6</v>
      </c>
      <c r="B1302" t="s">
        <v>35</v>
      </c>
      <c r="C1302" t="s">
        <v>378</v>
      </c>
      <c r="D1302" t="s">
        <v>381</v>
      </c>
      <c r="E1302">
        <v>4</v>
      </c>
      <c r="F1302">
        <v>15</v>
      </c>
      <c r="G1302">
        <v>90.679000854492188</v>
      </c>
      <c r="H1302">
        <v>0.83393001556396484</v>
      </c>
      <c r="I1302">
        <v>5.5</v>
      </c>
      <c r="J1302">
        <v>5.9000000953674316</v>
      </c>
    </row>
    <row r="1303" spans="1:10" x14ac:dyDescent="0.2">
      <c r="A1303">
        <v>7</v>
      </c>
      <c r="B1303" t="s">
        <v>36</v>
      </c>
      <c r="C1303" t="s">
        <v>378</v>
      </c>
      <c r="D1303" t="s">
        <v>381</v>
      </c>
      <c r="E1303">
        <v>4</v>
      </c>
      <c r="F1303">
        <v>15</v>
      </c>
      <c r="G1303">
        <v>77.502998352050781</v>
      </c>
      <c r="H1303">
        <v>0.71253997087478638</v>
      </c>
      <c r="I1303">
        <v>3.2999999523162842</v>
      </c>
      <c r="J1303">
        <v>4.0999999046325684</v>
      </c>
    </row>
    <row r="1304" spans="1:10" x14ac:dyDescent="0.2">
      <c r="A1304">
        <v>8</v>
      </c>
      <c r="B1304" t="s">
        <v>37</v>
      </c>
      <c r="C1304" t="s">
        <v>378</v>
      </c>
      <c r="D1304" t="s">
        <v>381</v>
      </c>
      <c r="E1304">
        <v>4</v>
      </c>
      <c r="F1304">
        <v>15</v>
      </c>
      <c r="G1304">
        <v>107.51300048828125</v>
      </c>
      <c r="H1304">
        <v>0.98900002241134644</v>
      </c>
      <c r="I1304">
        <v>7.5</v>
      </c>
      <c r="J1304">
        <v>3</v>
      </c>
    </row>
    <row r="1305" spans="1:10" x14ac:dyDescent="0.2">
      <c r="A1305">
        <v>9</v>
      </c>
      <c r="B1305" t="s">
        <v>38</v>
      </c>
      <c r="C1305" t="s">
        <v>378</v>
      </c>
      <c r="D1305" t="s">
        <v>382</v>
      </c>
      <c r="E1305">
        <v>5</v>
      </c>
      <c r="F1305">
        <v>15</v>
      </c>
      <c r="G1305">
        <v>134.93400573730469</v>
      </c>
      <c r="H1305">
        <v>0.19359999895095825</v>
      </c>
      <c r="I1305">
        <v>3.5</v>
      </c>
      <c r="J1305">
        <v>3.5999999046325684</v>
      </c>
    </row>
    <row r="1306" spans="1:10" x14ac:dyDescent="0.2">
      <c r="A1306">
        <v>10</v>
      </c>
      <c r="B1306" t="s">
        <v>39</v>
      </c>
      <c r="C1306" t="s">
        <v>378</v>
      </c>
      <c r="D1306" t="s">
        <v>382</v>
      </c>
      <c r="E1306">
        <v>5</v>
      </c>
      <c r="F1306">
        <v>15</v>
      </c>
      <c r="G1306">
        <v>146.42500305175781</v>
      </c>
      <c r="H1306">
        <v>0.21017999947071075</v>
      </c>
      <c r="I1306">
        <v>1</v>
      </c>
      <c r="J1306">
        <v>3.2999999523162842</v>
      </c>
    </row>
    <row r="1307" spans="1:10" x14ac:dyDescent="0.2">
      <c r="A1307">
        <v>11</v>
      </c>
      <c r="B1307" t="s">
        <v>40</v>
      </c>
      <c r="C1307" t="s">
        <v>378</v>
      </c>
      <c r="D1307" t="s">
        <v>382</v>
      </c>
      <c r="E1307">
        <v>5</v>
      </c>
      <c r="F1307">
        <v>15</v>
      </c>
      <c r="G1307">
        <v>191.38900756835938</v>
      </c>
      <c r="H1307">
        <v>0.27485001087188721</v>
      </c>
      <c r="I1307">
        <v>3</v>
      </c>
      <c r="J1307">
        <v>4</v>
      </c>
    </row>
    <row r="1309" spans="1:10" x14ac:dyDescent="0.2">
      <c r="A1309" t="s">
        <v>21</v>
      </c>
      <c r="B1309" t="s">
        <v>22</v>
      </c>
      <c r="C1309" t="s">
        <v>383</v>
      </c>
      <c r="D1309" t="s">
        <v>384</v>
      </c>
      <c r="E1309" t="s">
        <v>385</v>
      </c>
      <c r="F1309" t="s">
        <v>386</v>
      </c>
      <c r="G1309" t="s">
        <v>387</v>
      </c>
      <c r="H1309" t="s">
        <v>388</v>
      </c>
      <c r="I1309" t="s">
        <v>389</v>
      </c>
      <c r="J1309" t="s">
        <v>390</v>
      </c>
    </row>
    <row r="1310" spans="1:10" x14ac:dyDescent="0.2">
      <c r="A1310">
        <v>1</v>
      </c>
      <c r="B1310" t="s">
        <v>30</v>
      </c>
      <c r="C1310">
        <v>10</v>
      </c>
      <c r="D1310">
        <v>5</v>
      </c>
      <c r="E1310">
        <v>1</v>
      </c>
      <c r="F1310">
        <v>64</v>
      </c>
      <c r="G1310">
        <v>1630</v>
      </c>
      <c r="H1310">
        <v>0.69999998807907104</v>
      </c>
      <c r="I1310">
        <v>9.3000001907348633</v>
      </c>
      <c r="J1310" t="s">
        <v>391</v>
      </c>
    </row>
    <row r="1311" spans="1:10" x14ac:dyDescent="0.2">
      <c r="A1311">
        <v>2</v>
      </c>
      <c r="B1311" t="s">
        <v>31</v>
      </c>
      <c r="C1311">
        <v>20</v>
      </c>
      <c r="D1311">
        <v>10</v>
      </c>
      <c r="E1311">
        <v>0</v>
      </c>
      <c r="F1311">
        <v>64</v>
      </c>
      <c r="G1311">
        <v>1686</v>
      </c>
      <c r="H1311">
        <v>0.69999998807907104</v>
      </c>
      <c r="I1311" t="s">
        <v>392</v>
      </c>
      <c r="J1311" t="s">
        <v>393</v>
      </c>
    </row>
    <row r="1312" spans="1:10" x14ac:dyDescent="0.2">
      <c r="A1312">
        <v>3</v>
      </c>
      <c r="B1312" t="s">
        <v>32</v>
      </c>
      <c r="C1312">
        <v>20</v>
      </c>
      <c r="D1312">
        <v>10</v>
      </c>
      <c r="E1312">
        <v>0</v>
      </c>
      <c r="F1312">
        <v>64</v>
      </c>
      <c r="G1312">
        <v>1672</v>
      </c>
      <c r="H1312">
        <v>0.69999998807907104</v>
      </c>
      <c r="I1312" t="s">
        <v>392</v>
      </c>
      <c r="J1312" t="s">
        <v>393</v>
      </c>
    </row>
    <row r="1313" spans="1:10" x14ac:dyDescent="0.2">
      <c r="A1313">
        <v>4</v>
      </c>
      <c r="B1313" t="s">
        <v>33</v>
      </c>
      <c r="C1313">
        <v>20</v>
      </c>
      <c r="D1313">
        <v>10</v>
      </c>
      <c r="E1313">
        <v>1</v>
      </c>
      <c r="F1313">
        <v>64</v>
      </c>
      <c r="G1313">
        <v>1664</v>
      </c>
      <c r="H1313">
        <v>0.69999998807907104</v>
      </c>
      <c r="I1313" t="s">
        <v>392</v>
      </c>
      <c r="J1313" t="s">
        <v>393</v>
      </c>
    </row>
    <row r="1314" spans="1:10" x14ac:dyDescent="0.2">
      <c r="A1314">
        <v>5</v>
      </c>
      <c r="B1314" t="s">
        <v>34</v>
      </c>
      <c r="C1314">
        <v>10</v>
      </c>
      <c r="D1314">
        <v>5</v>
      </c>
      <c r="E1314">
        <v>1</v>
      </c>
      <c r="F1314">
        <v>32</v>
      </c>
      <c r="G1314">
        <v>1658</v>
      </c>
      <c r="H1314">
        <v>0.69999998807907104</v>
      </c>
      <c r="I1314">
        <v>9.3000001907348633</v>
      </c>
      <c r="J1314" t="s">
        <v>391</v>
      </c>
    </row>
    <row r="1315" spans="1:10" x14ac:dyDescent="0.2">
      <c r="A1315">
        <v>6</v>
      </c>
      <c r="B1315" t="s">
        <v>35</v>
      </c>
      <c r="C1315">
        <v>20</v>
      </c>
      <c r="D1315">
        <v>10</v>
      </c>
      <c r="E1315">
        <v>1</v>
      </c>
      <c r="F1315">
        <v>32</v>
      </c>
      <c r="G1315">
        <v>1632</v>
      </c>
      <c r="H1315">
        <v>0.69999998807907104</v>
      </c>
      <c r="I1315">
        <v>9.3000001907348633</v>
      </c>
      <c r="J1315" t="s">
        <v>391</v>
      </c>
    </row>
    <row r="1316" spans="1:10" x14ac:dyDescent="0.2">
      <c r="A1316">
        <v>7</v>
      </c>
      <c r="B1316" t="s">
        <v>36</v>
      </c>
      <c r="C1316">
        <v>20</v>
      </c>
      <c r="D1316">
        <v>10</v>
      </c>
      <c r="E1316">
        <v>1</v>
      </c>
      <c r="F1316">
        <v>32</v>
      </c>
      <c r="G1316">
        <v>1622</v>
      </c>
      <c r="H1316">
        <v>0.69999998807907104</v>
      </c>
      <c r="I1316">
        <v>9.3000001907348633</v>
      </c>
      <c r="J1316" t="s">
        <v>391</v>
      </c>
    </row>
    <row r="1317" spans="1:10" x14ac:dyDescent="0.2">
      <c r="A1317">
        <v>8</v>
      </c>
      <c r="B1317" t="s">
        <v>37</v>
      </c>
      <c r="C1317">
        <v>20</v>
      </c>
      <c r="D1317">
        <v>10</v>
      </c>
      <c r="E1317">
        <v>1</v>
      </c>
      <c r="F1317">
        <v>32</v>
      </c>
      <c r="G1317">
        <v>1642</v>
      </c>
      <c r="H1317">
        <v>0.69999998807907104</v>
      </c>
      <c r="I1317">
        <v>9.3000001907348633</v>
      </c>
      <c r="J1317" t="s">
        <v>391</v>
      </c>
    </row>
    <row r="1318" spans="1:10" x14ac:dyDescent="0.2">
      <c r="A1318">
        <v>9</v>
      </c>
      <c r="B1318" t="s">
        <v>38</v>
      </c>
      <c r="C1318">
        <v>20</v>
      </c>
      <c r="D1318">
        <v>10</v>
      </c>
      <c r="E1318">
        <v>1</v>
      </c>
      <c r="F1318">
        <v>32</v>
      </c>
      <c r="G1318">
        <v>1690</v>
      </c>
      <c r="H1318">
        <v>0.69999998807907104</v>
      </c>
      <c r="I1318" t="s">
        <v>392</v>
      </c>
      <c r="J1318" t="s">
        <v>393</v>
      </c>
    </row>
    <row r="1319" spans="1:10" x14ac:dyDescent="0.2">
      <c r="A1319">
        <v>10</v>
      </c>
      <c r="B1319" t="s">
        <v>39</v>
      </c>
      <c r="C1319">
        <v>30</v>
      </c>
      <c r="D1319">
        <v>15</v>
      </c>
      <c r="E1319">
        <v>0</v>
      </c>
      <c r="F1319">
        <v>32</v>
      </c>
      <c r="G1319">
        <v>1706</v>
      </c>
      <c r="H1319">
        <v>0.69999998807907104</v>
      </c>
      <c r="I1319" t="s">
        <v>392</v>
      </c>
      <c r="J1319" t="s">
        <v>393</v>
      </c>
    </row>
    <row r="1320" spans="1:10" x14ac:dyDescent="0.2">
      <c r="A1320">
        <v>11</v>
      </c>
      <c r="B1320" t="s">
        <v>40</v>
      </c>
      <c r="C1320">
        <v>30</v>
      </c>
      <c r="D1320">
        <v>15</v>
      </c>
      <c r="E1320">
        <v>1</v>
      </c>
      <c r="F1320">
        <v>32</v>
      </c>
      <c r="G1320">
        <v>1738</v>
      </c>
      <c r="H1320">
        <v>0.69999998807907104</v>
      </c>
      <c r="I1320" t="s">
        <v>392</v>
      </c>
      <c r="J1320" t="s">
        <v>393</v>
      </c>
    </row>
    <row r="1322" spans="1:10" x14ac:dyDescent="0.2">
      <c r="A1322" t="s">
        <v>394</v>
      </c>
    </row>
    <row r="1323" spans="1:10" x14ac:dyDescent="0.2">
      <c r="A1323" t="s">
        <v>395</v>
      </c>
      <c r="B1323" t="s">
        <v>396</v>
      </c>
      <c r="C1323">
        <v>2</v>
      </c>
      <c r="D1323">
        <v>3</v>
      </c>
      <c r="E1323">
        <v>4</v>
      </c>
      <c r="F1323">
        <v>5</v>
      </c>
    </row>
    <row r="1324" spans="1:10" x14ac:dyDescent="0.2">
      <c r="A1324">
        <v>1</v>
      </c>
      <c r="B1324" t="s">
        <v>397</v>
      </c>
      <c r="C1324" t="s">
        <v>398</v>
      </c>
      <c r="D1324" t="s">
        <v>392</v>
      </c>
      <c r="E1324" t="s">
        <v>399</v>
      </c>
      <c r="F1324" t="s">
        <v>400</v>
      </c>
    </row>
    <row r="1325" spans="1:10" x14ac:dyDescent="0.2">
      <c r="A1325">
        <v>2</v>
      </c>
      <c r="B1325" t="s">
        <v>392</v>
      </c>
      <c r="C1325" t="s">
        <v>401</v>
      </c>
      <c r="D1325" t="s">
        <v>392</v>
      </c>
      <c r="E1325" t="s">
        <v>402</v>
      </c>
      <c r="F1325" t="s">
        <v>403</v>
      </c>
    </row>
    <row r="1326" spans="1:10" x14ac:dyDescent="0.2">
      <c r="A1326">
        <v>3</v>
      </c>
      <c r="B1326" t="s">
        <v>392</v>
      </c>
      <c r="C1326" t="s">
        <v>404</v>
      </c>
      <c r="D1326" t="s">
        <v>392</v>
      </c>
      <c r="E1326" t="s">
        <v>405</v>
      </c>
      <c r="F1326" t="s">
        <v>40</v>
      </c>
    </row>
    <row r="1327" spans="1:10" x14ac:dyDescent="0.2">
      <c r="A1327">
        <v>4</v>
      </c>
      <c r="B1327" t="s">
        <v>392</v>
      </c>
      <c r="C1327" t="s">
        <v>392</v>
      </c>
      <c r="D1327" t="s">
        <v>392</v>
      </c>
      <c r="E1327" t="s">
        <v>406</v>
      </c>
      <c r="F1327" t="s">
        <v>392</v>
      </c>
    </row>
    <row r="1329" spans="1:8" x14ac:dyDescent="0.2">
      <c r="A1329" t="s">
        <v>407</v>
      </c>
    </row>
    <row r="1331" spans="1:8" x14ac:dyDescent="0.2">
      <c r="A1331" t="s">
        <v>408</v>
      </c>
    </row>
    <row r="1332" spans="1:8" x14ac:dyDescent="0.2">
      <c r="A1332" t="s">
        <v>21</v>
      </c>
      <c r="B1332" t="s">
        <v>22</v>
      </c>
      <c r="C1332" t="s">
        <v>409</v>
      </c>
      <c r="D1332" t="s">
        <v>43</v>
      </c>
      <c r="E1332" t="s">
        <v>410</v>
      </c>
      <c r="F1332" t="s">
        <v>46</v>
      </c>
      <c r="G1332" t="s">
        <v>47</v>
      </c>
      <c r="H1332" t="s">
        <v>30</v>
      </c>
    </row>
    <row r="1333" spans="1:8" x14ac:dyDescent="0.2">
      <c r="A1333">
        <v>1</v>
      </c>
      <c r="B1333" t="s">
        <v>30</v>
      </c>
      <c r="C1333" t="s">
        <v>411</v>
      </c>
      <c r="D1333">
        <v>3.7672998905181885</v>
      </c>
      <c r="E1333">
        <v>3.4723999500274658</v>
      </c>
      <c r="F1333">
        <v>21.532199859619141</v>
      </c>
      <c r="G1333">
        <v>0.16130000352859497</v>
      </c>
      <c r="H1333">
        <v>1</v>
      </c>
    </row>
    <row r="1334" spans="1:8" x14ac:dyDescent="0.2">
      <c r="A1334">
        <v>2</v>
      </c>
      <c r="B1334" t="s">
        <v>31</v>
      </c>
      <c r="C1334" t="s">
        <v>412</v>
      </c>
      <c r="D1334">
        <v>7.5739998817443848</v>
      </c>
      <c r="E1334">
        <v>1.614799976348877</v>
      </c>
      <c r="F1334">
        <v>1.996399998664856</v>
      </c>
      <c r="G1334">
        <v>0.80889999866485596</v>
      </c>
      <c r="H1334">
        <v>1</v>
      </c>
    </row>
    <row r="1335" spans="1:8" x14ac:dyDescent="0.2">
      <c r="A1335">
        <v>3</v>
      </c>
      <c r="B1335" t="s">
        <v>50</v>
      </c>
      <c r="C1335" t="s">
        <v>413</v>
      </c>
      <c r="D1335">
        <v>15.250300407409668</v>
      </c>
      <c r="E1335">
        <v>1.0709999799728394</v>
      </c>
      <c r="F1335">
        <v>1.2035000324249268</v>
      </c>
      <c r="G1335">
        <v>0.88969999551773071</v>
      </c>
      <c r="H1335">
        <v>1.0002000331878662</v>
      </c>
    </row>
    <row r="1336" spans="1:8" x14ac:dyDescent="0.2">
      <c r="A1336">
        <v>4</v>
      </c>
      <c r="B1336" t="s">
        <v>51</v>
      </c>
      <c r="C1336" t="s">
        <v>414</v>
      </c>
      <c r="D1336">
        <v>24.793899536132812</v>
      </c>
      <c r="E1336">
        <v>0.86309999227523804</v>
      </c>
      <c r="F1336">
        <v>0.93500000238418579</v>
      </c>
      <c r="G1336">
        <v>0.92309999465942383</v>
      </c>
      <c r="H1336">
        <v>1.0001000165939331</v>
      </c>
    </row>
    <row r="1337" spans="1:8" x14ac:dyDescent="0.2">
      <c r="A1337">
        <v>5</v>
      </c>
      <c r="B1337" t="s">
        <v>52</v>
      </c>
      <c r="C1337" t="s">
        <v>415</v>
      </c>
      <c r="D1337">
        <v>11.592599868774414</v>
      </c>
      <c r="E1337">
        <v>5.3768000602722168</v>
      </c>
      <c r="F1337">
        <v>10.723799705505371</v>
      </c>
      <c r="G1337">
        <v>0.49950000643730164</v>
      </c>
      <c r="H1337">
        <v>1.0038000345230103</v>
      </c>
    </row>
    <row r="1338" spans="1:8" x14ac:dyDescent="0.2">
      <c r="A1338">
        <v>6</v>
      </c>
      <c r="B1338" t="s">
        <v>53</v>
      </c>
      <c r="C1338" t="s">
        <v>416</v>
      </c>
      <c r="D1338">
        <v>21.579999923706055</v>
      </c>
      <c r="E1338">
        <v>3.6456000804901123</v>
      </c>
      <c r="F1338">
        <v>5.8873000144958496</v>
      </c>
      <c r="G1338">
        <v>0.61500000953674316</v>
      </c>
      <c r="H1338">
        <v>1.0068999528884888</v>
      </c>
    </row>
    <row r="1339" spans="1:8" x14ac:dyDescent="0.2">
      <c r="A1339">
        <v>7</v>
      </c>
      <c r="B1339" t="s">
        <v>54</v>
      </c>
      <c r="C1339" t="s">
        <v>414</v>
      </c>
      <c r="D1339">
        <v>55.340999603271484</v>
      </c>
      <c r="E1339">
        <v>3.2097001075744629</v>
      </c>
      <c r="F1339">
        <v>4.4021000862121582</v>
      </c>
      <c r="G1339">
        <v>0.72850000858306885</v>
      </c>
      <c r="H1339">
        <v>1.0009000301361084</v>
      </c>
    </row>
    <row r="1340" spans="1:8" x14ac:dyDescent="0.2">
      <c r="A1340">
        <v>8</v>
      </c>
      <c r="B1340" t="s">
        <v>55</v>
      </c>
      <c r="C1340" t="s">
        <v>416</v>
      </c>
      <c r="D1340">
        <v>20.350000381469727</v>
      </c>
      <c r="E1340">
        <v>4.6729998588562012</v>
      </c>
      <c r="F1340">
        <v>7.9214000701904297</v>
      </c>
      <c r="G1340">
        <v>0.58609998226165771</v>
      </c>
      <c r="H1340">
        <v>1.0065000057220459</v>
      </c>
    </row>
    <row r="1341" spans="1:8" x14ac:dyDescent="0.2">
      <c r="A1341">
        <v>9</v>
      </c>
      <c r="B1341" t="s">
        <v>56</v>
      </c>
      <c r="C1341" t="s">
        <v>417</v>
      </c>
      <c r="D1341">
        <v>23.877099990844727</v>
      </c>
      <c r="E1341">
        <v>0.19910000264644623</v>
      </c>
      <c r="F1341">
        <v>0.20250000059604645</v>
      </c>
      <c r="G1341">
        <v>0.98320001363754272</v>
      </c>
      <c r="H1341">
        <v>1</v>
      </c>
    </row>
    <row r="1342" spans="1:8" x14ac:dyDescent="0.2">
      <c r="A1342">
        <v>10</v>
      </c>
      <c r="B1342" t="s">
        <v>57</v>
      </c>
      <c r="C1342" t="s">
        <v>418</v>
      </c>
      <c r="D1342">
        <v>42.30059814453125</v>
      </c>
      <c r="E1342">
        <v>0.26780000329017639</v>
      </c>
      <c r="F1342">
        <v>0.27369999885559082</v>
      </c>
      <c r="G1342">
        <v>0.97869998216629028</v>
      </c>
      <c r="H1342">
        <v>1</v>
      </c>
    </row>
    <row r="1343" spans="1:8" x14ac:dyDescent="0.2">
      <c r="A1343">
        <v>11</v>
      </c>
      <c r="B1343" t="s">
        <v>58</v>
      </c>
      <c r="C1343" t="s">
        <v>419</v>
      </c>
      <c r="D1343">
        <v>99.9833984375</v>
      </c>
      <c r="E1343">
        <v>0.59130001068115234</v>
      </c>
      <c r="F1343">
        <v>0.60600000619888306</v>
      </c>
      <c r="G1343">
        <v>0.9757000207901001</v>
      </c>
      <c r="H1343">
        <v>1</v>
      </c>
    </row>
    <row r="1345" spans="1:9" x14ac:dyDescent="0.2">
      <c r="A1345" t="s">
        <v>420</v>
      </c>
    </row>
    <row r="1346" spans="1:9" x14ac:dyDescent="0.2">
      <c r="A1346" t="s">
        <v>21</v>
      </c>
      <c r="B1346" t="s">
        <v>22</v>
      </c>
      <c r="C1346" t="s">
        <v>421</v>
      </c>
      <c r="D1346" t="s">
        <v>24</v>
      </c>
      <c r="E1346" t="s">
        <v>422</v>
      </c>
      <c r="F1346" t="s">
        <v>423</v>
      </c>
      <c r="G1346" t="s">
        <v>27</v>
      </c>
      <c r="H1346" t="s">
        <v>424</v>
      </c>
      <c r="I1346" t="s">
        <v>425</v>
      </c>
    </row>
    <row r="1347" spans="1:9" x14ac:dyDescent="0.2">
      <c r="A1347">
        <v>1</v>
      </c>
      <c r="B1347" t="s">
        <v>30</v>
      </c>
      <c r="C1347">
        <v>2.0010000767456404E-8</v>
      </c>
      <c r="D1347">
        <v>518.70001220703125</v>
      </c>
      <c r="E1347">
        <v>137.5</v>
      </c>
      <c r="F1347">
        <v>84</v>
      </c>
      <c r="G1347">
        <v>0.74000000953674316</v>
      </c>
      <c r="H1347" t="s">
        <v>426</v>
      </c>
      <c r="I1347" t="s">
        <v>427</v>
      </c>
    </row>
    <row r="1348" spans="1:9" x14ac:dyDescent="0.2">
      <c r="A1348">
        <v>2</v>
      </c>
      <c r="B1348" t="s">
        <v>31</v>
      </c>
      <c r="C1348">
        <v>2.0010000767456404E-8</v>
      </c>
      <c r="D1348">
        <v>2201.199951171875</v>
      </c>
      <c r="E1348">
        <v>15.699999809265137</v>
      </c>
      <c r="F1348">
        <v>11</v>
      </c>
      <c r="G1348">
        <v>0.30000001192092896</v>
      </c>
      <c r="H1348" t="s">
        <v>426</v>
      </c>
      <c r="I1348" t="s">
        <v>428</v>
      </c>
    </row>
    <row r="1349" spans="1:9" x14ac:dyDescent="0.2">
      <c r="A1349">
        <v>3</v>
      </c>
      <c r="B1349" t="s">
        <v>32</v>
      </c>
      <c r="C1349">
        <v>2.0010000767456404E-8</v>
      </c>
      <c r="D1349">
        <v>5679.7998046875</v>
      </c>
      <c r="E1349">
        <v>33.599998474121094</v>
      </c>
      <c r="F1349">
        <v>22.700000762939453</v>
      </c>
      <c r="G1349">
        <v>0.18999999761581421</v>
      </c>
      <c r="H1349" t="s">
        <v>426</v>
      </c>
      <c r="I1349" t="s">
        <v>429</v>
      </c>
    </row>
    <row r="1350" spans="1:9" x14ac:dyDescent="0.2">
      <c r="A1350">
        <v>4</v>
      </c>
      <c r="B1350" t="s">
        <v>33</v>
      </c>
      <c r="C1350">
        <v>1.9990000765801597E-8</v>
      </c>
      <c r="D1350">
        <v>9333.5</v>
      </c>
      <c r="E1350">
        <v>48.799999237060547</v>
      </c>
      <c r="F1350">
        <v>43.299999237060547</v>
      </c>
      <c r="G1350">
        <v>0.15000000596046448</v>
      </c>
      <c r="H1350" t="s">
        <v>426</v>
      </c>
      <c r="I1350" t="s">
        <v>430</v>
      </c>
    </row>
    <row r="1351" spans="1:9" x14ac:dyDescent="0.2">
      <c r="A1351">
        <v>5</v>
      </c>
      <c r="B1351" t="s">
        <v>34</v>
      </c>
      <c r="C1351">
        <v>1.9990000765801597E-8</v>
      </c>
      <c r="D1351">
        <v>946.0999755859375</v>
      </c>
      <c r="E1351">
        <v>8</v>
      </c>
      <c r="F1351">
        <v>6</v>
      </c>
      <c r="G1351">
        <v>0.46000000834465027</v>
      </c>
      <c r="H1351" t="s">
        <v>426</v>
      </c>
      <c r="I1351" t="s">
        <v>431</v>
      </c>
    </row>
    <row r="1352" spans="1:9" x14ac:dyDescent="0.2">
      <c r="A1352">
        <v>6</v>
      </c>
      <c r="B1352" t="s">
        <v>35</v>
      </c>
      <c r="C1352">
        <v>1.9999999878450581E-8</v>
      </c>
      <c r="D1352">
        <v>3476.10009765625</v>
      </c>
      <c r="E1352">
        <v>37.200000762939453</v>
      </c>
      <c r="F1352">
        <v>18.200000762939453</v>
      </c>
      <c r="G1352">
        <v>0.23999999463558197</v>
      </c>
      <c r="H1352" t="s">
        <v>426</v>
      </c>
      <c r="I1352" t="s">
        <v>432</v>
      </c>
    </row>
    <row r="1353" spans="1:9" x14ac:dyDescent="0.2">
      <c r="A1353">
        <v>7</v>
      </c>
      <c r="B1353" t="s">
        <v>36</v>
      </c>
      <c r="C1353">
        <v>1.9990000765801597E-8</v>
      </c>
      <c r="D1353">
        <v>10542.5</v>
      </c>
      <c r="E1353">
        <v>126.69999694824219</v>
      </c>
      <c r="F1353">
        <v>38.400001525878906</v>
      </c>
      <c r="G1353">
        <v>0.14000000059604645</v>
      </c>
      <c r="H1353" t="s">
        <v>426</v>
      </c>
      <c r="I1353" t="s">
        <v>430</v>
      </c>
    </row>
    <row r="1354" spans="1:9" x14ac:dyDescent="0.2">
      <c r="A1354">
        <v>8</v>
      </c>
      <c r="B1354" t="s">
        <v>37</v>
      </c>
      <c r="C1354">
        <v>1.9999999878450581E-8</v>
      </c>
      <c r="D1354">
        <v>2742.5</v>
      </c>
      <c r="E1354">
        <v>17.200000762939453</v>
      </c>
      <c r="F1354">
        <v>15</v>
      </c>
      <c r="G1354">
        <v>0.27000001072883606</v>
      </c>
      <c r="H1354" t="s">
        <v>426</v>
      </c>
      <c r="I1354" t="s">
        <v>432</v>
      </c>
    </row>
    <row r="1355" spans="1:9" x14ac:dyDescent="0.2">
      <c r="A1355">
        <v>9</v>
      </c>
      <c r="B1355" t="s">
        <v>38</v>
      </c>
      <c r="C1355">
        <v>1.9990000765801597E-8</v>
      </c>
      <c r="D1355">
        <v>2234.10009765625</v>
      </c>
      <c r="E1355">
        <v>26</v>
      </c>
      <c r="F1355">
        <v>23.200000762939453</v>
      </c>
      <c r="G1355">
        <v>0.30000001192092896</v>
      </c>
      <c r="H1355" t="s">
        <v>426</v>
      </c>
      <c r="I1355" t="s">
        <v>433</v>
      </c>
    </row>
    <row r="1356" spans="1:9" x14ac:dyDescent="0.2">
      <c r="A1356">
        <v>10</v>
      </c>
      <c r="B1356" t="s">
        <v>39</v>
      </c>
      <c r="C1356">
        <v>1.9990000765801597E-8</v>
      </c>
      <c r="D1356">
        <v>3787.300048828125</v>
      </c>
      <c r="E1356">
        <v>69.599998474121094</v>
      </c>
      <c r="F1356">
        <v>20.200000762939453</v>
      </c>
      <c r="G1356">
        <v>0.23000000417232513</v>
      </c>
      <c r="H1356" t="s">
        <v>426</v>
      </c>
      <c r="I1356" t="s">
        <v>434</v>
      </c>
    </row>
    <row r="1357" spans="1:9" x14ac:dyDescent="0.2">
      <c r="A1357">
        <v>11</v>
      </c>
      <c r="B1357" t="s">
        <v>40</v>
      </c>
      <c r="C1357">
        <v>2.0010000767456404E-8</v>
      </c>
      <c r="D1357">
        <v>4901</v>
      </c>
      <c r="E1357">
        <v>11.699999809265137</v>
      </c>
      <c r="F1357">
        <v>9.8999996185302734</v>
      </c>
      <c r="G1357">
        <v>0.20000000298023224</v>
      </c>
      <c r="H1357" t="s">
        <v>426</v>
      </c>
      <c r="I1357" t="s">
        <v>435</v>
      </c>
    </row>
    <row r="1359" spans="1:9" x14ac:dyDescent="0.2">
      <c r="A1359" t="s">
        <v>62</v>
      </c>
    </row>
    <row r="1362" spans="1:10" x14ac:dyDescent="0.2">
      <c r="A1362" t="s">
        <v>368</v>
      </c>
    </row>
    <row r="1363" spans="1:10" x14ac:dyDescent="0.2">
      <c r="A1363" t="s">
        <v>369</v>
      </c>
    </row>
    <row r="1364" spans="1:10" x14ac:dyDescent="0.2">
      <c r="A1364" t="s">
        <v>21</v>
      </c>
      <c r="B1364" t="s">
        <v>22</v>
      </c>
      <c r="C1364" t="s">
        <v>370</v>
      </c>
      <c r="D1364" t="s">
        <v>371</v>
      </c>
      <c r="E1364" t="s">
        <v>372</v>
      </c>
      <c r="F1364" t="s">
        <v>373</v>
      </c>
      <c r="G1364" t="s">
        <v>374</v>
      </c>
      <c r="H1364" t="s">
        <v>375</v>
      </c>
      <c r="I1364" t="s">
        <v>376</v>
      </c>
      <c r="J1364" t="s">
        <v>377</v>
      </c>
    </row>
    <row r="1365" spans="1:10" x14ac:dyDescent="0.2">
      <c r="A1365">
        <v>1</v>
      </c>
      <c r="B1365" t="s">
        <v>30</v>
      </c>
      <c r="C1365" t="s">
        <v>378</v>
      </c>
      <c r="D1365" t="s">
        <v>379</v>
      </c>
      <c r="E1365">
        <v>1</v>
      </c>
      <c r="F1365">
        <v>15</v>
      </c>
      <c r="G1365">
        <v>84.869003295898438</v>
      </c>
      <c r="H1365">
        <v>1.8320000171661377</v>
      </c>
      <c r="I1365">
        <v>6</v>
      </c>
      <c r="J1365">
        <v>5</v>
      </c>
    </row>
    <row r="1366" spans="1:10" x14ac:dyDescent="0.2">
      <c r="A1366">
        <v>2</v>
      </c>
      <c r="B1366" t="s">
        <v>31</v>
      </c>
      <c r="C1366" t="s">
        <v>378</v>
      </c>
      <c r="D1366" t="s">
        <v>380</v>
      </c>
      <c r="E1366">
        <v>2</v>
      </c>
      <c r="F1366">
        <v>15</v>
      </c>
      <c r="G1366">
        <v>151.10800170898438</v>
      </c>
      <c r="H1366">
        <v>0.47277998924255371</v>
      </c>
      <c r="I1366">
        <v>2</v>
      </c>
      <c r="J1366">
        <v>2</v>
      </c>
    </row>
    <row r="1367" spans="1:10" x14ac:dyDescent="0.2">
      <c r="A1367">
        <v>3</v>
      </c>
      <c r="B1367" t="s">
        <v>32</v>
      </c>
      <c r="C1367" t="s">
        <v>378</v>
      </c>
      <c r="D1367" t="s">
        <v>380</v>
      </c>
      <c r="E1367">
        <v>2</v>
      </c>
      <c r="F1367">
        <v>15</v>
      </c>
      <c r="G1367">
        <v>119.48699951171875</v>
      </c>
      <c r="H1367">
        <v>0.37413999438285828</v>
      </c>
      <c r="I1367">
        <v>3</v>
      </c>
      <c r="J1367">
        <v>7</v>
      </c>
    </row>
    <row r="1368" spans="1:10" x14ac:dyDescent="0.2">
      <c r="A1368">
        <v>4</v>
      </c>
      <c r="B1368" t="s">
        <v>33</v>
      </c>
      <c r="C1368" t="s">
        <v>378</v>
      </c>
      <c r="D1368" t="s">
        <v>380</v>
      </c>
      <c r="E1368">
        <v>2</v>
      </c>
      <c r="F1368">
        <v>15</v>
      </c>
      <c r="G1368">
        <v>107.24500274658203</v>
      </c>
      <c r="H1368">
        <v>0.33583998680114746</v>
      </c>
      <c r="I1368">
        <v>2</v>
      </c>
      <c r="J1368">
        <v>2.4000000953674316</v>
      </c>
    </row>
    <row r="1369" spans="1:10" x14ac:dyDescent="0.2">
      <c r="A1369">
        <v>5</v>
      </c>
      <c r="B1369" t="s">
        <v>34</v>
      </c>
      <c r="C1369" t="s">
        <v>378</v>
      </c>
      <c r="D1369" t="s">
        <v>381</v>
      </c>
      <c r="E1369">
        <v>4</v>
      </c>
      <c r="F1369">
        <v>15</v>
      </c>
      <c r="G1369">
        <v>129.45700073242188</v>
      </c>
      <c r="H1369">
        <v>1.1910099983215332</v>
      </c>
      <c r="I1369">
        <v>4.9000000953674316</v>
      </c>
      <c r="J1369">
        <v>4.1999998092651367</v>
      </c>
    </row>
    <row r="1370" spans="1:10" x14ac:dyDescent="0.2">
      <c r="A1370">
        <v>6</v>
      </c>
      <c r="B1370" t="s">
        <v>35</v>
      </c>
      <c r="C1370" t="s">
        <v>378</v>
      </c>
      <c r="D1370" t="s">
        <v>381</v>
      </c>
      <c r="E1370">
        <v>4</v>
      </c>
      <c r="F1370">
        <v>15</v>
      </c>
      <c r="G1370">
        <v>90.679000854492188</v>
      </c>
      <c r="H1370">
        <v>0.83393001556396484</v>
      </c>
      <c r="I1370">
        <v>5.5</v>
      </c>
      <c r="J1370">
        <v>5.9000000953674316</v>
      </c>
    </row>
    <row r="1371" spans="1:10" x14ac:dyDescent="0.2">
      <c r="A1371">
        <v>7</v>
      </c>
      <c r="B1371" t="s">
        <v>36</v>
      </c>
      <c r="C1371" t="s">
        <v>378</v>
      </c>
      <c r="D1371" t="s">
        <v>381</v>
      </c>
      <c r="E1371">
        <v>4</v>
      </c>
      <c r="F1371">
        <v>15</v>
      </c>
      <c r="G1371">
        <v>77.502998352050781</v>
      </c>
      <c r="H1371">
        <v>0.71253997087478638</v>
      </c>
      <c r="I1371">
        <v>3.2999999523162842</v>
      </c>
      <c r="J1371">
        <v>4.0999999046325684</v>
      </c>
    </row>
    <row r="1372" spans="1:10" x14ac:dyDescent="0.2">
      <c r="A1372">
        <v>8</v>
      </c>
      <c r="B1372" t="s">
        <v>37</v>
      </c>
      <c r="C1372" t="s">
        <v>378</v>
      </c>
      <c r="D1372" t="s">
        <v>381</v>
      </c>
      <c r="E1372">
        <v>4</v>
      </c>
      <c r="F1372">
        <v>15</v>
      </c>
      <c r="G1372">
        <v>107.51300048828125</v>
      </c>
      <c r="H1372">
        <v>0.98900002241134644</v>
      </c>
      <c r="I1372">
        <v>7.5</v>
      </c>
      <c r="J1372">
        <v>3</v>
      </c>
    </row>
    <row r="1373" spans="1:10" x14ac:dyDescent="0.2">
      <c r="A1373">
        <v>9</v>
      </c>
      <c r="B1373" t="s">
        <v>38</v>
      </c>
      <c r="C1373" t="s">
        <v>378</v>
      </c>
      <c r="D1373" t="s">
        <v>382</v>
      </c>
      <c r="E1373">
        <v>5</v>
      </c>
      <c r="F1373">
        <v>15</v>
      </c>
      <c r="G1373">
        <v>134.93400573730469</v>
      </c>
      <c r="H1373">
        <v>0.19359999895095825</v>
      </c>
      <c r="I1373">
        <v>3.5</v>
      </c>
      <c r="J1373">
        <v>3.5999999046325684</v>
      </c>
    </row>
    <row r="1374" spans="1:10" x14ac:dyDescent="0.2">
      <c r="A1374">
        <v>10</v>
      </c>
      <c r="B1374" t="s">
        <v>39</v>
      </c>
      <c r="C1374" t="s">
        <v>378</v>
      </c>
      <c r="D1374" t="s">
        <v>382</v>
      </c>
      <c r="E1374">
        <v>5</v>
      </c>
      <c r="F1374">
        <v>15</v>
      </c>
      <c r="G1374">
        <v>146.42500305175781</v>
      </c>
      <c r="H1374">
        <v>0.21017999947071075</v>
      </c>
      <c r="I1374">
        <v>1</v>
      </c>
      <c r="J1374">
        <v>3.2999999523162842</v>
      </c>
    </row>
    <row r="1375" spans="1:10" x14ac:dyDescent="0.2">
      <c r="A1375">
        <v>11</v>
      </c>
      <c r="B1375" t="s">
        <v>40</v>
      </c>
      <c r="C1375" t="s">
        <v>378</v>
      </c>
      <c r="D1375" t="s">
        <v>382</v>
      </c>
      <c r="E1375">
        <v>5</v>
      </c>
      <c r="F1375">
        <v>15</v>
      </c>
      <c r="G1375">
        <v>191.38900756835938</v>
      </c>
      <c r="H1375">
        <v>0.27485001087188721</v>
      </c>
      <c r="I1375">
        <v>3</v>
      </c>
      <c r="J1375">
        <v>4</v>
      </c>
    </row>
    <row r="1377" spans="1:10" x14ac:dyDescent="0.2">
      <c r="A1377" t="s">
        <v>21</v>
      </c>
      <c r="B1377" t="s">
        <v>22</v>
      </c>
      <c r="C1377" t="s">
        <v>383</v>
      </c>
      <c r="D1377" t="s">
        <v>384</v>
      </c>
      <c r="E1377" t="s">
        <v>385</v>
      </c>
      <c r="F1377" t="s">
        <v>386</v>
      </c>
      <c r="G1377" t="s">
        <v>387</v>
      </c>
      <c r="H1377" t="s">
        <v>388</v>
      </c>
      <c r="I1377" t="s">
        <v>389</v>
      </c>
      <c r="J1377" t="s">
        <v>390</v>
      </c>
    </row>
    <row r="1378" spans="1:10" x14ac:dyDescent="0.2">
      <c r="A1378">
        <v>1</v>
      </c>
      <c r="B1378" t="s">
        <v>30</v>
      </c>
      <c r="C1378">
        <v>10</v>
      </c>
      <c r="D1378">
        <v>5</v>
      </c>
      <c r="E1378">
        <v>1</v>
      </c>
      <c r="F1378">
        <v>64</v>
      </c>
      <c r="G1378">
        <v>1630</v>
      </c>
      <c r="H1378">
        <v>0.69999998807907104</v>
      </c>
      <c r="I1378">
        <v>9.3000001907348633</v>
      </c>
      <c r="J1378" t="s">
        <v>391</v>
      </c>
    </row>
    <row r="1379" spans="1:10" x14ac:dyDescent="0.2">
      <c r="A1379">
        <v>2</v>
      </c>
      <c r="B1379" t="s">
        <v>31</v>
      </c>
      <c r="C1379">
        <v>20</v>
      </c>
      <c r="D1379">
        <v>10</v>
      </c>
      <c r="E1379">
        <v>0</v>
      </c>
      <c r="F1379">
        <v>64</v>
      </c>
      <c r="G1379">
        <v>1686</v>
      </c>
      <c r="H1379">
        <v>0.69999998807907104</v>
      </c>
      <c r="I1379" t="s">
        <v>392</v>
      </c>
      <c r="J1379" t="s">
        <v>393</v>
      </c>
    </row>
    <row r="1380" spans="1:10" x14ac:dyDescent="0.2">
      <c r="A1380">
        <v>3</v>
      </c>
      <c r="B1380" t="s">
        <v>32</v>
      </c>
      <c r="C1380">
        <v>20</v>
      </c>
      <c r="D1380">
        <v>10</v>
      </c>
      <c r="E1380">
        <v>0</v>
      </c>
      <c r="F1380">
        <v>64</v>
      </c>
      <c r="G1380">
        <v>1672</v>
      </c>
      <c r="H1380">
        <v>0.69999998807907104</v>
      </c>
      <c r="I1380" t="s">
        <v>392</v>
      </c>
      <c r="J1380" t="s">
        <v>393</v>
      </c>
    </row>
    <row r="1381" spans="1:10" x14ac:dyDescent="0.2">
      <c r="A1381">
        <v>4</v>
      </c>
      <c r="B1381" t="s">
        <v>33</v>
      </c>
      <c r="C1381">
        <v>20</v>
      </c>
      <c r="D1381">
        <v>10</v>
      </c>
      <c r="E1381">
        <v>1</v>
      </c>
      <c r="F1381">
        <v>64</v>
      </c>
      <c r="G1381">
        <v>1664</v>
      </c>
      <c r="H1381">
        <v>0.69999998807907104</v>
      </c>
      <c r="I1381" t="s">
        <v>392</v>
      </c>
      <c r="J1381" t="s">
        <v>393</v>
      </c>
    </row>
    <row r="1382" spans="1:10" x14ac:dyDescent="0.2">
      <c r="A1382">
        <v>5</v>
      </c>
      <c r="B1382" t="s">
        <v>34</v>
      </c>
      <c r="C1382">
        <v>10</v>
      </c>
      <c r="D1382">
        <v>5</v>
      </c>
      <c r="E1382">
        <v>1</v>
      </c>
      <c r="F1382">
        <v>32</v>
      </c>
      <c r="G1382">
        <v>1658</v>
      </c>
      <c r="H1382">
        <v>0.69999998807907104</v>
      </c>
      <c r="I1382">
        <v>9.3000001907348633</v>
      </c>
      <c r="J1382" t="s">
        <v>391</v>
      </c>
    </row>
    <row r="1383" spans="1:10" x14ac:dyDescent="0.2">
      <c r="A1383">
        <v>6</v>
      </c>
      <c r="B1383" t="s">
        <v>35</v>
      </c>
      <c r="C1383">
        <v>20</v>
      </c>
      <c r="D1383">
        <v>10</v>
      </c>
      <c r="E1383">
        <v>1</v>
      </c>
      <c r="F1383">
        <v>32</v>
      </c>
      <c r="G1383">
        <v>1632</v>
      </c>
      <c r="H1383">
        <v>0.69999998807907104</v>
      </c>
      <c r="I1383">
        <v>9.3000001907348633</v>
      </c>
      <c r="J1383" t="s">
        <v>391</v>
      </c>
    </row>
    <row r="1384" spans="1:10" x14ac:dyDescent="0.2">
      <c r="A1384">
        <v>7</v>
      </c>
      <c r="B1384" t="s">
        <v>36</v>
      </c>
      <c r="C1384">
        <v>20</v>
      </c>
      <c r="D1384">
        <v>10</v>
      </c>
      <c r="E1384">
        <v>1</v>
      </c>
      <c r="F1384">
        <v>32</v>
      </c>
      <c r="G1384">
        <v>1622</v>
      </c>
      <c r="H1384">
        <v>0.69999998807907104</v>
      </c>
      <c r="I1384">
        <v>9.3000001907348633</v>
      </c>
      <c r="J1384" t="s">
        <v>391</v>
      </c>
    </row>
    <row r="1385" spans="1:10" x14ac:dyDescent="0.2">
      <c r="A1385">
        <v>8</v>
      </c>
      <c r="B1385" t="s">
        <v>37</v>
      </c>
      <c r="C1385">
        <v>20</v>
      </c>
      <c r="D1385">
        <v>10</v>
      </c>
      <c r="E1385">
        <v>1</v>
      </c>
      <c r="F1385">
        <v>32</v>
      </c>
      <c r="G1385">
        <v>1642</v>
      </c>
      <c r="H1385">
        <v>0.69999998807907104</v>
      </c>
      <c r="I1385">
        <v>9.3000001907348633</v>
      </c>
      <c r="J1385" t="s">
        <v>391</v>
      </c>
    </row>
    <row r="1386" spans="1:10" x14ac:dyDescent="0.2">
      <c r="A1386">
        <v>9</v>
      </c>
      <c r="B1386" t="s">
        <v>38</v>
      </c>
      <c r="C1386">
        <v>20</v>
      </c>
      <c r="D1386">
        <v>10</v>
      </c>
      <c r="E1386">
        <v>1</v>
      </c>
      <c r="F1386">
        <v>32</v>
      </c>
      <c r="G1386">
        <v>1690</v>
      </c>
      <c r="H1386">
        <v>0.69999998807907104</v>
      </c>
      <c r="I1386" t="s">
        <v>392</v>
      </c>
      <c r="J1386" t="s">
        <v>393</v>
      </c>
    </row>
    <row r="1387" spans="1:10" x14ac:dyDescent="0.2">
      <c r="A1387">
        <v>10</v>
      </c>
      <c r="B1387" t="s">
        <v>39</v>
      </c>
      <c r="C1387">
        <v>30</v>
      </c>
      <c r="D1387">
        <v>15</v>
      </c>
      <c r="E1387">
        <v>0</v>
      </c>
      <c r="F1387">
        <v>32</v>
      </c>
      <c r="G1387">
        <v>1706</v>
      </c>
      <c r="H1387">
        <v>0.69999998807907104</v>
      </c>
      <c r="I1387" t="s">
        <v>392</v>
      </c>
      <c r="J1387" t="s">
        <v>393</v>
      </c>
    </row>
    <row r="1388" spans="1:10" x14ac:dyDescent="0.2">
      <c r="A1388">
        <v>11</v>
      </c>
      <c r="B1388" t="s">
        <v>40</v>
      </c>
      <c r="C1388">
        <v>30</v>
      </c>
      <c r="D1388">
        <v>15</v>
      </c>
      <c r="E1388">
        <v>1</v>
      </c>
      <c r="F1388">
        <v>32</v>
      </c>
      <c r="G1388">
        <v>1738</v>
      </c>
      <c r="H1388">
        <v>0.69999998807907104</v>
      </c>
      <c r="I1388" t="s">
        <v>392</v>
      </c>
      <c r="J1388" t="s">
        <v>393</v>
      </c>
    </row>
    <row r="1390" spans="1:10" x14ac:dyDescent="0.2">
      <c r="A1390" t="s">
        <v>394</v>
      </c>
    </row>
    <row r="1391" spans="1:10" x14ac:dyDescent="0.2">
      <c r="A1391" t="s">
        <v>395</v>
      </c>
      <c r="B1391" t="s">
        <v>396</v>
      </c>
      <c r="C1391">
        <v>2</v>
      </c>
      <c r="D1391">
        <v>3</v>
      </c>
      <c r="E1391">
        <v>4</v>
      </c>
      <c r="F1391">
        <v>5</v>
      </c>
    </row>
    <row r="1392" spans="1:10" x14ac:dyDescent="0.2">
      <c r="A1392">
        <v>1</v>
      </c>
      <c r="B1392" t="s">
        <v>397</v>
      </c>
      <c r="C1392" t="s">
        <v>398</v>
      </c>
      <c r="D1392" t="s">
        <v>392</v>
      </c>
      <c r="E1392" t="s">
        <v>399</v>
      </c>
      <c r="F1392" t="s">
        <v>400</v>
      </c>
    </row>
    <row r="1393" spans="1:8" x14ac:dyDescent="0.2">
      <c r="A1393">
        <v>2</v>
      </c>
      <c r="B1393" t="s">
        <v>392</v>
      </c>
      <c r="C1393" t="s">
        <v>401</v>
      </c>
      <c r="D1393" t="s">
        <v>392</v>
      </c>
      <c r="E1393" t="s">
        <v>402</v>
      </c>
      <c r="F1393" t="s">
        <v>403</v>
      </c>
    </row>
    <row r="1394" spans="1:8" x14ac:dyDescent="0.2">
      <c r="A1394">
        <v>3</v>
      </c>
      <c r="B1394" t="s">
        <v>392</v>
      </c>
      <c r="C1394" t="s">
        <v>404</v>
      </c>
      <c r="D1394" t="s">
        <v>392</v>
      </c>
      <c r="E1394" t="s">
        <v>405</v>
      </c>
      <c r="F1394" t="s">
        <v>40</v>
      </c>
    </row>
    <row r="1395" spans="1:8" x14ac:dyDescent="0.2">
      <c r="A1395">
        <v>4</v>
      </c>
      <c r="B1395" t="s">
        <v>392</v>
      </c>
      <c r="C1395" t="s">
        <v>392</v>
      </c>
      <c r="D1395" t="s">
        <v>392</v>
      </c>
      <c r="E1395" t="s">
        <v>406</v>
      </c>
      <c r="F1395" t="s">
        <v>392</v>
      </c>
    </row>
    <row r="1397" spans="1:8" x14ac:dyDescent="0.2">
      <c r="A1397" t="s">
        <v>407</v>
      </c>
    </row>
    <row r="1399" spans="1:8" x14ac:dyDescent="0.2">
      <c r="A1399" t="s">
        <v>408</v>
      </c>
    </row>
    <row r="1400" spans="1:8" x14ac:dyDescent="0.2">
      <c r="A1400" t="s">
        <v>21</v>
      </c>
      <c r="B1400" t="s">
        <v>22</v>
      </c>
      <c r="C1400" t="s">
        <v>409</v>
      </c>
      <c r="D1400" t="s">
        <v>43</v>
      </c>
      <c r="E1400" t="s">
        <v>410</v>
      </c>
      <c r="F1400" t="s">
        <v>46</v>
      </c>
      <c r="G1400" t="s">
        <v>47</v>
      </c>
      <c r="H1400" t="s">
        <v>30</v>
      </c>
    </row>
    <row r="1401" spans="1:8" x14ac:dyDescent="0.2">
      <c r="A1401">
        <v>1</v>
      </c>
      <c r="B1401" t="s">
        <v>30</v>
      </c>
      <c r="C1401" t="s">
        <v>411</v>
      </c>
      <c r="D1401">
        <v>3.7672998905181885</v>
      </c>
      <c r="E1401">
        <v>3.4723999500274658</v>
      </c>
      <c r="F1401">
        <v>21.532199859619141</v>
      </c>
      <c r="G1401">
        <v>0.16130000352859497</v>
      </c>
      <c r="H1401">
        <v>1</v>
      </c>
    </row>
    <row r="1402" spans="1:8" x14ac:dyDescent="0.2">
      <c r="A1402">
        <v>2</v>
      </c>
      <c r="B1402" t="s">
        <v>31</v>
      </c>
      <c r="C1402" t="s">
        <v>412</v>
      </c>
      <c r="D1402">
        <v>7.5739998817443848</v>
      </c>
      <c r="E1402">
        <v>1.614799976348877</v>
      </c>
      <c r="F1402">
        <v>1.996399998664856</v>
      </c>
      <c r="G1402">
        <v>0.80889999866485596</v>
      </c>
      <c r="H1402">
        <v>1</v>
      </c>
    </row>
    <row r="1403" spans="1:8" x14ac:dyDescent="0.2">
      <c r="A1403">
        <v>3</v>
      </c>
      <c r="B1403" t="s">
        <v>50</v>
      </c>
      <c r="C1403" t="s">
        <v>413</v>
      </c>
      <c r="D1403">
        <v>15.250300407409668</v>
      </c>
      <c r="E1403">
        <v>1.0709999799728394</v>
      </c>
      <c r="F1403">
        <v>1.2035000324249268</v>
      </c>
      <c r="G1403">
        <v>0.88969999551773071</v>
      </c>
      <c r="H1403">
        <v>1.0002000331878662</v>
      </c>
    </row>
    <row r="1404" spans="1:8" x14ac:dyDescent="0.2">
      <c r="A1404">
        <v>4</v>
      </c>
      <c r="B1404" t="s">
        <v>51</v>
      </c>
      <c r="C1404" t="s">
        <v>414</v>
      </c>
      <c r="D1404">
        <v>24.793899536132812</v>
      </c>
      <c r="E1404">
        <v>0.86309999227523804</v>
      </c>
      <c r="F1404">
        <v>0.93500000238418579</v>
      </c>
      <c r="G1404">
        <v>0.92309999465942383</v>
      </c>
      <c r="H1404">
        <v>1.0001000165939331</v>
      </c>
    </row>
    <row r="1405" spans="1:8" x14ac:dyDescent="0.2">
      <c r="A1405">
        <v>5</v>
      </c>
      <c r="B1405" t="s">
        <v>52</v>
      </c>
      <c r="C1405" t="s">
        <v>415</v>
      </c>
      <c r="D1405">
        <v>11.592599868774414</v>
      </c>
      <c r="E1405">
        <v>5.3768000602722168</v>
      </c>
      <c r="F1405">
        <v>10.723799705505371</v>
      </c>
      <c r="G1405">
        <v>0.49950000643730164</v>
      </c>
      <c r="H1405">
        <v>1.0038000345230103</v>
      </c>
    </row>
    <row r="1406" spans="1:8" x14ac:dyDescent="0.2">
      <c r="A1406">
        <v>6</v>
      </c>
      <c r="B1406" t="s">
        <v>53</v>
      </c>
      <c r="C1406" t="s">
        <v>416</v>
      </c>
      <c r="D1406">
        <v>21.579999923706055</v>
      </c>
      <c r="E1406">
        <v>3.6456000804901123</v>
      </c>
      <c r="F1406">
        <v>5.8873000144958496</v>
      </c>
      <c r="G1406">
        <v>0.61500000953674316</v>
      </c>
      <c r="H1406">
        <v>1.0068999528884888</v>
      </c>
    </row>
    <row r="1407" spans="1:8" x14ac:dyDescent="0.2">
      <c r="A1407">
        <v>7</v>
      </c>
      <c r="B1407" t="s">
        <v>54</v>
      </c>
      <c r="C1407" t="s">
        <v>414</v>
      </c>
      <c r="D1407">
        <v>55.340999603271484</v>
      </c>
      <c r="E1407">
        <v>3.2097001075744629</v>
      </c>
      <c r="F1407">
        <v>4.4021000862121582</v>
      </c>
      <c r="G1407">
        <v>0.72850000858306885</v>
      </c>
      <c r="H1407">
        <v>1.0009000301361084</v>
      </c>
    </row>
    <row r="1408" spans="1:8" x14ac:dyDescent="0.2">
      <c r="A1408">
        <v>8</v>
      </c>
      <c r="B1408" t="s">
        <v>55</v>
      </c>
      <c r="C1408" t="s">
        <v>416</v>
      </c>
      <c r="D1408">
        <v>20.350000381469727</v>
      </c>
      <c r="E1408">
        <v>4.6729998588562012</v>
      </c>
      <c r="F1408">
        <v>7.9214000701904297</v>
      </c>
      <c r="G1408">
        <v>0.58609998226165771</v>
      </c>
      <c r="H1408">
        <v>1.0065000057220459</v>
      </c>
    </row>
    <row r="1409" spans="1:9" x14ac:dyDescent="0.2">
      <c r="A1409">
        <v>9</v>
      </c>
      <c r="B1409" t="s">
        <v>56</v>
      </c>
      <c r="C1409" t="s">
        <v>417</v>
      </c>
      <c r="D1409">
        <v>23.877099990844727</v>
      </c>
      <c r="E1409">
        <v>0.19910000264644623</v>
      </c>
      <c r="F1409">
        <v>0.20250000059604645</v>
      </c>
      <c r="G1409">
        <v>0.98320001363754272</v>
      </c>
      <c r="H1409">
        <v>1</v>
      </c>
    </row>
    <row r="1410" spans="1:9" x14ac:dyDescent="0.2">
      <c r="A1410">
        <v>10</v>
      </c>
      <c r="B1410" t="s">
        <v>57</v>
      </c>
      <c r="C1410" t="s">
        <v>418</v>
      </c>
      <c r="D1410">
        <v>42.30059814453125</v>
      </c>
      <c r="E1410">
        <v>0.26780000329017639</v>
      </c>
      <c r="F1410">
        <v>0.27369999885559082</v>
      </c>
      <c r="G1410">
        <v>0.97869998216629028</v>
      </c>
      <c r="H1410">
        <v>1</v>
      </c>
    </row>
    <row r="1411" spans="1:9" x14ac:dyDescent="0.2">
      <c r="A1411">
        <v>11</v>
      </c>
      <c r="B1411" t="s">
        <v>58</v>
      </c>
      <c r="C1411" t="s">
        <v>419</v>
      </c>
      <c r="D1411">
        <v>99.9833984375</v>
      </c>
      <c r="E1411">
        <v>0.59130001068115234</v>
      </c>
      <c r="F1411">
        <v>0.60600000619888306</v>
      </c>
      <c r="G1411">
        <v>0.9757000207901001</v>
      </c>
      <c r="H1411">
        <v>1</v>
      </c>
    </row>
    <row r="1413" spans="1:9" x14ac:dyDescent="0.2">
      <c r="A1413" t="s">
        <v>420</v>
      </c>
    </row>
    <row r="1414" spans="1:9" x14ac:dyDescent="0.2">
      <c r="A1414" t="s">
        <v>21</v>
      </c>
      <c r="B1414" t="s">
        <v>22</v>
      </c>
      <c r="C1414" t="s">
        <v>421</v>
      </c>
      <c r="D1414" t="s">
        <v>24</v>
      </c>
      <c r="E1414" t="s">
        <v>422</v>
      </c>
      <c r="F1414" t="s">
        <v>423</v>
      </c>
      <c r="G1414" t="s">
        <v>27</v>
      </c>
      <c r="H1414" t="s">
        <v>424</v>
      </c>
      <c r="I1414" t="s">
        <v>425</v>
      </c>
    </row>
    <row r="1415" spans="1:9" x14ac:dyDescent="0.2">
      <c r="A1415">
        <v>1</v>
      </c>
      <c r="B1415" t="s">
        <v>30</v>
      </c>
      <c r="C1415">
        <v>2.0010000767456404E-8</v>
      </c>
      <c r="D1415">
        <v>518.70001220703125</v>
      </c>
      <c r="E1415">
        <v>137.5</v>
      </c>
      <c r="F1415">
        <v>84</v>
      </c>
      <c r="G1415">
        <v>0.74000000953674316</v>
      </c>
      <c r="H1415" t="s">
        <v>426</v>
      </c>
      <c r="I1415" t="s">
        <v>427</v>
      </c>
    </row>
    <row r="1416" spans="1:9" x14ac:dyDescent="0.2">
      <c r="A1416">
        <v>2</v>
      </c>
      <c r="B1416" t="s">
        <v>31</v>
      </c>
      <c r="C1416">
        <v>2.0010000767456404E-8</v>
      </c>
      <c r="D1416">
        <v>2201.199951171875</v>
      </c>
      <c r="E1416">
        <v>15.699999809265137</v>
      </c>
      <c r="F1416">
        <v>11</v>
      </c>
      <c r="G1416">
        <v>0.30000001192092896</v>
      </c>
      <c r="H1416" t="s">
        <v>426</v>
      </c>
      <c r="I1416" t="s">
        <v>428</v>
      </c>
    </row>
    <row r="1417" spans="1:9" x14ac:dyDescent="0.2">
      <c r="A1417">
        <v>3</v>
      </c>
      <c r="B1417" t="s">
        <v>32</v>
      </c>
      <c r="C1417">
        <v>2.0010000767456404E-8</v>
      </c>
      <c r="D1417">
        <v>5679.7998046875</v>
      </c>
      <c r="E1417">
        <v>33.599998474121094</v>
      </c>
      <c r="F1417">
        <v>22.700000762939453</v>
      </c>
      <c r="G1417">
        <v>0.18999999761581421</v>
      </c>
      <c r="H1417" t="s">
        <v>426</v>
      </c>
      <c r="I1417" t="s">
        <v>429</v>
      </c>
    </row>
    <row r="1418" spans="1:9" x14ac:dyDescent="0.2">
      <c r="A1418">
        <v>4</v>
      </c>
      <c r="B1418" t="s">
        <v>33</v>
      </c>
      <c r="C1418">
        <v>1.9990000765801597E-8</v>
      </c>
      <c r="D1418">
        <v>9333.5</v>
      </c>
      <c r="E1418">
        <v>48.799999237060547</v>
      </c>
      <c r="F1418">
        <v>43.299999237060547</v>
      </c>
      <c r="G1418">
        <v>0.15000000596046448</v>
      </c>
      <c r="H1418" t="s">
        <v>426</v>
      </c>
      <c r="I1418" t="s">
        <v>430</v>
      </c>
    </row>
    <row r="1419" spans="1:9" x14ac:dyDescent="0.2">
      <c r="A1419">
        <v>5</v>
      </c>
      <c r="B1419" t="s">
        <v>34</v>
      </c>
      <c r="C1419">
        <v>1.9990000765801597E-8</v>
      </c>
      <c r="D1419">
        <v>946.0999755859375</v>
      </c>
      <c r="E1419">
        <v>8</v>
      </c>
      <c r="F1419">
        <v>6</v>
      </c>
      <c r="G1419">
        <v>0.46000000834465027</v>
      </c>
      <c r="H1419" t="s">
        <v>426</v>
      </c>
      <c r="I1419" t="s">
        <v>431</v>
      </c>
    </row>
    <row r="1420" spans="1:9" x14ac:dyDescent="0.2">
      <c r="A1420">
        <v>6</v>
      </c>
      <c r="B1420" t="s">
        <v>35</v>
      </c>
      <c r="C1420">
        <v>1.9999999878450581E-8</v>
      </c>
      <c r="D1420">
        <v>3476.10009765625</v>
      </c>
      <c r="E1420">
        <v>37.200000762939453</v>
      </c>
      <c r="F1420">
        <v>18.200000762939453</v>
      </c>
      <c r="G1420">
        <v>0.23999999463558197</v>
      </c>
      <c r="H1420" t="s">
        <v>426</v>
      </c>
      <c r="I1420" t="s">
        <v>432</v>
      </c>
    </row>
    <row r="1421" spans="1:9" x14ac:dyDescent="0.2">
      <c r="A1421">
        <v>7</v>
      </c>
      <c r="B1421" t="s">
        <v>36</v>
      </c>
      <c r="C1421">
        <v>1.9990000765801597E-8</v>
      </c>
      <c r="D1421">
        <v>10542.5</v>
      </c>
      <c r="E1421">
        <v>126.69999694824219</v>
      </c>
      <c r="F1421">
        <v>38.400001525878906</v>
      </c>
      <c r="G1421">
        <v>0.14000000059604645</v>
      </c>
      <c r="H1421" t="s">
        <v>426</v>
      </c>
      <c r="I1421" t="s">
        <v>430</v>
      </c>
    </row>
    <row r="1422" spans="1:9" x14ac:dyDescent="0.2">
      <c r="A1422">
        <v>8</v>
      </c>
      <c r="B1422" t="s">
        <v>37</v>
      </c>
      <c r="C1422">
        <v>1.9999999878450581E-8</v>
      </c>
      <c r="D1422">
        <v>2742.5</v>
      </c>
      <c r="E1422">
        <v>17.200000762939453</v>
      </c>
      <c r="F1422">
        <v>15</v>
      </c>
      <c r="G1422">
        <v>0.27000001072883606</v>
      </c>
      <c r="H1422" t="s">
        <v>426</v>
      </c>
      <c r="I1422" t="s">
        <v>432</v>
      </c>
    </row>
    <row r="1423" spans="1:9" x14ac:dyDescent="0.2">
      <c r="A1423">
        <v>9</v>
      </c>
      <c r="B1423" t="s">
        <v>38</v>
      </c>
      <c r="C1423">
        <v>1.9990000765801597E-8</v>
      </c>
      <c r="D1423">
        <v>2234.10009765625</v>
      </c>
      <c r="E1423">
        <v>26</v>
      </c>
      <c r="F1423">
        <v>23.200000762939453</v>
      </c>
      <c r="G1423">
        <v>0.30000001192092896</v>
      </c>
      <c r="H1423" t="s">
        <v>426</v>
      </c>
      <c r="I1423" t="s">
        <v>433</v>
      </c>
    </row>
    <row r="1424" spans="1:9" x14ac:dyDescent="0.2">
      <c r="A1424">
        <v>10</v>
      </c>
      <c r="B1424" t="s">
        <v>39</v>
      </c>
      <c r="C1424">
        <v>1.9990000765801597E-8</v>
      </c>
      <c r="D1424">
        <v>3787.300048828125</v>
      </c>
      <c r="E1424">
        <v>69.599998474121094</v>
      </c>
      <c r="F1424">
        <v>20.200000762939453</v>
      </c>
      <c r="G1424">
        <v>0.23000000417232513</v>
      </c>
      <c r="H1424" t="s">
        <v>426</v>
      </c>
      <c r="I1424" t="s">
        <v>434</v>
      </c>
    </row>
    <row r="1425" spans="1:10" x14ac:dyDescent="0.2">
      <c r="A1425">
        <v>11</v>
      </c>
      <c r="B1425" t="s">
        <v>40</v>
      </c>
      <c r="C1425">
        <v>2.0010000767456404E-8</v>
      </c>
      <c r="D1425">
        <v>4901</v>
      </c>
      <c r="E1425">
        <v>11.699999809265137</v>
      </c>
      <c r="F1425">
        <v>9.8999996185302734</v>
      </c>
      <c r="G1425">
        <v>0.20000000298023224</v>
      </c>
      <c r="H1425" t="s">
        <v>426</v>
      </c>
      <c r="I1425" t="s">
        <v>435</v>
      </c>
    </row>
    <row r="1427" spans="1:10" x14ac:dyDescent="0.2">
      <c r="A1427" t="s">
        <v>62</v>
      </c>
    </row>
    <row r="1430" spans="1:10" x14ac:dyDescent="0.2">
      <c r="A1430" t="s">
        <v>368</v>
      </c>
    </row>
    <row r="1431" spans="1:10" x14ac:dyDescent="0.2">
      <c r="A1431" t="s">
        <v>369</v>
      </c>
    </row>
    <row r="1432" spans="1:10" x14ac:dyDescent="0.2">
      <c r="A1432" t="s">
        <v>21</v>
      </c>
      <c r="B1432" t="s">
        <v>22</v>
      </c>
      <c r="C1432" t="s">
        <v>370</v>
      </c>
      <c r="D1432" t="s">
        <v>371</v>
      </c>
      <c r="E1432" t="s">
        <v>372</v>
      </c>
      <c r="F1432" t="s">
        <v>373</v>
      </c>
      <c r="G1432" t="s">
        <v>374</v>
      </c>
      <c r="H1432" t="s">
        <v>375</v>
      </c>
      <c r="I1432" t="s">
        <v>376</v>
      </c>
      <c r="J1432" t="s">
        <v>377</v>
      </c>
    </row>
    <row r="1433" spans="1:10" x14ac:dyDescent="0.2">
      <c r="A1433">
        <v>1</v>
      </c>
      <c r="B1433" t="s">
        <v>30</v>
      </c>
      <c r="C1433" t="s">
        <v>378</v>
      </c>
      <c r="D1433" t="s">
        <v>379</v>
      </c>
      <c r="E1433">
        <v>1</v>
      </c>
      <c r="F1433">
        <v>15</v>
      </c>
      <c r="G1433">
        <v>84.869003295898438</v>
      </c>
      <c r="H1433">
        <v>1.8320000171661377</v>
      </c>
      <c r="I1433">
        <v>6</v>
      </c>
      <c r="J1433">
        <v>5</v>
      </c>
    </row>
    <row r="1434" spans="1:10" x14ac:dyDescent="0.2">
      <c r="A1434">
        <v>2</v>
      </c>
      <c r="B1434" t="s">
        <v>31</v>
      </c>
      <c r="C1434" t="s">
        <v>378</v>
      </c>
      <c r="D1434" t="s">
        <v>380</v>
      </c>
      <c r="E1434">
        <v>2</v>
      </c>
      <c r="F1434">
        <v>15</v>
      </c>
      <c r="G1434">
        <v>151.10800170898438</v>
      </c>
      <c r="H1434">
        <v>0.47277998924255371</v>
      </c>
      <c r="I1434">
        <v>2</v>
      </c>
      <c r="J1434">
        <v>2</v>
      </c>
    </row>
    <row r="1435" spans="1:10" x14ac:dyDescent="0.2">
      <c r="A1435">
        <v>3</v>
      </c>
      <c r="B1435" t="s">
        <v>32</v>
      </c>
      <c r="C1435" t="s">
        <v>378</v>
      </c>
      <c r="D1435" t="s">
        <v>380</v>
      </c>
      <c r="E1435">
        <v>2</v>
      </c>
      <c r="F1435">
        <v>15</v>
      </c>
      <c r="G1435">
        <v>119.48699951171875</v>
      </c>
      <c r="H1435">
        <v>0.37413999438285828</v>
      </c>
      <c r="I1435">
        <v>3</v>
      </c>
      <c r="J1435">
        <v>7</v>
      </c>
    </row>
    <row r="1436" spans="1:10" x14ac:dyDescent="0.2">
      <c r="A1436">
        <v>4</v>
      </c>
      <c r="B1436" t="s">
        <v>33</v>
      </c>
      <c r="C1436" t="s">
        <v>378</v>
      </c>
      <c r="D1436" t="s">
        <v>380</v>
      </c>
      <c r="E1436">
        <v>2</v>
      </c>
      <c r="F1436">
        <v>15</v>
      </c>
      <c r="G1436">
        <v>107.24500274658203</v>
      </c>
      <c r="H1436">
        <v>0.33583998680114746</v>
      </c>
      <c r="I1436">
        <v>2</v>
      </c>
      <c r="J1436">
        <v>2.4000000953674316</v>
      </c>
    </row>
    <row r="1437" spans="1:10" x14ac:dyDescent="0.2">
      <c r="A1437">
        <v>5</v>
      </c>
      <c r="B1437" t="s">
        <v>34</v>
      </c>
      <c r="C1437" t="s">
        <v>378</v>
      </c>
      <c r="D1437" t="s">
        <v>381</v>
      </c>
      <c r="E1437">
        <v>4</v>
      </c>
      <c r="F1437">
        <v>15</v>
      </c>
      <c r="G1437">
        <v>129.45700073242188</v>
      </c>
      <c r="H1437">
        <v>1.1910099983215332</v>
      </c>
      <c r="I1437">
        <v>4.9000000953674316</v>
      </c>
      <c r="J1437">
        <v>4.1999998092651367</v>
      </c>
    </row>
    <row r="1438" spans="1:10" x14ac:dyDescent="0.2">
      <c r="A1438">
        <v>6</v>
      </c>
      <c r="B1438" t="s">
        <v>35</v>
      </c>
      <c r="C1438" t="s">
        <v>378</v>
      </c>
      <c r="D1438" t="s">
        <v>381</v>
      </c>
      <c r="E1438">
        <v>4</v>
      </c>
      <c r="F1438">
        <v>15</v>
      </c>
      <c r="G1438">
        <v>90.679000854492188</v>
      </c>
      <c r="H1438">
        <v>0.83393001556396484</v>
      </c>
      <c r="I1438">
        <v>5.5</v>
      </c>
      <c r="J1438">
        <v>5.9000000953674316</v>
      </c>
    </row>
    <row r="1439" spans="1:10" x14ac:dyDescent="0.2">
      <c r="A1439">
        <v>7</v>
      </c>
      <c r="B1439" t="s">
        <v>36</v>
      </c>
      <c r="C1439" t="s">
        <v>378</v>
      </c>
      <c r="D1439" t="s">
        <v>381</v>
      </c>
      <c r="E1439">
        <v>4</v>
      </c>
      <c r="F1439">
        <v>15</v>
      </c>
      <c r="G1439">
        <v>77.502998352050781</v>
      </c>
      <c r="H1439">
        <v>0.71253997087478638</v>
      </c>
      <c r="I1439">
        <v>3.2999999523162842</v>
      </c>
      <c r="J1439">
        <v>4.0999999046325684</v>
      </c>
    </row>
    <row r="1440" spans="1:10" x14ac:dyDescent="0.2">
      <c r="A1440">
        <v>8</v>
      </c>
      <c r="B1440" t="s">
        <v>37</v>
      </c>
      <c r="C1440" t="s">
        <v>378</v>
      </c>
      <c r="D1440" t="s">
        <v>381</v>
      </c>
      <c r="E1440">
        <v>4</v>
      </c>
      <c r="F1440">
        <v>15</v>
      </c>
      <c r="G1440">
        <v>107.51300048828125</v>
      </c>
      <c r="H1440">
        <v>0.98900002241134644</v>
      </c>
      <c r="I1440">
        <v>7.5</v>
      </c>
      <c r="J1440">
        <v>3</v>
      </c>
    </row>
    <row r="1441" spans="1:10" x14ac:dyDescent="0.2">
      <c r="A1441">
        <v>9</v>
      </c>
      <c r="B1441" t="s">
        <v>38</v>
      </c>
      <c r="C1441" t="s">
        <v>378</v>
      </c>
      <c r="D1441" t="s">
        <v>382</v>
      </c>
      <c r="E1441">
        <v>5</v>
      </c>
      <c r="F1441">
        <v>15</v>
      </c>
      <c r="G1441">
        <v>134.93400573730469</v>
      </c>
      <c r="H1441">
        <v>0.19359999895095825</v>
      </c>
      <c r="I1441">
        <v>3.5</v>
      </c>
      <c r="J1441">
        <v>3.5999999046325684</v>
      </c>
    </row>
    <row r="1442" spans="1:10" x14ac:dyDescent="0.2">
      <c r="A1442">
        <v>10</v>
      </c>
      <c r="B1442" t="s">
        <v>39</v>
      </c>
      <c r="C1442" t="s">
        <v>378</v>
      </c>
      <c r="D1442" t="s">
        <v>382</v>
      </c>
      <c r="E1442">
        <v>5</v>
      </c>
      <c r="F1442">
        <v>15</v>
      </c>
      <c r="G1442">
        <v>146.42500305175781</v>
      </c>
      <c r="H1442">
        <v>0.21017999947071075</v>
      </c>
      <c r="I1442">
        <v>1</v>
      </c>
      <c r="J1442">
        <v>3.2999999523162842</v>
      </c>
    </row>
    <row r="1443" spans="1:10" x14ac:dyDescent="0.2">
      <c r="A1443">
        <v>11</v>
      </c>
      <c r="B1443" t="s">
        <v>40</v>
      </c>
      <c r="C1443" t="s">
        <v>378</v>
      </c>
      <c r="D1443" t="s">
        <v>382</v>
      </c>
      <c r="E1443">
        <v>5</v>
      </c>
      <c r="F1443">
        <v>15</v>
      </c>
      <c r="G1443">
        <v>191.38900756835938</v>
      </c>
      <c r="H1443">
        <v>0.27485001087188721</v>
      </c>
      <c r="I1443">
        <v>3</v>
      </c>
      <c r="J1443">
        <v>4</v>
      </c>
    </row>
    <row r="1445" spans="1:10" x14ac:dyDescent="0.2">
      <c r="A1445" t="s">
        <v>21</v>
      </c>
      <c r="B1445" t="s">
        <v>22</v>
      </c>
      <c r="C1445" t="s">
        <v>383</v>
      </c>
      <c r="D1445" t="s">
        <v>384</v>
      </c>
      <c r="E1445" t="s">
        <v>385</v>
      </c>
      <c r="F1445" t="s">
        <v>386</v>
      </c>
      <c r="G1445" t="s">
        <v>387</v>
      </c>
      <c r="H1445" t="s">
        <v>388</v>
      </c>
      <c r="I1445" t="s">
        <v>389</v>
      </c>
      <c r="J1445" t="s">
        <v>390</v>
      </c>
    </row>
    <row r="1446" spans="1:10" x14ac:dyDescent="0.2">
      <c r="A1446">
        <v>1</v>
      </c>
      <c r="B1446" t="s">
        <v>30</v>
      </c>
      <c r="C1446">
        <v>10</v>
      </c>
      <c r="D1446">
        <v>5</v>
      </c>
      <c r="E1446">
        <v>1</v>
      </c>
      <c r="F1446">
        <v>64</v>
      </c>
      <c r="G1446">
        <v>1630</v>
      </c>
      <c r="H1446">
        <v>0.69999998807907104</v>
      </c>
      <c r="I1446">
        <v>9.3000001907348633</v>
      </c>
      <c r="J1446" t="s">
        <v>391</v>
      </c>
    </row>
    <row r="1447" spans="1:10" x14ac:dyDescent="0.2">
      <c r="A1447">
        <v>2</v>
      </c>
      <c r="B1447" t="s">
        <v>31</v>
      </c>
      <c r="C1447">
        <v>20</v>
      </c>
      <c r="D1447">
        <v>10</v>
      </c>
      <c r="E1447">
        <v>0</v>
      </c>
      <c r="F1447">
        <v>64</v>
      </c>
      <c r="G1447">
        <v>1686</v>
      </c>
      <c r="H1447">
        <v>0.69999998807907104</v>
      </c>
      <c r="I1447" t="s">
        <v>392</v>
      </c>
      <c r="J1447" t="s">
        <v>393</v>
      </c>
    </row>
    <row r="1448" spans="1:10" x14ac:dyDescent="0.2">
      <c r="A1448">
        <v>3</v>
      </c>
      <c r="B1448" t="s">
        <v>32</v>
      </c>
      <c r="C1448">
        <v>20</v>
      </c>
      <c r="D1448">
        <v>10</v>
      </c>
      <c r="E1448">
        <v>0</v>
      </c>
      <c r="F1448">
        <v>64</v>
      </c>
      <c r="G1448">
        <v>1672</v>
      </c>
      <c r="H1448">
        <v>0.69999998807907104</v>
      </c>
      <c r="I1448" t="s">
        <v>392</v>
      </c>
      <c r="J1448" t="s">
        <v>393</v>
      </c>
    </row>
    <row r="1449" spans="1:10" x14ac:dyDescent="0.2">
      <c r="A1449">
        <v>4</v>
      </c>
      <c r="B1449" t="s">
        <v>33</v>
      </c>
      <c r="C1449">
        <v>20</v>
      </c>
      <c r="D1449">
        <v>10</v>
      </c>
      <c r="E1449">
        <v>1</v>
      </c>
      <c r="F1449">
        <v>64</v>
      </c>
      <c r="G1449">
        <v>1664</v>
      </c>
      <c r="H1449">
        <v>0.69999998807907104</v>
      </c>
      <c r="I1449" t="s">
        <v>392</v>
      </c>
      <c r="J1449" t="s">
        <v>393</v>
      </c>
    </row>
    <row r="1450" spans="1:10" x14ac:dyDescent="0.2">
      <c r="A1450">
        <v>5</v>
      </c>
      <c r="B1450" t="s">
        <v>34</v>
      </c>
      <c r="C1450">
        <v>10</v>
      </c>
      <c r="D1450">
        <v>5</v>
      </c>
      <c r="E1450">
        <v>1</v>
      </c>
      <c r="F1450">
        <v>32</v>
      </c>
      <c r="G1450">
        <v>1658</v>
      </c>
      <c r="H1450">
        <v>0.69999998807907104</v>
      </c>
      <c r="I1450">
        <v>9.3000001907348633</v>
      </c>
      <c r="J1450" t="s">
        <v>391</v>
      </c>
    </row>
    <row r="1451" spans="1:10" x14ac:dyDescent="0.2">
      <c r="A1451">
        <v>6</v>
      </c>
      <c r="B1451" t="s">
        <v>35</v>
      </c>
      <c r="C1451">
        <v>20</v>
      </c>
      <c r="D1451">
        <v>10</v>
      </c>
      <c r="E1451">
        <v>1</v>
      </c>
      <c r="F1451">
        <v>32</v>
      </c>
      <c r="G1451">
        <v>1632</v>
      </c>
      <c r="H1451">
        <v>0.69999998807907104</v>
      </c>
      <c r="I1451">
        <v>9.3000001907348633</v>
      </c>
      <c r="J1451" t="s">
        <v>391</v>
      </c>
    </row>
    <row r="1452" spans="1:10" x14ac:dyDescent="0.2">
      <c r="A1452">
        <v>7</v>
      </c>
      <c r="B1452" t="s">
        <v>36</v>
      </c>
      <c r="C1452">
        <v>20</v>
      </c>
      <c r="D1452">
        <v>10</v>
      </c>
      <c r="E1452">
        <v>1</v>
      </c>
      <c r="F1452">
        <v>32</v>
      </c>
      <c r="G1452">
        <v>1622</v>
      </c>
      <c r="H1452">
        <v>0.69999998807907104</v>
      </c>
      <c r="I1452">
        <v>9.3000001907348633</v>
      </c>
      <c r="J1452" t="s">
        <v>391</v>
      </c>
    </row>
    <row r="1453" spans="1:10" x14ac:dyDescent="0.2">
      <c r="A1453">
        <v>8</v>
      </c>
      <c r="B1453" t="s">
        <v>37</v>
      </c>
      <c r="C1453">
        <v>20</v>
      </c>
      <c r="D1453">
        <v>10</v>
      </c>
      <c r="E1453">
        <v>1</v>
      </c>
      <c r="F1453">
        <v>32</v>
      </c>
      <c r="G1453">
        <v>1642</v>
      </c>
      <c r="H1453">
        <v>0.69999998807907104</v>
      </c>
      <c r="I1453">
        <v>9.3000001907348633</v>
      </c>
      <c r="J1453" t="s">
        <v>391</v>
      </c>
    </row>
    <row r="1454" spans="1:10" x14ac:dyDescent="0.2">
      <c r="A1454">
        <v>9</v>
      </c>
      <c r="B1454" t="s">
        <v>38</v>
      </c>
      <c r="C1454">
        <v>20</v>
      </c>
      <c r="D1454">
        <v>10</v>
      </c>
      <c r="E1454">
        <v>1</v>
      </c>
      <c r="F1454">
        <v>32</v>
      </c>
      <c r="G1454">
        <v>1690</v>
      </c>
      <c r="H1454">
        <v>0.69999998807907104</v>
      </c>
      <c r="I1454" t="s">
        <v>392</v>
      </c>
      <c r="J1454" t="s">
        <v>393</v>
      </c>
    </row>
    <row r="1455" spans="1:10" x14ac:dyDescent="0.2">
      <c r="A1455">
        <v>10</v>
      </c>
      <c r="B1455" t="s">
        <v>39</v>
      </c>
      <c r="C1455">
        <v>30</v>
      </c>
      <c r="D1455">
        <v>15</v>
      </c>
      <c r="E1455">
        <v>0</v>
      </c>
      <c r="F1455">
        <v>32</v>
      </c>
      <c r="G1455">
        <v>1706</v>
      </c>
      <c r="H1455">
        <v>0.69999998807907104</v>
      </c>
      <c r="I1455" t="s">
        <v>392</v>
      </c>
      <c r="J1455" t="s">
        <v>393</v>
      </c>
    </row>
    <row r="1456" spans="1:10" x14ac:dyDescent="0.2">
      <c r="A1456">
        <v>11</v>
      </c>
      <c r="B1456" t="s">
        <v>40</v>
      </c>
      <c r="C1456">
        <v>30</v>
      </c>
      <c r="D1456">
        <v>15</v>
      </c>
      <c r="E1456">
        <v>1</v>
      </c>
      <c r="F1456">
        <v>32</v>
      </c>
      <c r="G1456">
        <v>1738</v>
      </c>
      <c r="H1456">
        <v>0.69999998807907104</v>
      </c>
      <c r="I1456" t="s">
        <v>392</v>
      </c>
      <c r="J1456" t="s">
        <v>393</v>
      </c>
    </row>
    <row r="1458" spans="1:8" x14ac:dyDescent="0.2">
      <c r="A1458" t="s">
        <v>394</v>
      </c>
    </row>
    <row r="1459" spans="1:8" x14ac:dyDescent="0.2">
      <c r="A1459" t="s">
        <v>395</v>
      </c>
      <c r="B1459" t="s">
        <v>396</v>
      </c>
      <c r="C1459">
        <v>2</v>
      </c>
      <c r="D1459">
        <v>3</v>
      </c>
      <c r="E1459">
        <v>4</v>
      </c>
      <c r="F1459">
        <v>5</v>
      </c>
    </row>
    <row r="1460" spans="1:8" x14ac:dyDescent="0.2">
      <c r="A1460">
        <v>1</v>
      </c>
      <c r="B1460" t="s">
        <v>397</v>
      </c>
      <c r="C1460" t="s">
        <v>398</v>
      </c>
      <c r="D1460" t="s">
        <v>392</v>
      </c>
      <c r="E1460" t="s">
        <v>399</v>
      </c>
      <c r="F1460" t="s">
        <v>400</v>
      </c>
    </row>
    <row r="1461" spans="1:8" x14ac:dyDescent="0.2">
      <c r="A1461">
        <v>2</v>
      </c>
      <c r="B1461" t="s">
        <v>392</v>
      </c>
      <c r="C1461" t="s">
        <v>401</v>
      </c>
      <c r="D1461" t="s">
        <v>392</v>
      </c>
      <c r="E1461" t="s">
        <v>402</v>
      </c>
      <c r="F1461" t="s">
        <v>403</v>
      </c>
    </row>
    <row r="1462" spans="1:8" x14ac:dyDescent="0.2">
      <c r="A1462">
        <v>3</v>
      </c>
      <c r="B1462" t="s">
        <v>392</v>
      </c>
      <c r="C1462" t="s">
        <v>404</v>
      </c>
      <c r="D1462" t="s">
        <v>392</v>
      </c>
      <c r="E1462" t="s">
        <v>405</v>
      </c>
      <c r="F1462" t="s">
        <v>40</v>
      </c>
    </row>
    <row r="1463" spans="1:8" x14ac:dyDescent="0.2">
      <c r="A1463">
        <v>4</v>
      </c>
      <c r="B1463" t="s">
        <v>392</v>
      </c>
      <c r="C1463" t="s">
        <v>392</v>
      </c>
      <c r="D1463" t="s">
        <v>392</v>
      </c>
      <c r="E1463" t="s">
        <v>406</v>
      </c>
      <c r="F1463" t="s">
        <v>392</v>
      </c>
    </row>
    <row r="1465" spans="1:8" x14ac:dyDescent="0.2">
      <c r="A1465" t="s">
        <v>407</v>
      </c>
    </row>
    <row r="1467" spans="1:8" x14ac:dyDescent="0.2">
      <c r="A1467" t="s">
        <v>408</v>
      </c>
    </row>
    <row r="1468" spans="1:8" x14ac:dyDescent="0.2">
      <c r="A1468" t="s">
        <v>21</v>
      </c>
      <c r="B1468" t="s">
        <v>22</v>
      </c>
      <c r="C1468" t="s">
        <v>409</v>
      </c>
      <c r="D1468" t="s">
        <v>43</v>
      </c>
      <c r="E1468" t="s">
        <v>410</v>
      </c>
      <c r="F1468" t="s">
        <v>46</v>
      </c>
      <c r="G1468" t="s">
        <v>47</v>
      </c>
      <c r="H1468" t="s">
        <v>30</v>
      </c>
    </row>
    <row r="1469" spans="1:8" x14ac:dyDescent="0.2">
      <c r="A1469">
        <v>1</v>
      </c>
      <c r="B1469" t="s">
        <v>30</v>
      </c>
      <c r="C1469" t="s">
        <v>411</v>
      </c>
      <c r="D1469">
        <v>3.7672998905181885</v>
      </c>
      <c r="E1469">
        <v>3.4723999500274658</v>
      </c>
      <c r="F1469">
        <v>21.532199859619141</v>
      </c>
      <c r="G1469">
        <v>0.16130000352859497</v>
      </c>
      <c r="H1469">
        <v>1</v>
      </c>
    </row>
    <row r="1470" spans="1:8" x14ac:dyDescent="0.2">
      <c r="A1470">
        <v>2</v>
      </c>
      <c r="B1470" t="s">
        <v>31</v>
      </c>
      <c r="C1470" t="s">
        <v>412</v>
      </c>
      <c r="D1470">
        <v>7.5739998817443848</v>
      </c>
      <c r="E1470">
        <v>1.614799976348877</v>
      </c>
      <c r="F1470">
        <v>1.996399998664856</v>
      </c>
      <c r="G1470">
        <v>0.80889999866485596</v>
      </c>
      <c r="H1470">
        <v>1</v>
      </c>
    </row>
    <row r="1471" spans="1:8" x14ac:dyDescent="0.2">
      <c r="A1471">
        <v>3</v>
      </c>
      <c r="B1471" t="s">
        <v>50</v>
      </c>
      <c r="C1471" t="s">
        <v>413</v>
      </c>
      <c r="D1471">
        <v>15.250300407409668</v>
      </c>
      <c r="E1471">
        <v>1.0709999799728394</v>
      </c>
      <c r="F1471">
        <v>1.2035000324249268</v>
      </c>
      <c r="G1471">
        <v>0.88969999551773071</v>
      </c>
      <c r="H1471">
        <v>1.0002000331878662</v>
      </c>
    </row>
    <row r="1472" spans="1:8" x14ac:dyDescent="0.2">
      <c r="A1472">
        <v>4</v>
      </c>
      <c r="B1472" t="s">
        <v>51</v>
      </c>
      <c r="C1472" t="s">
        <v>414</v>
      </c>
      <c r="D1472">
        <v>24.793899536132812</v>
      </c>
      <c r="E1472">
        <v>0.86309999227523804</v>
      </c>
      <c r="F1472">
        <v>0.93500000238418579</v>
      </c>
      <c r="G1472">
        <v>0.92309999465942383</v>
      </c>
      <c r="H1472">
        <v>1.0001000165939331</v>
      </c>
    </row>
    <row r="1473" spans="1:9" x14ac:dyDescent="0.2">
      <c r="A1473">
        <v>5</v>
      </c>
      <c r="B1473" t="s">
        <v>52</v>
      </c>
      <c r="C1473" t="s">
        <v>415</v>
      </c>
      <c r="D1473">
        <v>11.592599868774414</v>
      </c>
      <c r="E1473">
        <v>5.3768000602722168</v>
      </c>
      <c r="F1473">
        <v>10.723799705505371</v>
      </c>
      <c r="G1473">
        <v>0.49950000643730164</v>
      </c>
      <c r="H1473">
        <v>1.0038000345230103</v>
      </c>
    </row>
    <row r="1474" spans="1:9" x14ac:dyDescent="0.2">
      <c r="A1474">
        <v>6</v>
      </c>
      <c r="B1474" t="s">
        <v>53</v>
      </c>
      <c r="C1474" t="s">
        <v>416</v>
      </c>
      <c r="D1474">
        <v>21.579999923706055</v>
      </c>
      <c r="E1474">
        <v>3.6456000804901123</v>
      </c>
      <c r="F1474">
        <v>5.8873000144958496</v>
      </c>
      <c r="G1474">
        <v>0.61500000953674316</v>
      </c>
      <c r="H1474">
        <v>1.0068999528884888</v>
      </c>
    </row>
    <row r="1475" spans="1:9" x14ac:dyDescent="0.2">
      <c r="A1475">
        <v>7</v>
      </c>
      <c r="B1475" t="s">
        <v>54</v>
      </c>
      <c r="C1475" t="s">
        <v>414</v>
      </c>
      <c r="D1475">
        <v>55.340999603271484</v>
      </c>
      <c r="E1475">
        <v>3.2097001075744629</v>
      </c>
      <c r="F1475">
        <v>4.4021000862121582</v>
      </c>
      <c r="G1475">
        <v>0.72850000858306885</v>
      </c>
      <c r="H1475">
        <v>1.0009000301361084</v>
      </c>
    </row>
    <row r="1476" spans="1:9" x14ac:dyDescent="0.2">
      <c r="A1476">
        <v>8</v>
      </c>
      <c r="B1476" t="s">
        <v>55</v>
      </c>
      <c r="C1476" t="s">
        <v>416</v>
      </c>
      <c r="D1476">
        <v>20.350000381469727</v>
      </c>
      <c r="E1476">
        <v>4.6729998588562012</v>
      </c>
      <c r="F1476">
        <v>7.9214000701904297</v>
      </c>
      <c r="G1476">
        <v>0.58609998226165771</v>
      </c>
      <c r="H1476">
        <v>1.0065000057220459</v>
      </c>
    </row>
    <row r="1477" spans="1:9" x14ac:dyDescent="0.2">
      <c r="A1477">
        <v>9</v>
      </c>
      <c r="B1477" t="s">
        <v>56</v>
      </c>
      <c r="C1477" t="s">
        <v>417</v>
      </c>
      <c r="D1477">
        <v>23.877099990844727</v>
      </c>
      <c r="E1477">
        <v>0.19910000264644623</v>
      </c>
      <c r="F1477">
        <v>0.20250000059604645</v>
      </c>
      <c r="G1477">
        <v>0.98320001363754272</v>
      </c>
      <c r="H1477">
        <v>1</v>
      </c>
    </row>
    <row r="1478" spans="1:9" x14ac:dyDescent="0.2">
      <c r="A1478">
        <v>10</v>
      </c>
      <c r="B1478" t="s">
        <v>57</v>
      </c>
      <c r="C1478" t="s">
        <v>418</v>
      </c>
      <c r="D1478">
        <v>42.30059814453125</v>
      </c>
      <c r="E1478">
        <v>0.26780000329017639</v>
      </c>
      <c r="F1478">
        <v>0.27369999885559082</v>
      </c>
      <c r="G1478">
        <v>0.97869998216629028</v>
      </c>
      <c r="H1478">
        <v>1</v>
      </c>
    </row>
    <row r="1479" spans="1:9" x14ac:dyDescent="0.2">
      <c r="A1479">
        <v>11</v>
      </c>
      <c r="B1479" t="s">
        <v>58</v>
      </c>
      <c r="C1479" t="s">
        <v>419</v>
      </c>
      <c r="D1479">
        <v>99.9833984375</v>
      </c>
      <c r="E1479">
        <v>0.59130001068115234</v>
      </c>
      <c r="F1479">
        <v>0.60600000619888306</v>
      </c>
      <c r="G1479">
        <v>0.9757000207901001</v>
      </c>
      <c r="H1479">
        <v>1</v>
      </c>
    </row>
    <row r="1481" spans="1:9" x14ac:dyDescent="0.2">
      <c r="A1481" t="s">
        <v>420</v>
      </c>
    </row>
    <row r="1482" spans="1:9" x14ac:dyDescent="0.2">
      <c r="A1482" t="s">
        <v>21</v>
      </c>
      <c r="B1482" t="s">
        <v>22</v>
      </c>
      <c r="C1482" t="s">
        <v>421</v>
      </c>
      <c r="D1482" t="s">
        <v>24</v>
      </c>
      <c r="E1482" t="s">
        <v>422</v>
      </c>
      <c r="F1482" t="s">
        <v>423</v>
      </c>
      <c r="G1482" t="s">
        <v>27</v>
      </c>
      <c r="H1482" t="s">
        <v>424</v>
      </c>
      <c r="I1482" t="s">
        <v>425</v>
      </c>
    </row>
    <row r="1483" spans="1:9" x14ac:dyDescent="0.2">
      <c r="A1483">
        <v>1</v>
      </c>
      <c r="B1483" t="s">
        <v>30</v>
      </c>
      <c r="C1483">
        <v>2.0010000767456404E-8</v>
      </c>
      <c r="D1483">
        <v>518.70001220703125</v>
      </c>
      <c r="E1483">
        <v>137.5</v>
      </c>
      <c r="F1483">
        <v>84</v>
      </c>
      <c r="G1483">
        <v>0.74000000953674316</v>
      </c>
      <c r="H1483" t="s">
        <v>426</v>
      </c>
      <c r="I1483" t="s">
        <v>427</v>
      </c>
    </row>
    <row r="1484" spans="1:9" x14ac:dyDescent="0.2">
      <c r="A1484">
        <v>2</v>
      </c>
      <c r="B1484" t="s">
        <v>31</v>
      </c>
      <c r="C1484">
        <v>2.0010000767456404E-8</v>
      </c>
      <c r="D1484">
        <v>2201.199951171875</v>
      </c>
      <c r="E1484">
        <v>15.699999809265137</v>
      </c>
      <c r="F1484">
        <v>11</v>
      </c>
      <c r="G1484">
        <v>0.30000001192092896</v>
      </c>
      <c r="H1484" t="s">
        <v>426</v>
      </c>
      <c r="I1484" t="s">
        <v>428</v>
      </c>
    </row>
    <row r="1485" spans="1:9" x14ac:dyDescent="0.2">
      <c r="A1485">
        <v>3</v>
      </c>
      <c r="B1485" t="s">
        <v>32</v>
      </c>
      <c r="C1485">
        <v>2.0010000767456404E-8</v>
      </c>
      <c r="D1485">
        <v>5679.7998046875</v>
      </c>
      <c r="E1485">
        <v>33.599998474121094</v>
      </c>
      <c r="F1485">
        <v>22.700000762939453</v>
      </c>
      <c r="G1485">
        <v>0.18999999761581421</v>
      </c>
      <c r="H1485" t="s">
        <v>426</v>
      </c>
      <c r="I1485" t="s">
        <v>429</v>
      </c>
    </row>
    <row r="1486" spans="1:9" x14ac:dyDescent="0.2">
      <c r="A1486">
        <v>4</v>
      </c>
      <c r="B1486" t="s">
        <v>33</v>
      </c>
      <c r="C1486">
        <v>1.9990000765801597E-8</v>
      </c>
      <c r="D1486">
        <v>9333.5</v>
      </c>
      <c r="E1486">
        <v>48.799999237060547</v>
      </c>
      <c r="F1486">
        <v>43.299999237060547</v>
      </c>
      <c r="G1486">
        <v>0.15000000596046448</v>
      </c>
      <c r="H1486" t="s">
        <v>426</v>
      </c>
      <c r="I1486" t="s">
        <v>430</v>
      </c>
    </row>
    <row r="1487" spans="1:9" x14ac:dyDescent="0.2">
      <c r="A1487">
        <v>5</v>
      </c>
      <c r="B1487" t="s">
        <v>34</v>
      </c>
      <c r="C1487">
        <v>1.9990000765801597E-8</v>
      </c>
      <c r="D1487">
        <v>946.0999755859375</v>
      </c>
      <c r="E1487">
        <v>8</v>
      </c>
      <c r="F1487">
        <v>6</v>
      </c>
      <c r="G1487">
        <v>0.46000000834465027</v>
      </c>
      <c r="H1487" t="s">
        <v>426</v>
      </c>
      <c r="I1487" t="s">
        <v>431</v>
      </c>
    </row>
    <row r="1488" spans="1:9" x14ac:dyDescent="0.2">
      <c r="A1488">
        <v>6</v>
      </c>
      <c r="B1488" t="s">
        <v>35</v>
      </c>
      <c r="C1488">
        <v>1.9999999878450581E-8</v>
      </c>
      <c r="D1488">
        <v>3476.10009765625</v>
      </c>
      <c r="E1488">
        <v>37.200000762939453</v>
      </c>
      <c r="F1488">
        <v>18.200000762939453</v>
      </c>
      <c r="G1488">
        <v>0.23999999463558197</v>
      </c>
      <c r="H1488" t="s">
        <v>426</v>
      </c>
      <c r="I1488" t="s">
        <v>432</v>
      </c>
    </row>
    <row r="1489" spans="1:10" x14ac:dyDescent="0.2">
      <c r="A1489">
        <v>7</v>
      </c>
      <c r="B1489" t="s">
        <v>36</v>
      </c>
      <c r="C1489">
        <v>1.9990000765801597E-8</v>
      </c>
      <c r="D1489">
        <v>10542.5</v>
      </c>
      <c r="E1489">
        <v>126.69999694824219</v>
      </c>
      <c r="F1489">
        <v>38.400001525878906</v>
      </c>
      <c r="G1489">
        <v>0.14000000059604645</v>
      </c>
      <c r="H1489" t="s">
        <v>426</v>
      </c>
      <c r="I1489" t="s">
        <v>430</v>
      </c>
    </row>
    <row r="1490" spans="1:10" x14ac:dyDescent="0.2">
      <c r="A1490">
        <v>8</v>
      </c>
      <c r="B1490" t="s">
        <v>37</v>
      </c>
      <c r="C1490">
        <v>1.9999999878450581E-8</v>
      </c>
      <c r="D1490">
        <v>2742.5</v>
      </c>
      <c r="E1490">
        <v>17.200000762939453</v>
      </c>
      <c r="F1490">
        <v>15</v>
      </c>
      <c r="G1490">
        <v>0.27000001072883606</v>
      </c>
      <c r="H1490" t="s">
        <v>426</v>
      </c>
      <c r="I1490" t="s">
        <v>432</v>
      </c>
    </row>
    <row r="1491" spans="1:10" x14ac:dyDescent="0.2">
      <c r="A1491">
        <v>9</v>
      </c>
      <c r="B1491" t="s">
        <v>38</v>
      </c>
      <c r="C1491">
        <v>1.9990000765801597E-8</v>
      </c>
      <c r="D1491">
        <v>2234.10009765625</v>
      </c>
      <c r="E1491">
        <v>26</v>
      </c>
      <c r="F1491">
        <v>23.200000762939453</v>
      </c>
      <c r="G1491">
        <v>0.30000001192092896</v>
      </c>
      <c r="H1491" t="s">
        <v>426</v>
      </c>
      <c r="I1491" t="s">
        <v>433</v>
      </c>
    </row>
    <row r="1492" spans="1:10" x14ac:dyDescent="0.2">
      <c r="A1492">
        <v>10</v>
      </c>
      <c r="B1492" t="s">
        <v>39</v>
      </c>
      <c r="C1492">
        <v>1.9990000765801597E-8</v>
      </c>
      <c r="D1492">
        <v>3787.300048828125</v>
      </c>
      <c r="E1492">
        <v>69.599998474121094</v>
      </c>
      <c r="F1492">
        <v>20.200000762939453</v>
      </c>
      <c r="G1492">
        <v>0.23000000417232513</v>
      </c>
      <c r="H1492" t="s">
        <v>426</v>
      </c>
      <c r="I1492" t="s">
        <v>434</v>
      </c>
    </row>
    <row r="1493" spans="1:10" x14ac:dyDescent="0.2">
      <c r="A1493">
        <v>11</v>
      </c>
      <c r="B1493" t="s">
        <v>40</v>
      </c>
      <c r="C1493">
        <v>2.0010000767456404E-8</v>
      </c>
      <c r="D1493">
        <v>4901</v>
      </c>
      <c r="E1493">
        <v>11.699999809265137</v>
      </c>
      <c r="F1493">
        <v>9.8999996185302734</v>
      </c>
      <c r="G1493">
        <v>0.20000000298023224</v>
      </c>
      <c r="H1493" t="s">
        <v>426</v>
      </c>
      <c r="I1493" t="s">
        <v>435</v>
      </c>
    </row>
    <row r="1495" spans="1:10" x14ac:dyDescent="0.2">
      <c r="A1495" t="s">
        <v>62</v>
      </c>
    </row>
    <row r="1498" spans="1:10" x14ac:dyDescent="0.2">
      <c r="A1498" t="s">
        <v>368</v>
      </c>
    </row>
    <row r="1499" spans="1:10" x14ac:dyDescent="0.2">
      <c r="A1499" t="s">
        <v>369</v>
      </c>
    </row>
    <row r="1500" spans="1:10" x14ac:dyDescent="0.2">
      <c r="A1500" t="s">
        <v>21</v>
      </c>
      <c r="B1500" t="s">
        <v>22</v>
      </c>
      <c r="C1500" t="s">
        <v>370</v>
      </c>
      <c r="D1500" t="s">
        <v>371</v>
      </c>
      <c r="E1500" t="s">
        <v>372</v>
      </c>
      <c r="F1500" t="s">
        <v>373</v>
      </c>
      <c r="G1500" t="s">
        <v>374</v>
      </c>
      <c r="H1500" t="s">
        <v>375</v>
      </c>
      <c r="I1500" t="s">
        <v>376</v>
      </c>
      <c r="J1500" t="s">
        <v>377</v>
      </c>
    </row>
    <row r="1501" spans="1:10" x14ac:dyDescent="0.2">
      <c r="A1501">
        <v>1</v>
      </c>
      <c r="B1501" t="s">
        <v>30</v>
      </c>
      <c r="C1501" t="s">
        <v>378</v>
      </c>
      <c r="D1501" t="s">
        <v>379</v>
      </c>
      <c r="E1501">
        <v>1</v>
      </c>
      <c r="F1501">
        <v>15</v>
      </c>
      <c r="G1501">
        <v>84.869003295898438</v>
      </c>
      <c r="H1501">
        <v>1.8320000171661377</v>
      </c>
      <c r="I1501">
        <v>6</v>
      </c>
      <c r="J1501">
        <v>5</v>
      </c>
    </row>
    <row r="1502" spans="1:10" x14ac:dyDescent="0.2">
      <c r="A1502">
        <v>2</v>
      </c>
      <c r="B1502" t="s">
        <v>31</v>
      </c>
      <c r="C1502" t="s">
        <v>378</v>
      </c>
      <c r="D1502" t="s">
        <v>380</v>
      </c>
      <c r="E1502">
        <v>2</v>
      </c>
      <c r="F1502">
        <v>15</v>
      </c>
      <c r="G1502">
        <v>151.10800170898438</v>
      </c>
      <c r="H1502">
        <v>0.47277998924255371</v>
      </c>
      <c r="I1502">
        <v>2</v>
      </c>
      <c r="J1502">
        <v>2</v>
      </c>
    </row>
    <row r="1503" spans="1:10" x14ac:dyDescent="0.2">
      <c r="A1503">
        <v>3</v>
      </c>
      <c r="B1503" t="s">
        <v>32</v>
      </c>
      <c r="C1503" t="s">
        <v>378</v>
      </c>
      <c r="D1503" t="s">
        <v>380</v>
      </c>
      <c r="E1503">
        <v>2</v>
      </c>
      <c r="F1503">
        <v>15</v>
      </c>
      <c r="G1503">
        <v>119.48699951171875</v>
      </c>
      <c r="H1503">
        <v>0.37413999438285828</v>
      </c>
      <c r="I1503">
        <v>3</v>
      </c>
      <c r="J1503">
        <v>7</v>
      </c>
    </row>
    <row r="1504" spans="1:10" x14ac:dyDescent="0.2">
      <c r="A1504">
        <v>4</v>
      </c>
      <c r="B1504" t="s">
        <v>33</v>
      </c>
      <c r="C1504" t="s">
        <v>378</v>
      </c>
      <c r="D1504" t="s">
        <v>380</v>
      </c>
      <c r="E1504">
        <v>2</v>
      </c>
      <c r="F1504">
        <v>15</v>
      </c>
      <c r="G1504">
        <v>107.24500274658203</v>
      </c>
      <c r="H1504">
        <v>0.33583998680114746</v>
      </c>
      <c r="I1504">
        <v>2</v>
      </c>
      <c r="J1504">
        <v>2.4000000953674316</v>
      </c>
    </row>
    <row r="1505" spans="1:10" x14ac:dyDescent="0.2">
      <c r="A1505">
        <v>5</v>
      </c>
      <c r="B1505" t="s">
        <v>34</v>
      </c>
      <c r="C1505" t="s">
        <v>378</v>
      </c>
      <c r="D1505" t="s">
        <v>381</v>
      </c>
      <c r="E1505">
        <v>4</v>
      </c>
      <c r="F1505">
        <v>15</v>
      </c>
      <c r="G1505">
        <v>129.45700073242188</v>
      </c>
      <c r="H1505">
        <v>1.1910099983215332</v>
      </c>
      <c r="I1505">
        <v>4.9000000953674316</v>
      </c>
      <c r="J1505">
        <v>4.1999998092651367</v>
      </c>
    </row>
    <row r="1506" spans="1:10" x14ac:dyDescent="0.2">
      <c r="A1506">
        <v>6</v>
      </c>
      <c r="B1506" t="s">
        <v>35</v>
      </c>
      <c r="C1506" t="s">
        <v>378</v>
      </c>
      <c r="D1506" t="s">
        <v>381</v>
      </c>
      <c r="E1506">
        <v>4</v>
      </c>
      <c r="F1506">
        <v>15</v>
      </c>
      <c r="G1506">
        <v>90.679000854492188</v>
      </c>
      <c r="H1506">
        <v>0.83393001556396484</v>
      </c>
      <c r="I1506">
        <v>5.5</v>
      </c>
      <c r="J1506">
        <v>5.9000000953674316</v>
      </c>
    </row>
    <row r="1507" spans="1:10" x14ac:dyDescent="0.2">
      <c r="A1507">
        <v>7</v>
      </c>
      <c r="B1507" t="s">
        <v>36</v>
      </c>
      <c r="C1507" t="s">
        <v>378</v>
      </c>
      <c r="D1507" t="s">
        <v>381</v>
      </c>
      <c r="E1507">
        <v>4</v>
      </c>
      <c r="F1507">
        <v>15</v>
      </c>
      <c r="G1507">
        <v>77.502998352050781</v>
      </c>
      <c r="H1507">
        <v>0.71253997087478638</v>
      </c>
      <c r="I1507">
        <v>3.2999999523162842</v>
      </c>
      <c r="J1507">
        <v>4.0999999046325684</v>
      </c>
    </row>
    <row r="1508" spans="1:10" x14ac:dyDescent="0.2">
      <c r="A1508">
        <v>8</v>
      </c>
      <c r="B1508" t="s">
        <v>37</v>
      </c>
      <c r="C1508" t="s">
        <v>378</v>
      </c>
      <c r="D1508" t="s">
        <v>381</v>
      </c>
      <c r="E1508">
        <v>4</v>
      </c>
      <c r="F1508">
        <v>15</v>
      </c>
      <c r="G1508">
        <v>107.51300048828125</v>
      </c>
      <c r="H1508">
        <v>0.98900002241134644</v>
      </c>
      <c r="I1508">
        <v>7.5</v>
      </c>
      <c r="J1508">
        <v>3</v>
      </c>
    </row>
    <row r="1509" spans="1:10" x14ac:dyDescent="0.2">
      <c r="A1509">
        <v>9</v>
      </c>
      <c r="B1509" t="s">
        <v>38</v>
      </c>
      <c r="C1509" t="s">
        <v>378</v>
      </c>
      <c r="D1509" t="s">
        <v>382</v>
      </c>
      <c r="E1509">
        <v>5</v>
      </c>
      <c r="F1509">
        <v>15</v>
      </c>
      <c r="G1509">
        <v>134.93400573730469</v>
      </c>
      <c r="H1509">
        <v>0.19359999895095825</v>
      </c>
      <c r="I1509">
        <v>3.5</v>
      </c>
      <c r="J1509">
        <v>3.5999999046325684</v>
      </c>
    </row>
    <row r="1510" spans="1:10" x14ac:dyDescent="0.2">
      <c r="A1510">
        <v>10</v>
      </c>
      <c r="B1510" t="s">
        <v>39</v>
      </c>
      <c r="C1510" t="s">
        <v>378</v>
      </c>
      <c r="D1510" t="s">
        <v>382</v>
      </c>
      <c r="E1510">
        <v>5</v>
      </c>
      <c r="F1510">
        <v>15</v>
      </c>
      <c r="G1510">
        <v>146.42500305175781</v>
      </c>
      <c r="H1510">
        <v>0.21017999947071075</v>
      </c>
      <c r="I1510">
        <v>1</v>
      </c>
      <c r="J1510">
        <v>3.2999999523162842</v>
      </c>
    </row>
    <row r="1511" spans="1:10" x14ac:dyDescent="0.2">
      <c r="A1511">
        <v>11</v>
      </c>
      <c r="B1511" t="s">
        <v>40</v>
      </c>
      <c r="C1511" t="s">
        <v>378</v>
      </c>
      <c r="D1511" t="s">
        <v>382</v>
      </c>
      <c r="E1511">
        <v>5</v>
      </c>
      <c r="F1511">
        <v>15</v>
      </c>
      <c r="G1511">
        <v>191.38900756835938</v>
      </c>
      <c r="H1511">
        <v>0.27485001087188721</v>
      </c>
      <c r="I1511">
        <v>3</v>
      </c>
      <c r="J1511">
        <v>4</v>
      </c>
    </row>
    <row r="1513" spans="1:10" x14ac:dyDescent="0.2">
      <c r="A1513" t="s">
        <v>21</v>
      </c>
      <c r="B1513" t="s">
        <v>22</v>
      </c>
      <c r="C1513" t="s">
        <v>383</v>
      </c>
      <c r="D1513" t="s">
        <v>384</v>
      </c>
      <c r="E1513" t="s">
        <v>385</v>
      </c>
      <c r="F1513" t="s">
        <v>386</v>
      </c>
      <c r="G1513" t="s">
        <v>387</v>
      </c>
      <c r="H1513" t="s">
        <v>388</v>
      </c>
      <c r="I1513" t="s">
        <v>389</v>
      </c>
      <c r="J1513" t="s">
        <v>390</v>
      </c>
    </row>
    <row r="1514" spans="1:10" x14ac:dyDescent="0.2">
      <c r="A1514">
        <v>1</v>
      </c>
      <c r="B1514" t="s">
        <v>30</v>
      </c>
      <c r="C1514">
        <v>10</v>
      </c>
      <c r="D1514">
        <v>5</v>
      </c>
      <c r="E1514">
        <v>1</v>
      </c>
      <c r="F1514">
        <v>64</v>
      </c>
      <c r="G1514">
        <v>1630</v>
      </c>
      <c r="H1514">
        <v>0.69999998807907104</v>
      </c>
      <c r="I1514">
        <v>9.3000001907348633</v>
      </c>
      <c r="J1514" t="s">
        <v>391</v>
      </c>
    </row>
    <row r="1515" spans="1:10" x14ac:dyDescent="0.2">
      <c r="A1515">
        <v>2</v>
      </c>
      <c r="B1515" t="s">
        <v>31</v>
      </c>
      <c r="C1515">
        <v>20</v>
      </c>
      <c r="D1515">
        <v>10</v>
      </c>
      <c r="E1515">
        <v>0</v>
      </c>
      <c r="F1515">
        <v>64</v>
      </c>
      <c r="G1515">
        <v>1686</v>
      </c>
      <c r="H1515">
        <v>0.69999998807907104</v>
      </c>
      <c r="I1515" t="s">
        <v>392</v>
      </c>
      <c r="J1515" t="s">
        <v>393</v>
      </c>
    </row>
    <row r="1516" spans="1:10" x14ac:dyDescent="0.2">
      <c r="A1516">
        <v>3</v>
      </c>
      <c r="B1516" t="s">
        <v>32</v>
      </c>
      <c r="C1516">
        <v>20</v>
      </c>
      <c r="D1516">
        <v>10</v>
      </c>
      <c r="E1516">
        <v>0</v>
      </c>
      <c r="F1516">
        <v>64</v>
      </c>
      <c r="G1516">
        <v>1672</v>
      </c>
      <c r="H1516">
        <v>0.69999998807907104</v>
      </c>
      <c r="I1516" t="s">
        <v>392</v>
      </c>
      <c r="J1516" t="s">
        <v>393</v>
      </c>
    </row>
    <row r="1517" spans="1:10" x14ac:dyDescent="0.2">
      <c r="A1517">
        <v>4</v>
      </c>
      <c r="B1517" t="s">
        <v>33</v>
      </c>
      <c r="C1517">
        <v>20</v>
      </c>
      <c r="D1517">
        <v>10</v>
      </c>
      <c r="E1517">
        <v>1</v>
      </c>
      <c r="F1517">
        <v>64</v>
      </c>
      <c r="G1517">
        <v>1664</v>
      </c>
      <c r="H1517">
        <v>0.69999998807907104</v>
      </c>
      <c r="I1517" t="s">
        <v>392</v>
      </c>
      <c r="J1517" t="s">
        <v>393</v>
      </c>
    </row>
    <row r="1518" spans="1:10" x14ac:dyDescent="0.2">
      <c r="A1518">
        <v>5</v>
      </c>
      <c r="B1518" t="s">
        <v>34</v>
      </c>
      <c r="C1518">
        <v>10</v>
      </c>
      <c r="D1518">
        <v>5</v>
      </c>
      <c r="E1518">
        <v>1</v>
      </c>
      <c r="F1518">
        <v>32</v>
      </c>
      <c r="G1518">
        <v>1658</v>
      </c>
      <c r="H1518">
        <v>0.69999998807907104</v>
      </c>
      <c r="I1518">
        <v>9.3000001907348633</v>
      </c>
      <c r="J1518" t="s">
        <v>391</v>
      </c>
    </row>
    <row r="1519" spans="1:10" x14ac:dyDescent="0.2">
      <c r="A1519">
        <v>6</v>
      </c>
      <c r="B1519" t="s">
        <v>35</v>
      </c>
      <c r="C1519">
        <v>20</v>
      </c>
      <c r="D1519">
        <v>10</v>
      </c>
      <c r="E1519">
        <v>1</v>
      </c>
      <c r="F1519">
        <v>32</v>
      </c>
      <c r="G1519">
        <v>1632</v>
      </c>
      <c r="H1519">
        <v>0.69999998807907104</v>
      </c>
      <c r="I1519">
        <v>9.3000001907348633</v>
      </c>
      <c r="J1519" t="s">
        <v>391</v>
      </c>
    </row>
    <row r="1520" spans="1:10" x14ac:dyDescent="0.2">
      <c r="A1520">
        <v>7</v>
      </c>
      <c r="B1520" t="s">
        <v>36</v>
      </c>
      <c r="C1520">
        <v>20</v>
      </c>
      <c r="D1520">
        <v>10</v>
      </c>
      <c r="E1520">
        <v>1</v>
      </c>
      <c r="F1520">
        <v>32</v>
      </c>
      <c r="G1520">
        <v>1622</v>
      </c>
      <c r="H1520">
        <v>0.69999998807907104</v>
      </c>
      <c r="I1520">
        <v>9.3000001907348633</v>
      </c>
      <c r="J1520" t="s">
        <v>391</v>
      </c>
    </row>
    <row r="1521" spans="1:10" x14ac:dyDescent="0.2">
      <c r="A1521">
        <v>8</v>
      </c>
      <c r="B1521" t="s">
        <v>37</v>
      </c>
      <c r="C1521">
        <v>20</v>
      </c>
      <c r="D1521">
        <v>10</v>
      </c>
      <c r="E1521">
        <v>1</v>
      </c>
      <c r="F1521">
        <v>32</v>
      </c>
      <c r="G1521">
        <v>1642</v>
      </c>
      <c r="H1521">
        <v>0.69999998807907104</v>
      </c>
      <c r="I1521">
        <v>9.3000001907348633</v>
      </c>
      <c r="J1521" t="s">
        <v>391</v>
      </c>
    </row>
    <row r="1522" spans="1:10" x14ac:dyDescent="0.2">
      <c r="A1522">
        <v>9</v>
      </c>
      <c r="B1522" t="s">
        <v>38</v>
      </c>
      <c r="C1522">
        <v>20</v>
      </c>
      <c r="D1522">
        <v>10</v>
      </c>
      <c r="E1522">
        <v>1</v>
      </c>
      <c r="F1522">
        <v>32</v>
      </c>
      <c r="G1522">
        <v>1690</v>
      </c>
      <c r="H1522">
        <v>0.69999998807907104</v>
      </c>
      <c r="I1522" t="s">
        <v>392</v>
      </c>
      <c r="J1522" t="s">
        <v>393</v>
      </c>
    </row>
    <row r="1523" spans="1:10" x14ac:dyDescent="0.2">
      <c r="A1523">
        <v>10</v>
      </c>
      <c r="B1523" t="s">
        <v>39</v>
      </c>
      <c r="C1523">
        <v>30</v>
      </c>
      <c r="D1523">
        <v>15</v>
      </c>
      <c r="E1523">
        <v>0</v>
      </c>
      <c r="F1523">
        <v>32</v>
      </c>
      <c r="G1523">
        <v>1706</v>
      </c>
      <c r="H1523">
        <v>0.69999998807907104</v>
      </c>
      <c r="I1523" t="s">
        <v>392</v>
      </c>
      <c r="J1523" t="s">
        <v>393</v>
      </c>
    </row>
    <row r="1524" spans="1:10" x14ac:dyDescent="0.2">
      <c r="A1524">
        <v>11</v>
      </c>
      <c r="B1524" t="s">
        <v>40</v>
      </c>
      <c r="C1524">
        <v>30</v>
      </c>
      <c r="D1524">
        <v>15</v>
      </c>
      <c r="E1524">
        <v>1</v>
      </c>
      <c r="F1524">
        <v>32</v>
      </c>
      <c r="G1524">
        <v>1738</v>
      </c>
      <c r="H1524">
        <v>0.69999998807907104</v>
      </c>
      <c r="I1524" t="s">
        <v>392</v>
      </c>
      <c r="J1524" t="s">
        <v>393</v>
      </c>
    </row>
    <row r="1526" spans="1:10" x14ac:dyDescent="0.2">
      <c r="A1526" t="s">
        <v>394</v>
      </c>
    </row>
    <row r="1527" spans="1:10" x14ac:dyDescent="0.2">
      <c r="A1527" t="s">
        <v>395</v>
      </c>
      <c r="B1527" t="s">
        <v>396</v>
      </c>
      <c r="C1527">
        <v>2</v>
      </c>
      <c r="D1527">
        <v>3</v>
      </c>
      <c r="E1527">
        <v>4</v>
      </c>
      <c r="F1527">
        <v>5</v>
      </c>
    </row>
    <row r="1528" spans="1:10" x14ac:dyDescent="0.2">
      <c r="A1528">
        <v>1</v>
      </c>
      <c r="B1528" t="s">
        <v>397</v>
      </c>
      <c r="C1528" t="s">
        <v>398</v>
      </c>
      <c r="D1528" t="s">
        <v>392</v>
      </c>
      <c r="E1528" t="s">
        <v>399</v>
      </c>
      <c r="F1528" t="s">
        <v>400</v>
      </c>
    </row>
    <row r="1529" spans="1:10" x14ac:dyDescent="0.2">
      <c r="A1529">
        <v>2</v>
      </c>
      <c r="B1529" t="s">
        <v>392</v>
      </c>
      <c r="C1529" t="s">
        <v>401</v>
      </c>
      <c r="D1529" t="s">
        <v>392</v>
      </c>
      <c r="E1529" t="s">
        <v>402</v>
      </c>
      <c r="F1529" t="s">
        <v>403</v>
      </c>
    </row>
    <row r="1530" spans="1:10" x14ac:dyDescent="0.2">
      <c r="A1530">
        <v>3</v>
      </c>
      <c r="B1530" t="s">
        <v>392</v>
      </c>
      <c r="C1530" t="s">
        <v>404</v>
      </c>
      <c r="D1530" t="s">
        <v>392</v>
      </c>
      <c r="E1530" t="s">
        <v>405</v>
      </c>
      <c r="F1530" t="s">
        <v>40</v>
      </c>
    </row>
    <row r="1531" spans="1:10" x14ac:dyDescent="0.2">
      <c r="A1531">
        <v>4</v>
      </c>
      <c r="B1531" t="s">
        <v>392</v>
      </c>
      <c r="C1531" t="s">
        <v>392</v>
      </c>
      <c r="D1531" t="s">
        <v>392</v>
      </c>
      <c r="E1531" t="s">
        <v>406</v>
      </c>
      <c r="F1531" t="s">
        <v>392</v>
      </c>
    </row>
    <row r="1533" spans="1:10" x14ac:dyDescent="0.2">
      <c r="A1533" t="s">
        <v>407</v>
      </c>
    </row>
    <row r="1535" spans="1:10" x14ac:dyDescent="0.2">
      <c r="A1535" t="s">
        <v>408</v>
      </c>
    </row>
    <row r="1536" spans="1:10" x14ac:dyDescent="0.2">
      <c r="A1536" t="s">
        <v>21</v>
      </c>
      <c r="B1536" t="s">
        <v>22</v>
      </c>
      <c r="C1536" t="s">
        <v>409</v>
      </c>
      <c r="D1536" t="s">
        <v>43</v>
      </c>
      <c r="E1536" t="s">
        <v>410</v>
      </c>
      <c r="F1536" t="s">
        <v>46</v>
      </c>
      <c r="G1536" t="s">
        <v>47</v>
      </c>
      <c r="H1536" t="s">
        <v>30</v>
      </c>
    </row>
    <row r="1537" spans="1:9" x14ac:dyDescent="0.2">
      <c r="A1537">
        <v>1</v>
      </c>
      <c r="B1537" t="s">
        <v>30</v>
      </c>
      <c r="C1537" t="s">
        <v>411</v>
      </c>
      <c r="D1537">
        <v>3.7672998905181885</v>
      </c>
      <c r="E1537">
        <v>3.4723999500274658</v>
      </c>
      <c r="F1537">
        <v>21.532199859619141</v>
      </c>
      <c r="G1537">
        <v>0.16130000352859497</v>
      </c>
      <c r="H1537">
        <v>1</v>
      </c>
    </row>
    <row r="1538" spans="1:9" x14ac:dyDescent="0.2">
      <c r="A1538">
        <v>2</v>
      </c>
      <c r="B1538" t="s">
        <v>31</v>
      </c>
      <c r="C1538" t="s">
        <v>412</v>
      </c>
      <c r="D1538">
        <v>7.5739998817443848</v>
      </c>
      <c r="E1538">
        <v>1.614799976348877</v>
      </c>
      <c r="F1538">
        <v>1.996399998664856</v>
      </c>
      <c r="G1538">
        <v>0.80889999866485596</v>
      </c>
      <c r="H1538">
        <v>1</v>
      </c>
    </row>
    <row r="1539" spans="1:9" x14ac:dyDescent="0.2">
      <c r="A1539">
        <v>3</v>
      </c>
      <c r="B1539" t="s">
        <v>50</v>
      </c>
      <c r="C1539" t="s">
        <v>413</v>
      </c>
      <c r="D1539">
        <v>15.250300407409668</v>
      </c>
      <c r="E1539">
        <v>1.0709999799728394</v>
      </c>
      <c r="F1539">
        <v>1.2035000324249268</v>
      </c>
      <c r="G1539">
        <v>0.88969999551773071</v>
      </c>
      <c r="H1539">
        <v>1.0002000331878662</v>
      </c>
    </row>
    <row r="1540" spans="1:9" x14ac:dyDescent="0.2">
      <c r="A1540">
        <v>4</v>
      </c>
      <c r="B1540" t="s">
        <v>51</v>
      </c>
      <c r="C1540" t="s">
        <v>414</v>
      </c>
      <c r="D1540">
        <v>24.793899536132812</v>
      </c>
      <c r="E1540">
        <v>0.86309999227523804</v>
      </c>
      <c r="F1540">
        <v>0.93500000238418579</v>
      </c>
      <c r="G1540">
        <v>0.92309999465942383</v>
      </c>
      <c r="H1540">
        <v>1.0001000165939331</v>
      </c>
    </row>
    <row r="1541" spans="1:9" x14ac:dyDescent="0.2">
      <c r="A1541">
        <v>5</v>
      </c>
      <c r="B1541" t="s">
        <v>52</v>
      </c>
      <c r="C1541" t="s">
        <v>415</v>
      </c>
      <c r="D1541">
        <v>11.592599868774414</v>
      </c>
      <c r="E1541">
        <v>5.3768000602722168</v>
      </c>
      <c r="F1541">
        <v>10.723799705505371</v>
      </c>
      <c r="G1541">
        <v>0.49950000643730164</v>
      </c>
      <c r="H1541">
        <v>1.0038000345230103</v>
      </c>
    </row>
    <row r="1542" spans="1:9" x14ac:dyDescent="0.2">
      <c r="A1542">
        <v>6</v>
      </c>
      <c r="B1542" t="s">
        <v>53</v>
      </c>
      <c r="C1542" t="s">
        <v>416</v>
      </c>
      <c r="D1542">
        <v>21.579999923706055</v>
      </c>
      <c r="E1542">
        <v>3.6456000804901123</v>
      </c>
      <c r="F1542">
        <v>5.8873000144958496</v>
      </c>
      <c r="G1542">
        <v>0.61500000953674316</v>
      </c>
      <c r="H1542">
        <v>1.0068999528884888</v>
      </c>
    </row>
    <row r="1543" spans="1:9" x14ac:dyDescent="0.2">
      <c r="A1543">
        <v>7</v>
      </c>
      <c r="B1543" t="s">
        <v>54</v>
      </c>
      <c r="C1543" t="s">
        <v>414</v>
      </c>
      <c r="D1543">
        <v>55.340999603271484</v>
      </c>
      <c r="E1543">
        <v>3.2097001075744629</v>
      </c>
      <c r="F1543">
        <v>4.4021000862121582</v>
      </c>
      <c r="G1543">
        <v>0.72850000858306885</v>
      </c>
      <c r="H1543">
        <v>1.0009000301361084</v>
      </c>
    </row>
    <row r="1544" spans="1:9" x14ac:dyDescent="0.2">
      <c r="A1544">
        <v>8</v>
      </c>
      <c r="B1544" t="s">
        <v>55</v>
      </c>
      <c r="C1544" t="s">
        <v>416</v>
      </c>
      <c r="D1544">
        <v>20.350000381469727</v>
      </c>
      <c r="E1544">
        <v>4.6729998588562012</v>
      </c>
      <c r="F1544">
        <v>7.9214000701904297</v>
      </c>
      <c r="G1544">
        <v>0.58609998226165771</v>
      </c>
      <c r="H1544">
        <v>1.0065000057220459</v>
      </c>
    </row>
    <row r="1545" spans="1:9" x14ac:dyDescent="0.2">
      <c r="A1545">
        <v>9</v>
      </c>
      <c r="B1545" t="s">
        <v>56</v>
      </c>
      <c r="C1545" t="s">
        <v>417</v>
      </c>
      <c r="D1545">
        <v>23.877099990844727</v>
      </c>
      <c r="E1545">
        <v>0.19910000264644623</v>
      </c>
      <c r="F1545">
        <v>0.20250000059604645</v>
      </c>
      <c r="G1545">
        <v>0.98320001363754272</v>
      </c>
      <c r="H1545">
        <v>1</v>
      </c>
    </row>
    <row r="1546" spans="1:9" x14ac:dyDescent="0.2">
      <c r="A1546">
        <v>10</v>
      </c>
      <c r="B1546" t="s">
        <v>57</v>
      </c>
      <c r="C1546" t="s">
        <v>418</v>
      </c>
      <c r="D1546">
        <v>42.30059814453125</v>
      </c>
      <c r="E1546">
        <v>0.26780000329017639</v>
      </c>
      <c r="F1546">
        <v>0.27369999885559082</v>
      </c>
      <c r="G1546">
        <v>0.97869998216629028</v>
      </c>
      <c r="H1546">
        <v>1</v>
      </c>
    </row>
    <row r="1547" spans="1:9" x14ac:dyDescent="0.2">
      <c r="A1547">
        <v>11</v>
      </c>
      <c r="B1547" t="s">
        <v>58</v>
      </c>
      <c r="C1547" t="s">
        <v>419</v>
      </c>
      <c r="D1547">
        <v>99.9833984375</v>
      </c>
      <c r="E1547">
        <v>0.59130001068115234</v>
      </c>
      <c r="F1547">
        <v>0.60600000619888306</v>
      </c>
      <c r="G1547">
        <v>0.9757000207901001</v>
      </c>
      <c r="H1547">
        <v>1</v>
      </c>
    </row>
    <row r="1549" spans="1:9" x14ac:dyDescent="0.2">
      <c r="A1549" t="s">
        <v>420</v>
      </c>
    </row>
    <row r="1550" spans="1:9" x14ac:dyDescent="0.2">
      <c r="A1550" t="s">
        <v>21</v>
      </c>
      <c r="B1550" t="s">
        <v>22</v>
      </c>
      <c r="C1550" t="s">
        <v>421</v>
      </c>
      <c r="D1550" t="s">
        <v>24</v>
      </c>
      <c r="E1550" t="s">
        <v>422</v>
      </c>
      <c r="F1550" t="s">
        <v>423</v>
      </c>
      <c r="G1550" t="s">
        <v>27</v>
      </c>
      <c r="H1550" t="s">
        <v>424</v>
      </c>
      <c r="I1550" t="s">
        <v>425</v>
      </c>
    </row>
    <row r="1551" spans="1:9" x14ac:dyDescent="0.2">
      <c r="A1551">
        <v>1</v>
      </c>
      <c r="B1551" t="s">
        <v>30</v>
      </c>
      <c r="C1551">
        <v>2.0010000767456404E-8</v>
      </c>
      <c r="D1551">
        <v>518.70001220703125</v>
      </c>
      <c r="E1551">
        <v>137.5</v>
      </c>
      <c r="F1551">
        <v>84</v>
      </c>
      <c r="G1551">
        <v>0.74000000953674316</v>
      </c>
      <c r="H1551" t="s">
        <v>426</v>
      </c>
      <c r="I1551" t="s">
        <v>427</v>
      </c>
    </row>
    <row r="1552" spans="1:9" x14ac:dyDescent="0.2">
      <c r="A1552">
        <v>2</v>
      </c>
      <c r="B1552" t="s">
        <v>31</v>
      </c>
      <c r="C1552">
        <v>2.0010000767456404E-8</v>
      </c>
      <c r="D1552">
        <v>2201.199951171875</v>
      </c>
      <c r="E1552">
        <v>15.699999809265137</v>
      </c>
      <c r="F1552">
        <v>11</v>
      </c>
      <c r="G1552">
        <v>0.30000001192092896</v>
      </c>
      <c r="H1552" t="s">
        <v>426</v>
      </c>
      <c r="I1552" t="s">
        <v>428</v>
      </c>
    </row>
    <row r="1553" spans="1:10" x14ac:dyDescent="0.2">
      <c r="A1553">
        <v>3</v>
      </c>
      <c r="B1553" t="s">
        <v>32</v>
      </c>
      <c r="C1553">
        <v>2.0010000767456404E-8</v>
      </c>
      <c r="D1553">
        <v>5679.7998046875</v>
      </c>
      <c r="E1553">
        <v>33.599998474121094</v>
      </c>
      <c r="F1553">
        <v>22.700000762939453</v>
      </c>
      <c r="G1553">
        <v>0.18999999761581421</v>
      </c>
      <c r="H1553" t="s">
        <v>426</v>
      </c>
      <c r="I1553" t="s">
        <v>429</v>
      </c>
    </row>
    <row r="1554" spans="1:10" x14ac:dyDescent="0.2">
      <c r="A1554">
        <v>4</v>
      </c>
      <c r="B1554" t="s">
        <v>33</v>
      </c>
      <c r="C1554">
        <v>1.9990000765801597E-8</v>
      </c>
      <c r="D1554">
        <v>9333.5</v>
      </c>
      <c r="E1554">
        <v>48.799999237060547</v>
      </c>
      <c r="F1554">
        <v>43.299999237060547</v>
      </c>
      <c r="G1554">
        <v>0.15000000596046448</v>
      </c>
      <c r="H1554" t="s">
        <v>426</v>
      </c>
      <c r="I1554" t="s">
        <v>430</v>
      </c>
    </row>
    <row r="1555" spans="1:10" x14ac:dyDescent="0.2">
      <c r="A1555">
        <v>5</v>
      </c>
      <c r="B1555" t="s">
        <v>34</v>
      </c>
      <c r="C1555">
        <v>1.9990000765801597E-8</v>
      </c>
      <c r="D1555">
        <v>946.0999755859375</v>
      </c>
      <c r="E1555">
        <v>8</v>
      </c>
      <c r="F1555">
        <v>6</v>
      </c>
      <c r="G1555">
        <v>0.46000000834465027</v>
      </c>
      <c r="H1555" t="s">
        <v>426</v>
      </c>
      <c r="I1555" t="s">
        <v>431</v>
      </c>
    </row>
    <row r="1556" spans="1:10" x14ac:dyDescent="0.2">
      <c r="A1556">
        <v>6</v>
      </c>
      <c r="B1556" t="s">
        <v>35</v>
      </c>
      <c r="C1556">
        <v>1.9999999878450581E-8</v>
      </c>
      <c r="D1556">
        <v>3476.10009765625</v>
      </c>
      <c r="E1556">
        <v>37.200000762939453</v>
      </c>
      <c r="F1556">
        <v>18.200000762939453</v>
      </c>
      <c r="G1556">
        <v>0.23999999463558197</v>
      </c>
      <c r="H1556" t="s">
        <v>426</v>
      </c>
      <c r="I1556" t="s">
        <v>432</v>
      </c>
    </row>
    <row r="1557" spans="1:10" x14ac:dyDescent="0.2">
      <c r="A1557">
        <v>7</v>
      </c>
      <c r="B1557" t="s">
        <v>36</v>
      </c>
      <c r="C1557">
        <v>1.9990000765801597E-8</v>
      </c>
      <c r="D1557">
        <v>10542.5</v>
      </c>
      <c r="E1557">
        <v>126.69999694824219</v>
      </c>
      <c r="F1557">
        <v>38.400001525878906</v>
      </c>
      <c r="G1557">
        <v>0.14000000059604645</v>
      </c>
      <c r="H1557" t="s">
        <v>426</v>
      </c>
      <c r="I1557" t="s">
        <v>430</v>
      </c>
    </row>
    <row r="1558" spans="1:10" x14ac:dyDescent="0.2">
      <c r="A1558">
        <v>8</v>
      </c>
      <c r="B1558" t="s">
        <v>37</v>
      </c>
      <c r="C1558">
        <v>1.9999999878450581E-8</v>
      </c>
      <c r="D1558">
        <v>2742.5</v>
      </c>
      <c r="E1558">
        <v>17.200000762939453</v>
      </c>
      <c r="F1558">
        <v>15</v>
      </c>
      <c r="G1558">
        <v>0.27000001072883606</v>
      </c>
      <c r="H1558" t="s">
        <v>426</v>
      </c>
      <c r="I1558" t="s">
        <v>432</v>
      </c>
    </row>
    <row r="1559" spans="1:10" x14ac:dyDescent="0.2">
      <c r="A1559">
        <v>9</v>
      </c>
      <c r="B1559" t="s">
        <v>38</v>
      </c>
      <c r="C1559">
        <v>1.9990000765801597E-8</v>
      </c>
      <c r="D1559">
        <v>2234.10009765625</v>
      </c>
      <c r="E1559">
        <v>26</v>
      </c>
      <c r="F1559">
        <v>23.200000762939453</v>
      </c>
      <c r="G1559">
        <v>0.30000001192092896</v>
      </c>
      <c r="H1559" t="s">
        <v>426</v>
      </c>
      <c r="I1559" t="s">
        <v>433</v>
      </c>
    </row>
    <row r="1560" spans="1:10" x14ac:dyDescent="0.2">
      <c r="A1560">
        <v>10</v>
      </c>
      <c r="B1560" t="s">
        <v>39</v>
      </c>
      <c r="C1560">
        <v>1.9990000765801597E-8</v>
      </c>
      <c r="D1560">
        <v>3787.300048828125</v>
      </c>
      <c r="E1560">
        <v>69.599998474121094</v>
      </c>
      <c r="F1560">
        <v>20.200000762939453</v>
      </c>
      <c r="G1560">
        <v>0.23000000417232513</v>
      </c>
      <c r="H1560" t="s">
        <v>426</v>
      </c>
      <c r="I1560" t="s">
        <v>434</v>
      </c>
    </row>
    <row r="1561" spans="1:10" x14ac:dyDescent="0.2">
      <c r="A1561">
        <v>11</v>
      </c>
      <c r="B1561" t="s">
        <v>40</v>
      </c>
      <c r="C1561">
        <v>2.0010000767456404E-8</v>
      </c>
      <c r="D1561">
        <v>4901</v>
      </c>
      <c r="E1561">
        <v>11.699999809265137</v>
      </c>
      <c r="F1561">
        <v>9.8999996185302734</v>
      </c>
      <c r="G1561">
        <v>0.20000000298023224</v>
      </c>
      <c r="H1561" t="s">
        <v>426</v>
      </c>
      <c r="I1561" t="s">
        <v>435</v>
      </c>
    </row>
    <row r="1563" spans="1:10" x14ac:dyDescent="0.2">
      <c r="A1563" t="s">
        <v>62</v>
      </c>
    </row>
    <row r="1566" spans="1:10" x14ac:dyDescent="0.2">
      <c r="A1566" t="s">
        <v>368</v>
      </c>
    </row>
    <row r="1567" spans="1:10" x14ac:dyDescent="0.2">
      <c r="A1567" t="s">
        <v>369</v>
      </c>
    </row>
    <row r="1568" spans="1:10" x14ac:dyDescent="0.2">
      <c r="A1568" t="s">
        <v>21</v>
      </c>
      <c r="B1568" t="s">
        <v>22</v>
      </c>
      <c r="C1568" t="s">
        <v>370</v>
      </c>
      <c r="D1568" t="s">
        <v>371</v>
      </c>
      <c r="E1568" t="s">
        <v>372</v>
      </c>
      <c r="F1568" t="s">
        <v>373</v>
      </c>
      <c r="G1568" t="s">
        <v>374</v>
      </c>
      <c r="H1568" t="s">
        <v>375</v>
      </c>
      <c r="I1568" t="s">
        <v>376</v>
      </c>
      <c r="J1568" t="s">
        <v>377</v>
      </c>
    </row>
    <row r="1569" spans="1:10" x14ac:dyDescent="0.2">
      <c r="A1569">
        <v>1</v>
      </c>
      <c r="B1569" t="s">
        <v>30</v>
      </c>
      <c r="C1569" t="s">
        <v>378</v>
      </c>
      <c r="D1569" t="s">
        <v>379</v>
      </c>
      <c r="E1569">
        <v>1</v>
      </c>
      <c r="F1569">
        <v>15</v>
      </c>
      <c r="G1569">
        <v>84.869003295898438</v>
      </c>
      <c r="H1569">
        <v>1.8320000171661377</v>
      </c>
      <c r="I1569">
        <v>6</v>
      </c>
      <c r="J1569">
        <v>5</v>
      </c>
    </row>
    <row r="1570" spans="1:10" x14ac:dyDescent="0.2">
      <c r="A1570">
        <v>2</v>
      </c>
      <c r="B1570" t="s">
        <v>31</v>
      </c>
      <c r="C1570" t="s">
        <v>378</v>
      </c>
      <c r="D1570" t="s">
        <v>380</v>
      </c>
      <c r="E1570">
        <v>2</v>
      </c>
      <c r="F1570">
        <v>15</v>
      </c>
      <c r="G1570">
        <v>151.10800170898438</v>
      </c>
      <c r="H1570">
        <v>0.47277998924255371</v>
      </c>
      <c r="I1570">
        <v>2</v>
      </c>
      <c r="J1570">
        <v>2</v>
      </c>
    </row>
    <row r="1571" spans="1:10" x14ac:dyDescent="0.2">
      <c r="A1571">
        <v>3</v>
      </c>
      <c r="B1571" t="s">
        <v>32</v>
      </c>
      <c r="C1571" t="s">
        <v>378</v>
      </c>
      <c r="D1571" t="s">
        <v>380</v>
      </c>
      <c r="E1571">
        <v>2</v>
      </c>
      <c r="F1571">
        <v>15</v>
      </c>
      <c r="G1571">
        <v>119.48699951171875</v>
      </c>
      <c r="H1571">
        <v>0.37413999438285828</v>
      </c>
      <c r="I1571">
        <v>3</v>
      </c>
      <c r="J1571">
        <v>7</v>
      </c>
    </row>
    <row r="1572" spans="1:10" x14ac:dyDescent="0.2">
      <c r="A1572">
        <v>4</v>
      </c>
      <c r="B1572" t="s">
        <v>33</v>
      </c>
      <c r="C1572" t="s">
        <v>378</v>
      </c>
      <c r="D1572" t="s">
        <v>380</v>
      </c>
      <c r="E1572">
        <v>2</v>
      </c>
      <c r="F1572">
        <v>15</v>
      </c>
      <c r="G1572">
        <v>107.24500274658203</v>
      </c>
      <c r="H1572">
        <v>0.33583998680114746</v>
      </c>
      <c r="I1572">
        <v>2</v>
      </c>
      <c r="J1572">
        <v>2.4000000953674316</v>
      </c>
    </row>
    <row r="1573" spans="1:10" x14ac:dyDescent="0.2">
      <c r="A1573">
        <v>5</v>
      </c>
      <c r="B1573" t="s">
        <v>34</v>
      </c>
      <c r="C1573" t="s">
        <v>378</v>
      </c>
      <c r="D1573" t="s">
        <v>381</v>
      </c>
      <c r="E1573">
        <v>4</v>
      </c>
      <c r="F1573">
        <v>15</v>
      </c>
      <c r="G1573">
        <v>129.45700073242188</v>
      </c>
      <c r="H1573">
        <v>1.1910099983215332</v>
      </c>
      <c r="I1573">
        <v>4.9000000953674316</v>
      </c>
      <c r="J1573">
        <v>4.1999998092651367</v>
      </c>
    </row>
    <row r="1574" spans="1:10" x14ac:dyDescent="0.2">
      <c r="A1574">
        <v>6</v>
      </c>
      <c r="B1574" t="s">
        <v>35</v>
      </c>
      <c r="C1574" t="s">
        <v>378</v>
      </c>
      <c r="D1574" t="s">
        <v>381</v>
      </c>
      <c r="E1574">
        <v>4</v>
      </c>
      <c r="F1574">
        <v>15</v>
      </c>
      <c r="G1574">
        <v>90.679000854492188</v>
      </c>
      <c r="H1574">
        <v>0.83393001556396484</v>
      </c>
      <c r="I1574">
        <v>5.5</v>
      </c>
      <c r="J1574">
        <v>5.9000000953674316</v>
      </c>
    </row>
    <row r="1575" spans="1:10" x14ac:dyDescent="0.2">
      <c r="A1575">
        <v>7</v>
      </c>
      <c r="B1575" t="s">
        <v>36</v>
      </c>
      <c r="C1575" t="s">
        <v>378</v>
      </c>
      <c r="D1575" t="s">
        <v>381</v>
      </c>
      <c r="E1575">
        <v>4</v>
      </c>
      <c r="F1575">
        <v>15</v>
      </c>
      <c r="G1575">
        <v>77.502998352050781</v>
      </c>
      <c r="H1575">
        <v>0.71253997087478638</v>
      </c>
      <c r="I1575">
        <v>3.2999999523162842</v>
      </c>
      <c r="J1575">
        <v>4.0999999046325684</v>
      </c>
    </row>
    <row r="1576" spans="1:10" x14ac:dyDescent="0.2">
      <c r="A1576">
        <v>8</v>
      </c>
      <c r="B1576" t="s">
        <v>37</v>
      </c>
      <c r="C1576" t="s">
        <v>378</v>
      </c>
      <c r="D1576" t="s">
        <v>381</v>
      </c>
      <c r="E1576">
        <v>4</v>
      </c>
      <c r="F1576">
        <v>15</v>
      </c>
      <c r="G1576">
        <v>107.51300048828125</v>
      </c>
      <c r="H1576">
        <v>0.98900002241134644</v>
      </c>
      <c r="I1576">
        <v>7.5</v>
      </c>
      <c r="J1576">
        <v>3</v>
      </c>
    </row>
    <row r="1577" spans="1:10" x14ac:dyDescent="0.2">
      <c r="A1577">
        <v>9</v>
      </c>
      <c r="B1577" t="s">
        <v>38</v>
      </c>
      <c r="C1577" t="s">
        <v>378</v>
      </c>
      <c r="D1577" t="s">
        <v>382</v>
      </c>
      <c r="E1577">
        <v>5</v>
      </c>
      <c r="F1577">
        <v>15</v>
      </c>
      <c r="G1577">
        <v>134.93400573730469</v>
      </c>
      <c r="H1577">
        <v>0.19359999895095825</v>
      </c>
      <c r="I1577">
        <v>3.5</v>
      </c>
      <c r="J1577">
        <v>3.5999999046325684</v>
      </c>
    </row>
    <row r="1578" spans="1:10" x14ac:dyDescent="0.2">
      <c r="A1578">
        <v>10</v>
      </c>
      <c r="B1578" t="s">
        <v>39</v>
      </c>
      <c r="C1578" t="s">
        <v>378</v>
      </c>
      <c r="D1578" t="s">
        <v>382</v>
      </c>
      <c r="E1578">
        <v>5</v>
      </c>
      <c r="F1578">
        <v>15</v>
      </c>
      <c r="G1578">
        <v>146.42500305175781</v>
      </c>
      <c r="H1578">
        <v>0.21017999947071075</v>
      </c>
      <c r="I1578">
        <v>1</v>
      </c>
      <c r="J1578">
        <v>3.2999999523162842</v>
      </c>
    </row>
    <row r="1579" spans="1:10" x14ac:dyDescent="0.2">
      <c r="A1579">
        <v>11</v>
      </c>
      <c r="B1579" t="s">
        <v>40</v>
      </c>
      <c r="C1579" t="s">
        <v>378</v>
      </c>
      <c r="D1579" t="s">
        <v>382</v>
      </c>
      <c r="E1579">
        <v>5</v>
      </c>
      <c r="F1579">
        <v>15</v>
      </c>
      <c r="G1579">
        <v>191.38900756835938</v>
      </c>
      <c r="H1579">
        <v>0.27485001087188721</v>
      </c>
      <c r="I1579">
        <v>3</v>
      </c>
      <c r="J1579">
        <v>4</v>
      </c>
    </row>
    <row r="1581" spans="1:10" x14ac:dyDescent="0.2">
      <c r="A1581" t="s">
        <v>21</v>
      </c>
      <c r="B1581" t="s">
        <v>22</v>
      </c>
      <c r="C1581" t="s">
        <v>383</v>
      </c>
      <c r="D1581" t="s">
        <v>384</v>
      </c>
      <c r="E1581" t="s">
        <v>385</v>
      </c>
      <c r="F1581" t="s">
        <v>386</v>
      </c>
      <c r="G1581" t="s">
        <v>387</v>
      </c>
      <c r="H1581" t="s">
        <v>388</v>
      </c>
      <c r="I1581" t="s">
        <v>389</v>
      </c>
      <c r="J1581" t="s">
        <v>390</v>
      </c>
    </row>
    <row r="1582" spans="1:10" x14ac:dyDescent="0.2">
      <c r="A1582">
        <v>1</v>
      </c>
      <c r="B1582" t="s">
        <v>30</v>
      </c>
      <c r="C1582">
        <v>10</v>
      </c>
      <c r="D1582">
        <v>5</v>
      </c>
      <c r="E1582">
        <v>1</v>
      </c>
      <c r="F1582">
        <v>64</v>
      </c>
      <c r="G1582">
        <v>1630</v>
      </c>
      <c r="H1582">
        <v>0.69999998807907104</v>
      </c>
      <c r="I1582">
        <v>9.3000001907348633</v>
      </c>
      <c r="J1582" t="s">
        <v>391</v>
      </c>
    </row>
    <row r="1583" spans="1:10" x14ac:dyDescent="0.2">
      <c r="A1583">
        <v>2</v>
      </c>
      <c r="B1583" t="s">
        <v>31</v>
      </c>
      <c r="C1583">
        <v>20</v>
      </c>
      <c r="D1583">
        <v>10</v>
      </c>
      <c r="E1583">
        <v>0</v>
      </c>
      <c r="F1583">
        <v>64</v>
      </c>
      <c r="G1583">
        <v>1686</v>
      </c>
      <c r="H1583">
        <v>0.69999998807907104</v>
      </c>
      <c r="I1583" t="s">
        <v>392</v>
      </c>
      <c r="J1583" t="s">
        <v>393</v>
      </c>
    </row>
    <row r="1584" spans="1:10" x14ac:dyDescent="0.2">
      <c r="A1584">
        <v>3</v>
      </c>
      <c r="B1584" t="s">
        <v>32</v>
      </c>
      <c r="C1584">
        <v>20</v>
      </c>
      <c r="D1584">
        <v>10</v>
      </c>
      <c r="E1584">
        <v>0</v>
      </c>
      <c r="F1584">
        <v>64</v>
      </c>
      <c r="G1584">
        <v>1672</v>
      </c>
      <c r="H1584">
        <v>0.69999998807907104</v>
      </c>
      <c r="I1584" t="s">
        <v>392</v>
      </c>
      <c r="J1584" t="s">
        <v>393</v>
      </c>
    </row>
    <row r="1585" spans="1:10" x14ac:dyDescent="0.2">
      <c r="A1585">
        <v>4</v>
      </c>
      <c r="B1585" t="s">
        <v>33</v>
      </c>
      <c r="C1585">
        <v>20</v>
      </c>
      <c r="D1585">
        <v>10</v>
      </c>
      <c r="E1585">
        <v>1</v>
      </c>
      <c r="F1585">
        <v>64</v>
      </c>
      <c r="G1585">
        <v>1664</v>
      </c>
      <c r="H1585">
        <v>0.69999998807907104</v>
      </c>
      <c r="I1585" t="s">
        <v>392</v>
      </c>
      <c r="J1585" t="s">
        <v>393</v>
      </c>
    </row>
    <row r="1586" spans="1:10" x14ac:dyDescent="0.2">
      <c r="A1586">
        <v>5</v>
      </c>
      <c r="B1586" t="s">
        <v>34</v>
      </c>
      <c r="C1586">
        <v>10</v>
      </c>
      <c r="D1586">
        <v>5</v>
      </c>
      <c r="E1586">
        <v>1</v>
      </c>
      <c r="F1586">
        <v>32</v>
      </c>
      <c r="G1586">
        <v>1658</v>
      </c>
      <c r="H1586">
        <v>0.69999998807907104</v>
      </c>
      <c r="I1586">
        <v>9.3000001907348633</v>
      </c>
      <c r="J1586" t="s">
        <v>391</v>
      </c>
    </row>
    <row r="1587" spans="1:10" x14ac:dyDescent="0.2">
      <c r="A1587">
        <v>6</v>
      </c>
      <c r="B1587" t="s">
        <v>35</v>
      </c>
      <c r="C1587">
        <v>20</v>
      </c>
      <c r="D1587">
        <v>10</v>
      </c>
      <c r="E1587">
        <v>1</v>
      </c>
      <c r="F1587">
        <v>32</v>
      </c>
      <c r="G1587">
        <v>1632</v>
      </c>
      <c r="H1587">
        <v>0.69999998807907104</v>
      </c>
      <c r="I1587">
        <v>9.3000001907348633</v>
      </c>
      <c r="J1587" t="s">
        <v>391</v>
      </c>
    </row>
    <row r="1588" spans="1:10" x14ac:dyDescent="0.2">
      <c r="A1588">
        <v>7</v>
      </c>
      <c r="B1588" t="s">
        <v>36</v>
      </c>
      <c r="C1588">
        <v>20</v>
      </c>
      <c r="D1588">
        <v>10</v>
      </c>
      <c r="E1588">
        <v>1</v>
      </c>
      <c r="F1588">
        <v>32</v>
      </c>
      <c r="G1588">
        <v>1622</v>
      </c>
      <c r="H1588">
        <v>0.69999998807907104</v>
      </c>
      <c r="I1588">
        <v>9.3000001907348633</v>
      </c>
      <c r="J1588" t="s">
        <v>391</v>
      </c>
    </row>
    <row r="1589" spans="1:10" x14ac:dyDescent="0.2">
      <c r="A1589">
        <v>8</v>
      </c>
      <c r="B1589" t="s">
        <v>37</v>
      </c>
      <c r="C1589">
        <v>20</v>
      </c>
      <c r="D1589">
        <v>10</v>
      </c>
      <c r="E1589">
        <v>1</v>
      </c>
      <c r="F1589">
        <v>32</v>
      </c>
      <c r="G1589">
        <v>1642</v>
      </c>
      <c r="H1589">
        <v>0.69999998807907104</v>
      </c>
      <c r="I1589">
        <v>9.3000001907348633</v>
      </c>
      <c r="J1589" t="s">
        <v>391</v>
      </c>
    </row>
    <row r="1590" spans="1:10" x14ac:dyDescent="0.2">
      <c r="A1590">
        <v>9</v>
      </c>
      <c r="B1590" t="s">
        <v>38</v>
      </c>
      <c r="C1590">
        <v>20</v>
      </c>
      <c r="D1590">
        <v>10</v>
      </c>
      <c r="E1590">
        <v>1</v>
      </c>
      <c r="F1590">
        <v>32</v>
      </c>
      <c r="G1590">
        <v>1690</v>
      </c>
      <c r="H1590">
        <v>0.69999998807907104</v>
      </c>
      <c r="I1590" t="s">
        <v>392</v>
      </c>
      <c r="J1590" t="s">
        <v>393</v>
      </c>
    </row>
    <row r="1591" spans="1:10" x14ac:dyDescent="0.2">
      <c r="A1591">
        <v>10</v>
      </c>
      <c r="B1591" t="s">
        <v>39</v>
      </c>
      <c r="C1591">
        <v>30</v>
      </c>
      <c r="D1591">
        <v>15</v>
      </c>
      <c r="E1591">
        <v>0</v>
      </c>
      <c r="F1591">
        <v>32</v>
      </c>
      <c r="G1591">
        <v>1706</v>
      </c>
      <c r="H1591">
        <v>0.69999998807907104</v>
      </c>
      <c r="I1591" t="s">
        <v>392</v>
      </c>
      <c r="J1591" t="s">
        <v>393</v>
      </c>
    </row>
    <row r="1592" spans="1:10" x14ac:dyDescent="0.2">
      <c r="A1592">
        <v>11</v>
      </c>
      <c r="B1592" t="s">
        <v>40</v>
      </c>
      <c r="C1592">
        <v>30</v>
      </c>
      <c r="D1592">
        <v>15</v>
      </c>
      <c r="E1592">
        <v>1</v>
      </c>
      <c r="F1592">
        <v>32</v>
      </c>
      <c r="G1592">
        <v>1738</v>
      </c>
      <c r="H1592">
        <v>0.69999998807907104</v>
      </c>
      <c r="I1592" t="s">
        <v>392</v>
      </c>
      <c r="J1592" t="s">
        <v>393</v>
      </c>
    </row>
    <row r="1594" spans="1:10" x14ac:dyDescent="0.2">
      <c r="A1594" t="s">
        <v>394</v>
      </c>
    </row>
    <row r="1595" spans="1:10" x14ac:dyDescent="0.2">
      <c r="A1595" t="s">
        <v>395</v>
      </c>
      <c r="B1595" t="s">
        <v>396</v>
      </c>
      <c r="C1595">
        <v>2</v>
      </c>
      <c r="D1595">
        <v>3</v>
      </c>
      <c r="E1595">
        <v>4</v>
      </c>
      <c r="F1595">
        <v>5</v>
      </c>
    </row>
    <row r="1596" spans="1:10" x14ac:dyDescent="0.2">
      <c r="A1596">
        <v>1</v>
      </c>
      <c r="B1596" t="s">
        <v>397</v>
      </c>
      <c r="C1596" t="s">
        <v>398</v>
      </c>
      <c r="D1596" t="s">
        <v>392</v>
      </c>
      <c r="E1596" t="s">
        <v>399</v>
      </c>
      <c r="F1596" t="s">
        <v>400</v>
      </c>
    </row>
    <row r="1597" spans="1:10" x14ac:dyDescent="0.2">
      <c r="A1597">
        <v>2</v>
      </c>
      <c r="B1597" t="s">
        <v>392</v>
      </c>
      <c r="C1597" t="s">
        <v>401</v>
      </c>
      <c r="D1597" t="s">
        <v>392</v>
      </c>
      <c r="E1597" t="s">
        <v>402</v>
      </c>
      <c r="F1597" t="s">
        <v>403</v>
      </c>
    </row>
    <row r="1598" spans="1:10" x14ac:dyDescent="0.2">
      <c r="A1598">
        <v>3</v>
      </c>
      <c r="B1598" t="s">
        <v>392</v>
      </c>
      <c r="C1598" t="s">
        <v>404</v>
      </c>
      <c r="D1598" t="s">
        <v>392</v>
      </c>
      <c r="E1598" t="s">
        <v>405</v>
      </c>
      <c r="F1598" t="s">
        <v>40</v>
      </c>
    </row>
    <row r="1599" spans="1:10" x14ac:dyDescent="0.2">
      <c r="A1599">
        <v>4</v>
      </c>
      <c r="B1599" t="s">
        <v>392</v>
      </c>
      <c r="C1599" t="s">
        <v>392</v>
      </c>
      <c r="D1599" t="s">
        <v>392</v>
      </c>
      <c r="E1599" t="s">
        <v>406</v>
      </c>
      <c r="F1599" t="s">
        <v>392</v>
      </c>
    </row>
    <row r="1601" spans="1:8" x14ac:dyDescent="0.2">
      <c r="A1601" t="s">
        <v>407</v>
      </c>
    </row>
    <row r="1603" spans="1:8" x14ac:dyDescent="0.2">
      <c r="A1603" t="s">
        <v>408</v>
      </c>
    </row>
    <row r="1604" spans="1:8" x14ac:dyDescent="0.2">
      <c r="A1604" t="s">
        <v>21</v>
      </c>
      <c r="B1604" t="s">
        <v>22</v>
      </c>
      <c r="C1604" t="s">
        <v>409</v>
      </c>
      <c r="D1604" t="s">
        <v>43</v>
      </c>
      <c r="E1604" t="s">
        <v>410</v>
      </c>
      <c r="F1604" t="s">
        <v>46</v>
      </c>
      <c r="G1604" t="s">
        <v>47</v>
      </c>
      <c r="H1604" t="s">
        <v>30</v>
      </c>
    </row>
    <row r="1605" spans="1:8" x14ac:dyDescent="0.2">
      <c r="A1605">
        <v>1</v>
      </c>
      <c r="B1605" t="s">
        <v>30</v>
      </c>
      <c r="C1605" t="s">
        <v>411</v>
      </c>
      <c r="D1605">
        <v>3.7672998905181885</v>
      </c>
      <c r="E1605">
        <v>3.4723999500274658</v>
      </c>
      <c r="F1605">
        <v>21.532199859619141</v>
      </c>
      <c r="G1605">
        <v>0.16130000352859497</v>
      </c>
      <c r="H1605">
        <v>1</v>
      </c>
    </row>
    <row r="1606" spans="1:8" x14ac:dyDescent="0.2">
      <c r="A1606">
        <v>2</v>
      </c>
      <c r="B1606" t="s">
        <v>31</v>
      </c>
      <c r="C1606" t="s">
        <v>412</v>
      </c>
      <c r="D1606">
        <v>7.5739998817443848</v>
      </c>
      <c r="E1606">
        <v>1.614799976348877</v>
      </c>
      <c r="F1606">
        <v>1.996399998664856</v>
      </c>
      <c r="G1606">
        <v>0.80889999866485596</v>
      </c>
      <c r="H1606">
        <v>1</v>
      </c>
    </row>
    <row r="1607" spans="1:8" x14ac:dyDescent="0.2">
      <c r="A1607">
        <v>3</v>
      </c>
      <c r="B1607" t="s">
        <v>50</v>
      </c>
      <c r="C1607" t="s">
        <v>413</v>
      </c>
      <c r="D1607">
        <v>15.250300407409668</v>
      </c>
      <c r="E1607">
        <v>1.0709999799728394</v>
      </c>
      <c r="F1607">
        <v>1.2035000324249268</v>
      </c>
      <c r="G1607">
        <v>0.88969999551773071</v>
      </c>
      <c r="H1607">
        <v>1.0002000331878662</v>
      </c>
    </row>
    <row r="1608" spans="1:8" x14ac:dyDescent="0.2">
      <c r="A1608">
        <v>4</v>
      </c>
      <c r="B1608" t="s">
        <v>51</v>
      </c>
      <c r="C1608" t="s">
        <v>414</v>
      </c>
      <c r="D1608">
        <v>24.793899536132812</v>
      </c>
      <c r="E1608">
        <v>0.86309999227523804</v>
      </c>
      <c r="F1608">
        <v>0.93500000238418579</v>
      </c>
      <c r="G1608">
        <v>0.92309999465942383</v>
      </c>
      <c r="H1608">
        <v>1.0001000165939331</v>
      </c>
    </row>
    <row r="1609" spans="1:8" x14ac:dyDescent="0.2">
      <c r="A1609">
        <v>5</v>
      </c>
      <c r="B1609" t="s">
        <v>52</v>
      </c>
      <c r="C1609" t="s">
        <v>415</v>
      </c>
      <c r="D1609">
        <v>11.592599868774414</v>
      </c>
      <c r="E1609">
        <v>5.3768000602722168</v>
      </c>
      <c r="F1609">
        <v>10.723799705505371</v>
      </c>
      <c r="G1609">
        <v>0.49950000643730164</v>
      </c>
      <c r="H1609">
        <v>1.0038000345230103</v>
      </c>
    </row>
    <row r="1610" spans="1:8" x14ac:dyDescent="0.2">
      <c r="A1610">
        <v>6</v>
      </c>
      <c r="B1610" t="s">
        <v>53</v>
      </c>
      <c r="C1610" t="s">
        <v>416</v>
      </c>
      <c r="D1610">
        <v>21.579999923706055</v>
      </c>
      <c r="E1610">
        <v>3.6456000804901123</v>
      </c>
      <c r="F1610">
        <v>5.8873000144958496</v>
      </c>
      <c r="G1610">
        <v>0.61500000953674316</v>
      </c>
      <c r="H1610">
        <v>1.0068999528884888</v>
      </c>
    </row>
    <row r="1611" spans="1:8" x14ac:dyDescent="0.2">
      <c r="A1611">
        <v>7</v>
      </c>
      <c r="B1611" t="s">
        <v>54</v>
      </c>
      <c r="C1611" t="s">
        <v>414</v>
      </c>
      <c r="D1611">
        <v>55.340999603271484</v>
      </c>
      <c r="E1611">
        <v>3.2097001075744629</v>
      </c>
      <c r="F1611">
        <v>4.4021000862121582</v>
      </c>
      <c r="G1611">
        <v>0.72850000858306885</v>
      </c>
      <c r="H1611">
        <v>1.0009000301361084</v>
      </c>
    </row>
    <row r="1612" spans="1:8" x14ac:dyDescent="0.2">
      <c r="A1612">
        <v>8</v>
      </c>
      <c r="B1612" t="s">
        <v>55</v>
      </c>
      <c r="C1612" t="s">
        <v>416</v>
      </c>
      <c r="D1612">
        <v>20.350000381469727</v>
      </c>
      <c r="E1612">
        <v>4.6729998588562012</v>
      </c>
      <c r="F1612">
        <v>7.9214000701904297</v>
      </c>
      <c r="G1612">
        <v>0.58609998226165771</v>
      </c>
      <c r="H1612">
        <v>1.0065000057220459</v>
      </c>
    </row>
    <row r="1613" spans="1:8" x14ac:dyDescent="0.2">
      <c r="A1613">
        <v>9</v>
      </c>
      <c r="B1613" t="s">
        <v>56</v>
      </c>
      <c r="C1613" t="s">
        <v>417</v>
      </c>
      <c r="D1613">
        <v>23.877099990844727</v>
      </c>
      <c r="E1613">
        <v>0.19910000264644623</v>
      </c>
      <c r="F1613">
        <v>0.20250000059604645</v>
      </c>
      <c r="G1613">
        <v>0.98320001363754272</v>
      </c>
      <c r="H1613">
        <v>1</v>
      </c>
    </row>
    <row r="1614" spans="1:8" x14ac:dyDescent="0.2">
      <c r="A1614">
        <v>10</v>
      </c>
      <c r="B1614" t="s">
        <v>57</v>
      </c>
      <c r="C1614" t="s">
        <v>418</v>
      </c>
      <c r="D1614">
        <v>42.30059814453125</v>
      </c>
      <c r="E1614">
        <v>0.26780000329017639</v>
      </c>
      <c r="F1614">
        <v>0.27369999885559082</v>
      </c>
      <c r="G1614">
        <v>0.97869998216629028</v>
      </c>
      <c r="H1614">
        <v>1</v>
      </c>
    </row>
    <row r="1615" spans="1:8" x14ac:dyDescent="0.2">
      <c r="A1615">
        <v>11</v>
      </c>
      <c r="B1615" t="s">
        <v>58</v>
      </c>
      <c r="C1615" t="s">
        <v>419</v>
      </c>
      <c r="D1615">
        <v>99.9833984375</v>
      </c>
      <c r="E1615">
        <v>0.59130001068115234</v>
      </c>
      <c r="F1615">
        <v>0.60600000619888306</v>
      </c>
      <c r="G1615">
        <v>0.9757000207901001</v>
      </c>
      <c r="H1615">
        <v>1</v>
      </c>
    </row>
    <row r="1617" spans="1:9" x14ac:dyDescent="0.2">
      <c r="A1617" t="s">
        <v>420</v>
      </c>
    </row>
    <row r="1618" spans="1:9" x14ac:dyDescent="0.2">
      <c r="A1618" t="s">
        <v>21</v>
      </c>
      <c r="B1618" t="s">
        <v>22</v>
      </c>
      <c r="C1618" t="s">
        <v>421</v>
      </c>
      <c r="D1618" t="s">
        <v>24</v>
      </c>
      <c r="E1618" t="s">
        <v>422</v>
      </c>
      <c r="F1618" t="s">
        <v>423</v>
      </c>
      <c r="G1618" t="s">
        <v>27</v>
      </c>
      <c r="H1618" t="s">
        <v>424</v>
      </c>
      <c r="I1618" t="s">
        <v>425</v>
      </c>
    </row>
    <row r="1619" spans="1:9" x14ac:dyDescent="0.2">
      <c r="A1619">
        <v>1</v>
      </c>
      <c r="B1619" t="s">
        <v>30</v>
      </c>
      <c r="C1619">
        <v>2.0010000767456404E-8</v>
      </c>
      <c r="D1619">
        <v>518.70001220703125</v>
      </c>
      <c r="E1619">
        <v>137.5</v>
      </c>
      <c r="F1619">
        <v>84</v>
      </c>
      <c r="G1619">
        <v>0.74000000953674316</v>
      </c>
      <c r="H1619" t="s">
        <v>426</v>
      </c>
      <c r="I1619" t="s">
        <v>427</v>
      </c>
    </row>
    <row r="1620" spans="1:9" x14ac:dyDescent="0.2">
      <c r="A1620">
        <v>2</v>
      </c>
      <c r="B1620" t="s">
        <v>31</v>
      </c>
      <c r="C1620">
        <v>2.0010000767456404E-8</v>
      </c>
      <c r="D1620">
        <v>2201.199951171875</v>
      </c>
      <c r="E1620">
        <v>15.699999809265137</v>
      </c>
      <c r="F1620">
        <v>11</v>
      </c>
      <c r="G1620">
        <v>0.30000001192092896</v>
      </c>
      <c r="H1620" t="s">
        <v>426</v>
      </c>
      <c r="I1620" t="s">
        <v>428</v>
      </c>
    </row>
    <row r="1621" spans="1:9" x14ac:dyDescent="0.2">
      <c r="A1621">
        <v>3</v>
      </c>
      <c r="B1621" t="s">
        <v>32</v>
      </c>
      <c r="C1621">
        <v>2.0010000767456404E-8</v>
      </c>
      <c r="D1621">
        <v>5679.7998046875</v>
      </c>
      <c r="E1621">
        <v>33.599998474121094</v>
      </c>
      <c r="F1621">
        <v>22.700000762939453</v>
      </c>
      <c r="G1621">
        <v>0.18999999761581421</v>
      </c>
      <c r="H1621" t="s">
        <v>426</v>
      </c>
      <c r="I1621" t="s">
        <v>429</v>
      </c>
    </row>
    <row r="1622" spans="1:9" x14ac:dyDescent="0.2">
      <c r="A1622">
        <v>4</v>
      </c>
      <c r="B1622" t="s">
        <v>33</v>
      </c>
      <c r="C1622">
        <v>1.9990000765801597E-8</v>
      </c>
      <c r="D1622">
        <v>9333.5</v>
      </c>
      <c r="E1622">
        <v>48.799999237060547</v>
      </c>
      <c r="F1622">
        <v>43.299999237060547</v>
      </c>
      <c r="G1622">
        <v>0.15000000596046448</v>
      </c>
      <c r="H1622" t="s">
        <v>426</v>
      </c>
      <c r="I1622" t="s">
        <v>430</v>
      </c>
    </row>
    <row r="1623" spans="1:9" x14ac:dyDescent="0.2">
      <c r="A1623">
        <v>5</v>
      </c>
      <c r="B1623" t="s">
        <v>34</v>
      </c>
      <c r="C1623">
        <v>1.9990000765801597E-8</v>
      </c>
      <c r="D1623">
        <v>946.0999755859375</v>
      </c>
      <c r="E1623">
        <v>8</v>
      </c>
      <c r="F1623">
        <v>6</v>
      </c>
      <c r="G1623">
        <v>0.46000000834465027</v>
      </c>
      <c r="H1623" t="s">
        <v>426</v>
      </c>
      <c r="I1623" t="s">
        <v>431</v>
      </c>
    </row>
    <row r="1624" spans="1:9" x14ac:dyDescent="0.2">
      <c r="A1624">
        <v>6</v>
      </c>
      <c r="B1624" t="s">
        <v>35</v>
      </c>
      <c r="C1624">
        <v>1.9999999878450581E-8</v>
      </c>
      <c r="D1624">
        <v>3476.10009765625</v>
      </c>
      <c r="E1624">
        <v>37.200000762939453</v>
      </c>
      <c r="F1624">
        <v>18.200000762939453</v>
      </c>
      <c r="G1624">
        <v>0.23999999463558197</v>
      </c>
      <c r="H1624" t="s">
        <v>426</v>
      </c>
      <c r="I1624" t="s">
        <v>432</v>
      </c>
    </row>
    <row r="1625" spans="1:9" x14ac:dyDescent="0.2">
      <c r="A1625">
        <v>7</v>
      </c>
      <c r="B1625" t="s">
        <v>36</v>
      </c>
      <c r="C1625">
        <v>1.9990000765801597E-8</v>
      </c>
      <c r="D1625">
        <v>10542.5</v>
      </c>
      <c r="E1625">
        <v>126.69999694824219</v>
      </c>
      <c r="F1625">
        <v>38.400001525878906</v>
      </c>
      <c r="G1625">
        <v>0.14000000059604645</v>
      </c>
      <c r="H1625" t="s">
        <v>426</v>
      </c>
      <c r="I1625" t="s">
        <v>430</v>
      </c>
    </row>
    <row r="1626" spans="1:9" x14ac:dyDescent="0.2">
      <c r="A1626">
        <v>8</v>
      </c>
      <c r="B1626" t="s">
        <v>37</v>
      </c>
      <c r="C1626">
        <v>1.9999999878450581E-8</v>
      </c>
      <c r="D1626">
        <v>2742.5</v>
      </c>
      <c r="E1626">
        <v>17.200000762939453</v>
      </c>
      <c r="F1626">
        <v>15</v>
      </c>
      <c r="G1626">
        <v>0.27000001072883606</v>
      </c>
      <c r="H1626" t="s">
        <v>426</v>
      </c>
      <c r="I1626" t="s">
        <v>432</v>
      </c>
    </row>
    <row r="1627" spans="1:9" x14ac:dyDescent="0.2">
      <c r="A1627">
        <v>9</v>
      </c>
      <c r="B1627" t="s">
        <v>38</v>
      </c>
      <c r="C1627">
        <v>1.9990000765801597E-8</v>
      </c>
      <c r="D1627">
        <v>2234.10009765625</v>
      </c>
      <c r="E1627">
        <v>26</v>
      </c>
      <c r="F1627">
        <v>23.200000762939453</v>
      </c>
      <c r="G1627">
        <v>0.30000001192092896</v>
      </c>
      <c r="H1627" t="s">
        <v>426</v>
      </c>
      <c r="I1627" t="s">
        <v>433</v>
      </c>
    </row>
    <row r="1628" spans="1:9" x14ac:dyDescent="0.2">
      <c r="A1628">
        <v>10</v>
      </c>
      <c r="B1628" t="s">
        <v>39</v>
      </c>
      <c r="C1628">
        <v>1.9990000765801597E-8</v>
      </c>
      <c r="D1628">
        <v>3787.300048828125</v>
      </c>
      <c r="E1628">
        <v>69.599998474121094</v>
      </c>
      <c r="F1628">
        <v>20.200000762939453</v>
      </c>
      <c r="G1628">
        <v>0.23000000417232513</v>
      </c>
      <c r="H1628" t="s">
        <v>426</v>
      </c>
      <c r="I1628" t="s">
        <v>434</v>
      </c>
    </row>
    <row r="1629" spans="1:9" x14ac:dyDescent="0.2">
      <c r="A1629">
        <v>11</v>
      </c>
      <c r="B1629" t="s">
        <v>40</v>
      </c>
      <c r="C1629">
        <v>2.0010000767456404E-8</v>
      </c>
      <c r="D1629">
        <v>4901</v>
      </c>
      <c r="E1629">
        <v>11.699999809265137</v>
      </c>
      <c r="F1629">
        <v>9.8999996185302734</v>
      </c>
      <c r="G1629">
        <v>0.20000000298023224</v>
      </c>
      <c r="H1629" t="s">
        <v>426</v>
      </c>
      <c r="I1629" t="s">
        <v>435</v>
      </c>
    </row>
    <row r="1631" spans="1:9" x14ac:dyDescent="0.2">
      <c r="A1631" t="s">
        <v>62</v>
      </c>
    </row>
    <row r="1634" spans="1:10" x14ac:dyDescent="0.2">
      <c r="A1634" t="s">
        <v>368</v>
      </c>
    </row>
    <row r="1635" spans="1:10" x14ac:dyDescent="0.2">
      <c r="A1635" t="s">
        <v>369</v>
      </c>
    </row>
    <row r="1636" spans="1:10" x14ac:dyDescent="0.2">
      <c r="A1636" t="s">
        <v>21</v>
      </c>
      <c r="B1636" t="s">
        <v>22</v>
      </c>
      <c r="C1636" t="s">
        <v>370</v>
      </c>
      <c r="D1636" t="s">
        <v>371</v>
      </c>
      <c r="E1636" t="s">
        <v>372</v>
      </c>
      <c r="F1636" t="s">
        <v>373</v>
      </c>
      <c r="G1636" t="s">
        <v>374</v>
      </c>
      <c r="H1636" t="s">
        <v>375</v>
      </c>
      <c r="I1636" t="s">
        <v>376</v>
      </c>
      <c r="J1636" t="s">
        <v>377</v>
      </c>
    </row>
    <row r="1637" spans="1:10" x14ac:dyDescent="0.2">
      <c r="A1637">
        <v>1</v>
      </c>
      <c r="B1637" t="s">
        <v>30</v>
      </c>
      <c r="C1637" t="s">
        <v>378</v>
      </c>
      <c r="D1637" t="s">
        <v>379</v>
      </c>
      <c r="E1637">
        <v>1</v>
      </c>
      <c r="F1637">
        <v>15</v>
      </c>
      <c r="G1637">
        <v>84.869003295898438</v>
      </c>
      <c r="H1637">
        <v>1.8320000171661377</v>
      </c>
      <c r="I1637">
        <v>6</v>
      </c>
      <c r="J1637">
        <v>5</v>
      </c>
    </row>
    <row r="1638" spans="1:10" x14ac:dyDescent="0.2">
      <c r="A1638">
        <v>2</v>
      </c>
      <c r="B1638" t="s">
        <v>31</v>
      </c>
      <c r="C1638" t="s">
        <v>378</v>
      </c>
      <c r="D1638" t="s">
        <v>380</v>
      </c>
      <c r="E1638">
        <v>2</v>
      </c>
      <c r="F1638">
        <v>15</v>
      </c>
      <c r="G1638">
        <v>151.10800170898438</v>
      </c>
      <c r="H1638">
        <v>0.47277998924255371</v>
      </c>
      <c r="I1638">
        <v>2</v>
      </c>
      <c r="J1638">
        <v>2</v>
      </c>
    </row>
    <row r="1639" spans="1:10" x14ac:dyDescent="0.2">
      <c r="A1639">
        <v>3</v>
      </c>
      <c r="B1639" t="s">
        <v>32</v>
      </c>
      <c r="C1639" t="s">
        <v>378</v>
      </c>
      <c r="D1639" t="s">
        <v>380</v>
      </c>
      <c r="E1639">
        <v>2</v>
      </c>
      <c r="F1639">
        <v>15</v>
      </c>
      <c r="G1639">
        <v>119.48699951171875</v>
      </c>
      <c r="H1639">
        <v>0.37413999438285828</v>
      </c>
      <c r="I1639">
        <v>3</v>
      </c>
      <c r="J1639">
        <v>7</v>
      </c>
    </row>
    <row r="1640" spans="1:10" x14ac:dyDescent="0.2">
      <c r="A1640">
        <v>4</v>
      </c>
      <c r="B1640" t="s">
        <v>33</v>
      </c>
      <c r="C1640" t="s">
        <v>378</v>
      </c>
      <c r="D1640" t="s">
        <v>380</v>
      </c>
      <c r="E1640">
        <v>2</v>
      </c>
      <c r="F1640">
        <v>15</v>
      </c>
      <c r="G1640">
        <v>107.24500274658203</v>
      </c>
      <c r="H1640">
        <v>0.33583998680114746</v>
      </c>
      <c r="I1640">
        <v>2</v>
      </c>
      <c r="J1640">
        <v>2.4000000953674316</v>
      </c>
    </row>
    <row r="1641" spans="1:10" x14ac:dyDescent="0.2">
      <c r="A1641">
        <v>5</v>
      </c>
      <c r="B1641" t="s">
        <v>34</v>
      </c>
      <c r="C1641" t="s">
        <v>378</v>
      </c>
      <c r="D1641" t="s">
        <v>381</v>
      </c>
      <c r="E1641">
        <v>4</v>
      </c>
      <c r="F1641">
        <v>15</v>
      </c>
      <c r="G1641">
        <v>129.45700073242188</v>
      </c>
      <c r="H1641">
        <v>1.1910099983215332</v>
      </c>
      <c r="I1641">
        <v>4.9000000953674316</v>
      </c>
      <c r="J1641">
        <v>4.1999998092651367</v>
      </c>
    </row>
    <row r="1642" spans="1:10" x14ac:dyDescent="0.2">
      <c r="A1642">
        <v>6</v>
      </c>
      <c r="B1642" t="s">
        <v>35</v>
      </c>
      <c r="C1642" t="s">
        <v>378</v>
      </c>
      <c r="D1642" t="s">
        <v>381</v>
      </c>
      <c r="E1642">
        <v>4</v>
      </c>
      <c r="F1642">
        <v>15</v>
      </c>
      <c r="G1642">
        <v>90.679000854492188</v>
      </c>
      <c r="H1642">
        <v>0.83393001556396484</v>
      </c>
      <c r="I1642">
        <v>5.5</v>
      </c>
      <c r="J1642">
        <v>5.9000000953674316</v>
      </c>
    </row>
    <row r="1643" spans="1:10" x14ac:dyDescent="0.2">
      <c r="A1643">
        <v>7</v>
      </c>
      <c r="B1643" t="s">
        <v>36</v>
      </c>
      <c r="C1643" t="s">
        <v>378</v>
      </c>
      <c r="D1643" t="s">
        <v>381</v>
      </c>
      <c r="E1643">
        <v>4</v>
      </c>
      <c r="F1643">
        <v>15</v>
      </c>
      <c r="G1643">
        <v>77.502998352050781</v>
      </c>
      <c r="H1643">
        <v>0.71253997087478638</v>
      </c>
      <c r="I1643">
        <v>3.2999999523162842</v>
      </c>
      <c r="J1643">
        <v>4.0999999046325684</v>
      </c>
    </row>
    <row r="1644" spans="1:10" x14ac:dyDescent="0.2">
      <c r="A1644">
        <v>8</v>
      </c>
      <c r="B1644" t="s">
        <v>37</v>
      </c>
      <c r="C1644" t="s">
        <v>378</v>
      </c>
      <c r="D1644" t="s">
        <v>381</v>
      </c>
      <c r="E1644">
        <v>4</v>
      </c>
      <c r="F1644">
        <v>15</v>
      </c>
      <c r="G1644">
        <v>107.51300048828125</v>
      </c>
      <c r="H1644">
        <v>0.98900002241134644</v>
      </c>
      <c r="I1644">
        <v>7.5</v>
      </c>
      <c r="J1644">
        <v>3</v>
      </c>
    </row>
    <row r="1645" spans="1:10" x14ac:dyDescent="0.2">
      <c r="A1645">
        <v>9</v>
      </c>
      <c r="B1645" t="s">
        <v>38</v>
      </c>
      <c r="C1645" t="s">
        <v>378</v>
      </c>
      <c r="D1645" t="s">
        <v>382</v>
      </c>
      <c r="E1645">
        <v>5</v>
      </c>
      <c r="F1645">
        <v>15</v>
      </c>
      <c r="G1645">
        <v>134.93400573730469</v>
      </c>
      <c r="H1645">
        <v>0.19359999895095825</v>
      </c>
      <c r="I1645">
        <v>3.5</v>
      </c>
      <c r="J1645">
        <v>3.5999999046325684</v>
      </c>
    </row>
    <row r="1646" spans="1:10" x14ac:dyDescent="0.2">
      <c r="A1646">
        <v>10</v>
      </c>
      <c r="B1646" t="s">
        <v>39</v>
      </c>
      <c r="C1646" t="s">
        <v>378</v>
      </c>
      <c r="D1646" t="s">
        <v>382</v>
      </c>
      <c r="E1646">
        <v>5</v>
      </c>
      <c r="F1646">
        <v>15</v>
      </c>
      <c r="G1646">
        <v>146.42500305175781</v>
      </c>
      <c r="H1646">
        <v>0.21017999947071075</v>
      </c>
      <c r="I1646">
        <v>1</v>
      </c>
      <c r="J1646">
        <v>3.2999999523162842</v>
      </c>
    </row>
    <row r="1647" spans="1:10" x14ac:dyDescent="0.2">
      <c r="A1647">
        <v>11</v>
      </c>
      <c r="B1647" t="s">
        <v>40</v>
      </c>
      <c r="C1647" t="s">
        <v>378</v>
      </c>
      <c r="D1647" t="s">
        <v>382</v>
      </c>
      <c r="E1647">
        <v>5</v>
      </c>
      <c r="F1647">
        <v>15</v>
      </c>
      <c r="G1647">
        <v>191.38900756835938</v>
      </c>
      <c r="H1647">
        <v>0.27485001087188721</v>
      </c>
      <c r="I1647">
        <v>3</v>
      </c>
      <c r="J1647">
        <v>4</v>
      </c>
    </row>
    <row r="1649" spans="1:10" x14ac:dyDescent="0.2">
      <c r="A1649" t="s">
        <v>21</v>
      </c>
      <c r="B1649" t="s">
        <v>22</v>
      </c>
      <c r="C1649" t="s">
        <v>383</v>
      </c>
      <c r="D1649" t="s">
        <v>384</v>
      </c>
      <c r="E1649" t="s">
        <v>385</v>
      </c>
      <c r="F1649" t="s">
        <v>386</v>
      </c>
      <c r="G1649" t="s">
        <v>387</v>
      </c>
      <c r="H1649" t="s">
        <v>388</v>
      </c>
      <c r="I1649" t="s">
        <v>389</v>
      </c>
      <c r="J1649" t="s">
        <v>390</v>
      </c>
    </row>
    <row r="1650" spans="1:10" x14ac:dyDescent="0.2">
      <c r="A1650">
        <v>1</v>
      </c>
      <c r="B1650" t="s">
        <v>30</v>
      </c>
      <c r="C1650">
        <v>10</v>
      </c>
      <c r="D1650">
        <v>5</v>
      </c>
      <c r="E1650">
        <v>1</v>
      </c>
      <c r="F1650">
        <v>64</v>
      </c>
      <c r="G1650">
        <v>1630</v>
      </c>
      <c r="H1650">
        <v>0.69999998807907104</v>
      </c>
      <c r="I1650">
        <v>9.3000001907348633</v>
      </c>
      <c r="J1650" t="s">
        <v>391</v>
      </c>
    </row>
    <row r="1651" spans="1:10" x14ac:dyDescent="0.2">
      <c r="A1651">
        <v>2</v>
      </c>
      <c r="B1651" t="s">
        <v>31</v>
      </c>
      <c r="C1651">
        <v>20</v>
      </c>
      <c r="D1651">
        <v>10</v>
      </c>
      <c r="E1651">
        <v>0</v>
      </c>
      <c r="F1651">
        <v>64</v>
      </c>
      <c r="G1651">
        <v>1686</v>
      </c>
      <c r="H1651">
        <v>0.69999998807907104</v>
      </c>
      <c r="I1651" t="s">
        <v>392</v>
      </c>
      <c r="J1651" t="s">
        <v>393</v>
      </c>
    </row>
    <row r="1652" spans="1:10" x14ac:dyDescent="0.2">
      <c r="A1652">
        <v>3</v>
      </c>
      <c r="B1652" t="s">
        <v>32</v>
      </c>
      <c r="C1652">
        <v>20</v>
      </c>
      <c r="D1652">
        <v>10</v>
      </c>
      <c r="E1652">
        <v>0</v>
      </c>
      <c r="F1652">
        <v>64</v>
      </c>
      <c r="G1652">
        <v>1672</v>
      </c>
      <c r="H1652">
        <v>0.69999998807907104</v>
      </c>
      <c r="I1652" t="s">
        <v>392</v>
      </c>
      <c r="J1652" t="s">
        <v>393</v>
      </c>
    </row>
    <row r="1653" spans="1:10" x14ac:dyDescent="0.2">
      <c r="A1653">
        <v>4</v>
      </c>
      <c r="B1653" t="s">
        <v>33</v>
      </c>
      <c r="C1653">
        <v>20</v>
      </c>
      <c r="D1653">
        <v>10</v>
      </c>
      <c r="E1653">
        <v>1</v>
      </c>
      <c r="F1653">
        <v>64</v>
      </c>
      <c r="G1653">
        <v>1664</v>
      </c>
      <c r="H1653">
        <v>0.69999998807907104</v>
      </c>
      <c r="I1653" t="s">
        <v>392</v>
      </c>
      <c r="J1653" t="s">
        <v>393</v>
      </c>
    </row>
    <row r="1654" spans="1:10" x14ac:dyDescent="0.2">
      <c r="A1654">
        <v>5</v>
      </c>
      <c r="B1654" t="s">
        <v>34</v>
      </c>
      <c r="C1654">
        <v>10</v>
      </c>
      <c r="D1654">
        <v>5</v>
      </c>
      <c r="E1654">
        <v>1</v>
      </c>
      <c r="F1654">
        <v>32</v>
      </c>
      <c r="G1654">
        <v>1658</v>
      </c>
      <c r="H1654">
        <v>0.69999998807907104</v>
      </c>
      <c r="I1654">
        <v>9.3000001907348633</v>
      </c>
      <c r="J1654" t="s">
        <v>391</v>
      </c>
    </row>
    <row r="1655" spans="1:10" x14ac:dyDescent="0.2">
      <c r="A1655">
        <v>6</v>
      </c>
      <c r="B1655" t="s">
        <v>35</v>
      </c>
      <c r="C1655">
        <v>20</v>
      </c>
      <c r="D1655">
        <v>10</v>
      </c>
      <c r="E1655">
        <v>1</v>
      </c>
      <c r="F1655">
        <v>32</v>
      </c>
      <c r="G1655">
        <v>1632</v>
      </c>
      <c r="H1655">
        <v>0.69999998807907104</v>
      </c>
      <c r="I1655">
        <v>9.3000001907348633</v>
      </c>
      <c r="J1655" t="s">
        <v>391</v>
      </c>
    </row>
    <row r="1656" spans="1:10" x14ac:dyDescent="0.2">
      <c r="A1656">
        <v>7</v>
      </c>
      <c r="B1656" t="s">
        <v>36</v>
      </c>
      <c r="C1656">
        <v>20</v>
      </c>
      <c r="D1656">
        <v>10</v>
      </c>
      <c r="E1656">
        <v>1</v>
      </c>
      <c r="F1656">
        <v>32</v>
      </c>
      <c r="G1656">
        <v>1622</v>
      </c>
      <c r="H1656">
        <v>0.69999998807907104</v>
      </c>
      <c r="I1656">
        <v>9.3000001907348633</v>
      </c>
      <c r="J1656" t="s">
        <v>391</v>
      </c>
    </row>
    <row r="1657" spans="1:10" x14ac:dyDescent="0.2">
      <c r="A1657">
        <v>8</v>
      </c>
      <c r="B1657" t="s">
        <v>37</v>
      </c>
      <c r="C1657">
        <v>20</v>
      </c>
      <c r="D1657">
        <v>10</v>
      </c>
      <c r="E1657">
        <v>1</v>
      </c>
      <c r="F1657">
        <v>32</v>
      </c>
      <c r="G1657">
        <v>1642</v>
      </c>
      <c r="H1657">
        <v>0.69999998807907104</v>
      </c>
      <c r="I1657">
        <v>9.3000001907348633</v>
      </c>
      <c r="J1657" t="s">
        <v>391</v>
      </c>
    </row>
    <row r="1658" spans="1:10" x14ac:dyDescent="0.2">
      <c r="A1658">
        <v>9</v>
      </c>
      <c r="B1658" t="s">
        <v>38</v>
      </c>
      <c r="C1658">
        <v>20</v>
      </c>
      <c r="D1658">
        <v>10</v>
      </c>
      <c r="E1658">
        <v>1</v>
      </c>
      <c r="F1658">
        <v>32</v>
      </c>
      <c r="G1658">
        <v>1690</v>
      </c>
      <c r="H1658">
        <v>0.69999998807907104</v>
      </c>
      <c r="I1658" t="s">
        <v>392</v>
      </c>
      <c r="J1658" t="s">
        <v>393</v>
      </c>
    </row>
    <row r="1659" spans="1:10" x14ac:dyDescent="0.2">
      <c r="A1659">
        <v>10</v>
      </c>
      <c r="B1659" t="s">
        <v>39</v>
      </c>
      <c r="C1659">
        <v>30</v>
      </c>
      <c r="D1659">
        <v>15</v>
      </c>
      <c r="E1659">
        <v>0</v>
      </c>
      <c r="F1659">
        <v>32</v>
      </c>
      <c r="G1659">
        <v>1706</v>
      </c>
      <c r="H1659">
        <v>0.69999998807907104</v>
      </c>
      <c r="I1659" t="s">
        <v>392</v>
      </c>
      <c r="J1659" t="s">
        <v>393</v>
      </c>
    </row>
    <row r="1660" spans="1:10" x14ac:dyDescent="0.2">
      <c r="A1660">
        <v>11</v>
      </c>
      <c r="B1660" t="s">
        <v>40</v>
      </c>
      <c r="C1660">
        <v>30</v>
      </c>
      <c r="D1660">
        <v>15</v>
      </c>
      <c r="E1660">
        <v>1</v>
      </c>
      <c r="F1660">
        <v>32</v>
      </c>
      <c r="G1660">
        <v>1738</v>
      </c>
      <c r="H1660">
        <v>0.69999998807907104</v>
      </c>
      <c r="I1660" t="s">
        <v>392</v>
      </c>
      <c r="J1660" t="s">
        <v>393</v>
      </c>
    </row>
    <row r="1662" spans="1:10" x14ac:dyDescent="0.2">
      <c r="A1662" t="s">
        <v>394</v>
      </c>
    </row>
    <row r="1663" spans="1:10" x14ac:dyDescent="0.2">
      <c r="A1663" t="s">
        <v>395</v>
      </c>
      <c r="B1663" t="s">
        <v>396</v>
      </c>
      <c r="C1663">
        <v>2</v>
      </c>
      <c r="D1663">
        <v>3</v>
      </c>
      <c r="E1663">
        <v>4</v>
      </c>
      <c r="F1663">
        <v>5</v>
      </c>
    </row>
    <row r="1664" spans="1:10" x14ac:dyDescent="0.2">
      <c r="A1664">
        <v>1</v>
      </c>
      <c r="B1664" t="s">
        <v>397</v>
      </c>
      <c r="C1664" t="s">
        <v>398</v>
      </c>
      <c r="D1664" t="s">
        <v>392</v>
      </c>
      <c r="E1664" t="s">
        <v>399</v>
      </c>
      <c r="F1664" t="s">
        <v>400</v>
      </c>
    </row>
    <row r="1665" spans="1:8" x14ac:dyDescent="0.2">
      <c r="A1665">
        <v>2</v>
      </c>
      <c r="B1665" t="s">
        <v>392</v>
      </c>
      <c r="C1665" t="s">
        <v>401</v>
      </c>
      <c r="D1665" t="s">
        <v>392</v>
      </c>
      <c r="E1665" t="s">
        <v>402</v>
      </c>
      <c r="F1665" t="s">
        <v>403</v>
      </c>
    </row>
    <row r="1666" spans="1:8" x14ac:dyDescent="0.2">
      <c r="A1666">
        <v>3</v>
      </c>
      <c r="B1666" t="s">
        <v>392</v>
      </c>
      <c r="C1666" t="s">
        <v>404</v>
      </c>
      <c r="D1666" t="s">
        <v>392</v>
      </c>
      <c r="E1666" t="s">
        <v>405</v>
      </c>
      <c r="F1666" t="s">
        <v>40</v>
      </c>
    </row>
    <row r="1667" spans="1:8" x14ac:dyDescent="0.2">
      <c r="A1667">
        <v>4</v>
      </c>
      <c r="B1667" t="s">
        <v>392</v>
      </c>
      <c r="C1667" t="s">
        <v>392</v>
      </c>
      <c r="D1667" t="s">
        <v>392</v>
      </c>
      <c r="E1667" t="s">
        <v>406</v>
      </c>
      <c r="F1667" t="s">
        <v>392</v>
      </c>
    </row>
    <row r="1669" spans="1:8" x14ac:dyDescent="0.2">
      <c r="A1669" t="s">
        <v>407</v>
      </c>
    </row>
    <row r="1671" spans="1:8" x14ac:dyDescent="0.2">
      <c r="A1671" t="s">
        <v>408</v>
      </c>
    </row>
    <row r="1672" spans="1:8" x14ac:dyDescent="0.2">
      <c r="A1672" t="s">
        <v>21</v>
      </c>
      <c r="B1672" t="s">
        <v>22</v>
      </c>
      <c r="C1672" t="s">
        <v>409</v>
      </c>
      <c r="D1672" t="s">
        <v>43</v>
      </c>
      <c r="E1672" t="s">
        <v>410</v>
      </c>
      <c r="F1672" t="s">
        <v>46</v>
      </c>
      <c r="G1672" t="s">
        <v>47</v>
      </c>
      <c r="H1672" t="s">
        <v>30</v>
      </c>
    </row>
    <row r="1673" spans="1:8" x14ac:dyDescent="0.2">
      <c r="A1673">
        <v>1</v>
      </c>
      <c r="B1673" t="s">
        <v>30</v>
      </c>
      <c r="C1673" t="s">
        <v>411</v>
      </c>
      <c r="D1673">
        <v>3.7672998905181885</v>
      </c>
      <c r="E1673">
        <v>3.4723999500274658</v>
      </c>
      <c r="F1673">
        <v>21.532199859619141</v>
      </c>
      <c r="G1673">
        <v>0.16130000352859497</v>
      </c>
      <c r="H1673">
        <v>1</v>
      </c>
    </row>
    <row r="1674" spans="1:8" x14ac:dyDescent="0.2">
      <c r="A1674">
        <v>2</v>
      </c>
      <c r="B1674" t="s">
        <v>31</v>
      </c>
      <c r="C1674" t="s">
        <v>412</v>
      </c>
      <c r="D1674">
        <v>7.5739998817443848</v>
      </c>
      <c r="E1674">
        <v>1.614799976348877</v>
      </c>
      <c r="F1674">
        <v>1.996399998664856</v>
      </c>
      <c r="G1674">
        <v>0.80889999866485596</v>
      </c>
      <c r="H1674">
        <v>1</v>
      </c>
    </row>
    <row r="1675" spans="1:8" x14ac:dyDescent="0.2">
      <c r="A1675">
        <v>3</v>
      </c>
      <c r="B1675" t="s">
        <v>50</v>
      </c>
      <c r="C1675" t="s">
        <v>413</v>
      </c>
      <c r="D1675">
        <v>15.250300407409668</v>
      </c>
      <c r="E1675">
        <v>1.0709999799728394</v>
      </c>
      <c r="F1675">
        <v>1.2035000324249268</v>
      </c>
      <c r="G1675">
        <v>0.88969999551773071</v>
      </c>
      <c r="H1675">
        <v>1.0002000331878662</v>
      </c>
    </row>
    <row r="1676" spans="1:8" x14ac:dyDescent="0.2">
      <c r="A1676">
        <v>4</v>
      </c>
      <c r="B1676" t="s">
        <v>51</v>
      </c>
      <c r="C1676" t="s">
        <v>414</v>
      </c>
      <c r="D1676">
        <v>24.793899536132812</v>
      </c>
      <c r="E1676">
        <v>0.86309999227523804</v>
      </c>
      <c r="F1676">
        <v>0.93500000238418579</v>
      </c>
      <c r="G1676">
        <v>0.92309999465942383</v>
      </c>
      <c r="H1676">
        <v>1.0001000165939331</v>
      </c>
    </row>
    <row r="1677" spans="1:8" x14ac:dyDescent="0.2">
      <c r="A1677">
        <v>5</v>
      </c>
      <c r="B1677" t="s">
        <v>52</v>
      </c>
      <c r="C1677" t="s">
        <v>415</v>
      </c>
      <c r="D1677">
        <v>11.592599868774414</v>
      </c>
      <c r="E1677">
        <v>5.3768000602722168</v>
      </c>
      <c r="F1677">
        <v>10.723799705505371</v>
      </c>
      <c r="G1677">
        <v>0.49950000643730164</v>
      </c>
      <c r="H1677">
        <v>1.0038000345230103</v>
      </c>
    </row>
    <row r="1678" spans="1:8" x14ac:dyDescent="0.2">
      <c r="A1678">
        <v>6</v>
      </c>
      <c r="B1678" t="s">
        <v>53</v>
      </c>
      <c r="C1678" t="s">
        <v>416</v>
      </c>
      <c r="D1678">
        <v>21.579999923706055</v>
      </c>
      <c r="E1678">
        <v>3.6456000804901123</v>
      </c>
      <c r="F1678">
        <v>5.8873000144958496</v>
      </c>
      <c r="G1678">
        <v>0.61500000953674316</v>
      </c>
      <c r="H1678">
        <v>1.0068999528884888</v>
      </c>
    </row>
    <row r="1679" spans="1:8" x14ac:dyDescent="0.2">
      <c r="A1679">
        <v>7</v>
      </c>
      <c r="B1679" t="s">
        <v>54</v>
      </c>
      <c r="C1679" t="s">
        <v>414</v>
      </c>
      <c r="D1679">
        <v>55.340999603271484</v>
      </c>
      <c r="E1679">
        <v>3.2097001075744629</v>
      </c>
      <c r="F1679">
        <v>4.4021000862121582</v>
      </c>
      <c r="G1679">
        <v>0.72850000858306885</v>
      </c>
      <c r="H1679">
        <v>1.0009000301361084</v>
      </c>
    </row>
    <row r="1680" spans="1:8" x14ac:dyDescent="0.2">
      <c r="A1680">
        <v>8</v>
      </c>
      <c r="B1680" t="s">
        <v>55</v>
      </c>
      <c r="C1680" t="s">
        <v>416</v>
      </c>
      <c r="D1680">
        <v>20.350000381469727</v>
      </c>
      <c r="E1680">
        <v>4.6729998588562012</v>
      </c>
      <c r="F1680">
        <v>7.9214000701904297</v>
      </c>
      <c r="G1680">
        <v>0.58609998226165771</v>
      </c>
      <c r="H1680">
        <v>1.0065000057220459</v>
      </c>
    </row>
    <row r="1681" spans="1:9" x14ac:dyDescent="0.2">
      <c r="A1681">
        <v>9</v>
      </c>
      <c r="B1681" t="s">
        <v>56</v>
      </c>
      <c r="C1681" t="s">
        <v>417</v>
      </c>
      <c r="D1681">
        <v>23.877099990844727</v>
      </c>
      <c r="E1681">
        <v>0.19910000264644623</v>
      </c>
      <c r="F1681">
        <v>0.20250000059604645</v>
      </c>
      <c r="G1681">
        <v>0.98320001363754272</v>
      </c>
      <c r="H1681">
        <v>1</v>
      </c>
    </row>
    <row r="1682" spans="1:9" x14ac:dyDescent="0.2">
      <c r="A1682">
        <v>10</v>
      </c>
      <c r="B1682" t="s">
        <v>57</v>
      </c>
      <c r="C1682" t="s">
        <v>418</v>
      </c>
      <c r="D1682">
        <v>42.30059814453125</v>
      </c>
      <c r="E1682">
        <v>0.26780000329017639</v>
      </c>
      <c r="F1682">
        <v>0.27369999885559082</v>
      </c>
      <c r="G1682">
        <v>0.97869998216629028</v>
      </c>
      <c r="H1682">
        <v>1</v>
      </c>
    </row>
    <row r="1683" spans="1:9" x14ac:dyDescent="0.2">
      <c r="A1683">
        <v>11</v>
      </c>
      <c r="B1683" t="s">
        <v>58</v>
      </c>
      <c r="C1683" t="s">
        <v>419</v>
      </c>
      <c r="D1683">
        <v>99.9833984375</v>
      </c>
      <c r="E1683">
        <v>0.59130001068115234</v>
      </c>
      <c r="F1683">
        <v>0.60600000619888306</v>
      </c>
      <c r="G1683">
        <v>0.9757000207901001</v>
      </c>
      <c r="H1683">
        <v>1</v>
      </c>
    </row>
    <row r="1685" spans="1:9" x14ac:dyDescent="0.2">
      <c r="A1685" t="s">
        <v>420</v>
      </c>
    </row>
    <row r="1686" spans="1:9" x14ac:dyDescent="0.2">
      <c r="A1686" t="s">
        <v>21</v>
      </c>
      <c r="B1686" t="s">
        <v>22</v>
      </c>
      <c r="C1686" t="s">
        <v>421</v>
      </c>
      <c r="D1686" t="s">
        <v>24</v>
      </c>
      <c r="E1686" t="s">
        <v>422</v>
      </c>
      <c r="F1686" t="s">
        <v>423</v>
      </c>
      <c r="G1686" t="s">
        <v>27</v>
      </c>
      <c r="H1686" t="s">
        <v>424</v>
      </c>
      <c r="I1686" t="s">
        <v>425</v>
      </c>
    </row>
    <row r="1687" spans="1:9" x14ac:dyDescent="0.2">
      <c r="A1687">
        <v>1</v>
      </c>
      <c r="B1687" t="s">
        <v>30</v>
      </c>
      <c r="C1687">
        <v>2.0010000767456404E-8</v>
      </c>
      <c r="D1687">
        <v>518.70001220703125</v>
      </c>
      <c r="E1687">
        <v>137.5</v>
      </c>
      <c r="F1687">
        <v>84</v>
      </c>
      <c r="G1687">
        <v>0.74000000953674316</v>
      </c>
      <c r="H1687" t="s">
        <v>426</v>
      </c>
      <c r="I1687" t="s">
        <v>427</v>
      </c>
    </row>
    <row r="1688" spans="1:9" x14ac:dyDescent="0.2">
      <c r="A1688">
        <v>2</v>
      </c>
      <c r="B1688" t="s">
        <v>31</v>
      </c>
      <c r="C1688">
        <v>2.0010000767456404E-8</v>
      </c>
      <c r="D1688">
        <v>2201.199951171875</v>
      </c>
      <c r="E1688">
        <v>15.699999809265137</v>
      </c>
      <c r="F1688">
        <v>11</v>
      </c>
      <c r="G1688">
        <v>0.30000001192092896</v>
      </c>
      <c r="H1688" t="s">
        <v>426</v>
      </c>
      <c r="I1688" t="s">
        <v>428</v>
      </c>
    </row>
    <row r="1689" spans="1:9" x14ac:dyDescent="0.2">
      <c r="A1689">
        <v>3</v>
      </c>
      <c r="B1689" t="s">
        <v>32</v>
      </c>
      <c r="C1689">
        <v>2.0010000767456404E-8</v>
      </c>
      <c r="D1689">
        <v>5679.7998046875</v>
      </c>
      <c r="E1689">
        <v>33.599998474121094</v>
      </c>
      <c r="F1689">
        <v>22.700000762939453</v>
      </c>
      <c r="G1689">
        <v>0.18999999761581421</v>
      </c>
      <c r="H1689" t="s">
        <v>426</v>
      </c>
      <c r="I1689" t="s">
        <v>429</v>
      </c>
    </row>
    <row r="1690" spans="1:9" x14ac:dyDescent="0.2">
      <c r="A1690">
        <v>4</v>
      </c>
      <c r="B1690" t="s">
        <v>33</v>
      </c>
      <c r="C1690">
        <v>1.9990000765801597E-8</v>
      </c>
      <c r="D1690">
        <v>9333.5</v>
      </c>
      <c r="E1690">
        <v>48.799999237060547</v>
      </c>
      <c r="F1690">
        <v>43.299999237060547</v>
      </c>
      <c r="G1690">
        <v>0.15000000596046448</v>
      </c>
      <c r="H1690" t="s">
        <v>426</v>
      </c>
      <c r="I1690" t="s">
        <v>430</v>
      </c>
    </row>
    <row r="1691" spans="1:9" x14ac:dyDescent="0.2">
      <c r="A1691">
        <v>5</v>
      </c>
      <c r="B1691" t="s">
        <v>34</v>
      </c>
      <c r="C1691">
        <v>1.9990000765801597E-8</v>
      </c>
      <c r="D1691">
        <v>946.0999755859375</v>
      </c>
      <c r="E1691">
        <v>8</v>
      </c>
      <c r="F1691">
        <v>6</v>
      </c>
      <c r="G1691">
        <v>0.46000000834465027</v>
      </c>
      <c r="H1691" t="s">
        <v>426</v>
      </c>
      <c r="I1691" t="s">
        <v>431</v>
      </c>
    </row>
    <row r="1692" spans="1:9" x14ac:dyDescent="0.2">
      <c r="A1692">
        <v>6</v>
      </c>
      <c r="B1692" t="s">
        <v>35</v>
      </c>
      <c r="C1692">
        <v>1.9999999878450581E-8</v>
      </c>
      <c r="D1692">
        <v>3476.10009765625</v>
      </c>
      <c r="E1692">
        <v>37.200000762939453</v>
      </c>
      <c r="F1692">
        <v>18.200000762939453</v>
      </c>
      <c r="G1692">
        <v>0.23999999463558197</v>
      </c>
      <c r="H1692" t="s">
        <v>426</v>
      </c>
      <c r="I1692" t="s">
        <v>432</v>
      </c>
    </row>
    <row r="1693" spans="1:9" x14ac:dyDescent="0.2">
      <c r="A1693">
        <v>7</v>
      </c>
      <c r="B1693" t="s">
        <v>36</v>
      </c>
      <c r="C1693">
        <v>1.9990000765801597E-8</v>
      </c>
      <c r="D1693">
        <v>10542.5</v>
      </c>
      <c r="E1693">
        <v>126.69999694824219</v>
      </c>
      <c r="F1693">
        <v>38.400001525878906</v>
      </c>
      <c r="G1693">
        <v>0.14000000059604645</v>
      </c>
      <c r="H1693" t="s">
        <v>426</v>
      </c>
      <c r="I1693" t="s">
        <v>430</v>
      </c>
    </row>
    <row r="1694" spans="1:9" x14ac:dyDescent="0.2">
      <c r="A1694">
        <v>8</v>
      </c>
      <c r="B1694" t="s">
        <v>37</v>
      </c>
      <c r="C1694">
        <v>1.9999999878450581E-8</v>
      </c>
      <c r="D1694">
        <v>2742.5</v>
      </c>
      <c r="E1694">
        <v>17.200000762939453</v>
      </c>
      <c r="F1694">
        <v>15</v>
      </c>
      <c r="G1694">
        <v>0.27000001072883606</v>
      </c>
      <c r="H1694" t="s">
        <v>426</v>
      </c>
      <c r="I1694" t="s">
        <v>432</v>
      </c>
    </row>
    <row r="1695" spans="1:9" x14ac:dyDescent="0.2">
      <c r="A1695">
        <v>9</v>
      </c>
      <c r="B1695" t="s">
        <v>38</v>
      </c>
      <c r="C1695">
        <v>1.9990000765801597E-8</v>
      </c>
      <c r="D1695">
        <v>2234.10009765625</v>
      </c>
      <c r="E1695">
        <v>26</v>
      </c>
      <c r="F1695">
        <v>23.200000762939453</v>
      </c>
      <c r="G1695">
        <v>0.30000001192092896</v>
      </c>
      <c r="H1695" t="s">
        <v>426</v>
      </c>
      <c r="I1695" t="s">
        <v>433</v>
      </c>
    </row>
    <row r="1696" spans="1:9" x14ac:dyDescent="0.2">
      <c r="A1696">
        <v>10</v>
      </c>
      <c r="B1696" t="s">
        <v>39</v>
      </c>
      <c r="C1696">
        <v>1.9990000765801597E-8</v>
      </c>
      <c r="D1696">
        <v>3787.300048828125</v>
      </c>
      <c r="E1696">
        <v>69.599998474121094</v>
      </c>
      <c r="F1696">
        <v>20.200000762939453</v>
      </c>
      <c r="G1696">
        <v>0.23000000417232513</v>
      </c>
      <c r="H1696" t="s">
        <v>426</v>
      </c>
      <c r="I1696" t="s">
        <v>434</v>
      </c>
    </row>
    <row r="1697" spans="1:10" x14ac:dyDescent="0.2">
      <c r="A1697">
        <v>11</v>
      </c>
      <c r="B1697" t="s">
        <v>40</v>
      </c>
      <c r="C1697">
        <v>2.0010000767456404E-8</v>
      </c>
      <c r="D1697">
        <v>4901</v>
      </c>
      <c r="E1697">
        <v>11.699999809265137</v>
      </c>
      <c r="F1697">
        <v>9.8999996185302734</v>
      </c>
      <c r="G1697">
        <v>0.20000000298023224</v>
      </c>
      <c r="H1697" t="s">
        <v>426</v>
      </c>
      <c r="I1697" t="s">
        <v>435</v>
      </c>
    </row>
    <row r="1699" spans="1:10" x14ac:dyDescent="0.2">
      <c r="A1699" t="s">
        <v>62</v>
      </c>
    </row>
    <row r="1702" spans="1:10" x14ac:dyDescent="0.2">
      <c r="A1702" t="s">
        <v>368</v>
      </c>
    </row>
    <row r="1703" spans="1:10" x14ac:dyDescent="0.2">
      <c r="A1703" t="s">
        <v>369</v>
      </c>
    </row>
    <row r="1704" spans="1:10" x14ac:dyDescent="0.2">
      <c r="A1704" t="s">
        <v>21</v>
      </c>
      <c r="B1704" t="s">
        <v>22</v>
      </c>
      <c r="C1704" t="s">
        <v>370</v>
      </c>
      <c r="D1704" t="s">
        <v>371</v>
      </c>
      <c r="E1704" t="s">
        <v>372</v>
      </c>
      <c r="F1704" t="s">
        <v>373</v>
      </c>
      <c r="G1704" t="s">
        <v>374</v>
      </c>
      <c r="H1704" t="s">
        <v>375</v>
      </c>
      <c r="I1704" t="s">
        <v>376</v>
      </c>
      <c r="J1704" t="s">
        <v>377</v>
      </c>
    </row>
    <row r="1705" spans="1:10" x14ac:dyDescent="0.2">
      <c r="A1705">
        <v>1</v>
      </c>
      <c r="B1705" t="s">
        <v>30</v>
      </c>
      <c r="C1705" t="s">
        <v>378</v>
      </c>
      <c r="D1705" t="s">
        <v>379</v>
      </c>
      <c r="E1705">
        <v>1</v>
      </c>
      <c r="F1705">
        <v>15</v>
      </c>
      <c r="G1705">
        <v>84.869003295898438</v>
      </c>
      <c r="H1705">
        <v>1.8320000171661377</v>
      </c>
      <c r="I1705">
        <v>6</v>
      </c>
      <c r="J1705">
        <v>5</v>
      </c>
    </row>
    <row r="1706" spans="1:10" x14ac:dyDescent="0.2">
      <c r="A1706">
        <v>2</v>
      </c>
      <c r="B1706" t="s">
        <v>31</v>
      </c>
      <c r="C1706" t="s">
        <v>378</v>
      </c>
      <c r="D1706" t="s">
        <v>380</v>
      </c>
      <c r="E1706">
        <v>2</v>
      </c>
      <c r="F1706">
        <v>15</v>
      </c>
      <c r="G1706">
        <v>151.10800170898438</v>
      </c>
      <c r="H1706">
        <v>0.47277998924255371</v>
      </c>
      <c r="I1706">
        <v>2</v>
      </c>
      <c r="J1706">
        <v>2</v>
      </c>
    </row>
    <row r="1707" spans="1:10" x14ac:dyDescent="0.2">
      <c r="A1707">
        <v>3</v>
      </c>
      <c r="B1707" t="s">
        <v>32</v>
      </c>
      <c r="C1707" t="s">
        <v>378</v>
      </c>
      <c r="D1707" t="s">
        <v>380</v>
      </c>
      <c r="E1707">
        <v>2</v>
      </c>
      <c r="F1707">
        <v>15</v>
      </c>
      <c r="G1707">
        <v>119.48699951171875</v>
      </c>
      <c r="H1707">
        <v>0.37413999438285828</v>
      </c>
      <c r="I1707">
        <v>3</v>
      </c>
      <c r="J1707">
        <v>7</v>
      </c>
    </row>
    <row r="1708" spans="1:10" x14ac:dyDescent="0.2">
      <c r="A1708">
        <v>4</v>
      </c>
      <c r="B1708" t="s">
        <v>33</v>
      </c>
      <c r="C1708" t="s">
        <v>378</v>
      </c>
      <c r="D1708" t="s">
        <v>380</v>
      </c>
      <c r="E1708">
        <v>2</v>
      </c>
      <c r="F1708">
        <v>15</v>
      </c>
      <c r="G1708">
        <v>107.24500274658203</v>
      </c>
      <c r="H1708">
        <v>0.33583998680114746</v>
      </c>
      <c r="I1708">
        <v>2</v>
      </c>
      <c r="J1708">
        <v>2.4000000953674316</v>
      </c>
    </row>
    <row r="1709" spans="1:10" x14ac:dyDescent="0.2">
      <c r="A1709">
        <v>5</v>
      </c>
      <c r="B1709" t="s">
        <v>34</v>
      </c>
      <c r="C1709" t="s">
        <v>378</v>
      </c>
      <c r="D1709" t="s">
        <v>381</v>
      </c>
      <c r="E1709">
        <v>4</v>
      </c>
      <c r="F1709">
        <v>15</v>
      </c>
      <c r="G1709">
        <v>129.45700073242188</v>
      </c>
      <c r="H1709">
        <v>1.1910099983215332</v>
      </c>
      <c r="I1709">
        <v>4.9000000953674316</v>
      </c>
      <c r="J1709">
        <v>4.1999998092651367</v>
      </c>
    </row>
    <row r="1710" spans="1:10" x14ac:dyDescent="0.2">
      <c r="A1710">
        <v>6</v>
      </c>
      <c r="B1710" t="s">
        <v>35</v>
      </c>
      <c r="C1710" t="s">
        <v>378</v>
      </c>
      <c r="D1710" t="s">
        <v>381</v>
      </c>
      <c r="E1710">
        <v>4</v>
      </c>
      <c r="F1710">
        <v>15</v>
      </c>
      <c r="G1710">
        <v>90.679000854492188</v>
      </c>
      <c r="H1710">
        <v>0.83393001556396484</v>
      </c>
      <c r="I1710">
        <v>5.5</v>
      </c>
      <c r="J1710">
        <v>5.9000000953674316</v>
      </c>
    </row>
    <row r="1711" spans="1:10" x14ac:dyDescent="0.2">
      <c r="A1711">
        <v>7</v>
      </c>
      <c r="B1711" t="s">
        <v>36</v>
      </c>
      <c r="C1711" t="s">
        <v>378</v>
      </c>
      <c r="D1711" t="s">
        <v>381</v>
      </c>
      <c r="E1711">
        <v>4</v>
      </c>
      <c r="F1711">
        <v>15</v>
      </c>
      <c r="G1711">
        <v>77.502998352050781</v>
      </c>
      <c r="H1711">
        <v>0.71253997087478638</v>
      </c>
      <c r="I1711">
        <v>3.2999999523162842</v>
      </c>
      <c r="J1711">
        <v>4.0999999046325684</v>
      </c>
    </row>
    <row r="1712" spans="1:10" x14ac:dyDescent="0.2">
      <c r="A1712">
        <v>8</v>
      </c>
      <c r="B1712" t="s">
        <v>37</v>
      </c>
      <c r="C1712" t="s">
        <v>378</v>
      </c>
      <c r="D1712" t="s">
        <v>381</v>
      </c>
      <c r="E1712">
        <v>4</v>
      </c>
      <c r="F1712">
        <v>15</v>
      </c>
      <c r="G1712">
        <v>107.51300048828125</v>
      </c>
      <c r="H1712">
        <v>0.98900002241134644</v>
      </c>
      <c r="I1712">
        <v>7.5</v>
      </c>
      <c r="J1712">
        <v>3</v>
      </c>
    </row>
    <row r="1713" spans="1:10" x14ac:dyDescent="0.2">
      <c r="A1713">
        <v>9</v>
      </c>
      <c r="B1713" t="s">
        <v>38</v>
      </c>
      <c r="C1713" t="s">
        <v>378</v>
      </c>
      <c r="D1713" t="s">
        <v>382</v>
      </c>
      <c r="E1713">
        <v>5</v>
      </c>
      <c r="F1713">
        <v>15</v>
      </c>
      <c r="G1713">
        <v>134.93400573730469</v>
      </c>
      <c r="H1713">
        <v>0.19359999895095825</v>
      </c>
      <c r="I1713">
        <v>3.5</v>
      </c>
      <c r="J1713">
        <v>3.5999999046325684</v>
      </c>
    </row>
    <row r="1714" spans="1:10" x14ac:dyDescent="0.2">
      <c r="A1714">
        <v>10</v>
      </c>
      <c r="B1714" t="s">
        <v>39</v>
      </c>
      <c r="C1714" t="s">
        <v>378</v>
      </c>
      <c r="D1714" t="s">
        <v>382</v>
      </c>
      <c r="E1714">
        <v>5</v>
      </c>
      <c r="F1714">
        <v>15</v>
      </c>
      <c r="G1714">
        <v>146.42500305175781</v>
      </c>
      <c r="H1714">
        <v>0.21017999947071075</v>
      </c>
      <c r="I1714">
        <v>1</v>
      </c>
      <c r="J1714">
        <v>3.2999999523162842</v>
      </c>
    </row>
    <row r="1715" spans="1:10" x14ac:dyDescent="0.2">
      <c r="A1715">
        <v>11</v>
      </c>
      <c r="B1715" t="s">
        <v>40</v>
      </c>
      <c r="C1715" t="s">
        <v>378</v>
      </c>
      <c r="D1715" t="s">
        <v>382</v>
      </c>
      <c r="E1715">
        <v>5</v>
      </c>
      <c r="F1715">
        <v>15</v>
      </c>
      <c r="G1715">
        <v>191.38900756835938</v>
      </c>
      <c r="H1715">
        <v>0.27485001087188721</v>
      </c>
      <c r="I1715">
        <v>3</v>
      </c>
      <c r="J1715">
        <v>4</v>
      </c>
    </row>
    <row r="1717" spans="1:10" x14ac:dyDescent="0.2">
      <c r="A1717" t="s">
        <v>21</v>
      </c>
      <c r="B1717" t="s">
        <v>22</v>
      </c>
      <c r="C1717" t="s">
        <v>383</v>
      </c>
      <c r="D1717" t="s">
        <v>384</v>
      </c>
      <c r="E1717" t="s">
        <v>385</v>
      </c>
      <c r="F1717" t="s">
        <v>386</v>
      </c>
      <c r="G1717" t="s">
        <v>387</v>
      </c>
      <c r="H1717" t="s">
        <v>388</v>
      </c>
      <c r="I1717" t="s">
        <v>389</v>
      </c>
      <c r="J1717" t="s">
        <v>390</v>
      </c>
    </row>
    <row r="1718" spans="1:10" x14ac:dyDescent="0.2">
      <c r="A1718">
        <v>1</v>
      </c>
      <c r="B1718" t="s">
        <v>30</v>
      </c>
      <c r="C1718">
        <v>10</v>
      </c>
      <c r="D1718">
        <v>5</v>
      </c>
      <c r="E1718">
        <v>1</v>
      </c>
      <c r="F1718">
        <v>64</v>
      </c>
      <c r="G1718">
        <v>1630</v>
      </c>
      <c r="H1718">
        <v>0.69999998807907104</v>
      </c>
      <c r="I1718">
        <v>9.3000001907348633</v>
      </c>
      <c r="J1718" t="s">
        <v>391</v>
      </c>
    </row>
    <row r="1719" spans="1:10" x14ac:dyDescent="0.2">
      <c r="A1719">
        <v>2</v>
      </c>
      <c r="B1719" t="s">
        <v>31</v>
      </c>
      <c r="C1719">
        <v>20</v>
      </c>
      <c r="D1719">
        <v>10</v>
      </c>
      <c r="E1719">
        <v>0</v>
      </c>
      <c r="F1719">
        <v>64</v>
      </c>
      <c r="G1719">
        <v>1686</v>
      </c>
      <c r="H1719">
        <v>0.69999998807907104</v>
      </c>
      <c r="I1719" t="s">
        <v>392</v>
      </c>
      <c r="J1719" t="s">
        <v>393</v>
      </c>
    </row>
    <row r="1720" spans="1:10" x14ac:dyDescent="0.2">
      <c r="A1720">
        <v>3</v>
      </c>
      <c r="B1720" t="s">
        <v>32</v>
      </c>
      <c r="C1720">
        <v>20</v>
      </c>
      <c r="D1720">
        <v>10</v>
      </c>
      <c r="E1720">
        <v>0</v>
      </c>
      <c r="F1720">
        <v>64</v>
      </c>
      <c r="G1720">
        <v>1672</v>
      </c>
      <c r="H1720">
        <v>0.69999998807907104</v>
      </c>
      <c r="I1720" t="s">
        <v>392</v>
      </c>
      <c r="J1720" t="s">
        <v>393</v>
      </c>
    </row>
    <row r="1721" spans="1:10" x14ac:dyDescent="0.2">
      <c r="A1721">
        <v>4</v>
      </c>
      <c r="B1721" t="s">
        <v>33</v>
      </c>
      <c r="C1721">
        <v>20</v>
      </c>
      <c r="D1721">
        <v>10</v>
      </c>
      <c r="E1721">
        <v>1</v>
      </c>
      <c r="F1721">
        <v>64</v>
      </c>
      <c r="G1721">
        <v>1664</v>
      </c>
      <c r="H1721">
        <v>0.69999998807907104</v>
      </c>
      <c r="I1721" t="s">
        <v>392</v>
      </c>
      <c r="J1721" t="s">
        <v>393</v>
      </c>
    </row>
    <row r="1722" spans="1:10" x14ac:dyDescent="0.2">
      <c r="A1722">
        <v>5</v>
      </c>
      <c r="B1722" t="s">
        <v>34</v>
      </c>
      <c r="C1722">
        <v>10</v>
      </c>
      <c r="D1722">
        <v>5</v>
      </c>
      <c r="E1722">
        <v>1</v>
      </c>
      <c r="F1722">
        <v>32</v>
      </c>
      <c r="G1722">
        <v>1658</v>
      </c>
      <c r="H1722">
        <v>0.69999998807907104</v>
      </c>
      <c r="I1722">
        <v>9.3000001907348633</v>
      </c>
      <c r="J1722" t="s">
        <v>391</v>
      </c>
    </row>
    <row r="1723" spans="1:10" x14ac:dyDescent="0.2">
      <c r="A1723">
        <v>6</v>
      </c>
      <c r="B1723" t="s">
        <v>35</v>
      </c>
      <c r="C1723">
        <v>20</v>
      </c>
      <c r="D1723">
        <v>10</v>
      </c>
      <c r="E1723">
        <v>1</v>
      </c>
      <c r="F1723">
        <v>32</v>
      </c>
      <c r="G1723">
        <v>1632</v>
      </c>
      <c r="H1723">
        <v>0.69999998807907104</v>
      </c>
      <c r="I1723">
        <v>9.3000001907348633</v>
      </c>
      <c r="J1723" t="s">
        <v>391</v>
      </c>
    </row>
    <row r="1724" spans="1:10" x14ac:dyDescent="0.2">
      <c r="A1724">
        <v>7</v>
      </c>
      <c r="B1724" t="s">
        <v>36</v>
      </c>
      <c r="C1724">
        <v>20</v>
      </c>
      <c r="D1724">
        <v>10</v>
      </c>
      <c r="E1724">
        <v>1</v>
      </c>
      <c r="F1724">
        <v>32</v>
      </c>
      <c r="G1724">
        <v>1622</v>
      </c>
      <c r="H1724">
        <v>0.69999998807907104</v>
      </c>
      <c r="I1724">
        <v>9.3000001907348633</v>
      </c>
      <c r="J1724" t="s">
        <v>391</v>
      </c>
    </row>
    <row r="1725" spans="1:10" x14ac:dyDescent="0.2">
      <c r="A1725">
        <v>8</v>
      </c>
      <c r="B1725" t="s">
        <v>37</v>
      </c>
      <c r="C1725">
        <v>20</v>
      </c>
      <c r="D1725">
        <v>10</v>
      </c>
      <c r="E1725">
        <v>1</v>
      </c>
      <c r="F1725">
        <v>32</v>
      </c>
      <c r="G1725">
        <v>1642</v>
      </c>
      <c r="H1725">
        <v>0.69999998807907104</v>
      </c>
      <c r="I1725">
        <v>9.3000001907348633</v>
      </c>
      <c r="J1725" t="s">
        <v>391</v>
      </c>
    </row>
    <row r="1726" spans="1:10" x14ac:dyDescent="0.2">
      <c r="A1726">
        <v>9</v>
      </c>
      <c r="B1726" t="s">
        <v>38</v>
      </c>
      <c r="C1726">
        <v>20</v>
      </c>
      <c r="D1726">
        <v>10</v>
      </c>
      <c r="E1726">
        <v>1</v>
      </c>
      <c r="F1726">
        <v>32</v>
      </c>
      <c r="G1726">
        <v>1690</v>
      </c>
      <c r="H1726">
        <v>0.69999998807907104</v>
      </c>
      <c r="I1726" t="s">
        <v>392</v>
      </c>
      <c r="J1726" t="s">
        <v>393</v>
      </c>
    </row>
    <row r="1727" spans="1:10" x14ac:dyDescent="0.2">
      <c r="A1727">
        <v>10</v>
      </c>
      <c r="B1727" t="s">
        <v>39</v>
      </c>
      <c r="C1727">
        <v>30</v>
      </c>
      <c r="D1727">
        <v>15</v>
      </c>
      <c r="E1727">
        <v>0</v>
      </c>
      <c r="F1727">
        <v>32</v>
      </c>
      <c r="G1727">
        <v>1706</v>
      </c>
      <c r="H1727">
        <v>0.69999998807907104</v>
      </c>
      <c r="I1727" t="s">
        <v>392</v>
      </c>
      <c r="J1727" t="s">
        <v>393</v>
      </c>
    </row>
    <row r="1728" spans="1:10" x14ac:dyDescent="0.2">
      <c r="A1728">
        <v>11</v>
      </c>
      <c r="B1728" t="s">
        <v>40</v>
      </c>
      <c r="C1728">
        <v>30</v>
      </c>
      <c r="D1728">
        <v>15</v>
      </c>
      <c r="E1728">
        <v>1</v>
      </c>
      <c r="F1728">
        <v>32</v>
      </c>
      <c r="G1728">
        <v>1738</v>
      </c>
      <c r="H1728">
        <v>0.69999998807907104</v>
      </c>
      <c r="I1728" t="s">
        <v>392</v>
      </c>
      <c r="J1728" t="s">
        <v>393</v>
      </c>
    </row>
    <row r="1730" spans="1:8" x14ac:dyDescent="0.2">
      <c r="A1730" t="s">
        <v>394</v>
      </c>
    </row>
    <row r="1731" spans="1:8" x14ac:dyDescent="0.2">
      <c r="A1731" t="s">
        <v>395</v>
      </c>
      <c r="B1731" t="s">
        <v>396</v>
      </c>
      <c r="C1731">
        <v>2</v>
      </c>
      <c r="D1731">
        <v>3</v>
      </c>
      <c r="E1731">
        <v>4</v>
      </c>
      <c r="F1731">
        <v>5</v>
      </c>
    </row>
    <row r="1732" spans="1:8" x14ac:dyDescent="0.2">
      <c r="A1732">
        <v>1</v>
      </c>
      <c r="B1732" t="s">
        <v>397</v>
      </c>
      <c r="C1732" t="s">
        <v>398</v>
      </c>
      <c r="D1732" t="s">
        <v>392</v>
      </c>
      <c r="E1732" t="s">
        <v>399</v>
      </c>
      <c r="F1732" t="s">
        <v>400</v>
      </c>
    </row>
    <row r="1733" spans="1:8" x14ac:dyDescent="0.2">
      <c r="A1733">
        <v>2</v>
      </c>
      <c r="B1733" t="s">
        <v>392</v>
      </c>
      <c r="C1733" t="s">
        <v>401</v>
      </c>
      <c r="D1733" t="s">
        <v>392</v>
      </c>
      <c r="E1733" t="s">
        <v>402</v>
      </c>
      <c r="F1733" t="s">
        <v>403</v>
      </c>
    </row>
    <row r="1734" spans="1:8" x14ac:dyDescent="0.2">
      <c r="A1734">
        <v>3</v>
      </c>
      <c r="B1734" t="s">
        <v>392</v>
      </c>
      <c r="C1734" t="s">
        <v>404</v>
      </c>
      <c r="D1734" t="s">
        <v>392</v>
      </c>
      <c r="E1734" t="s">
        <v>405</v>
      </c>
      <c r="F1734" t="s">
        <v>40</v>
      </c>
    </row>
    <row r="1735" spans="1:8" x14ac:dyDescent="0.2">
      <c r="A1735">
        <v>4</v>
      </c>
      <c r="B1735" t="s">
        <v>392</v>
      </c>
      <c r="C1735" t="s">
        <v>392</v>
      </c>
      <c r="D1735" t="s">
        <v>392</v>
      </c>
      <c r="E1735" t="s">
        <v>406</v>
      </c>
      <c r="F1735" t="s">
        <v>392</v>
      </c>
    </row>
    <row r="1737" spans="1:8" x14ac:dyDescent="0.2">
      <c r="A1737" t="s">
        <v>407</v>
      </c>
    </row>
    <row r="1739" spans="1:8" x14ac:dyDescent="0.2">
      <c r="A1739" t="s">
        <v>408</v>
      </c>
    </row>
    <row r="1740" spans="1:8" x14ac:dyDescent="0.2">
      <c r="A1740" t="s">
        <v>21</v>
      </c>
      <c r="B1740" t="s">
        <v>22</v>
      </c>
      <c r="C1740" t="s">
        <v>409</v>
      </c>
      <c r="D1740" t="s">
        <v>43</v>
      </c>
      <c r="E1740" t="s">
        <v>410</v>
      </c>
      <c r="F1740" t="s">
        <v>46</v>
      </c>
      <c r="G1740" t="s">
        <v>47</v>
      </c>
      <c r="H1740" t="s">
        <v>30</v>
      </c>
    </row>
    <row r="1741" spans="1:8" x14ac:dyDescent="0.2">
      <c r="A1741">
        <v>1</v>
      </c>
      <c r="B1741" t="s">
        <v>30</v>
      </c>
      <c r="C1741" t="s">
        <v>411</v>
      </c>
      <c r="D1741">
        <v>3.7672998905181885</v>
      </c>
      <c r="E1741">
        <v>3.4723999500274658</v>
      </c>
      <c r="F1741">
        <v>21.532199859619141</v>
      </c>
      <c r="G1741">
        <v>0.16130000352859497</v>
      </c>
      <c r="H1741">
        <v>1</v>
      </c>
    </row>
    <row r="1742" spans="1:8" x14ac:dyDescent="0.2">
      <c r="A1742">
        <v>2</v>
      </c>
      <c r="B1742" t="s">
        <v>31</v>
      </c>
      <c r="C1742" t="s">
        <v>412</v>
      </c>
      <c r="D1742">
        <v>7.5739998817443848</v>
      </c>
      <c r="E1742">
        <v>1.614799976348877</v>
      </c>
      <c r="F1742">
        <v>1.996399998664856</v>
      </c>
      <c r="G1742">
        <v>0.80889999866485596</v>
      </c>
      <c r="H1742">
        <v>1</v>
      </c>
    </row>
    <row r="1743" spans="1:8" x14ac:dyDescent="0.2">
      <c r="A1743">
        <v>3</v>
      </c>
      <c r="B1743" t="s">
        <v>50</v>
      </c>
      <c r="C1743" t="s">
        <v>413</v>
      </c>
      <c r="D1743">
        <v>15.250300407409668</v>
      </c>
      <c r="E1743">
        <v>1.0709999799728394</v>
      </c>
      <c r="F1743">
        <v>1.2035000324249268</v>
      </c>
      <c r="G1743">
        <v>0.88969999551773071</v>
      </c>
      <c r="H1743">
        <v>1.0002000331878662</v>
      </c>
    </row>
    <row r="1744" spans="1:8" x14ac:dyDescent="0.2">
      <c r="A1744">
        <v>4</v>
      </c>
      <c r="B1744" t="s">
        <v>51</v>
      </c>
      <c r="C1744" t="s">
        <v>414</v>
      </c>
      <c r="D1744">
        <v>24.793899536132812</v>
      </c>
      <c r="E1744">
        <v>0.86309999227523804</v>
      </c>
      <c r="F1744">
        <v>0.93500000238418579</v>
      </c>
      <c r="G1744">
        <v>0.92309999465942383</v>
      </c>
      <c r="H1744">
        <v>1.0001000165939331</v>
      </c>
    </row>
    <row r="1745" spans="1:9" x14ac:dyDescent="0.2">
      <c r="A1745">
        <v>5</v>
      </c>
      <c r="B1745" t="s">
        <v>52</v>
      </c>
      <c r="C1745" t="s">
        <v>415</v>
      </c>
      <c r="D1745">
        <v>11.592599868774414</v>
      </c>
      <c r="E1745">
        <v>5.3768000602722168</v>
      </c>
      <c r="F1745">
        <v>10.723799705505371</v>
      </c>
      <c r="G1745">
        <v>0.49950000643730164</v>
      </c>
      <c r="H1745">
        <v>1.0038000345230103</v>
      </c>
    </row>
    <row r="1746" spans="1:9" x14ac:dyDescent="0.2">
      <c r="A1746">
        <v>6</v>
      </c>
      <c r="B1746" t="s">
        <v>53</v>
      </c>
      <c r="C1746" t="s">
        <v>416</v>
      </c>
      <c r="D1746">
        <v>21.579999923706055</v>
      </c>
      <c r="E1746">
        <v>3.6456000804901123</v>
      </c>
      <c r="F1746">
        <v>5.8873000144958496</v>
      </c>
      <c r="G1746">
        <v>0.61500000953674316</v>
      </c>
      <c r="H1746">
        <v>1.0068999528884888</v>
      </c>
    </row>
    <row r="1747" spans="1:9" x14ac:dyDescent="0.2">
      <c r="A1747">
        <v>7</v>
      </c>
      <c r="B1747" t="s">
        <v>54</v>
      </c>
      <c r="C1747" t="s">
        <v>414</v>
      </c>
      <c r="D1747">
        <v>55.340999603271484</v>
      </c>
      <c r="E1747">
        <v>3.2097001075744629</v>
      </c>
      <c r="F1747">
        <v>4.4021000862121582</v>
      </c>
      <c r="G1747">
        <v>0.72850000858306885</v>
      </c>
      <c r="H1747">
        <v>1.0009000301361084</v>
      </c>
    </row>
    <row r="1748" spans="1:9" x14ac:dyDescent="0.2">
      <c r="A1748">
        <v>8</v>
      </c>
      <c r="B1748" t="s">
        <v>55</v>
      </c>
      <c r="C1748" t="s">
        <v>416</v>
      </c>
      <c r="D1748">
        <v>20.350000381469727</v>
      </c>
      <c r="E1748">
        <v>4.6729998588562012</v>
      </c>
      <c r="F1748">
        <v>7.9214000701904297</v>
      </c>
      <c r="G1748">
        <v>0.58609998226165771</v>
      </c>
      <c r="H1748">
        <v>1.0065000057220459</v>
      </c>
    </row>
    <row r="1749" spans="1:9" x14ac:dyDescent="0.2">
      <c r="A1749">
        <v>9</v>
      </c>
      <c r="B1749" t="s">
        <v>56</v>
      </c>
      <c r="C1749" t="s">
        <v>417</v>
      </c>
      <c r="D1749">
        <v>23.877099990844727</v>
      </c>
      <c r="E1749">
        <v>0.19910000264644623</v>
      </c>
      <c r="F1749">
        <v>0.20250000059604645</v>
      </c>
      <c r="G1749">
        <v>0.98320001363754272</v>
      </c>
      <c r="H1749">
        <v>1</v>
      </c>
    </row>
    <row r="1750" spans="1:9" x14ac:dyDescent="0.2">
      <c r="A1750">
        <v>10</v>
      </c>
      <c r="B1750" t="s">
        <v>57</v>
      </c>
      <c r="C1750" t="s">
        <v>418</v>
      </c>
      <c r="D1750">
        <v>42.30059814453125</v>
      </c>
      <c r="E1750">
        <v>0.26780000329017639</v>
      </c>
      <c r="F1750">
        <v>0.27369999885559082</v>
      </c>
      <c r="G1750">
        <v>0.97869998216629028</v>
      </c>
      <c r="H1750">
        <v>1</v>
      </c>
    </row>
    <row r="1751" spans="1:9" x14ac:dyDescent="0.2">
      <c r="A1751">
        <v>11</v>
      </c>
      <c r="B1751" t="s">
        <v>58</v>
      </c>
      <c r="C1751" t="s">
        <v>419</v>
      </c>
      <c r="D1751">
        <v>99.9833984375</v>
      </c>
      <c r="E1751">
        <v>0.59130001068115234</v>
      </c>
      <c r="F1751">
        <v>0.60600000619888306</v>
      </c>
      <c r="G1751">
        <v>0.9757000207901001</v>
      </c>
      <c r="H1751">
        <v>1</v>
      </c>
    </row>
    <row r="1753" spans="1:9" x14ac:dyDescent="0.2">
      <c r="A1753" t="s">
        <v>420</v>
      </c>
    </row>
    <row r="1754" spans="1:9" x14ac:dyDescent="0.2">
      <c r="A1754" t="s">
        <v>21</v>
      </c>
      <c r="B1754" t="s">
        <v>22</v>
      </c>
      <c r="C1754" t="s">
        <v>421</v>
      </c>
      <c r="D1754" t="s">
        <v>24</v>
      </c>
      <c r="E1754" t="s">
        <v>422</v>
      </c>
      <c r="F1754" t="s">
        <v>423</v>
      </c>
      <c r="G1754" t="s">
        <v>27</v>
      </c>
      <c r="H1754" t="s">
        <v>424</v>
      </c>
      <c r="I1754" t="s">
        <v>425</v>
      </c>
    </row>
    <row r="1755" spans="1:9" x14ac:dyDescent="0.2">
      <c r="A1755">
        <v>1</v>
      </c>
      <c r="B1755" t="s">
        <v>30</v>
      </c>
      <c r="C1755">
        <v>2.0010000767456404E-8</v>
      </c>
      <c r="D1755">
        <v>518.70001220703125</v>
      </c>
      <c r="E1755">
        <v>137.5</v>
      </c>
      <c r="F1755">
        <v>84</v>
      </c>
      <c r="G1755">
        <v>0.74000000953674316</v>
      </c>
      <c r="H1755" t="s">
        <v>426</v>
      </c>
      <c r="I1755" t="s">
        <v>427</v>
      </c>
    </row>
    <row r="1756" spans="1:9" x14ac:dyDescent="0.2">
      <c r="A1756">
        <v>2</v>
      </c>
      <c r="B1756" t="s">
        <v>31</v>
      </c>
      <c r="C1756">
        <v>2.0010000767456404E-8</v>
      </c>
      <c r="D1756">
        <v>2201.199951171875</v>
      </c>
      <c r="E1756">
        <v>15.699999809265137</v>
      </c>
      <c r="F1756">
        <v>11</v>
      </c>
      <c r="G1756">
        <v>0.30000001192092896</v>
      </c>
      <c r="H1756" t="s">
        <v>426</v>
      </c>
      <c r="I1756" t="s">
        <v>428</v>
      </c>
    </row>
    <row r="1757" spans="1:9" x14ac:dyDescent="0.2">
      <c r="A1757">
        <v>3</v>
      </c>
      <c r="B1757" t="s">
        <v>32</v>
      </c>
      <c r="C1757">
        <v>2.0010000767456404E-8</v>
      </c>
      <c r="D1757">
        <v>5679.7998046875</v>
      </c>
      <c r="E1757">
        <v>33.599998474121094</v>
      </c>
      <c r="F1757">
        <v>22.700000762939453</v>
      </c>
      <c r="G1757">
        <v>0.18999999761581421</v>
      </c>
      <c r="H1757" t="s">
        <v>426</v>
      </c>
      <c r="I1757" t="s">
        <v>429</v>
      </c>
    </row>
    <row r="1758" spans="1:9" x14ac:dyDescent="0.2">
      <c r="A1758">
        <v>4</v>
      </c>
      <c r="B1758" t="s">
        <v>33</v>
      </c>
      <c r="C1758">
        <v>1.9990000765801597E-8</v>
      </c>
      <c r="D1758">
        <v>9333.5</v>
      </c>
      <c r="E1758">
        <v>48.799999237060547</v>
      </c>
      <c r="F1758">
        <v>43.299999237060547</v>
      </c>
      <c r="G1758">
        <v>0.15000000596046448</v>
      </c>
      <c r="H1758" t="s">
        <v>426</v>
      </c>
      <c r="I1758" t="s">
        <v>430</v>
      </c>
    </row>
    <row r="1759" spans="1:9" x14ac:dyDescent="0.2">
      <c r="A1759">
        <v>5</v>
      </c>
      <c r="B1759" t="s">
        <v>34</v>
      </c>
      <c r="C1759">
        <v>1.9990000765801597E-8</v>
      </c>
      <c r="D1759">
        <v>946.0999755859375</v>
      </c>
      <c r="E1759">
        <v>8</v>
      </c>
      <c r="F1759">
        <v>6</v>
      </c>
      <c r="G1759">
        <v>0.46000000834465027</v>
      </c>
      <c r="H1759" t="s">
        <v>426</v>
      </c>
      <c r="I1759" t="s">
        <v>431</v>
      </c>
    </row>
    <row r="1760" spans="1:9" x14ac:dyDescent="0.2">
      <c r="A1760">
        <v>6</v>
      </c>
      <c r="B1760" t="s">
        <v>35</v>
      </c>
      <c r="C1760">
        <v>1.9999999878450581E-8</v>
      </c>
      <c r="D1760">
        <v>3476.10009765625</v>
      </c>
      <c r="E1760">
        <v>37.200000762939453</v>
      </c>
      <c r="F1760">
        <v>18.200000762939453</v>
      </c>
      <c r="G1760">
        <v>0.23999999463558197</v>
      </c>
      <c r="H1760" t="s">
        <v>426</v>
      </c>
      <c r="I1760" t="s">
        <v>432</v>
      </c>
    </row>
    <row r="1761" spans="1:10" x14ac:dyDescent="0.2">
      <c r="A1761">
        <v>7</v>
      </c>
      <c r="B1761" t="s">
        <v>36</v>
      </c>
      <c r="C1761">
        <v>1.9990000765801597E-8</v>
      </c>
      <c r="D1761">
        <v>10542.5</v>
      </c>
      <c r="E1761">
        <v>126.69999694824219</v>
      </c>
      <c r="F1761">
        <v>38.400001525878906</v>
      </c>
      <c r="G1761">
        <v>0.14000000059604645</v>
      </c>
      <c r="H1761" t="s">
        <v>426</v>
      </c>
      <c r="I1761" t="s">
        <v>430</v>
      </c>
    </row>
    <row r="1762" spans="1:10" x14ac:dyDescent="0.2">
      <c r="A1762">
        <v>8</v>
      </c>
      <c r="B1762" t="s">
        <v>37</v>
      </c>
      <c r="C1762">
        <v>1.9999999878450581E-8</v>
      </c>
      <c r="D1762">
        <v>2742.5</v>
      </c>
      <c r="E1762">
        <v>17.200000762939453</v>
      </c>
      <c r="F1762">
        <v>15</v>
      </c>
      <c r="G1762">
        <v>0.27000001072883606</v>
      </c>
      <c r="H1762" t="s">
        <v>426</v>
      </c>
      <c r="I1762" t="s">
        <v>432</v>
      </c>
    </row>
    <row r="1763" spans="1:10" x14ac:dyDescent="0.2">
      <c r="A1763">
        <v>9</v>
      </c>
      <c r="B1763" t="s">
        <v>38</v>
      </c>
      <c r="C1763">
        <v>1.9990000765801597E-8</v>
      </c>
      <c r="D1763">
        <v>2234.10009765625</v>
      </c>
      <c r="E1763">
        <v>26</v>
      </c>
      <c r="F1763">
        <v>23.200000762939453</v>
      </c>
      <c r="G1763">
        <v>0.30000001192092896</v>
      </c>
      <c r="H1763" t="s">
        <v>426</v>
      </c>
      <c r="I1763" t="s">
        <v>433</v>
      </c>
    </row>
    <row r="1764" spans="1:10" x14ac:dyDescent="0.2">
      <c r="A1764">
        <v>10</v>
      </c>
      <c r="B1764" t="s">
        <v>39</v>
      </c>
      <c r="C1764">
        <v>1.9990000765801597E-8</v>
      </c>
      <c r="D1764">
        <v>3787.300048828125</v>
      </c>
      <c r="E1764">
        <v>69.599998474121094</v>
      </c>
      <c r="F1764">
        <v>20.200000762939453</v>
      </c>
      <c r="G1764">
        <v>0.23000000417232513</v>
      </c>
      <c r="H1764" t="s">
        <v>426</v>
      </c>
      <c r="I1764" t="s">
        <v>434</v>
      </c>
    </row>
    <row r="1765" spans="1:10" x14ac:dyDescent="0.2">
      <c r="A1765">
        <v>11</v>
      </c>
      <c r="B1765" t="s">
        <v>40</v>
      </c>
      <c r="C1765">
        <v>2.0010000767456404E-8</v>
      </c>
      <c r="D1765">
        <v>4901</v>
      </c>
      <c r="E1765">
        <v>11.699999809265137</v>
      </c>
      <c r="F1765">
        <v>9.8999996185302734</v>
      </c>
      <c r="G1765">
        <v>0.20000000298023224</v>
      </c>
      <c r="H1765" t="s">
        <v>426</v>
      </c>
      <c r="I1765" t="s">
        <v>435</v>
      </c>
    </row>
    <row r="1767" spans="1:10" x14ac:dyDescent="0.2">
      <c r="A1767" t="s">
        <v>62</v>
      </c>
    </row>
    <row r="1770" spans="1:10" x14ac:dyDescent="0.2">
      <c r="A1770" t="s">
        <v>368</v>
      </c>
    </row>
    <row r="1771" spans="1:10" x14ac:dyDescent="0.2">
      <c r="A1771" t="s">
        <v>369</v>
      </c>
    </row>
    <row r="1772" spans="1:10" x14ac:dyDescent="0.2">
      <c r="A1772" t="s">
        <v>21</v>
      </c>
      <c r="B1772" t="s">
        <v>22</v>
      </c>
      <c r="C1772" t="s">
        <v>370</v>
      </c>
      <c r="D1772" t="s">
        <v>371</v>
      </c>
      <c r="E1772" t="s">
        <v>372</v>
      </c>
      <c r="F1772" t="s">
        <v>373</v>
      </c>
      <c r="G1772" t="s">
        <v>374</v>
      </c>
      <c r="H1772" t="s">
        <v>375</v>
      </c>
      <c r="I1772" t="s">
        <v>376</v>
      </c>
      <c r="J1772" t="s">
        <v>377</v>
      </c>
    </row>
    <row r="1773" spans="1:10" x14ac:dyDescent="0.2">
      <c r="A1773">
        <v>1</v>
      </c>
      <c r="B1773" t="s">
        <v>30</v>
      </c>
      <c r="C1773" t="s">
        <v>378</v>
      </c>
      <c r="D1773" t="s">
        <v>379</v>
      </c>
      <c r="E1773">
        <v>1</v>
      </c>
      <c r="F1773">
        <v>15</v>
      </c>
      <c r="G1773">
        <v>84.869003295898438</v>
      </c>
      <c r="H1773">
        <v>1.8320000171661377</v>
      </c>
      <c r="I1773">
        <v>6</v>
      </c>
      <c r="J1773">
        <v>5</v>
      </c>
    </row>
    <row r="1774" spans="1:10" x14ac:dyDescent="0.2">
      <c r="A1774">
        <v>2</v>
      </c>
      <c r="B1774" t="s">
        <v>31</v>
      </c>
      <c r="C1774" t="s">
        <v>378</v>
      </c>
      <c r="D1774" t="s">
        <v>380</v>
      </c>
      <c r="E1774">
        <v>2</v>
      </c>
      <c r="F1774">
        <v>15</v>
      </c>
      <c r="G1774">
        <v>151.10800170898438</v>
      </c>
      <c r="H1774">
        <v>0.47277998924255371</v>
      </c>
      <c r="I1774">
        <v>2</v>
      </c>
      <c r="J1774">
        <v>2</v>
      </c>
    </row>
    <row r="1775" spans="1:10" x14ac:dyDescent="0.2">
      <c r="A1775">
        <v>3</v>
      </c>
      <c r="B1775" t="s">
        <v>32</v>
      </c>
      <c r="C1775" t="s">
        <v>378</v>
      </c>
      <c r="D1775" t="s">
        <v>380</v>
      </c>
      <c r="E1775">
        <v>2</v>
      </c>
      <c r="F1775">
        <v>15</v>
      </c>
      <c r="G1775">
        <v>119.48699951171875</v>
      </c>
      <c r="H1775">
        <v>0.37413999438285828</v>
      </c>
      <c r="I1775">
        <v>3</v>
      </c>
      <c r="J1775">
        <v>7</v>
      </c>
    </row>
    <row r="1776" spans="1:10" x14ac:dyDescent="0.2">
      <c r="A1776">
        <v>4</v>
      </c>
      <c r="B1776" t="s">
        <v>33</v>
      </c>
      <c r="C1776" t="s">
        <v>378</v>
      </c>
      <c r="D1776" t="s">
        <v>380</v>
      </c>
      <c r="E1776">
        <v>2</v>
      </c>
      <c r="F1776">
        <v>15</v>
      </c>
      <c r="G1776">
        <v>107.24500274658203</v>
      </c>
      <c r="H1776">
        <v>0.33583998680114746</v>
      </c>
      <c r="I1776">
        <v>2</v>
      </c>
      <c r="J1776">
        <v>2.4000000953674316</v>
      </c>
    </row>
    <row r="1777" spans="1:10" x14ac:dyDescent="0.2">
      <c r="A1777">
        <v>5</v>
      </c>
      <c r="B1777" t="s">
        <v>34</v>
      </c>
      <c r="C1777" t="s">
        <v>378</v>
      </c>
      <c r="D1777" t="s">
        <v>381</v>
      </c>
      <c r="E1777">
        <v>4</v>
      </c>
      <c r="F1777">
        <v>15</v>
      </c>
      <c r="G1777">
        <v>129.45700073242188</v>
      </c>
      <c r="H1777">
        <v>1.1910099983215332</v>
      </c>
      <c r="I1777">
        <v>4.9000000953674316</v>
      </c>
      <c r="J1777">
        <v>4.1999998092651367</v>
      </c>
    </row>
    <row r="1778" spans="1:10" x14ac:dyDescent="0.2">
      <c r="A1778">
        <v>6</v>
      </c>
      <c r="B1778" t="s">
        <v>35</v>
      </c>
      <c r="C1778" t="s">
        <v>378</v>
      </c>
      <c r="D1778" t="s">
        <v>381</v>
      </c>
      <c r="E1778">
        <v>4</v>
      </c>
      <c r="F1778">
        <v>15</v>
      </c>
      <c r="G1778">
        <v>90.679000854492188</v>
      </c>
      <c r="H1778">
        <v>0.83393001556396484</v>
      </c>
      <c r="I1778">
        <v>5.5</v>
      </c>
      <c r="J1778">
        <v>5.9000000953674316</v>
      </c>
    </row>
    <row r="1779" spans="1:10" x14ac:dyDescent="0.2">
      <c r="A1779">
        <v>7</v>
      </c>
      <c r="B1779" t="s">
        <v>36</v>
      </c>
      <c r="C1779" t="s">
        <v>378</v>
      </c>
      <c r="D1779" t="s">
        <v>381</v>
      </c>
      <c r="E1779">
        <v>4</v>
      </c>
      <c r="F1779">
        <v>15</v>
      </c>
      <c r="G1779">
        <v>77.502998352050781</v>
      </c>
      <c r="H1779">
        <v>0.71253997087478638</v>
      </c>
      <c r="I1779">
        <v>3.2999999523162842</v>
      </c>
      <c r="J1779">
        <v>4.0999999046325684</v>
      </c>
    </row>
    <row r="1780" spans="1:10" x14ac:dyDescent="0.2">
      <c r="A1780">
        <v>8</v>
      </c>
      <c r="B1780" t="s">
        <v>37</v>
      </c>
      <c r="C1780" t="s">
        <v>378</v>
      </c>
      <c r="D1780" t="s">
        <v>381</v>
      </c>
      <c r="E1780">
        <v>4</v>
      </c>
      <c r="F1780">
        <v>15</v>
      </c>
      <c r="G1780">
        <v>107.51300048828125</v>
      </c>
      <c r="H1780">
        <v>0.98900002241134644</v>
      </c>
      <c r="I1780">
        <v>7.5</v>
      </c>
      <c r="J1780">
        <v>3</v>
      </c>
    </row>
    <row r="1781" spans="1:10" x14ac:dyDescent="0.2">
      <c r="A1781">
        <v>9</v>
      </c>
      <c r="B1781" t="s">
        <v>38</v>
      </c>
      <c r="C1781" t="s">
        <v>378</v>
      </c>
      <c r="D1781" t="s">
        <v>382</v>
      </c>
      <c r="E1781">
        <v>5</v>
      </c>
      <c r="F1781">
        <v>15</v>
      </c>
      <c r="G1781">
        <v>134.93400573730469</v>
      </c>
      <c r="H1781">
        <v>0.19359999895095825</v>
      </c>
      <c r="I1781">
        <v>3.5</v>
      </c>
      <c r="J1781">
        <v>3.5999999046325684</v>
      </c>
    </row>
    <row r="1782" spans="1:10" x14ac:dyDescent="0.2">
      <c r="A1782">
        <v>10</v>
      </c>
      <c r="B1782" t="s">
        <v>39</v>
      </c>
      <c r="C1782" t="s">
        <v>378</v>
      </c>
      <c r="D1782" t="s">
        <v>382</v>
      </c>
      <c r="E1782">
        <v>5</v>
      </c>
      <c r="F1782">
        <v>15</v>
      </c>
      <c r="G1782">
        <v>146.42500305175781</v>
      </c>
      <c r="H1782">
        <v>0.21017999947071075</v>
      </c>
      <c r="I1782">
        <v>1</v>
      </c>
      <c r="J1782">
        <v>3.2999999523162842</v>
      </c>
    </row>
    <row r="1783" spans="1:10" x14ac:dyDescent="0.2">
      <c r="A1783">
        <v>11</v>
      </c>
      <c r="B1783" t="s">
        <v>40</v>
      </c>
      <c r="C1783" t="s">
        <v>378</v>
      </c>
      <c r="D1783" t="s">
        <v>382</v>
      </c>
      <c r="E1783">
        <v>5</v>
      </c>
      <c r="F1783">
        <v>15</v>
      </c>
      <c r="G1783">
        <v>191.38900756835938</v>
      </c>
      <c r="H1783">
        <v>0.27485001087188721</v>
      </c>
      <c r="I1783">
        <v>3</v>
      </c>
      <c r="J1783">
        <v>4</v>
      </c>
    </row>
    <row r="1785" spans="1:10" x14ac:dyDescent="0.2">
      <c r="A1785" t="s">
        <v>21</v>
      </c>
      <c r="B1785" t="s">
        <v>22</v>
      </c>
      <c r="C1785" t="s">
        <v>383</v>
      </c>
      <c r="D1785" t="s">
        <v>384</v>
      </c>
      <c r="E1785" t="s">
        <v>385</v>
      </c>
      <c r="F1785" t="s">
        <v>386</v>
      </c>
      <c r="G1785" t="s">
        <v>387</v>
      </c>
      <c r="H1785" t="s">
        <v>388</v>
      </c>
      <c r="I1785" t="s">
        <v>389</v>
      </c>
      <c r="J1785" t="s">
        <v>390</v>
      </c>
    </row>
    <row r="1786" spans="1:10" x14ac:dyDescent="0.2">
      <c r="A1786">
        <v>1</v>
      </c>
      <c r="B1786" t="s">
        <v>30</v>
      </c>
      <c r="C1786">
        <v>10</v>
      </c>
      <c r="D1786">
        <v>5</v>
      </c>
      <c r="E1786">
        <v>1</v>
      </c>
      <c r="F1786">
        <v>64</v>
      </c>
      <c r="G1786">
        <v>1630</v>
      </c>
      <c r="H1786">
        <v>0.69999998807907104</v>
      </c>
      <c r="I1786">
        <v>9.3000001907348633</v>
      </c>
      <c r="J1786" t="s">
        <v>391</v>
      </c>
    </row>
    <row r="1787" spans="1:10" x14ac:dyDescent="0.2">
      <c r="A1787">
        <v>2</v>
      </c>
      <c r="B1787" t="s">
        <v>31</v>
      </c>
      <c r="C1787">
        <v>20</v>
      </c>
      <c r="D1787">
        <v>10</v>
      </c>
      <c r="E1787">
        <v>0</v>
      </c>
      <c r="F1787">
        <v>64</v>
      </c>
      <c r="G1787">
        <v>1686</v>
      </c>
      <c r="H1787">
        <v>0.69999998807907104</v>
      </c>
      <c r="I1787" t="s">
        <v>392</v>
      </c>
      <c r="J1787" t="s">
        <v>393</v>
      </c>
    </row>
    <row r="1788" spans="1:10" x14ac:dyDescent="0.2">
      <c r="A1788">
        <v>3</v>
      </c>
      <c r="B1788" t="s">
        <v>32</v>
      </c>
      <c r="C1788">
        <v>20</v>
      </c>
      <c r="D1788">
        <v>10</v>
      </c>
      <c r="E1788">
        <v>0</v>
      </c>
      <c r="F1788">
        <v>64</v>
      </c>
      <c r="G1788">
        <v>1672</v>
      </c>
      <c r="H1788">
        <v>0.69999998807907104</v>
      </c>
      <c r="I1788" t="s">
        <v>392</v>
      </c>
      <c r="J1788" t="s">
        <v>393</v>
      </c>
    </row>
    <row r="1789" spans="1:10" x14ac:dyDescent="0.2">
      <c r="A1789">
        <v>4</v>
      </c>
      <c r="B1789" t="s">
        <v>33</v>
      </c>
      <c r="C1789">
        <v>20</v>
      </c>
      <c r="D1789">
        <v>10</v>
      </c>
      <c r="E1789">
        <v>1</v>
      </c>
      <c r="F1789">
        <v>64</v>
      </c>
      <c r="G1789">
        <v>1664</v>
      </c>
      <c r="H1789">
        <v>0.69999998807907104</v>
      </c>
      <c r="I1789" t="s">
        <v>392</v>
      </c>
      <c r="J1789" t="s">
        <v>393</v>
      </c>
    </row>
    <row r="1790" spans="1:10" x14ac:dyDescent="0.2">
      <c r="A1790">
        <v>5</v>
      </c>
      <c r="B1790" t="s">
        <v>34</v>
      </c>
      <c r="C1790">
        <v>10</v>
      </c>
      <c r="D1790">
        <v>5</v>
      </c>
      <c r="E1790">
        <v>1</v>
      </c>
      <c r="F1790">
        <v>32</v>
      </c>
      <c r="G1790">
        <v>1658</v>
      </c>
      <c r="H1790">
        <v>0.69999998807907104</v>
      </c>
      <c r="I1790">
        <v>9.3000001907348633</v>
      </c>
      <c r="J1790" t="s">
        <v>391</v>
      </c>
    </row>
    <row r="1791" spans="1:10" x14ac:dyDescent="0.2">
      <c r="A1791">
        <v>6</v>
      </c>
      <c r="B1791" t="s">
        <v>35</v>
      </c>
      <c r="C1791">
        <v>20</v>
      </c>
      <c r="D1791">
        <v>10</v>
      </c>
      <c r="E1791">
        <v>1</v>
      </c>
      <c r="F1791">
        <v>32</v>
      </c>
      <c r="G1791">
        <v>1632</v>
      </c>
      <c r="H1791">
        <v>0.69999998807907104</v>
      </c>
      <c r="I1791">
        <v>9.3000001907348633</v>
      </c>
      <c r="J1791" t="s">
        <v>391</v>
      </c>
    </row>
    <row r="1792" spans="1:10" x14ac:dyDescent="0.2">
      <c r="A1792">
        <v>7</v>
      </c>
      <c r="B1792" t="s">
        <v>36</v>
      </c>
      <c r="C1792">
        <v>20</v>
      </c>
      <c r="D1792">
        <v>10</v>
      </c>
      <c r="E1792">
        <v>1</v>
      </c>
      <c r="F1792">
        <v>32</v>
      </c>
      <c r="G1792">
        <v>1622</v>
      </c>
      <c r="H1792">
        <v>0.69999998807907104</v>
      </c>
      <c r="I1792">
        <v>9.3000001907348633</v>
      </c>
      <c r="J1792" t="s">
        <v>391</v>
      </c>
    </row>
    <row r="1793" spans="1:10" x14ac:dyDescent="0.2">
      <c r="A1793">
        <v>8</v>
      </c>
      <c r="B1793" t="s">
        <v>37</v>
      </c>
      <c r="C1793">
        <v>20</v>
      </c>
      <c r="D1793">
        <v>10</v>
      </c>
      <c r="E1793">
        <v>1</v>
      </c>
      <c r="F1793">
        <v>32</v>
      </c>
      <c r="G1793">
        <v>1642</v>
      </c>
      <c r="H1793">
        <v>0.69999998807907104</v>
      </c>
      <c r="I1793">
        <v>9.3000001907348633</v>
      </c>
      <c r="J1793" t="s">
        <v>391</v>
      </c>
    </row>
    <row r="1794" spans="1:10" x14ac:dyDescent="0.2">
      <c r="A1794">
        <v>9</v>
      </c>
      <c r="B1794" t="s">
        <v>38</v>
      </c>
      <c r="C1794">
        <v>20</v>
      </c>
      <c r="D1794">
        <v>10</v>
      </c>
      <c r="E1794">
        <v>1</v>
      </c>
      <c r="F1794">
        <v>32</v>
      </c>
      <c r="G1794">
        <v>1690</v>
      </c>
      <c r="H1794">
        <v>0.69999998807907104</v>
      </c>
      <c r="I1794" t="s">
        <v>392</v>
      </c>
      <c r="J1794" t="s">
        <v>393</v>
      </c>
    </row>
    <row r="1795" spans="1:10" x14ac:dyDescent="0.2">
      <c r="A1795">
        <v>10</v>
      </c>
      <c r="B1795" t="s">
        <v>39</v>
      </c>
      <c r="C1795">
        <v>30</v>
      </c>
      <c r="D1795">
        <v>15</v>
      </c>
      <c r="E1795">
        <v>0</v>
      </c>
      <c r="F1795">
        <v>32</v>
      </c>
      <c r="G1795">
        <v>1706</v>
      </c>
      <c r="H1795">
        <v>0.69999998807907104</v>
      </c>
      <c r="I1795" t="s">
        <v>392</v>
      </c>
      <c r="J1795" t="s">
        <v>393</v>
      </c>
    </row>
    <row r="1796" spans="1:10" x14ac:dyDescent="0.2">
      <c r="A1796">
        <v>11</v>
      </c>
      <c r="B1796" t="s">
        <v>40</v>
      </c>
      <c r="C1796">
        <v>30</v>
      </c>
      <c r="D1796">
        <v>15</v>
      </c>
      <c r="E1796">
        <v>1</v>
      </c>
      <c r="F1796">
        <v>32</v>
      </c>
      <c r="G1796">
        <v>1738</v>
      </c>
      <c r="H1796">
        <v>0.69999998807907104</v>
      </c>
      <c r="I1796" t="s">
        <v>392</v>
      </c>
      <c r="J1796" t="s">
        <v>393</v>
      </c>
    </row>
    <row r="1798" spans="1:10" x14ac:dyDescent="0.2">
      <c r="A1798" t="s">
        <v>394</v>
      </c>
    </row>
    <row r="1799" spans="1:10" x14ac:dyDescent="0.2">
      <c r="A1799" t="s">
        <v>395</v>
      </c>
      <c r="B1799" t="s">
        <v>396</v>
      </c>
      <c r="C1799">
        <v>2</v>
      </c>
      <c r="D1799">
        <v>3</v>
      </c>
      <c r="E1799">
        <v>4</v>
      </c>
      <c r="F1799">
        <v>5</v>
      </c>
    </row>
    <row r="1800" spans="1:10" x14ac:dyDescent="0.2">
      <c r="A1800">
        <v>1</v>
      </c>
      <c r="B1800" t="s">
        <v>397</v>
      </c>
      <c r="C1800" t="s">
        <v>398</v>
      </c>
      <c r="D1800" t="s">
        <v>392</v>
      </c>
      <c r="E1800" t="s">
        <v>399</v>
      </c>
      <c r="F1800" t="s">
        <v>400</v>
      </c>
    </row>
    <row r="1801" spans="1:10" x14ac:dyDescent="0.2">
      <c r="A1801">
        <v>2</v>
      </c>
      <c r="B1801" t="s">
        <v>392</v>
      </c>
      <c r="C1801" t="s">
        <v>401</v>
      </c>
      <c r="D1801" t="s">
        <v>392</v>
      </c>
      <c r="E1801" t="s">
        <v>402</v>
      </c>
      <c r="F1801" t="s">
        <v>403</v>
      </c>
    </row>
    <row r="1802" spans="1:10" x14ac:dyDescent="0.2">
      <c r="A1802">
        <v>3</v>
      </c>
      <c r="B1802" t="s">
        <v>392</v>
      </c>
      <c r="C1802" t="s">
        <v>404</v>
      </c>
      <c r="D1802" t="s">
        <v>392</v>
      </c>
      <c r="E1802" t="s">
        <v>405</v>
      </c>
      <c r="F1802" t="s">
        <v>40</v>
      </c>
    </row>
    <row r="1803" spans="1:10" x14ac:dyDescent="0.2">
      <c r="A1803">
        <v>4</v>
      </c>
      <c r="B1803" t="s">
        <v>392</v>
      </c>
      <c r="C1803" t="s">
        <v>392</v>
      </c>
      <c r="D1803" t="s">
        <v>392</v>
      </c>
      <c r="E1803" t="s">
        <v>406</v>
      </c>
      <c r="F1803" t="s">
        <v>392</v>
      </c>
    </row>
    <row r="1805" spans="1:10" x14ac:dyDescent="0.2">
      <c r="A1805" t="s">
        <v>407</v>
      </c>
    </row>
    <row r="1807" spans="1:10" x14ac:dyDescent="0.2">
      <c r="A1807" t="s">
        <v>408</v>
      </c>
    </row>
    <row r="1808" spans="1:10" x14ac:dyDescent="0.2">
      <c r="A1808" t="s">
        <v>21</v>
      </c>
      <c r="B1808" t="s">
        <v>22</v>
      </c>
      <c r="C1808" t="s">
        <v>409</v>
      </c>
      <c r="D1808" t="s">
        <v>43</v>
      </c>
      <c r="E1808" t="s">
        <v>410</v>
      </c>
      <c r="F1808" t="s">
        <v>46</v>
      </c>
      <c r="G1808" t="s">
        <v>47</v>
      </c>
      <c r="H1808" t="s">
        <v>30</v>
      </c>
    </row>
    <row r="1809" spans="1:9" x14ac:dyDescent="0.2">
      <c r="A1809">
        <v>1</v>
      </c>
      <c r="B1809" t="s">
        <v>30</v>
      </c>
      <c r="C1809" t="s">
        <v>411</v>
      </c>
      <c r="D1809">
        <v>3.7672998905181885</v>
      </c>
      <c r="E1809">
        <v>3.4723999500274658</v>
      </c>
      <c r="F1809">
        <v>21.532199859619141</v>
      </c>
      <c r="G1809">
        <v>0.16130000352859497</v>
      </c>
      <c r="H1809">
        <v>1</v>
      </c>
    </row>
    <row r="1810" spans="1:9" x14ac:dyDescent="0.2">
      <c r="A1810">
        <v>2</v>
      </c>
      <c r="B1810" t="s">
        <v>31</v>
      </c>
      <c r="C1810" t="s">
        <v>412</v>
      </c>
      <c r="D1810">
        <v>7.5739998817443848</v>
      </c>
      <c r="E1810">
        <v>1.614799976348877</v>
      </c>
      <c r="F1810">
        <v>1.996399998664856</v>
      </c>
      <c r="G1810">
        <v>0.80889999866485596</v>
      </c>
      <c r="H1810">
        <v>1</v>
      </c>
    </row>
    <row r="1811" spans="1:9" x14ac:dyDescent="0.2">
      <c r="A1811">
        <v>3</v>
      </c>
      <c r="B1811" t="s">
        <v>50</v>
      </c>
      <c r="C1811" t="s">
        <v>413</v>
      </c>
      <c r="D1811">
        <v>15.250300407409668</v>
      </c>
      <c r="E1811">
        <v>1.0709999799728394</v>
      </c>
      <c r="F1811">
        <v>1.2035000324249268</v>
      </c>
      <c r="G1811">
        <v>0.88969999551773071</v>
      </c>
      <c r="H1811">
        <v>1.0002000331878662</v>
      </c>
    </row>
    <row r="1812" spans="1:9" x14ac:dyDescent="0.2">
      <c r="A1812">
        <v>4</v>
      </c>
      <c r="B1812" t="s">
        <v>51</v>
      </c>
      <c r="C1812" t="s">
        <v>414</v>
      </c>
      <c r="D1812">
        <v>24.793899536132812</v>
      </c>
      <c r="E1812">
        <v>0.86309999227523804</v>
      </c>
      <c r="F1812">
        <v>0.93500000238418579</v>
      </c>
      <c r="G1812">
        <v>0.92309999465942383</v>
      </c>
      <c r="H1812">
        <v>1.0001000165939331</v>
      </c>
    </row>
    <row r="1813" spans="1:9" x14ac:dyDescent="0.2">
      <c r="A1813">
        <v>5</v>
      </c>
      <c r="B1813" t="s">
        <v>52</v>
      </c>
      <c r="C1813" t="s">
        <v>415</v>
      </c>
      <c r="D1813">
        <v>11.592599868774414</v>
      </c>
      <c r="E1813">
        <v>5.3768000602722168</v>
      </c>
      <c r="F1813">
        <v>10.723799705505371</v>
      </c>
      <c r="G1813">
        <v>0.49950000643730164</v>
      </c>
      <c r="H1813">
        <v>1.0038000345230103</v>
      </c>
    </row>
    <row r="1814" spans="1:9" x14ac:dyDescent="0.2">
      <c r="A1814">
        <v>6</v>
      </c>
      <c r="B1814" t="s">
        <v>53</v>
      </c>
      <c r="C1814" t="s">
        <v>416</v>
      </c>
      <c r="D1814">
        <v>21.579999923706055</v>
      </c>
      <c r="E1814">
        <v>3.6456000804901123</v>
      </c>
      <c r="F1814">
        <v>5.8873000144958496</v>
      </c>
      <c r="G1814">
        <v>0.61500000953674316</v>
      </c>
      <c r="H1814">
        <v>1.0068999528884888</v>
      </c>
    </row>
    <row r="1815" spans="1:9" x14ac:dyDescent="0.2">
      <c r="A1815">
        <v>7</v>
      </c>
      <c r="B1815" t="s">
        <v>54</v>
      </c>
      <c r="C1815" t="s">
        <v>414</v>
      </c>
      <c r="D1815">
        <v>55.340999603271484</v>
      </c>
      <c r="E1815">
        <v>3.2097001075744629</v>
      </c>
      <c r="F1815">
        <v>4.4021000862121582</v>
      </c>
      <c r="G1815">
        <v>0.72850000858306885</v>
      </c>
      <c r="H1815">
        <v>1.0009000301361084</v>
      </c>
    </row>
    <row r="1816" spans="1:9" x14ac:dyDescent="0.2">
      <c r="A1816">
        <v>8</v>
      </c>
      <c r="B1816" t="s">
        <v>55</v>
      </c>
      <c r="C1816" t="s">
        <v>416</v>
      </c>
      <c r="D1816">
        <v>20.350000381469727</v>
      </c>
      <c r="E1816">
        <v>4.6729998588562012</v>
      </c>
      <c r="F1816">
        <v>7.9214000701904297</v>
      </c>
      <c r="G1816">
        <v>0.58609998226165771</v>
      </c>
      <c r="H1816">
        <v>1.0065000057220459</v>
      </c>
    </row>
    <row r="1817" spans="1:9" x14ac:dyDescent="0.2">
      <c r="A1817">
        <v>9</v>
      </c>
      <c r="B1817" t="s">
        <v>56</v>
      </c>
      <c r="C1817" t="s">
        <v>417</v>
      </c>
      <c r="D1817">
        <v>23.877099990844727</v>
      </c>
      <c r="E1817">
        <v>0.19910000264644623</v>
      </c>
      <c r="F1817">
        <v>0.20250000059604645</v>
      </c>
      <c r="G1817">
        <v>0.98320001363754272</v>
      </c>
      <c r="H1817">
        <v>1</v>
      </c>
    </row>
    <row r="1818" spans="1:9" x14ac:dyDescent="0.2">
      <c r="A1818">
        <v>10</v>
      </c>
      <c r="B1818" t="s">
        <v>57</v>
      </c>
      <c r="C1818" t="s">
        <v>418</v>
      </c>
      <c r="D1818">
        <v>42.30059814453125</v>
      </c>
      <c r="E1818">
        <v>0.26780000329017639</v>
      </c>
      <c r="F1818">
        <v>0.27369999885559082</v>
      </c>
      <c r="G1818">
        <v>0.97869998216629028</v>
      </c>
      <c r="H1818">
        <v>1</v>
      </c>
    </row>
    <row r="1819" spans="1:9" x14ac:dyDescent="0.2">
      <c r="A1819">
        <v>11</v>
      </c>
      <c r="B1819" t="s">
        <v>58</v>
      </c>
      <c r="C1819" t="s">
        <v>419</v>
      </c>
      <c r="D1819">
        <v>99.9833984375</v>
      </c>
      <c r="E1819">
        <v>0.59130001068115234</v>
      </c>
      <c r="F1819">
        <v>0.60600000619888306</v>
      </c>
      <c r="G1819">
        <v>0.9757000207901001</v>
      </c>
      <c r="H1819">
        <v>1</v>
      </c>
    </row>
    <row r="1821" spans="1:9" x14ac:dyDescent="0.2">
      <c r="A1821" t="s">
        <v>420</v>
      </c>
    </row>
    <row r="1822" spans="1:9" x14ac:dyDescent="0.2">
      <c r="A1822" t="s">
        <v>21</v>
      </c>
      <c r="B1822" t="s">
        <v>22</v>
      </c>
      <c r="C1822" t="s">
        <v>421</v>
      </c>
      <c r="D1822" t="s">
        <v>24</v>
      </c>
      <c r="E1822" t="s">
        <v>422</v>
      </c>
      <c r="F1822" t="s">
        <v>423</v>
      </c>
      <c r="G1822" t="s">
        <v>27</v>
      </c>
      <c r="H1822" t="s">
        <v>424</v>
      </c>
      <c r="I1822" t="s">
        <v>425</v>
      </c>
    </row>
    <row r="1823" spans="1:9" x14ac:dyDescent="0.2">
      <c r="A1823">
        <v>1</v>
      </c>
      <c r="B1823" t="s">
        <v>30</v>
      </c>
      <c r="C1823">
        <v>2.0010000767456404E-8</v>
      </c>
      <c r="D1823">
        <v>518.70001220703125</v>
      </c>
      <c r="E1823">
        <v>137.5</v>
      </c>
      <c r="F1823">
        <v>84</v>
      </c>
      <c r="G1823">
        <v>0.74000000953674316</v>
      </c>
      <c r="H1823" t="s">
        <v>426</v>
      </c>
      <c r="I1823" t="s">
        <v>427</v>
      </c>
    </row>
    <row r="1824" spans="1:9" x14ac:dyDescent="0.2">
      <c r="A1824">
        <v>2</v>
      </c>
      <c r="B1824" t="s">
        <v>31</v>
      </c>
      <c r="C1824">
        <v>2.0010000767456404E-8</v>
      </c>
      <c r="D1824">
        <v>2201.199951171875</v>
      </c>
      <c r="E1824">
        <v>15.699999809265137</v>
      </c>
      <c r="F1824">
        <v>11</v>
      </c>
      <c r="G1824">
        <v>0.30000001192092896</v>
      </c>
      <c r="H1824" t="s">
        <v>426</v>
      </c>
      <c r="I1824" t="s">
        <v>428</v>
      </c>
    </row>
    <row r="1825" spans="1:10" x14ac:dyDescent="0.2">
      <c r="A1825">
        <v>3</v>
      </c>
      <c r="B1825" t="s">
        <v>32</v>
      </c>
      <c r="C1825">
        <v>2.0010000767456404E-8</v>
      </c>
      <c r="D1825">
        <v>5679.7998046875</v>
      </c>
      <c r="E1825">
        <v>33.599998474121094</v>
      </c>
      <c r="F1825">
        <v>22.700000762939453</v>
      </c>
      <c r="G1825">
        <v>0.18999999761581421</v>
      </c>
      <c r="H1825" t="s">
        <v>426</v>
      </c>
      <c r="I1825" t="s">
        <v>429</v>
      </c>
    </row>
    <row r="1826" spans="1:10" x14ac:dyDescent="0.2">
      <c r="A1826">
        <v>4</v>
      </c>
      <c r="B1826" t="s">
        <v>33</v>
      </c>
      <c r="C1826">
        <v>1.9990000765801597E-8</v>
      </c>
      <c r="D1826">
        <v>9333.5</v>
      </c>
      <c r="E1826">
        <v>48.799999237060547</v>
      </c>
      <c r="F1826">
        <v>43.299999237060547</v>
      </c>
      <c r="G1826">
        <v>0.15000000596046448</v>
      </c>
      <c r="H1826" t="s">
        <v>426</v>
      </c>
      <c r="I1826" t="s">
        <v>430</v>
      </c>
    </row>
    <row r="1827" spans="1:10" x14ac:dyDescent="0.2">
      <c r="A1827">
        <v>5</v>
      </c>
      <c r="B1827" t="s">
        <v>34</v>
      </c>
      <c r="C1827">
        <v>1.9990000765801597E-8</v>
      </c>
      <c r="D1827">
        <v>946.0999755859375</v>
      </c>
      <c r="E1827">
        <v>8</v>
      </c>
      <c r="F1827">
        <v>6</v>
      </c>
      <c r="G1827">
        <v>0.46000000834465027</v>
      </c>
      <c r="H1827" t="s">
        <v>426</v>
      </c>
      <c r="I1827" t="s">
        <v>431</v>
      </c>
    </row>
    <row r="1828" spans="1:10" x14ac:dyDescent="0.2">
      <c r="A1828">
        <v>6</v>
      </c>
      <c r="B1828" t="s">
        <v>35</v>
      </c>
      <c r="C1828">
        <v>1.9999999878450581E-8</v>
      </c>
      <c r="D1828">
        <v>3476.10009765625</v>
      </c>
      <c r="E1828">
        <v>37.200000762939453</v>
      </c>
      <c r="F1828">
        <v>18.200000762939453</v>
      </c>
      <c r="G1828">
        <v>0.23999999463558197</v>
      </c>
      <c r="H1828" t="s">
        <v>426</v>
      </c>
      <c r="I1828" t="s">
        <v>432</v>
      </c>
    </row>
    <row r="1829" spans="1:10" x14ac:dyDescent="0.2">
      <c r="A1829">
        <v>7</v>
      </c>
      <c r="B1829" t="s">
        <v>36</v>
      </c>
      <c r="C1829">
        <v>1.9990000765801597E-8</v>
      </c>
      <c r="D1829">
        <v>10542.5</v>
      </c>
      <c r="E1829">
        <v>126.69999694824219</v>
      </c>
      <c r="F1829">
        <v>38.400001525878906</v>
      </c>
      <c r="G1829">
        <v>0.14000000059604645</v>
      </c>
      <c r="H1829" t="s">
        <v>426</v>
      </c>
      <c r="I1829" t="s">
        <v>430</v>
      </c>
    </row>
    <row r="1830" spans="1:10" x14ac:dyDescent="0.2">
      <c r="A1830">
        <v>8</v>
      </c>
      <c r="B1830" t="s">
        <v>37</v>
      </c>
      <c r="C1830">
        <v>1.9999999878450581E-8</v>
      </c>
      <c r="D1830">
        <v>2742.5</v>
      </c>
      <c r="E1830">
        <v>17.200000762939453</v>
      </c>
      <c r="F1830">
        <v>15</v>
      </c>
      <c r="G1830">
        <v>0.27000001072883606</v>
      </c>
      <c r="H1830" t="s">
        <v>426</v>
      </c>
      <c r="I1830" t="s">
        <v>432</v>
      </c>
    </row>
    <row r="1831" spans="1:10" x14ac:dyDescent="0.2">
      <c r="A1831">
        <v>9</v>
      </c>
      <c r="B1831" t="s">
        <v>38</v>
      </c>
      <c r="C1831">
        <v>1.9990000765801597E-8</v>
      </c>
      <c r="D1831">
        <v>2234.10009765625</v>
      </c>
      <c r="E1831">
        <v>26</v>
      </c>
      <c r="F1831">
        <v>23.200000762939453</v>
      </c>
      <c r="G1831">
        <v>0.30000001192092896</v>
      </c>
      <c r="H1831" t="s">
        <v>426</v>
      </c>
      <c r="I1831" t="s">
        <v>433</v>
      </c>
    </row>
    <row r="1832" spans="1:10" x14ac:dyDescent="0.2">
      <c r="A1832">
        <v>10</v>
      </c>
      <c r="B1832" t="s">
        <v>39</v>
      </c>
      <c r="C1832">
        <v>1.9990000765801597E-8</v>
      </c>
      <c r="D1832">
        <v>3787.300048828125</v>
      </c>
      <c r="E1832">
        <v>69.599998474121094</v>
      </c>
      <c r="F1832">
        <v>20.200000762939453</v>
      </c>
      <c r="G1832">
        <v>0.23000000417232513</v>
      </c>
      <c r="H1832" t="s">
        <v>426</v>
      </c>
      <c r="I1832" t="s">
        <v>434</v>
      </c>
    </row>
    <row r="1833" spans="1:10" x14ac:dyDescent="0.2">
      <c r="A1833">
        <v>11</v>
      </c>
      <c r="B1833" t="s">
        <v>40</v>
      </c>
      <c r="C1833">
        <v>2.0010000767456404E-8</v>
      </c>
      <c r="D1833">
        <v>4901</v>
      </c>
      <c r="E1833">
        <v>11.699999809265137</v>
      </c>
      <c r="F1833">
        <v>9.8999996185302734</v>
      </c>
      <c r="G1833">
        <v>0.20000000298023224</v>
      </c>
      <c r="H1833" t="s">
        <v>426</v>
      </c>
      <c r="I1833" t="s">
        <v>435</v>
      </c>
    </row>
    <row r="1835" spans="1:10" x14ac:dyDescent="0.2">
      <c r="A1835" t="s">
        <v>62</v>
      </c>
    </row>
    <row r="1838" spans="1:10" x14ac:dyDescent="0.2">
      <c r="A1838" t="s">
        <v>368</v>
      </c>
    </row>
    <row r="1839" spans="1:10" x14ac:dyDescent="0.2">
      <c r="A1839" t="s">
        <v>369</v>
      </c>
    </row>
    <row r="1840" spans="1:10" x14ac:dyDescent="0.2">
      <c r="A1840" t="s">
        <v>21</v>
      </c>
      <c r="B1840" t="s">
        <v>22</v>
      </c>
      <c r="C1840" t="s">
        <v>370</v>
      </c>
      <c r="D1840" t="s">
        <v>371</v>
      </c>
      <c r="E1840" t="s">
        <v>372</v>
      </c>
      <c r="F1840" t="s">
        <v>373</v>
      </c>
      <c r="G1840" t="s">
        <v>374</v>
      </c>
      <c r="H1840" t="s">
        <v>375</v>
      </c>
      <c r="I1840" t="s">
        <v>376</v>
      </c>
      <c r="J1840" t="s">
        <v>377</v>
      </c>
    </row>
    <row r="1841" spans="1:10" x14ac:dyDescent="0.2">
      <c r="A1841">
        <v>1</v>
      </c>
      <c r="B1841" t="s">
        <v>30</v>
      </c>
      <c r="C1841" t="s">
        <v>378</v>
      </c>
      <c r="D1841" t="s">
        <v>379</v>
      </c>
      <c r="E1841">
        <v>1</v>
      </c>
      <c r="F1841">
        <v>15</v>
      </c>
      <c r="G1841">
        <v>84.869003295898438</v>
      </c>
      <c r="H1841">
        <v>1.8320000171661377</v>
      </c>
      <c r="I1841">
        <v>6</v>
      </c>
      <c r="J1841">
        <v>5</v>
      </c>
    </row>
    <row r="1842" spans="1:10" x14ac:dyDescent="0.2">
      <c r="A1842">
        <v>2</v>
      </c>
      <c r="B1842" t="s">
        <v>31</v>
      </c>
      <c r="C1842" t="s">
        <v>378</v>
      </c>
      <c r="D1842" t="s">
        <v>380</v>
      </c>
      <c r="E1842">
        <v>2</v>
      </c>
      <c r="F1842">
        <v>15</v>
      </c>
      <c r="G1842">
        <v>151.10800170898438</v>
      </c>
      <c r="H1842">
        <v>0.47277998924255371</v>
      </c>
      <c r="I1842">
        <v>2</v>
      </c>
      <c r="J1842">
        <v>2</v>
      </c>
    </row>
    <row r="1843" spans="1:10" x14ac:dyDescent="0.2">
      <c r="A1843">
        <v>3</v>
      </c>
      <c r="B1843" t="s">
        <v>32</v>
      </c>
      <c r="C1843" t="s">
        <v>378</v>
      </c>
      <c r="D1843" t="s">
        <v>380</v>
      </c>
      <c r="E1843">
        <v>2</v>
      </c>
      <c r="F1843">
        <v>15</v>
      </c>
      <c r="G1843">
        <v>119.48699951171875</v>
      </c>
      <c r="H1843">
        <v>0.37413999438285828</v>
      </c>
      <c r="I1843">
        <v>3</v>
      </c>
      <c r="J1843">
        <v>7</v>
      </c>
    </row>
    <row r="1844" spans="1:10" x14ac:dyDescent="0.2">
      <c r="A1844">
        <v>4</v>
      </c>
      <c r="B1844" t="s">
        <v>33</v>
      </c>
      <c r="C1844" t="s">
        <v>378</v>
      </c>
      <c r="D1844" t="s">
        <v>380</v>
      </c>
      <c r="E1844">
        <v>2</v>
      </c>
      <c r="F1844">
        <v>15</v>
      </c>
      <c r="G1844">
        <v>107.24500274658203</v>
      </c>
      <c r="H1844">
        <v>0.33583998680114746</v>
      </c>
      <c r="I1844">
        <v>2</v>
      </c>
      <c r="J1844">
        <v>2.4000000953674316</v>
      </c>
    </row>
    <row r="1845" spans="1:10" x14ac:dyDescent="0.2">
      <c r="A1845">
        <v>5</v>
      </c>
      <c r="B1845" t="s">
        <v>34</v>
      </c>
      <c r="C1845" t="s">
        <v>378</v>
      </c>
      <c r="D1845" t="s">
        <v>381</v>
      </c>
      <c r="E1845">
        <v>4</v>
      </c>
      <c r="F1845">
        <v>15</v>
      </c>
      <c r="G1845">
        <v>129.45700073242188</v>
      </c>
      <c r="H1845">
        <v>1.1910099983215332</v>
      </c>
      <c r="I1845">
        <v>4.9000000953674316</v>
      </c>
      <c r="J1845">
        <v>4.1999998092651367</v>
      </c>
    </row>
    <row r="1846" spans="1:10" x14ac:dyDescent="0.2">
      <c r="A1846">
        <v>6</v>
      </c>
      <c r="B1846" t="s">
        <v>35</v>
      </c>
      <c r="C1846" t="s">
        <v>378</v>
      </c>
      <c r="D1846" t="s">
        <v>381</v>
      </c>
      <c r="E1846">
        <v>4</v>
      </c>
      <c r="F1846">
        <v>15</v>
      </c>
      <c r="G1846">
        <v>90.679000854492188</v>
      </c>
      <c r="H1846">
        <v>0.83393001556396484</v>
      </c>
      <c r="I1846">
        <v>5.5</v>
      </c>
      <c r="J1846">
        <v>5.9000000953674316</v>
      </c>
    </row>
    <row r="1847" spans="1:10" x14ac:dyDescent="0.2">
      <c r="A1847">
        <v>7</v>
      </c>
      <c r="B1847" t="s">
        <v>36</v>
      </c>
      <c r="C1847" t="s">
        <v>378</v>
      </c>
      <c r="D1847" t="s">
        <v>381</v>
      </c>
      <c r="E1847">
        <v>4</v>
      </c>
      <c r="F1847">
        <v>15</v>
      </c>
      <c r="G1847">
        <v>77.502998352050781</v>
      </c>
      <c r="H1847">
        <v>0.71253997087478638</v>
      </c>
      <c r="I1847">
        <v>3.2999999523162842</v>
      </c>
      <c r="J1847">
        <v>4.0999999046325684</v>
      </c>
    </row>
    <row r="1848" spans="1:10" x14ac:dyDescent="0.2">
      <c r="A1848">
        <v>8</v>
      </c>
      <c r="B1848" t="s">
        <v>37</v>
      </c>
      <c r="C1848" t="s">
        <v>378</v>
      </c>
      <c r="D1848" t="s">
        <v>381</v>
      </c>
      <c r="E1848">
        <v>4</v>
      </c>
      <c r="F1848">
        <v>15</v>
      </c>
      <c r="G1848">
        <v>107.51300048828125</v>
      </c>
      <c r="H1848">
        <v>0.98900002241134644</v>
      </c>
      <c r="I1848">
        <v>7.5</v>
      </c>
      <c r="J1848">
        <v>3</v>
      </c>
    </row>
    <row r="1849" spans="1:10" x14ac:dyDescent="0.2">
      <c r="A1849">
        <v>9</v>
      </c>
      <c r="B1849" t="s">
        <v>38</v>
      </c>
      <c r="C1849" t="s">
        <v>378</v>
      </c>
      <c r="D1849" t="s">
        <v>382</v>
      </c>
      <c r="E1849">
        <v>5</v>
      </c>
      <c r="F1849">
        <v>15</v>
      </c>
      <c r="G1849">
        <v>134.93400573730469</v>
      </c>
      <c r="H1849">
        <v>0.19359999895095825</v>
      </c>
      <c r="I1849">
        <v>3.5</v>
      </c>
      <c r="J1849">
        <v>3.5999999046325684</v>
      </c>
    </row>
    <row r="1850" spans="1:10" x14ac:dyDescent="0.2">
      <c r="A1850">
        <v>10</v>
      </c>
      <c r="B1850" t="s">
        <v>39</v>
      </c>
      <c r="C1850" t="s">
        <v>378</v>
      </c>
      <c r="D1850" t="s">
        <v>382</v>
      </c>
      <c r="E1850">
        <v>5</v>
      </c>
      <c r="F1850">
        <v>15</v>
      </c>
      <c r="G1850">
        <v>146.42500305175781</v>
      </c>
      <c r="H1850">
        <v>0.21017999947071075</v>
      </c>
      <c r="I1850">
        <v>1</v>
      </c>
      <c r="J1850">
        <v>3.2999999523162842</v>
      </c>
    </row>
    <row r="1851" spans="1:10" x14ac:dyDescent="0.2">
      <c r="A1851">
        <v>11</v>
      </c>
      <c r="B1851" t="s">
        <v>40</v>
      </c>
      <c r="C1851" t="s">
        <v>378</v>
      </c>
      <c r="D1851" t="s">
        <v>382</v>
      </c>
      <c r="E1851">
        <v>5</v>
      </c>
      <c r="F1851">
        <v>15</v>
      </c>
      <c r="G1851">
        <v>191.38900756835938</v>
      </c>
      <c r="H1851">
        <v>0.27485001087188721</v>
      </c>
      <c r="I1851">
        <v>3</v>
      </c>
      <c r="J1851">
        <v>4</v>
      </c>
    </row>
    <row r="1853" spans="1:10" x14ac:dyDescent="0.2">
      <c r="A1853" t="s">
        <v>21</v>
      </c>
      <c r="B1853" t="s">
        <v>22</v>
      </c>
      <c r="C1853" t="s">
        <v>383</v>
      </c>
      <c r="D1853" t="s">
        <v>384</v>
      </c>
      <c r="E1853" t="s">
        <v>385</v>
      </c>
      <c r="F1853" t="s">
        <v>386</v>
      </c>
      <c r="G1853" t="s">
        <v>387</v>
      </c>
      <c r="H1853" t="s">
        <v>388</v>
      </c>
      <c r="I1853" t="s">
        <v>389</v>
      </c>
      <c r="J1853" t="s">
        <v>390</v>
      </c>
    </row>
    <row r="1854" spans="1:10" x14ac:dyDescent="0.2">
      <c r="A1854">
        <v>1</v>
      </c>
      <c r="B1854" t="s">
        <v>30</v>
      </c>
      <c r="C1854">
        <v>10</v>
      </c>
      <c r="D1854">
        <v>5</v>
      </c>
      <c r="E1854">
        <v>1</v>
      </c>
      <c r="F1854">
        <v>64</v>
      </c>
      <c r="G1854">
        <v>1630</v>
      </c>
      <c r="H1854">
        <v>0.69999998807907104</v>
      </c>
      <c r="I1854">
        <v>9.3000001907348633</v>
      </c>
      <c r="J1854" t="s">
        <v>391</v>
      </c>
    </row>
    <row r="1855" spans="1:10" x14ac:dyDescent="0.2">
      <c r="A1855">
        <v>2</v>
      </c>
      <c r="B1855" t="s">
        <v>31</v>
      </c>
      <c r="C1855">
        <v>20</v>
      </c>
      <c r="D1855">
        <v>10</v>
      </c>
      <c r="E1855">
        <v>0</v>
      </c>
      <c r="F1855">
        <v>64</v>
      </c>
      <c r="G1855">
        <v>1686</v>
      </c>
      <c r="H1855">
        <v>0.69999998807907104</v>
      </c>
      <c r="I1855" t="s">
        <v>392</v>
      </c>
      <c r="J1855" t="s">
        <v>393</v>
      </c>
    </row>
    <row r="1856" spans="1:10" x14ac:dyDescent="0.2">
      <c r="A1856">
        <v>3</v>
      </c>
      <c r="B1856" t="s">
        <v>32</v>
      </c>
      <c r="C1856">
        <v>20</v>
      </c>
      <c r="D1856">
        <v>10</v>
      </c>
      <c r="E1856">
        <v>0</v>
      </c>
      <c r="F1856">
        <v>64</v>
      </c>
      <c r="G1856">
        <v>1672</v>
      </c>
      <c r="H1856">
        <v>0.69999998807907104</v>
      </c>
      <c r="I1856" t="s">
        <v>392</v>
      </c>
      <c r="J1856" t="s">
        <v>393</v>
      </c>
    </row>
    <row r="1857" spans="1:10" x14ac:dyDescent="0.2">
      <c r="A1857">
        <v>4</v>
      </c>
      <c r="B1857" t="s">
        <v>33</v>
      </c>
      <c r="C1857">
        <v>20</v>
      </c>
      <c r="D1857">
        <v>10</v>
      </c>
      <c r="E1857">
        <v>1</v>
      </c>
      <c r="F1857">
        <v>64</v>
      </c>
      <c r="G1857">
        <v>1664</v>
      </c>
      <c r="H1857">
        <v>0.69999998807907104</v>
      </c>
      <c r="I1857" t="s">
        <v>392</v>
      </c>
      <c r="J1857" t="s">
        <v>393</v>
      </c>
    </row>
    <row r="1858" spans="1:10" x14ac:dyDescent="0.2">
      <c r="A1858">
        <v>5</v>
      </c>
      <c r="B1858" t="s">
        <v>34</v>
      </c>
      <c r="C1858">
        <v>10</v>
      </c>
      <c r="D1858">
        <v>5</v>
      </c>
      <c r="E1858">
        <v>1</v>
      </c>
      <c r="F1858">
        <v>32</v>
      </c>
      <c r="G1858">
        <v>1658</v>
      </c>
      <c r="H1858">
        <v>0.69999998807907104</v>
      </c>
      <c r="I1858">
        <v>9.3000001907348633</v>
      </c>
      <c r="J1858" t="s">
        <v>391</v>
      </c>
    </row>
    <row r="1859" spans="1:10" x14ac:dyDescent="0.2">
      <c r="A1859">
        <v>6</v>
      </c>
      <c r="B1859" t="s">
        <v>35</v>
      </c>
      <c r="C1859">
        <v>20</v>
      </c>
      <c r="D1859">
        <v>10</v>
      </c>
      <c r="E1859">
        <v>1</v>
      </c>
      <c r="F1859">
        <v>32</v>
      </c>
      <c r="G1859">
        <v>1632</v>
      </c>
      <c r="H1859">
        <v>0.69999998807907104</v>
      </c>
      <c r="I1859">
        <v>9.3000001907348633</v>
      </c>
      <c r="J1859" t="s">
        <v>391</v>
      </c>
    </row>
    <row r="1860" spans="1:10" x14ac:dyDescent="0.2">
      <c r="A1860">
        <v>7</v>
      </c>
      <c r="B1860" t="s">
        <v>36</v>
      </c>
      <c r="C1860">
        <v>20</v>
      </c>
      <c r="D1860">
        <v>10</v>
      </c>
      <c r="E1860">
        <v>1</v>
      </c>
      <c r="F1860">
        <v>32</v>
      </c>
      <c r="G1860">
        <v>1622</v>
      </c>
      <c r="H1860">
        <v>0.69999998807907104</v>
      </c>
      <c r="I1860">
        <v>9.3000001907348633</v>
      </c>
      <c r="J1860" t="s">
        <v>391</v>
      </c>
    </row>
    <row r="1861" spans="1:10" x14ac:dyDescent="0.2">
      <c r="A1861">
        <v>8</v>
      </c>
      <c r="B1861" t="s">
        <v>37</v>
      </c>
      <c r="C1861">
        <v>20</v>
      </c>
      <c r="D1861">
        <v>10</v>
      </c>
      <c r="E1861">
        <v>1</v>
      </c>
      <c r="F1861">
        <v>32</v>
      </c>
      <c r="G1861">
        <v>1642</v>
      </c>
      <c r="H1861">
        <v>0.69999998807907104</v>
      </c>
      <c r="I1861">
        <v>9.3000001907348633</v>
      </c>
      <c r="J1861" t="s">
        <v>391</v>
      </c>
    </row>
    <row r="1862" spans="1:10" x14ac:dyDescent="0.2">
      <c r="A1862">
        <v>9</v>
      </c>
      <c r="B1862" t="s">
        <v>38</v>
      </c>
      <c r="C1862">
        <v>20</v>
      </c>
      <c r="D1862">
        <v>10</v>
      </c>
      <c r="E1862">
        <v>1</v>
      </c>
      <c r="F1862">
        <v>32</v>
      </c>
      <c r="G1862">
        <v>1690</v>
      </c>
      <c r="H1862">
        <v>0.69999998807907104</v>
      </c>
      <c r="I1862" t="s">
        <v>392</v>
      </c>
      <c r="J1862" t="s">
        <v>393</v>
      </c>
    </row>
    <row r="1863" spans="1:10" x14ac:dyDescent="0.2">
      <c r="A1863">
        <v>10</v>
      </c>
      <c r="B1863" t="s">
        <v>39</v>
      </c>
      <c r="C1863">
        <v>30</v>
      </c>
      <c r="D1863">
        <v>15</v>
      </c>
      <c r="E1863">
        <v>0</v>
      </c>
      <c r="F1863">
        <v>32</v>
      </c>
      <c r="G1863">
        <v>1706</v>
      </c>
      <c r="H1863">
        <v>0.69999998807907104</v>
      </c>
      <c r="I1863" t="s">
        <v>392</v>
      </c>
      <c r="J1863" t="s">
        <v>393</v>
      </c>
    </row>
    <row r="1864" spans="1:10" x14ac:dyDescent="0.2">
      <c r="A1864">
        <v>11</v>
      </c>
      <c r="B1864" t="s">
        <v>40</v>
      </c>
      <c r="C1864">
        <v>30</v>
      </c>
      <c r="D1864">
        <v>15</v>
      </c>
      <c r="E1864">
        <v>1</v>
      </c>
      <c r="F1864">
        <v>32</v>
      </c>
      <c r="G1864">
        <v>1738</v>
      </c>
      <c r="H1864">
        <v>0.69999998807907104</v>
      </c>
      <c r="I1864" t="s">
        <v>392</v>
      </c>
      <c r="J1864" t="s">
        <v>393</v>
      </c>
    </row>
    <row r="1866" spans="1:10" x14ac:dyDescent="0.2">
      <c r="A1866" t="s">
        <v>394</v>
      </c>
    </row>
    <row r="1867" spans="1:10" x14ac:dyDescent="0.2">
      <c r="A1867" t="s">
        <v>395</v>
      </c>
      <c r="B1867" t="s">
        <v>396</v>
      </c>
      <c r="C1867">
        <v>2</v>
      </c>
      <c r="D1867">
        <v>3</v>
      </c>
      <c r="E1867">
        <v>4</v>
      </c>
      <c r="F1867">
        <v>5</v>
      </c>
    </row>
    <row r="1868" spans="1:10" x14ac:dyDescent="0.2">
      <c r="A1868">
        <v>1</v>
      </c>
      <c r="B1868" t="s">
        <v>397</v>
      </c>
      <c r="C1868" t="s">
        <v>398</v>
      </c>
      <c r="D1868" t="s">
        <v>392</v>
      </c>
      <c r="E1868" t="s">
        <v>399</v>
      </c>
      <c r="F1868" t="s">
        <v>400</v>
      </c>
    </row>
    <row r="1869" spans="1:10" x14ac:dyDescent="0.2">
      <c r="A1869">
        <v>2</v>
      </c>
      <c r="B1869" t="s">
        <v>392</v>
      </c>
      <c r="C1869" t="s">
        <v>401</v>
      </c>
      <c r="D1869" t="s">
        <v>392</v>
      </c>
      <c r="E1869" t="s">
        <v>402</v>
      </c>
      <c r="F1869" t="s">
        <v>403</v>
      </c>
    </row>
    <row r="1870" spans="1:10" x14ac:dyDescent="0.2">
      <c r="A1870">
        <v>3</v>
      </c>
      <c r="B1870" t="s">
        <v>392</v>
      </c>
      <c r="C1870" t="s">
        <v>404</v>
      </c>
      <c r="D1870" t="s">
        <v>392</v>
      </c>
      <c r="E1870" t="s">
        <v>405</v>
      </c>
      <c r="F1870" t="s">
        <v>40</v>
      </c>
    </row>
    <row r="1871" spans="1:10" x14ac:dyDescent="0.2">
      <c r="A1871">
        <v>4</v>
      </c>
      <c r="B1871" t="s">
        <v>392</v>
      </c>
      <c r="C1871" t="s">
        <v>392</v>
      </c>
      <c r="D1871" t="s">
        <v>392</v>
      </c>
      <c r="E1871" t="s">
        <v>406</v>
      </c>
      <c r="F1871" t="s">
        <v>392</v>
      </c>
    </row>
    <row r="1873" spans="1:8" x14ac:dyDescent="0.2">
      <c r="A1873" t="s">
        <v>407</v>
      </c>
    </row>
    <row r="1875" spans="1:8" x14ac:dyDescent="0.2">
      <c r="A1875" t="s">
        <v>408</v>
      </c>
    </row>
    <row r="1876" spans="1:8" x14ac:dyDescent="0.2">
      <c r="A1876" t="s">
        <v>21</v>
      </c>
      <c r="B1876" t="s">
        <v>22</v>
      </c>
      <c r="C1876" t="s">
        <v>409</v>
      </c>
      <c r="D1876" t="s">
        <v>43</v>
      </c>
      <c r="E1876" t="s">
        <v>410</v>
      </c>
      <c r="F1876" t="s">
        <v>46</v>
      </c>
      <c r="G1876" t="s">
        <v>47</v>
      </c>
      <c r="H1876" t="s">
        <v>30</v>
      </c>
    </row>
    <row r="1877" spans="1:8" x14ac:dyDescent="0.2">
      <c r="A1877">
        <v>1</v>
      </c>
      <c r="B1877" t="s">
        <v>30</v>
      </c>
      <c r="C1877" t="s">
        <v>411</v>
      </c>
      <c r="D1877">
        <v>3.7672998905181885</v>
      </c>
      <c r="E1877">
        <v>3.4723999500274658</v>
      </c>
      <c r="F1877">
        <v>21.532199859619141</v>
      </c>
      <c r="G1877">
        <v>0.16130000352859497</v>
      </c>
      <c r="H1877">
        <v>1</v>
      </c>
    </row>
    <row r="1878" spans="1:8" x14ac:dyDescent="0.2">
      <c r="A1878">
        <v>2</v>
      </c>
      <c r="B1878" t="s">
        <v>31</v>
      </c>
      <c r="C1878" t="s">
        <v>412</v>
      </c>
      <c r="D1878">
        <v>7.5739998817443848</v>
      </c>
      <c r="E1878">
        <v>1.614799976348877</v>
      </c>
      <c r="F1878">
        <v>1.996399998664856</v>
      </c>
      <c r="G1878">
        <v>0.80889999866485596</v>
      </c>
      <c r="H1878">
        <v>1</v>
      </c>
    </row>
    <row r="1879" spans="1:8" x14ac:dyDescent="0.2">
      <c r="A1879">
        <v>3</v>
      </c>
      <c r="B1879" t="s">
        <v>50</v>
      </c>
      <c r="C1879" t="s">
        <v>413</v>
      </c>
      <c r="D1879">
        <v>15.250300407409668</v>
      </c>
      <c r="E1879">
        <v>1.0709999799728394</v>
      </c>
      <c r="F1879">
        <v>1.2035000324249268</v>
      </c>
      <c r="G1879">
        <v>0.88969999551773071</v>
      </c>
      <c r="H1879">
        <v>1.0002000331878662</v>
      </c>
    </row>
    <row r="1880" spans="1:8" x14ac:dyDescent="0.2">
      <c r="A1880">
        <v>4</v>
      </c>
      <c r="B1880" t="s">
        <v>51</v>
      </c>
      <c r="C1880" t="s">
        <v>414</v>
      </c>
      <c r="D1880">
        <v>24.793899536132812</v>
      </c>
      <c r="E1880">
        <v>0.86309999227523804</v>
      </c>
      <c r="F1880">
        <v>0.93500000238418579</v>
      </c>
      <c r="G1880">
        <v>0.92309999465942383</v>
      </c>
      <c r="H1880">
        <v>1.0001000165939331</v>
      </c>
    </row>
    <row r="1881" spans="1:8" x14ac:dyDescent="0.2">
      <c r="A1881">
        <v>5</v>
      </c>
      <c r="B1881" t="s">
        <v>52</v>
      </c>
      <c r="C1881" t="s">
        <v>415</v>
      </c>
      <c r="D1881">
        <v>11.592599868774414</v>
      </c>
      <c r="E1881">
        <v>5.3768000602722168</v>
      </c>
      <c r="F1881">
        <v>10.723799705505371</v>
      </c>
      <c r="G1881">
        <v>0.49950000643730164</v>
      </c>
      <c r="H1881">
        <v>1.0038000345230103</v>
      </c>
    </row>
    <row r="1882" spans="1:8" x14ac:dyDescent="0.2">
      <c r="A1882">
        <v>6</v>
      </c>
      <c r="B1882" t="s">
        <v>53</v>
      </c>
      <c r="C1882" t="s">
        <v>416</v>
      </c>
      <c r="D1882">
        <v>21.579999923706055</v>
      </c>
      <c r="E1882">
        <v>3.6456000804901123</v>
      </c>
      <c r="F1882">
        <v>5.8873000144958496</v>
      </c>
      <c r="G1882">
        <v>0.61500000953674316</v>
      </c>
      <c r="H1882">
        <v>1.0068999528884888</v>
      </c>
    </row>
    <row r="1883" spans="1:8" x14ac:dyDescent="0.2">
      <c r="A1883">
        <v>7</v>
      </c>
      <c r="B1883" t="s">
        <v>54</v>
      </c>
      <c r="C1883" t="s">
        <v>414</v>
      </c>
      <c r="D1883">
        <v>55.340999603271484</v>
      </c>
      <c r="E1883">
        <v>3.2097001075744629</v>
      </c>
      <c r="F1883">
        <v>4.4021000862121582</v>
      </c>
      <c r="G1883">
        <v>0.72850000858306885</v>
      </c>
      <c r="H1883">
        <v>1.0009000301361084</v>
      </c>
    </row>
    <row r="1884" spans="1:8" x14ac:dyDescent="0.2">
      <c r="A1884">
        <v>8</v>
      </c>
      <c r="B1884" t="s">
        <v>55</v>
      </c>
      <c r="C1884" t="s">
        <v>416</v>
      </c>
      <c r="D1884">
        <v>20.350000381469727</v>
      </c>
      <c r="E1884">
        <v>4.6729998588562012</v>
      </c>
      <c r="F1884">
        <v>7.9214000701904297</v>
      </c>
      <c r="G1884">
        <v>0.58609998226165771</v>
      </c>
      <c r="H1884">
        <v>1.0065000057220459</v>
      </c>
    </row>
    <row r="1885" spans="1:8" x14ac:dyDescent="0.2">
      <c r="A1885">
        <v>9</v>
      </c>
      <c r="B1885" t="s">
        <v>56</v>
      </c>
      <c r="C1885" t="s">
        <v>417</v>
      </c>
      <c r="D1885">
        <v>23.877099990844727</v>
      </c>
      <c r="E1885">
        <v>0.19910000264644623</v>
      </c>
      <c r="F1885">
        <v>0.20250000059604645</v>
      </c>
      <c r="G1885">
        <v>0.98320001363754272</v>
      </c>
      <c r="H1885">
        <v>1</v>
      </c>
    </row>
    <row r="1886" spans="1:8" x14ac:dyDescent="0.2">
      <c r="A1886">
        <v>10</v>
      </c>
      <c r="B1886" t="s">
        <v>57</v>
      </c>
      <c r="C1886" t="s">
        <v>418</v>
      </c>
      <c r="D1886">
        <v>42.30059814453125</v>
      </c>
      <c r="E1886">
        <v>0.26780000329017639</v>
      </c>
      <c r="F1886">
        <v>0.27369999885559082</v>
      </c>
      <c r="G1886">
        <v>0.97869998216629028</v>
      </c>
      <c r="H1886">
        <v>1</v>
      </c>
    </row>
    <row r="1887" spans="1:8" x14ac:dyDescent="0.2">
      <c r="A1887">
        <v>11</v>
      </c>
      <c r="B1887" t="s">
        <v>58</v>
      </c>
      <c r="C1887" t="s">
        <v>419</v>
      </c>
      <c r="D1887">
        <v>99.9833984375</v>
      </c>
      <c r="E1887">
        <v>0.59130001068115234</v>
      </c>
      <c r="F1887">
        <v>0.60600000619888306</v>
      </c>
      <c r="G1887">
        <v>0.9757000207901001</v>
      </c>
      <c r="H1887">
        <v>1</v>
      </c>
    </row>
    <row r="1889" spans="1:9" x14ac:dyDescent="0.2">
      <c r="A1889" t="s">
        <v>420</v>
      </c>
    </row>
    <row r="1890" spans="1:9" x14ac:dyDescent="0.2">
      <c r="A1890" t="s">
        <v>21</v>
      </c>
      <c r="B1890" t="s">
        <v>22</v>
      </c>
      <c r="C1890" t="s">
        <v>421</v>
      </c>
      <c r="D1890" t="s">
        <v>24</v>
      </c>
      <c r="E1890" t="s">
        <v>422</v>
      </c>
      <c r="F1890" t="s">
        <v>423</v>
      </c>
      <c r="G1890" t="s">
        <v>27</v>
      </c>
      <c r="H1890" t="s">
        <v>424</v>
      </c>
      <c r="I1890" t="s">
        <v>425</v>
      </c>
    </row>
    <row r="1891" spans="1:9" x14ac:dyDescent="0.2">
      <c r="A1891">
        <v>1</v>
      </c>
      <c r="B1891" t="s">
        <v>30</v>
      </c>
      <c r="C1891">
        <v>2.0010000767456404E-8</v>
      </c>
      <c r="D1891">
        <v>518.70001220703125</v>
      </c>
      <c r="E1891">
        <v>137.5</v>
      </c>
      <c r="F1891">
        <v>84</v>
      </c>
      <c r="G1891">
        <v>0.74000000953674316</v>
      </c>
      <c r="H1891" t="s">
        <v>426</v>
      </c>
      <c r="I1891" t="s">
        <v>427</v>
      </c>
    </row>
    <row r="1892" spans="1:9" x14ac:dyDescent="0.2">
      <c r="A1892">
        <v>2</v>
      </c>
      <c r="B1892" t="s">
        <v>31</v>
      </c>
      <c r="C1892">
        <v>2.0010000767456404E-8</v>
      </c>
      <c r="D1892">
        <v>2201.199951171875</v>
      </c>
      <c r="E1892">
        <v>15.699999809265137</v>
      </c>
      <c r="F1892">
        <v>11</v>
      </c>
      <c r="G1892">
        <v>0.30000001192092896</v>
      </c>
      <c r="H1892" t="s">
        <v>426</v>
      </c>
      <c r="I1892" t="s">
        <v>428</v>
      </c>
    </row>
    <row r="1893" spans="1:9" x14ac:dyDescent="0.2">
      <c r="A1893">
        <v>3</v>
      </c>
      <c r="B1893" t="s">
        <v>32</v>
      </c>
      <c r="C1893">
        <v>2.0010000767456404E-8</v>
      </c>
      <c r="D1893">
        <v>5679.7998046875</v>
      </c>
      <c r="E1893">
        <v>33.599998474121094</v>
      </c>
      <c r="F1893">
        <v>22.700000762939453</v>
      </c>
      <c r="G1893">
        <v>0.18999999761581421</v>
      </c>
      <c r="H1893" t="s">
        <v>426</v>
      </c>
      <c r="I1893" t="s">
        <v>429</v>
      </c>
    </row>
    <row r="1894" spans="1:9" x14ac:dyDescent="0.2">
      <c r="A1894">
        <v>4</v>
      </c>
      <c r="B1894" t="s">
        <v>33</v>
      </c>
      <c r="C1894">
        <v>1.9990000765801597E-8</v>
      </c>
      <c r="D1894">
        <v>9333.5</v>
      </c>
      <c r="E1894">
        <v>48.799999237060547</v>
      </c>
      <c r="F1894">
        <v>43.299999237060547</v>
      </c>
      <c r="G1894">
        <v>0.15000000596046448</v>
      </c>
      <c r="H1894" t="s">
        <v>426</v>
      </c>
      <c r="I1894" t="s">
        <v>430</v>
      </c>
    </row>
    <row r="1895" spans="1:9" x14ac:dyDescent="0.2">
      <c r="A1895">
        <v>5</v>
      </c>
      <c r="B1895" t="s">
        <v>34</v>
      </c>
      <c r="C1895">
        <v>1.9990000765801597E-8</v>
      </c>
      <c r="D1895">
        <v>946.0999755859375</v>
      </c>
      <c r="E1895">
        <v>8</v>
      </c>
      <c r="F1895">
        <v>6</v>
      </c>
      <c r="G1895">
        <v>0.46000000834465027</v>
      </c>
      <c r="H1895" t="s">
        <v>426</v>
      </c>
      <c r="I1895" t="s">
        <v>431</v>
      </c>
    </row>
    <row r="1896" spans="1:9" x14ac:dyDescent="0.2">
      <c r="A1896">
        <v>6</v>
      </c>
      <c r="B1896" t="s">
        <v>35</v>
      </c>
      <c r="C1896">
        <v>1.9999999878450581E-8</v>
      </c>
      <c r="D1896">
        <v>3476.10009765625</v>
      </c>
      <c r="E1896">
        <v>37.200000762939453</v>
      </c>
      <c r="F1896">
        <v>18.200000762939453</v>
      </c>
      <c r="G1896">
        <v>0.23999999463558197</v>
      </c>
      <c r="H1896" t="s">
        <v>426</v>
      </c>
      <c r="I1896" t="s">
        <v>432</v>
      </c>
    </row>
    <row r="1897" spans="1:9" x14ac:dyDescent="0.2">
      <c r="A1897">
        <v>7</v>
      </c>
      <c r="B1897" t="s">
        <v>36</v>
      </c>
      <c r="C1897">
        <v>1.9990000765801597E-8</v>
      </c>
      <c r="D1897">
        <v>10542.5</v>
      </c>
      <c r="E1897">
        <v>126.69999694824219</v>
      </c>
      <c r="F1897">
        <v>38.400001525878906</v>
      </c>
      <c r="G1897">
        <v>0.14000000059604645</v>
      </c>
      <c r="H1897" t="s">
        <v>426</v>
      </c>
      <c r="I1897" t="s">
        <v>430</v>
      </c>
    </row>
    <row r="1898" spans="1:9" x14ac:dyDescent="0.2">
      <c r="A1898">
        <v>8</v>
      </c>
      <c r="B1898" t="s">
        <v>37</v>
      </c>
      <c r="C1898">
        <v>1.9999999878450581E-8</v>
      </c>
      <c r="D1898">
        <v>2742.5</v>
      </c>
      <c r="E1898">
        <v>17.200000762939453</v>
      </c>
      <c r="F1898">
        <v>15</v>
      </c>
      <c r="G1898">
        <v>0.27000001072883606</v>
      </c>
      <c r="H1898" t="s">
        <v>426</v>
      </c>
      <c r="I1898" t="s">
        <v>432</v>
      </c>
    </row>
    <row r="1899" spans="1:9" x14ac:dyDescent="0.2">
      <c r="A1899">
        <v>9</v>
      </c>
      <c r="B1899" t="s">
        <v>38</v>
      </c>
      <c r="C1899">
        <v>1.9990000765801597E-8</v>
      </c>
      <c r="D1899">
        <v>2234.10009765625</v>
      </c>
      <c r="E1899">
        <v>26</v>
      </c>
      <c r="F1899">
        <v>23.200000762939453</v>
      </c>
      <c r="G1899">
        <v>0.30000001192092896</v>
      </c>
      <c r="H1899" t="s">
        <v>426</v>
      </c>
      <c r="I1899" t="s">
        <v>433</v>
      </c>
    </row>
    <row r="1900" spans="1:9" x14ac:dyDescent="0.2">
      <c r="A1900">
        <v>10</v>
      </c>
      <c r="B1900" t="s">
        <v>39</v>
      </c>
      <c r="C1900">
        <v>1.9990000765801597E-8</v>
      </c>
      <c r="D1900">
        <v>3787.300048828125</v>
      </c>
      <c r="E1900">
        <v>69.599998474121094</v>
      </c>
      <c r="F1900">
        <v>20.200000762939453</v>
      </c>
      <c r="G1900">
        <v>0.23000000417232513</v>
      </c>
      <c r="H1900" t="s">
        <v>426</v>
      </c>
      <c r="I1900" t="s">
        <v>434</v>
      </c>
    </row>
    <row r="1901" spans="1:9" x14ac:dyDescent="0.2">
      <c r="A1901">
        <v>11</v>
      </c>
      <c r="B1901" t="s">
        <v>40</v>
      </c>
      <c r="C1901">
        <v>2.0010000767456404E-8</v>
      </c>
      <c r="D1901">
        <v>4901</v>
      </c>
      <c r="E1901">
        <v>11.699999809265137</v>
      </c>
      <c r="F1901">
        <v>9.8999996185302734</v>
      </c>
      <c r="G1901">
        <v>0.20000000298023224</v>
      </c>
      <c r="H1901" t="s">
        <v>426</v>
      </c>
      <c r="I1901" t="s">
        <v>435</v>
      </c>
    </row>
    <row r="1903" spans="1:9" x14ac:dyDescent="0.2">
      <c r="A1903" t="s">
        <v>62</v>
      </c>
    </row>
    <row r="1906" spans="1:10" x14ac:dyDescent="0.2">
      <c r="A1906" t="s">
        <v>368</v>
      </c>
    </row>
    <row r="1907" spans="1:10" x14ac:dyDescent="0.2">
      <c r="A1907" t="s">
        <v>369</v>
      </c>
    </row>
    <row r="1908" spans="1:10" x14ac:dyDescent="0.2">
      <c r="A1908" t="s">
        <v>21</v>
      </c>
      <c r="B1908" t="s">
        <v>22</v>
      </c>
      <c r="C1908" t="s">
        <v>370</v>
      </c>
      <c r="D1908" t="s">
        <v>371</v>
      </c>
      <c r="E1908" t="s">
        <v>372</v>
      </c>
      <c r="F1908" t="s">
        <v>373</v>
      </c>
      <c r="G1908" t="s">
        <v>374</v>
      </c>
      <c r="H1908" t="s">
        <v>375</v>
      </c>
      <c r="I1908" t="s">
        <v>376</v>
      </c>
      <c r="J1908" t="s">
        <v>377</v>
      </c>
    </row>
    <row r="1909" spans="1:10" x14ac:dyDescent="0.2">
      <c r="A1909">
        <v>1</v>
      </c>
      <c r="B1909" t="s">
        <v>30</v>
      </c>
      <c r="C1909" t="s">
        <v>378</v>
      </c>
      <c r="D1909" t="s">
        <v>379</v>
      </c>
      <c r="E1909">
        <v>1</v>
      </c>
      <c r="F1909">
        <v>15</v>
      </c>
      <c r="G1909">
        <v>84.869003295898438</v>
      </c>
      <c r="H1909">
        <v>1.8320000171661377</v>
      </c>
      <c r="I1909">
        <v>6</v>
      </c>
      <c r="J1909">
        <v>5</v>
      </c>
    </row>
    <row r="1910" spans="1:10" x14ac:dyDescent="0.2">
      <c r="A1910">
        <v>2</v>
      </c>
      <c r="B1910" t="s">
        <v>31</v>
      </c>
      <c r="C1910" t="s">
        <v>378</v>
      </c>
      <c r="D1910" t="s">
        <v>380</v>
      </c>
      <c r="E1910">
        <v>2</v>
      </c>
      <c r="F1910">
        <v>15</v>
      </c>
      <c r="G1910">
        <v>151.10800170898438</v>
      </c>
      <c r="H1910">
        <v>0.47277998924255371</v>
      </c>
      <c r="I1910">
        <v>2</v>
      </c>
      <c r="J1910">
        <v>2</v>
      </c>
    </row>
    <row r="1911" spans="1:10" x14ac:dyDescent="0.2">
      <c r="A1911">
        <v>3</v>
      </c>
      <c r="B1911" t="s">
        <v>32</v>
      </c>
      <c r="C1911" t="s">
        <v>378</v>
      </c>
      <c r="D1911" t="s">
        <v>380</v>
      </c>
      <c r="E1911">
        <v>2</v>
      </c>
      <c r="F1911">
        <v>15</v>
      </c>
      <c r="G1911">
        <v>119.48699951171875</v>
      </c>
      <c r="H1911">
        <v>0.37413999438285828</v>
      </c>
      <c r="I1911">
        <v>3</v>
      </c>
      <c r="J1911">
        <v>7</v>
      </c>
    </row>
    <row r="1912" spans="1:10" x14ac:dyDescent="0.2">
      <c r="A1912">
        <v>4</v>
      </c>
      <c r="B1912" t="s">
        <v>33</v>
      </c>
      <c r="C1912" t="s">
        <v>378</v>
      </c>
      <c r="D1912" t="s">
        <v>380</v>
      </c>
      <c r="E1912">
        <v>2</v>
      </c>
      <c r="F1912">
        <v>15</v>
      </c>
      <c r="G1912">
        <v>107.24500274658203</v>
      </c>
      <c r="H1912">
        <v>0.33583998680114746</v>
      </c>
      <c r="I1912">
        <v>2</v>
      </c>
      <c r="J1912">
        <v>2.4000000953674316</v>
      </c>
    </row>
    <row r="1913" spans="1:10" x14ac:dyDescent="0.2">
      <c r="A1913">
        <v>5</v>
      </c>
      <c r="B1913" t="s">
        <v>34</v>
      </c>
      <c r="C1913" t="s">
        <v>378</v>
      </c>
      <c r="D1913" t="s">
        <v>381</v>
      </c>
      <c r="E1913">
        <v>4</v>
      </c>
      <c r="F1913">
        <v>15</v>
      </c>
      <c r="G1913">
        <v>129.45700073242188</v>
      </c>
      <c r="H1913">
        <v>1.1910099983215332</v>
      </c>
      <c r="I1913">
        <v>4.9000000953674316</v>
      </c>
      <c r="J1913">
        <v>4.1999998092651367</v>
      </c>
    </row>
    <row r="1914" spans="1:10" x14ac:dyDescent="0.2">
      <c r="A1914">
        <v>6</v>
      </c>
      <c r="B1914" t="s">
        <v>35</v>
      </c>
      <c r="C1914" t="s">
        <v>378</v>
      </c>
      <c r="D1914" t="s">
        <v>381</v>
      </c>
      <c r="E1914">
        <v>4</v>
      </c>
      <c r="F1914">
        <v>15</v>
      </c>
      <c r="G1914">
        <v>90.679000854492188</v>
      </c>
      <c r="H1914">
        <v>0.83393001556396484</v>
      </c>
      <c r="I1914">
        <v>5.5</v>
      </c>
      <c r="J1914">
        <v>5.9000000953674316</v>
      </c>
    </row>
    <row r="1915" spans="1:10" x14ac:dyDescent="0.2">
      <c r="A1915">
        <v>7</v>
      </c>
      <c r="B1915" t="s">
        <v>36</v>
      </c>
      <c r="C1915" t="s">
        <v>378</v>
      </c>
      <c r="D1915" t="s">
        <v>381</v>
      </c>
      <c r="E1915">
        <v>4</v>
      </c>
      <c r="F1915">
        <v>15</v>
      </c>
      <c r="G1915">
        <v>77.502998352050781</v>
      </c>
      <c r="H1915">
        <v>0.71253997087478638</v>
      </c>
      <c r="I1915">
        <v>3.2999999523162842</v>
      </c>
      <c r="J1915">
        <v>4.0999999046325684</v>
      </c>
    </row>
    <row r="1916" spans="1:10" x14ac:dyDescent="0.2">
      <c r="A1916">
        <v>8</v>
      </c>
      <c r="B1916" t="s">
        <v>37</v>
      </c>
      <c r="C1916" t="s">
        <v>378</v>
      </c>
      <c r="D1916" t="s">
        <v>381</v>
      </c>
      <c r="E1916">
        <v>4</v>
      </c>
      <c r="F1916">
        <v>15</v>
      </c>
      <c r="G1916">
        <v>107.51300048828125</v>
      </c>
      <c r="H1916">
        <v>0.98900002241134644</v>
      </c>
      <c r="I1916">
        <v>7.5</v>
      </c>
      <c r="J1916">
        <v>3</v>
      </c>
    </row>
    <row r="1917" spans="1:10" x14ac:dyDescent="0.2">
      <c r="A1917">
        <v>9</v>
      </c>
      <c r="B1917" t="s">
        <v>38</v>
      </c>
      <c r="C1917" t="s">
        <v>378</v>
      </c>
      <c r="D1917" t="s">
        <v>382</v>
      </c>
      <c r="E1917">
        <v>5</v>
      </c>
      <c r="F1917">
        <v>15</v>
      </c>
      <c r="G1917">
        <v>134.93400573730469</v>
      </c>
      <c r="H1917">
        <v>0.19359999895095825</v>
      </c>
      <c r="I1917">
        <v>3.5</v>
      </c>
      <c r="J1917">
        <v>3.5999999046325684</v>
      </c>
    </row>
    <row r="1918" spans="1:10" x14ac:dyDescent="0.2">
      <c r="A1918">
        <v>10</v>
      </c>
      <c r="B1918" t="s">
        <v>39</v>
      </c>
      <c r="C1918" t="s">
        <v>378</v>
      </c>
      <c r="D1918" t="s">
        <v>382</v>
      </c>
      <c r="E1918">
        <v>5</v>
      </c>
      <c r="F1918">
        <v>15</v>
      </c>
      <c r="G1918">
        <v>146.42500305175781</v>
      </c>
      <c r="H1918">
        <v>0.21017999947071075</v>
      </c>
      <c r="I1918">
        <v>1</v>
      </c>
      <c r="J1918">
        <v>3.2999999523162842</v>
      </c>
    </row>
    <row r="1919" spans="1:10" x14ac:dyDescent="0.2">
      <c r="A1919">
        <v>11</v>
      </c>
      <c r="B1919" t="s">
        <v>40</v>
      </c>
      <c r="C1919" t="s">
        <v>378</v>
      </c>
      <c r="D1919" t="s">
        <v>382</v>
      </c>
      <c r="E1919">
        <v>5</v>
      </c>
      <c r="F1919">
        <v>15</v>
      </c>
      <c r="G1919">
        <v>191.38900756835938</v>
      </c>
      <c r="H1919">
        <v>0.27485001087188721</v>
      </c>
      <c r="I1919">
        <v>3</v>
      </c>
      <c r="J1919">
        <v>4</v>
      </c>
    </row>
    <row r="1921" spans="1:10" x14ac:dyDescent="0.2">
      <c r="A1921" t="s">
        <v>21</v>
      </c>
      <c r="B1921" t="s">
        <v>22</v>
      </c>
      <c r="C1921" t="s">
        <v>383</v>
      </c>
      <c r="D1921" t="s">
        <v>384</v>
      </c>
      <c r="E1921" t="s">
        <v>385</v>
      </c>
      <c r="F1921" t="s">
        <v>386</v>
      </c>
      <c r="G1921" t="s">
        <v>387</v>
      </c>
      <c r="H1921" t="s">
        <v>388</v>
      </c>
      <c r="I1921" t="s">
        <v>389</v>
      </c>
      <c r="J1921" t="s">
        <v>390</v>
      </c>
    </row>
    <row r="1922" spans="1:10" x14ac:dyDescent="0.2">
      <c r="A1922">
        <v>1</v>
      </c>
      <c r="B1922" t="s">
        <v>30</v>
      </c>
      <c r="C1922">
        <v>10</v>
      </c>
      <c r="D1922">
        <v>5</v>
      </c>
      <c r="E1922">
        <v>1</v>
      </c>
      <c r="F1922">
        <v>64</v>
      </c>
      <c r="G1922">
        <v>1630</v>
      </c>
      <c r="H1922">
        <v>0.69999998807907104</v>
      </c>
      <c r="I1922">
        <v>9.3000001907348633</v>
      </c>
      <c r="J1922" t="s">
        <v>391</v>
      </c>
    </row>
    <row r="1923" spans="1:10" x14ac:dyDescent="0.2">
      <c r="A1923">
        <v>2</v>
      </c>
      <c r="B1923" t="s">
        <v>31</v>
      </c>
      <c r="C1923">
        <v>20</v>
      </c>
      <c r="D1923">
        <v>10</v>
      </c>
      <c r="E1923">
        <v>0</v>
      </c>
      <c r="F1923">
        <v>64</v>
      </c>
      <c r="G1923">
        <v>1686</v>
      </c>
      <c r="H1923">
        <v>0.69999998807907104</v>
      </c>
      <c r="I1923" t="s">
        <v>392</v>
      </c>
      <c r="J1923" t="s">
        <v>393</v>
      </c>
    </row>
    <row r="1924" spans="1:10" x14ac:dyDescent="0.2">
      <c r="A1924">
        <v>3</v>
      </c>
      <c r="B1924" t="s">
        <v>32</v>
      </c>
      <c r="C1924">
        <v>20</v>
      </c>
      <c r="D1924">
        <v>10</v>
      </c>
      <c r="E1924">
        <v>0</v>
      </c>
      <c r="F1924">
        <v>64</v>
      </c>
      <c r="G1924">
        <v>1672</v>
      </c>
      <c r="H1924">
        <v>0.69999998807907104</v>
      </c>
      <c r="I1924" t="s">
        <v>392</v>
      </c>
      <c r="J1924" t="s">
        <v>393</v>
      </c>
    </row>
    <row r="1925" spans="1:10" x14ac:dyDescent="0.2">
      <c r="A1925">
        <v>4</v>
      </c>
      <c r="B1925" t="s">
        <v>33</v>
      </c>
      <c r="C1925">
        <v>20</v>
      </c>
      <c r="D1925">
        <v>10</v>
      </c>
      <c r="E1925">
        <v>1</v>
      </c>
      <c r="F1925">
        <v>64</v>
      </c>
      <c r="G1925">
        <v>1664</v>
      </c>
      <c r="H1925">
        <v>0.69999998807907104</v>
      </c>
      <c r="I1925" t="s">
        <v>392</v>
      </c>
      <c r="J1925" t="s">
        <v>393</v>
      </c>
    </row>
    <row r="1926" spans="1:10" x14ac:dyDescent="0.2">
      <c r="A1926">
        <v>5</v>
      </c>
      <c r="B1926" t="s">
        <v>34</v>
      </c>
      <c r="C1926">
        <v>10</v>
      </c>
      <c r="D1926">
        <v>5</v>
      </c>
      <c r="E1926">
        <v>1</v>
      </c>
      <c r="F1926">
        <v>32</v>
      </c>
      <c r="G1926">
        <v>1658</v>
      </c>
      <c r="H1926">
        <v>0.69999998807907104</v>
      </c>
      <c r="I1926">
        <v>9.3000001907348633</v>
      </c>
      <c r="J1926" t="s">
        <v>391</v>
      </c>
    </row>
    <row r="1927" spans="1:10" x14ac:dyDescent="0.2">
      <c r="A1927">
        <v>6</v>
      </c>
      <c r="B1927" t="s">
        <v>35</v>
      </c>
      <c r="C1927">
        <v>20</v>
      </c>
      <c r="D1927">
        <v>10</v>
      </c>
      <c r="E1927">
        <v>1</v>
      </c>
      <c r="F1927">
        <v>32</v>
      </c>
      <c r="G1927">
        <v>1632</v>
      </c>
      <c r="H1927">
        <v>0.69999998807907104</v>
      </c>
      <c r="I1927">
        <v>9.3000001907348633</v>
      </c>
      <c r="J1927" t="s">
        <v>391</v>
      </c>
    </row>
    <row r="1928" spans="1:10" x14ac:dyDescent="0.2">
      <c r="A1928">
        <v>7</v>
      </c>
      <c r="B1928" t="s">
        <v>36</v>
      </c>
      <c r="C1928">
        <v>20</v>
      </c>
      <c r="D1928">
        <v>10</v>
      </c>
      <c r="E1928">
        <v>1</v>
      </c>
      <c r="F1928">
        <v>32</v>
      </c>
      <c r="G1928">
        <v>1622</v>
      </c>
      <c r="H1928">
        <v>0.69999998807907104</v>
      </c>
      <c r="I1928">
        <v>9.3000001907348633</v>
      </c>
      <c r="J1928" t="s">
        <v>391</v>
      </c>
    </row>
    <row r="1929" spans="1:10" x14ac:dyDescent="0.2">
      <c r="A1929">
        <v>8</v>
      </c>
      <c r="B1929" t="s">
        <v>37</v>
      </c>
      <c r="C1929">
        <v>20</v>
      </c>
      <c r="D1929">
        <v>10</v>
      </c>
      <c r="E1929">
        <v>1</v>
      </c>
      <c r="F1929">
        <v>32</v>
      </c>
      <c r="G1929">
        <v>1642</v>
      </c>
      <c r="H1929">
        <v>0.69999998807907104</v>
      </c>
      <c r="I1929">
        <v>9.3000001907348633</v>
      </c>
      <c r="J1929" t="s">
        <v>391</v>
      </c>
    </row>
    <row r="1930" spans="1:10" x14ac:dyDescent="0.2">
      <c r="A1930">
        <v>9</v>
      </c>
      <c r="B1930" t="s">
        <v>38</v>
      </c>
      <c r="C1930">
        <v>20</v>
      </c>
      <c r="D1930">
        <v>10</v>
      </c>
      <c r="E1930">
        <v>1</v>
      </c>
      <c r="F1930">
        <v>32</v>
      </c>
      <c r="G1930">
        <v>1690</v>
      </c>
      <c r="H1930">
        <v>0.69999998807907104</v>
      </c>
      <c r="I1930" t="s">
        <v>392</v>
      </c>
      <c r="J1930" t="s">
        <v>393</v>
      </c>
    </row>
    <row r="1931" spans="1:10" x14ac:dyDescent="0.2">
      <c r="A1931">
        <v>10</v>
      </c>
      <c r="B1931" t="s">
        <v>39</v>
      </c>
      <c r="C1931">
        <v>30</v>
      </c>
      <c r="D1931">
        <v>15</v>
      </c>
      <c r="E1931">
        <v>0</v>
      </c>
      <c r="F1931">
        <v>32</v>
      </c>
      <c r="G1931">
        <v>1706</v>
      </c>
      <c r="H1931">
        <v>0.69999998807907104</v>
      </c>
      <c r="I1931" t="s">
        <v>392</v>
      </c>
      <c r="J1931" t="s">
        <v>393</v>
      </c>
    </row>
    <row r="1932" spans="1:10" x14ac:dyDescent="0.2">
      <c r="A1932">
        <v>11</v>
      </c>
      <c r="B1932" t="s">
        <v>40</v>
      </c>
      <c r="C1932">
        <v>30</v>
      </c>
      <c r="D1932">
        <v>15</v>
      </c>
      <c r="E1932">
        <v>1</v>
      </c>
      <c r="F1932">
        <v>32</v>
      </c>
      <c r="G1932">
        <v>1738</v>
      </c>
      <c r="H1932">
        <v>0.69999998807907104</v>
      </c>
      <c r="I1932" t="s">
        <v>392</v>
      </c>
      <c r="J1932" t="s">
        <v>393</v>
      </c>
    </row>
    <row r="1934" spans="1:10" x14ac:dyDescent="0.2">
      <c r="A1934" t="s">
        <v>394</v>
      </c>
    </row>
    <row r="1935" spans="1:10" x14ac:dyDescent="0.2">
      <c r="A1935" t="s">
        <v>395</v>
      </c>
      <c r="B1935" t="s">
        <v>396</v>
      </c>
      <c r="C1935">
        <v>2</v>
      </c>
      <c r="D1935">
        <v>3</v>
      </c>
      <c r="E1935">
        <v>4</v>
      </c>
      <c r="F1935">
        <v>5</v>
      </c>
    </row>
    <row r="1936" spans="1:10" x14ac:dyDescent="0.2">
      <c r="A1936">
        <v>1</v>
      </c>
      <c r="B1936" t="s">
        <v>397</v>
      </c>
      <c r="C1936" t="s">
        <v>398</v>
      </c>
      <c r="D1936" t="s">
        <v>392</v>
      </c>
      <c r="E1936" t="s">
        <v>399</v>
      </c>
      <c r="F1936" t="s">
        <v>400</v>
      </c>
    </row>
    <row r="1937" spans="1:8" x14ac:dyDescent="0.2">
      <c r="A1937">
        <v>2</v>
      </c>
      <c r="B1937" t="s">
        <v>392</v>
      </c>
      <c r="C1937" t="s">
        <v>401</v>
      </c>
      <c r="D1937" t="s">
        <v>392</v>
      </c>
      <c r="E1937" t="s">
        <v>402</v>
      </c>
      <c r="F1937" t="s">
        <v>403</v>
      </c>
    </row>
    <row r="1938" spans="1:8" x14ac:dyDescent="0.2">
      <c r="A1938">
        <v>3</v>
      </c>
      <c r="B1938" t="s">
        <v>392</v>
      </c>
      <c r="C1938" t="s">
        <v>404</v>
      </c>
      <c r="D1938" t="s">
        <v>392</v>
      </c>
      <c r="E1938" t="s">
        <v>405</v>
      </c>
      <c r="F1938" t="s">
        <v>40</v>
      </c>
    </row>
    <row r="1939" spans="1:8" x14ac:dyDescent="0.2">
      <c r="A1939">
        <v>4</v>
      </c>
      <c r="B1939" t="s">
        <v>392</v>
      </c>
      <c r="C1939" t="s">
        <v>392</v>
      </c>
      <c r="D1939" t="s">
        <v>392</v>
      </c>
      <c r="E1939" t="s">
        <v>406</v>
      </c>
      <c r="F1939" t="s">
        <v>392</v>
      </c>
    </row>
    <row r="1941" spans="1:8" x14ac:dyDescent="0.2">
      <c r="A1941" t="s">
        <v>407</v>
      </c>
    </row>
    <row r="1943" spans="1:8" x14ac:dyDescent="0.2">
      <c r="A1943" t="s">
        <v>408</v>
      </c>
    </row>
    <row r="1944" spans="1:8" x14ac:dyDescent="0.2">
      <c r="A1944" t="s">
        <v>21</v>
      </c>
      <c r="B1944" t="s">
        <v>22</v>
      </c>
      <c r="C1944" t="s">
        <v>409</v>
      </c>
      <c r="D1944" t="s">
        <v>43</v>
      </c>
      <c r="E1944" t="s">
        <v>410</v>
      </c>
      <c r="F1944" t="s">
        <v>46</v>
      </c>
      <c r="G1944" t="s">
        <v>47</v>
      </c>
      <c r="H1944" t="s">
        <v>30</v>
      </c>
    </row>
    <row r="1945" spans="1:8" x14ac:dyDescent="0.2">
      <c r="A1945">
        <v>1</v>
      </c>
      <c r="B1945" t="s">
        <v>30</v>
      </c>
      <c r="C1945" t="s">
        <v>411</v>
      </c>
      <c r="D1945">
        <v>3.7672998905181885</v>
      </c>
      <c r="E1945">
        <v>3.4723999500274658</v>
      </c>
      <c r="F1945">
        <v>21.532199859619141</v>
      </c>
      <c r="G1945">
        <v>0.16130000352859497</v>
      </c>
      <c r="H1945">
        <v>1</v>
      </c>
    </row>
    <row r="1946" spans="1:8" x14ac:dyDescent="0.2">
      <c r="A1946">
        <v>2</v>
      </c>
      <c r="B1946" t="s">
        <v>31</v>
      </c>
      <c r="C1946" t="s">
        <v>412</v>
      </c>
      <c r="D1946">
        <v>7.5739998817443848</v>
      </c>
      <c r="E1946">
        <v>1.614799976348877</v>
      </c>
      <c r="F1946">
        <v>1.996399998664856</v>
      </c>
      <c r="G1946">
        <v>0.80889999866485596</v>
      </c>
      <c r="H1946">
        <v>1</v>
      </c>
    </row>
    <row r="1947" spans="1:8" x14ac:dyDescent="0.2">
      <c r="A1947">
        <v>3</v>
      </c>
      <c r="B1947" t="s">
        <v>50</v>
      </c>
      <c r="C1947" t="s">
        <v>413</v>
      </c>
      <c r="D1947">
        <v>15.250300407409668</v>
      </c>
      <c r="E1947">
        <v>1.0709999799728394</v>
      </c>
      <c r="F1947">
        <v>1.2035000324249268</v>
      </c>
      <c r="G1947">
        <v>0.88969999551773071</v>
      </c>
      <c r="H1947">
        <v>1.0002000331878662</v>
      </c>
    </row>
    <row r="1948" spans="1:8" x14ac:dyDescent="0.2">
      <c r="A1948">
        <v>4</v>
      </c>
      <c r="B1948" t="s">
        <v>51</v>
      </c>
      <c r="C1948" t="s">
        <v>414</v>
      </c>
      <c r="D1948">
        <v>24.793899536132812</v>
      </c>
      <c r="E1948">
        <v>0.86309999227523804</v>
      </c>
      <c r="F1948">
        <v>0.93500000238418579</v>
      </c>
      <c r="G1948">
        <v>0.92309999465942383</v>
      </c>
      <c r="H1948">
        <v>1.0001000165939331</v>
      </c>
    </row>
    <row r="1949" spans="1:8" x14ac:dyDescent="0.2">
      <c r="A1949">
        <v>5</v>
      </c>
      <c r="B1949" t="s">
        <v>52</v>
      </c>
      <c r="C1949" t="s">
        <v>415</v>
      </c>
      <c r="D1949">
        <v>11.592599868774414</v>
      </c>
      <c r="E1949">
        <v>5.3768000602722168</v>
      </c>
      <c r="F1949">
        <v>10.723799705505371</v>
      </c>
      <c r="G1949">
        <v>0.49950000643730164</v>
      </c>
      <c r="H1949">
        <v>1.0038000345230103</v>
      </c>
    </row>
    <row r="1950" spans="1:8" x14ac:dyDescent="0.2">
      <c r="A1950">
        <v>6</v>
      </c>
      <c r="B1950" t="s">
        <v>53</v>
      </c>
      <c r="C1950" t="s">
        <v>416</v>
      </c>
      <c r="D1950">
        <v>21.579999923706055</v>
      </c>
      <c r="E1950">
        <v>3.6456000804901123</v>
      </c>
      <c r="F1950">
        <v>5.8873000144958496</v>
      </c>
      <c r="G1950">
        <v>0.61500000953674316</v>
      </c>
      <c r="H1950">
        <v>1.0068999528884888</v>
      </c>
    </row>
    <row r="1951" spans="1:8" x14ac:dyDescent="0.2">
      <c r="A1951">
        <v>7</v>
      </c>
      <c r="B1951" t="s">
        <v>54</v>
      </c>
      <c r="C1951" t="s">
        <v>414</v>
      </c>
      <c r="D1951">
        <v>55.340999603271484</v>
      </c>
      <c r="E1951">
        <v>3.2097001075744629</v>
      </c>
      <c r="F1951">
        <v>4.4021000862121582</v>
      </c>
      <c r="G1951">
        <v>0.72850000858306885</v>
      </c>
      <c r="H1951">
        <v>1.0009000301361084</v>
      </c>
    </row>
    <row r="1952" spans="1:8" x14ac:dyDescent="0.2">
      <c r="A1952">
        <v>8</v>
      </c>
      <c r="B1952" t="s">
        <v>55</v>
      </c>
      <c r="C1952" t="s">
        <v>416</v>
      </c>
      <c r="D1952">
        <v>20.350000381469727</v>
      </c>
      <c r="E1952">
        <v>4.6729998588562012</v>
      </c>
      <c r="F1952">
        <v>7.9214000701904297</v>
      </c>
      <c r="G1952">
        <v>0.58609998226165771</v>
      </c>
      <c r="H1952">
        <v>1.0065000057220459</v>
      </c>
    </row>
    <row r="1953" spans="1:9" x14ac:dyDescent="0.2">
      <c r="A1953">
        <v>9</v>
      </c>
      <c r="B1953" t="s">
        <v>56</v>
      </c>
      <c r="C1953" t="s">
        <v>417</v>
      </c>
      <c r="D1953">
        <v>23.877099990844727</v>
      </c>
      <c r="E1953">
        <v>0.19910000264644623</v>
      </c>
      <c r="F1953">
        <v>0.20250000059604645</v>
      </c>
      <c r="G1953">
        <v>0.98320001363754272</v>
      </c>
      <c r="H1953">
        <v>1</v>
      </c>
    </row>
    <row r="1954" spans="1:9" x14ac:dyDescent="0.2">
      <c r="A1954">
        <v>10</v>
      </c>
      <c r="B1954" t="s">
        <v>57</v>
      </c>
      <c r="C1954" t="s">
        <v>418</v>
      </c>
      <c r="D1954">
        <v>42.30059814453125</v>
      </c>
      <c r="E1954">
        <v>0.26780000329017639</v>
      </c>
      <c r="F1954">
        <v>0.27369999885559082</v>
      </c>
      <c r="G1954">
        <v>0.97869998216629028</v>
      </c>
      <c r="H1954">
        <v>1</v>
      </c>
    </row>
    <row r="1955" spans="1:9" x14ac:dyDescent="0.2">
      <c r="A1955">
        <v>11</v>
      </c>
      <c r="B1955" t="s">
        <v>58</v>
      </c>
      <c r="C1955" t="s">
        <v>419</v>
      </c>
      <c r="D1955">
        <v>99.9833984375</v>
      </c>
      <c r="E1955">
        <v>0.59130001068115234</v>
      </c>
      <c r="F1955">
        <v>0.60600000619888306</v>
      </c>
      <c r="G1955">
        <v>0.9757000207901001</v>
      </c>
      <c r="H1955">
        <v>1</v>
      </c>
    </row>
    <row r="1957" spans="1:9" x14ac:dyDescent="0.2">
      <c r="A1957" t="s">
        <v>420</v>
      </c>
    </row>
    <row r="1958" spans="1:9" x14ac:dyDescent="0.2">
      <c r="A1958" t="s">
        <v>21</v>
      </c>
      <c r="B1958" t="s">
        <v>22</v>
      </c>
      <c r="C1958" t="s">
        <v>421</v>
      </c>
      <c r="D1958" t="s">
        <v>24</v>
      </c>
      <c r="E1958" t="s">
        <v>422</v>
      </c>
      <c r="F1958" t="s">
        <v>423</v>
      </c>
      <c r="G1958" t="s">
        <v>27</v>
      </c>
      <c r="H1958" t="s">
        <v>424</v>
      </c>
      <c r="I1958" t="s">
        <v>425</v>
      </c>
    </row>
    <row r="1959" spans="1:9" x14ac:dyDescent="0.2">
      <c r="A1959">
        <v>1</v>
      </c>
      <c r="B1959" t="s">
        <v>30</v>
      </c>
      <c r="C1959">
        <v>2.0010000767456404E-8</v>
      </c>
      <c r="D1959">
        <v>518.70001220703125</v>
      </c>
      <c r="E1959">
        <v>137.5</v>
      </c>
      <c r="F1959">
        <v>84</v>
      </c>
      <c r="G1959">
        <v>0.74000000953674316</v>
      </c>
      <c r="H1959" t="s">
        <v>426</v>
      </c>
      <c r="I1959" t="s">
        <v>427</v>
      </c>
    </row>
    <row r="1960" spans="1:9" x14ac:dyDescent="0.2">
      <c r="A1960">
        <v>2</v>
      </c>
      <c r="B1960" t="s">
        <v>31</v>
      </c>
      <c r="C1960">
        <v>2.0010000767456404E-8</v>
      </c>
      <c r="D1960">
        <v>2201.199951171875</v>
      </c>
      <c r="E1960">
        <v>15.699999809265137</v>
      </c>
      <c r="F1960">
        <v>11</v>
      </c>
      <c r="G1960">
        <v>0.30000001192092896</v>
      </c>
      <c r="H1960" t="s">
        <v>426</v>
      </c>
      <c r="I1960" t="s">
        <v>428</v>
      </c>
    </row>
    <row r="1961" spans="1:9" x14ac:dyDescent="0.2">
      <c r="A1961">
        <v>3</v>
      </c>
      <c r="B1961" t="s">
        <v>32</v>
      </c>
      <c r="C1961">
        <v>2.0010000767456404E-8</v>
      </c>
      <c r="D1961">
        <v>5679.7998046875</v>
      </c>
      <c r="E1961">
        <v>33.599998474121094</v>
      </c>
      <c r="F1961">
        <v>22.700000762939453</v>
      </c>
      <c r="G1961">
        <v>0.18999999761581421</v>
      </c>
      <c r="H1961" t="s">
        <v>426</v>
      </c>
      <c r="I1961" t="s">
        <v>429</v>
      </c>
    </row>
    <row r="1962" spans="1:9" x14ac:dyDescent="0.2">
      <c r="A1962">
        <v>4</v>
      </c>
      <c r="B1962" t="s">
        <v>33</v>
      </c>
      <c r="C1962">
        <v>1.9990000765801597E-8</v>
      </c>
      <c r="D1962">
        <v>9333.5</v>
      </c>
      <c r="E1962">
        <v>48.799999237060547</v>
      </c>
      <c r="F1962">
        <v>43.299999237060547</v>
      </c>
      <c r="G1962">
        <v>0.15000000596046448</v>
      </c>
      <c r="H1962" t="s">
        <v>426</v>
      </c>
      <c r="I1962" t="s">
        <v>430</v>
      </c>
    </row>
    <row r="1963" spans="1:9" x14ac:dyDescent="0.2">
      <c r="A1963">
        <v>5</v>
      </c>
      <c r="B1963" t="s">
        <v>34</v>
      </c>
      <c r="C1963">
        <v>1.9990000765801597E-8</v>
      </c>
      <c r="D1963">
        <v>946.0999755859375</v>
      </c>
      <c r="E1963">
        <v>8</v>
      </c>
      <c r="F1963">
        <v>6</v>
      </c>
      <c r="G1963">
        <v>0.46000000834465027</v>
      </c>
      <c r="H1963" t="s">
        <v>426</v>
      </c>
      <c r="I1963" t="s">
        <v>431</v>
      </c>
    </row>
    <row r="1964" spans="1:9" x14ac:dyDescent="0.2">
      <c r="A1964">
        <v>6</v>
      </c>
      <c r="B1964" t="s">
        <v>35</v>
      </c>
      <c r="C1964">
        <v>1.9999999878450581E-8</v>
      </c>
      <c r="D1964">
        <v>3476.10009765625</v>
      </c>
      <c r="E1964">
        <v>37.200000762939453</v>
      </c>
      <c r="F1964">
        <v>18.200000762939453</v>
      </c>
      <c r="G1964">
        <v>0.23999999463558197</v>
      </c>
      <c r="H1964" t="s">
        <v>426</v>
      </c>
      <c r="I1964" t="s">
        <v>432</v>
      </c>
    </row>
    <row r="1965" spans="1:9" x14ac:dyDescent="0.2">
      <c r="A1965">
        <v>7</v>
      </c>
      <c r="B1965" t="s">
        <v>36</v>
      </c>
      <c r="C1965">
        <v>1.9990000765801597E-8</v>
      </c>
      <c r="D1965">
        <v>10542.5</v>
      </c>
      <c r="E1965">
        <v>126.69999694824219</v>
      </c>
      <c r="F1965">
        <v>38.400001525878906</v>
      </c>
      <c r="G1965">
        <v>0.14000000059604645</v>
      </c>
      <c r="H1965" t="s">
        <v>426</v>
      </c>
      <c r="I1965" t="s">
        <v>430</v>
      </c>
    </row>
    <row r="1966" spans="1:9" x14ac:dyDescent="0.2">
      <c r="A1966">
        <v>8</v>
      </c>
      <c r="B1966" t="s">
        <v>37</v>
      </c>
      <c r="C1966">
        <v>1.9999999878450581E-8</v>
      </c>
      <c r="D1966">
        <v>2742.5</v>
      </c>
      <c r="E1966">
        <v>17.200000762939453</v>
      </c>
      <c r="F1966">
        <v>15</v>
      </c>
      <c r="G1966">
        <v>0.27000001072883606</v>
      </c>
      <c r="H1966" t="s">
        <v>426</v>
      </c>
      <c r="I1966" t="s">
        <v>432</v>
      </c>
    </row>
    <row r="1967" spans="1:9" x14ac:dyDescent="0.2">
      <c r="A1967">
        <v>9</v>
      </c>
      <c r="B1967" t="s">
        <v>38</v>
      </c>
      <c r="C1967">
        <v>1.9990000765801597E-8</v>
      </c>
      <c r="D1967">
        <v>2234.10009765625</v>
      </c>
      <c r="E1967">
        <v>26</v>
      </c>
      <c r="F1967">
        <v>23.200000762939453</v>
      </c>
      <c r="G1967">
        <v>0.30000001192092896</v>
      </c>
      <c r="H1967" t="s">
        <v>426</v>
      </c>
      <c r="I1967" t="s">
        <v>433</v>
      </c>
    </row>
    <row r="1968" spans="1:9" x14ac:dyDescent="0.2">
      <c r="A1968">
        <v>10</v>
      </c>
      <c r="B1968" t="s">
        <v>39</v>
      </c>
      <c r="C1968">
        <v>1.9990000765801597E-8</v>
      </c>
      <c r="D1968">
        <v>3787.300048828125</v>
      </c>
      <c r="E1968">
        <v>69.599998474121094</v>
      </c>
      <c r="F1968">
        <v>20.200000762939453</v>
      </c>
      <c r="G1968">
        <v>0.23000000417232513</v>
      </c>
      <c r="H1968" t="s">
        <v>426</v>
      </c>
      <c r="I1968" t="s">
        <v>434</v>
      </c>
    </row>
    <row r="1969" spans="1:10" x14ac:dyDescent="0.2">
      <c r="A1969">
        <v>11</v>
      </c>
      <c r="B1969" t="s">
        <v>40</v>
      </c>
      <c r="C1969">
        <v>2.0010000767456404E-8</v>
      </c>
      <c r="D1969">
        <v>4901</v>
      </c>
      <c r="E1969">
        <v>11.699999809265137</v>
      </c>
      <c r="F1969">
        <v>9.8999996185302734</v>
      </c>
      <c r="G1969">
        <v>0.20000000298023224</v>
      </c>
      <c r="H1969" t="s">
        <v>426</v>
      </c>
      <c r="I1969" t="s">
        <v>435</v>
      </c>
    </row>
    <row r="1971" spans="1:10" x14ac:dyDescent="0.2">
      <c r="A1971" t="s">
        <v>62</v>
      </c>
    </row>
    <row r="1974" spans="1:10" x14ac:dyDescent="0.2">
      <c r="A1974" t="s">
        <v>368</v>
      </c>
    </row>
    <row r="1975" spans="1:10" x14ac:dyDescent="0.2">
      <c r="A1975" t="s">
        <v>369</v>
      </c>
    </row>
    <row r="1976" spans="1:10" x14ac:dyDescent="0.2">
      <c r="A1976" t="s">
        <v>21</v>
      </c>
      <c r="B1976" t="s">
        <v>22</v>
      </c>
      <c r="C1976" t="s">
        <v>370</v>
      </c>
      <c r="D1976" t="s">
        <v>371</v>
      </c>
      <c r="E1976" t="s">
        <v>372</v>
      </c>
      <c r="F1976" t="s">
        <v>373</v>
      </c>
      <c r="G1976" t="s">
        <v>374</v>
      </c>
      <c r="H1976" t="s">
        <v>375</v>
      </c>
      <c r="I1976" t="s">
        <v>376</v>
      </c>
      <c r="J1976" t="s">
        <v>377</v>
      </c>
    </row>
    <row r="1977" spans="1:10" x14ac:dyDescent="0.2">
      <c r="A1977">
        <v>1</v>
      </c>
      <c r="B1977" t="s">
        <v>30</v>
      </c>
      <c r="C1977" t="s">
        <v>378</v>
      </c>
      <c r="D1977" t="s">
        <v>379</v>
      </c>
      <c r="E1977">
        <v>1</v>
      </c>
      <c r="F1977">
        <v>15</v>
      </c>
      <c r="G1977">
        <v>84.869003295898438</v>
      </c>
      <c r="H1977">
        <v>1.8320000171661377</v>
      </c>
      <c r="I1977">
        <v>6</v>
      </c>
      <c r="J1977">
        <v>5</v>
      </c>
    </row>
    <row r="1978" spans="1:10" x14ac:dyDescent="0.2">
      <c r="A1978">
        <v>2</v>
      </c>
      <c r="B1978" t="s">
        <v>31</v>
      </c>
      <c r="C1978" t="s">
        <v>378</v>
      </c>
      <c r="D1978" t="s">
        <v>380</v>
      </c>
      <c r="E1978">
        <v>2</v>
      </c>
      <c r="F1978">
        <v>15</v>
      </c>
      <c r="G1978">
        <v>151.10800170898438</v>
      </c>
      <c r="H1978">
        <v>0.47277998924255371</v>
      </c>
      <c r="I1978">
        <v>2</v>
      </c>
      <c r="J1978">
        <v>2</v>
      </c>
    </row>
    <row r="1979" spans="1:10" x14ac:dyDescent="0.2">
      <c r="A1979">
        <v>3</v>
      </c>
      <c r="B1979" t="s">
        <v>32</v>
      </c>
      <c r="C1979" t="s">
        <v>378</v>
      </c>
      <c r="D1979" t="s">
        <v>380</v>
      </c>
      <c r="E1979">
        <v>2</v>
      </c>
      <c r="F1979">
        <v>15</v>
      </c>
      <c r="G1979">
        <v>119.48699951171875</v>
      </c>
      <c r="H1979">
        <v>0.37413999438285828</v>
      </c>
      <c r="I1979">
        <v>3</v>
      </c>
      <c r="J1979">
        <v>7</v>
      </c>
    </row>
    <row r="1980" spans="1:10" x14ac:dyDescent="0.2">
      <c r="A1980">
        <v>4</v>
      </c>
      <c r="B1980" t="s">
        <v>33</v>
      </c>
      <c r="C1980" t="s">
        <v>378</v>
      </c>
      <c r="D1980" t="s">
        <v>380</v>
      </c>
      <c r="E1980">
        <v>2</v>
      </c>
      <c r="F1980">
        <v>15</v>
      </c>
      <c r="G1980">
        <v>107.24500274658203</v>
      </c>
      <c r="H1980">
        <v>0.33583998680114746</v>
      </c>
      <c r="I1980">
        <v>2</v>
      </c>
      <c r="J1980">
        <v>2.4000000953674316</v>
      </c>
    </row>
    <row r="1981" spans="1:10" x14ac:dyDescent="0.2">
      <c r="A1981">
        <v>5</v>
      </c>
      <c r="B1981" t="s">
        <v>34</v>
      </c>
      <c r="C1981" t="s">
        <v>378</v>
      </c>
      <c r="D1981" t="s">
        <v>381</v>
      </c>
      <c r="E1981">
        <v>4</v>
      </c>
      <c r="F1981">
        <v>15</v>
      </c>
      <c r="G1981">
        <v>129.45700073242188</v>
      </c>
      <c r="H1981">
        <v>1.1910099983215332</v>
      </c>
      <c r="I1981">
        <v>4.9000000953674316</v>
      </c>
      <c r="J1981">
        <v>4.1999998092651367</v>
      </c>
    </row>
    <row r="1982" spans="1:10" x14ac:dyDescent="0.2">
      <c r="A1982">
        <v>6</v>
      </c>
      <c r="B1982" t="s">
        <v>35</v>
      </c>
      <c r="C1982" t="s">
        <v>378</v>
      </c>
      <c r="D1982" t="s">
        <v>381</v>
      </c>
      <c r="E1982">
        <v>4</v>
      </c>
      <c r="F1982">
        <v>15</v>
      </c>
      <c r="G1982">
        <v>90.679000854492188</v>
      </c>
      <c r="H1982">
        <v>0.83393001556396484</v>
      </c>
      <c r="I1982">
        <v>5.5</v>
      </c>
      <c r="J1982">
        <v>5.9000000953674316</v>
      </c>
    </row>
    <row r="1983" spans="1:10" x14ac:dyDescent="0.2">
      <c r="A1983">
        <v>7</v>
      </c>
      <c r="B1983" t="s">
        <v>36</v>
      </c>
      <c r="C1983" t="s">
        <v>378</v>
      </c>
      <c r="D1983" t="s">
        <v>381</v>
      </c>
      <c r="E1983">
        <v>4</v>
      </c>
      <c r="F1983">
        <v>15</v>
      </c>
      <c r="G1983">
        <v>77.502998352050781</v>
      </c>
      <c r="H1983">
        <v>0.71253997087478638</v>
      </c>
      <c r="I1983">
        <v>3.2999999523162842</v>
      </c>
      <c r="J1983">
        <v>4.0999999046325684</v>
      </c>
    </row>
    <row r="1984" spans="1:10" x14ac:dyDescent="0.2">
      <c r="A1984">
        <v>8</v>
      </c>
      <c r="B1984" t="s">
        <v>37</v>
      </c>
      <c r="C1984" t="s">
        <v>378</v>
      </c>
      <c r="D1984" t="s">
        <v>381</v>
      </c>
      <c r="E1984">
        <v>4</v>
      </c>
      <c r="F1984">
        <v>15</v>
      </c>
      <c r="G1984">
        <v>107.51300048828125</v>
      </c>
      <c r="H1984">
        <v>0.98900002241134644</v>
      </c>
      <c r="I1984">
        <v>7.5</v>
      </c>
      <c r="J1984">
        <v>3</v>
      </c>
    </row>
    <row r="1985" spans="1:10" x14ac:dyDescent="0.2">
      <c r="A1985">
        <v>9</v>
      </c>
      <c r="B1985" t="s">
        <v>38</v>
      </c>
      <c r="C1985" t="s">
        <v>378</v>
      </c>
      <c r="D1985" t="s">
        <v>382</v>
      </c>
      <c r="E1985">
        <v>5</v>
      </c>
      <c r="F1985">
        <v>15</v>
      </c>
      <c r="G1985">
        <v>134.93400573730469</v>
      </c>
      <c r="H1985">
        <v>0.19359999895095825</v>
      </c>
      <c r="I1985">
        <v>3.5</v>
      </c>
      <c r="J1985">
        <v>3.5999999046325684</v>
      </c>
    </row>
    <row r="1986" spans="1:10" x14ac:dyDescent="0.2">
      <c r="A1986">
        <v>10</v>
      </c>
      <c r="B1986" t="s">
        <v>39</v>
      </c>
      <c r="C1986" t="s">
        <v>378</v>
      </c>
      <c r="D1986" t="s">
        <v>382</v>
      </c>
      <c r="E1986">
        <v>5</v>
      </c>
      <c r="F1986">
        <v>15</v>
      </c>
      <c r="G1986">
        <v>146.42500305175781</v>
      </c>
      <c r="H1986">
        <v>0.21017999947071075</v>
      </c>
      <c r="I1986">
        <v>1</v>
      </c>
      <c r="J1986">
        <v>3.2999999523162842</v>
      </c>
    </row>
    <row r="1987" spans="1:10" x14ac:dyDescent="0.2">
      <c r="A1987">
        <v>11</v>
      </c>
      <c r="B1987" t="s">
        <v>40</v>
      </c>
      <c r="C1987" t="s">
        <v>378</v>
      </c>
      <c r="D1987" t="s">
        <v>382</v>
      </c>
      <c r="E1987">
        <v>5</v>
      </c>
      <c r="F1987">
        <v>15</v>
      </c>
      <c r="G1987">
        <v>191.38900756835938</v>
      </c>
      <c r="H1987">
        <v>0.27485001087188721</v>
      </c>
      <c r="I1987">
        <v>3</v>
      </c>
      <c r="J1987">
        <v>4</v>
      </c>
    </row>
    <row r="1989" spans="1:10" x14ac:dyDescent="0.2">
      <c r="A1989" t="s">
        <v>21</v>
      </c>
      <c r="B1989" t="s">
        <v>22</v>
      </c>
      <c r="C1989" t="s">
        <v>383</v>
      </c>
      <c r="D1989" t="s">
        <v>384</v>
      </c>
      <c r="E1989" t="s">
        <v>385</v>
      </c>
      <c r="F1989" t="s">
        <v>386</v>
      </c>
      <c r="G1989" t="s">
        <v>387</v>
      </c>
      <c r="H1989" t="s">
        <v>388</v>
      </c>
      <c r="I1989" t="s">
        <v>389</v>
      </c>
      <c r="J1989" t="s">
        <v>390</v>
      </c>
    </row>
    <row r="1990" spans="1:10" x14ac:dyDescent="0.2">
      <c r="A1990">
        <v>1</v>
      </c>
      <c r="B1990" t="s">
        <v>30</v>
      </c>
      <c r="C1990">
        <v>10</v>
      </c>
      <c r="D1990">
        <v>5</v>
      </c>
      <c r="E1990">
        <v>1</v>
      </c>
      <c r="F1990">
        <v>64</v>
      </c>
      <c r="G1990">
        <v>1630</v>
      </c>
      <c r="H1990">
        <v>0.69999998807907104</v>
      </c>
      <c r="I1990">
        <v>9.3000001907348633</v>
      </c>
      <c r="J1990" t="s">
        <v>391</v>
      </c>
    </row>
    <row r="1991" spans="1:10" x14ac:dyDescent="0.2">
      <c r="A1991">
        <v>2</v>
      </c>
      <c r="B1991" t="s">
        <v>31</v>
      </c>
      <c r="C1991">
        <v>20</v>
      </c>
      <c r="D1991">
        <v>10</v>
      </c>
      <c r="E1991">
        <v>0</v>
      </c>
      <c r="F1991">
        <v>64</v>
      </c>
      <c r="G1991">
        <v>1686</v>
      </c>
      <c r="H1991">
        <v>0.69999998807907104</v>
      </c>
      <c r="I1991" t="s">
        <v>392</v>
      </c>
      <c r="J1991" t="s">
        <v>393</v>
      </c>
    </row>
    <row r="1992" spans="1:10" x14ac:dyDescent="0.2">
      <c r="A1992">
        <v>3</v>
      </c>
      <c r="B1992" t="s">
        <v>32</v>
      </c>
      <c r="C1992">
        <v>20</v>
      </c>
      <c r="D1992">
        <v>10</v>
      </c>
      <c r="E1992">
        <v>0</v>
      </c>
      <c r="F1992">
        <v>64</v>
      </c>
      <c r="G1992">
        <v>1672</v>
      </c>
      <c r="H1992">
        <v>0.69999998807907104</v>
      </c>
      <c r="I1992" t="s">
        <v>392</v>
      </c>
      <c r="J1992" t="s">
        <v>393</v>
      </c>
    </row>
    <row r="1993" spans="1:10" x14ac:dyDescent="0.2">
      <c r="A1993">
        <v>4</v>
      </c>
      <c r="B1993" t="s">
        <v>33</v>
      </c>
      <c r="C1993">
        <v>20</v>
      </c>
      <c r="D1993">
        <v>10</v>
      </c>
      <c r="E1993">
        <v>1</v>
      </c>
      <c r="F1993">
        <v>64</v>
      </c>
      <c r="G1993">
        <v>1664</v>
      </c>
      <c r="H1993">
        <v>0.69999998807907104</v>
      </c>
      <c r="I1993" t="s">
        <v>392</v>
      </c>
      <c r="J1993" t="s">
        <v>393</v>
      </c>
    </row>
    <row r="1994" spans="1:10" x14ac:dyDescent="0.2">
      <c r="A1994">
        <v>5</v>
      </c>
      <c r="B1994" t="s">
        <v>34</v>
      </c>
      <c r="C1994">
        <v>10</v>
      </c>
      <c r="D1994">
        <v>5</v>
      </c>
      <c r="E1994">
        <v>1</v>
      </c>
      <c r="F1994">
        <v>32</v>
      </c>
      <c r="G1994">
        <v>1658</v>
      </c>
      <c r="H1994">
        <v>0.69999998807907104</v>
      </c>
      <c r="I1994">
        <v>9.3000001907348633</v>
      </c>
      <c r="J1994" t="s">
        <v>391</v>
      </c>
    </row>
    <row r="1995" spans="1:10" x14ac:dyDescent="0.2">
      <c r="A1995">
        <v>6</v>
      </c>
      <c r="B1995" t="s">
        <v>35</v>
      </c>
      <c r="C1995">
        <v>20</v>
      </c>
      <c r="D1995">
        <v>10</v>
      </c>
      <c r="E1995">
        <v>1</v>
      </c>
      <c r="F1995">
        <v>32</v>
      </c>
      <c r="G1995">
        <v>1632</v>
      </c>
      <c r="H1995">
        <v>0.69999998807907104</v>
      </c>
      <c r="I1995">
        <v>9.3000001907348633</v>
      </c>
      <c r="J1995" t="s">
        <v>391</v>
      </c>
    </row>
    <row r="1996" spans="1:10" x14ac:dyDescent="0.2">
      <c r="A1996">
        <v>7</v>
      </c>
      <c r="B1996" t="s">
        <v>36</v>
      </c>
      <c r="C1996">
        <v>20</v>
      </c>
      <c r="D1996">
        <v>10</v>
      </c>
      <c r="E1996">
        <v>1</v>
      </c>
      <c r="F1996">
        <v>32</v>
      </c>
      <c r="G1996">
        <v>1622</v>
      </c>
      <c r="H1996">
        <v>0.69999998807907104</v>
      </c>
      <c r="I1996">
        <v>9.3000001907348633</v>
      </c>
      <c r="J1996" t="s">
        <v>391</v>
      </c>
    </row>
    <row r="1997" spans="1:10" x14ac:dyDescent="0.2">
      <c r="A1997">
        <v>8</v>
      </c>
      <c r="B1997" t="s">
        <v>37</v>
      </c>
      <c r="C1997">
        <v>20</v>
      </c>
      <c r="D1997">
        <v>10</v>
      </c>
      <c r="E1997">
        <v>1</v>
      </c>
      <c r="F1997">
        <v>32</v>
      </c>
      <c r="G1997">
        <v>1642</v>
      </c>
      <c r="H1997">
        <v>0.69999998807907104</v>
      </c>
      <c r="I1997">
        <v>9.3000001907348633</v>
      </c>
      <c r="J1997" t="s">
        <v>391</v>
      </c>
    </row>
    <row r="1998" spans="1:10" x14ac:dyDescent="0.2">
      <c r="A1998">
        <v>9</v>
      </c>
      <c r="B1998" t="s">
        <v>38</v>
      </c>
      <c r="C1998">
        <v>20</v>
      </c>
      <c r="D1998">
        <v>10</v>
      </c>
      <c r="E1998">
        <v>1</v>
      </c>
      <c r="F1998">
        <v>32</v>
      </c>
      <c r="G1998">
        <v>1690</v>
      </c>
      <c r="H1998">
        <v>0.69999998807907104</v>
      </c>
      <c r="I1998" t="s">
        <v>392</v>
      </c>
      <c r="J1998" t="s">
        <v>393</v>
      </c>
    </row>
    <row r="1999" spans="1:10" x14ac:dyDescent="0.2">
      <c r="A1999">
        <v>10</v>
      </c>
      <c r="B1999" t="s">
        <v>39</v>
      </c>
      <c r="C1999">
        <v>30</v>
      </c>
      <c r="D1999">
        <v>15</v>
      </c>
      <c r="E1999">
        <v>0</v>
      </c>
      <c r="F1999">
        <v>32</v>
      </c>
      <c r="G1999">
        <v>1706</v>
      </c>
      <c r="H1999">
        <v>0.69999998807907104</v>
      </c>
      <c r="I1999" t="s">
        <v>392</v>
      </c>
      <c r="J1999" t="s">
        <v>393</v>
      </c>
    </row>
    <row r="2000" spans="1:10" x14ac:dyDescent="0.2">
      <c r="A2000">
        <v>11</v>
      </c>
      <c r="B2000" t="s">
        <v>40</v>
      </c>
      <c r="C2000">
        <v>30</v>
      </c>
      <c r="D2000">
        <v>15</v>
      </c>
      <c r="E2000">
        <v>1</v>
      </c>
      <c r="F2000">
        <v>32</v>
      </c>
      <c r="G2000">
        <v>1738</v>
      </c>
      <c r="H2000">
        <v>0.69999998807907104</v>
      </c>
      <c r="I2000" t="s">
        <v>392</v>
      </c>
      <c r="J2000" t="s">
        <v>393</v>
      </c>
    </row>
    <row r="2002" spans="1:8" x14ac:dyDescent="0.2">
      <c r="A2002" t="s">
        <v>394</v>
      </c>
    </row>
    <row r="2003" spans="1:8" x14ac:dyDescent="0.2">
      <c r="A2003" t="s">
        <v>395</v>
      </c>
      <c r="B2003" t="s">
        <v>396</v>
      </c>
      <c r="C2003">
        <v>2</v>
      </c>
      <c r="D2003">
        <v>3</v>
      </c>
      <c r="E2003">
        <v>4</v>
      </c>
      <c r="F2003">
        <v>5</v>
      </c>
    </row>
    <row r="2004" spans="1:8" x14ac:dyDescent="0.2">
      <c r="A2004">
        <v>1</v>
      </c>
      <c r="B2004" t="s">
        <v>397</v>
      </c>
      <c r="C2004" t="s">
        <v>398</v>
      </c>
      <c r="D2004" t="s">
        <v>392</v>
      </c>
      <c r="E2004" t="s">
        <v>399</v>
      </c>
      <c r="F2004" t="s">
        <v>400</v>
      </c>
    </row>
    <row r="2005" spans="1:8" x14ac:dyDescent="0.2">
      <c r="A2005">
        <v>2</v>
      </c>
      <c r="B2005" t="s">
        <v>392</v>
      </c>
      <c r="C2005" t="s">
        <v>401</v>
      </c>
      <c r="D2005" t="s">
        <v>392</v>
      </c>
      <c r="E2005" t="s">
        <v>402</v>
      </c>
      <c r="F2005" t="s">
        <v>403</v>
      </c>
    </row>
    <row r="2006" spans="1:8" x14ac:dyDescent="0.2">
      <c r="A2006">
        <v>3</v>
      </c>
      <c r="B2006" t="s">
        <v>392</v>
      </c>
      <c r="C2006" t="s">
        <v>404</v>
      </c>
      <c r="D2006" t="s">
        <v>392</v>
      </c>
      <c r="E2006" t="s">
        <v>405</v>
      </c>
      <c r="F2006" t="s">
        <v>40</v>
      </c>
    </row>
    <row r="2007" spans="1:8" x14ac:dyDescent="0.2">
      <c r="A2007">
        <v>4</v>
      </c>
      <c r="B2007" t="s">
        <v>392</v>
      </c>
      <c r="C2007" t="s">
        <v>392</v>
      </c>
      <c r="D2007" t="s">
        <v>392</v>
      </c>
      <c r="E2007" t="s">
        <v>406</v>
      </c>
      <c r="F2007" t="s">
        <v>392</v>
      </c>
    </row>
    <row r="2009" spans="1:8" x14ac:dyDescent="0.2">
      <c r="A2009" t="s">
        <v>407</v>
      </c>
    </row>
    <row r="2011" spans="1:8" x14ac:dyDescent="0.2">
      <c r="A2011" t="s">
        <v>408</v>
      </c>
    </row>
    <row r="2012" spans="1:8" x14ac:dyDescent="0.2">
      <c r="A2012" t="s">
        <v>21</v>
      </c>
      <c r="B2012" t="s">
        <v>22</v>
      </c>
      <c r="C2012" t="s">
        <v>409</v>
      </c>
      <c r="D2012" t="s">
        <v>43</v>
      </c>
      <c r="E2012" t="s">
        <v>410</v>
      </c>
      <c r="F2012" t="s">
        <v>46</v>
      </c>
      <c r="G2012" t="s">
        <v>47</v>
      </c>
      <c r="H2012" t="s">
        <v>30</v>
      </c>
    </row>
    <row r="2013" spans="1:8" x14ac:dyDescent="0.2">
      <c r="A2013">
        <v>1</v>
      </c>
      <c r="B2013" t="s">
        <v>30</v>
      </c>
      <c r="C2013" t="s">
        <v>411</v>
      </c>
      <c r="D2013">
        <v>3.7672998905181885</v>
      </c>
      <c r="E2013">
        <v>3.4723999500274658</v>
      </c>
      <c r="F2013">
        <v>21.532199859619141</v>
      </c>
      <c r="G2013">
        <v>0.16130000352859497</v>
      </c>
      <c r="H2013">
        <v>1</v>
      </c>
    </row>
    <row r="2014" spans="1:8" x14ac:dyDescent="0.2">
      <c r="A2014">
        <v>2</v>
      </c>
      <c r="B2014" t="s">
        <v>31</v>
      </c>
      <c r="C2014" t="s">
        <v>412</v>
      </c>
      <c r="D2014">
        <v>7.5739998817443848</v>
      </c>
      <c r="E2014">
        <v>1.614799976348877</v>
      </c>
      <c r="F2014">
        <v>1.996399998664856</v>
      </c>
      <c r="G2014">
        <v>0.80889999866485596</v>
      </c>
      <c r="H2014">
        <v>1</v>
      </c>
    </row>
    <row r="2015" spans="1:8" x14ac:dyDescent="0.2">
      <c r="A2015">
        <v>3</v>
      </c>
      <c r="B2015" t="s">
        <v>50</v>
      </c>
      <c r="C2015" t="s">
        <v>413</v>
      </c>
      <c r="D2015">
        <v>15.250300407409668</v>
      </c>
      <c r="E2015">
        <v>1.0709999799728394</v>
      </c>
      <c r="F2015">
        <v>1.2035000324249268</v>
      </c>
      <c r="G2015">
        <v>0.88969999551773071</v>
      </c>
      <c r="H2015">
        <v>1.0002000331878662</v>
      </c>
    </row>
    <row r="2016" spans="1:8" x14ac:dyDescent="0.2">
      <c r="A2016">
        <v>4</v>
      </c>
      <c r="B2016" t="s">
        <v>51</v>
      </c>
      <c r="C2016" t="s">
        <v>414</v>
      </c>
      <c r="D2016">
        <v>24.793899536132812</v>
      </c>
      <c r="E2016">
        <v>0.86309999227523804</v>
      </c>
      <c r="F2016">
        <v>0.93500000238418579</v>
      </c>
      <c r="G2016">
        <v>0.92309999465942383</v>
      </c>
      <c r="H2016">
        <v>1.0001000165939331</v>
      </c>
    </row>
    <row r="2017" spans="1:9" x14ac:dyDescent="0.2">
      <c r="A2017">
        <v>5</v>
      </c>
      <c r="B2017" t="s">
        <v>52</v>
      </c>
      <c r="C2017" t="s">
        <v>415</v>
      </c>
      <c r="D2017">
        <v>11.592599868774414</v>
      </c>
      <c r="E2017">
        <v>5.3768000602722168</v>
      </c>
      <c r="F2017">
        <v>10.723799705505371</v>
      </c>
      <c r="G2017">
        <v>0.49950000643730164</v>
      </c>
      <c r="H2017">
        <v>1.0038000345230103</v>
      </c>
    </row>
    <row r="2018" spans="1:9" x14ac:dyDescent="0.2">
      <c r="A2018">
        <v>6</v>
      </c>
      <c r="B2018" t="s">
        <v>53</v>
      </c>
      <c r="C2018" t="s">
        <v>416</v>
      </c>
      <c r="D2018">
        <v>21.579999923706055</v>
      </c>
      <c r="E2018">
        <v>3.6456000804901123</v>
      </c>
      <c r="F2018">
        <v>5.8873000144958496</v>
      </c>
      <c r="G2018">
        <v>0.61500000953674316</v>
      </c>
      <c r="H2018">
        <v>1.0068999528884888</v>
      </c>
    </row>
    <row r="2019" spans="1:9" x14ac:dyDescent="0.2">
      <c r="A2019">
        <v>7</v>
      </c>
      <c r="B2019" t="s">
        <v>54</v>
      </c>
      <c r="C2019" t="s">
        <v>414</v>
      </c>
      <c r="D2019">
        <v>55.340999603271484</v>
      </c>
      <c r="E2019">
        <v>3.2097001075744629</v>
      </c>
      <c r="F2019">
        <v>4.4021000862121582</v>
      </c>
      <c r="G2019">
        <v>0.72850000858306885</v>
      </c>
      <c r="H2019">
        <v>1.0009000301361084</v>
      </c>
    </row>
    <row r="2020" spans="1:9" x14ac:dyDescent="0.2">
      <c r="A2020">
        <v>8</v>
      </c>
      <c r="B2020" t="s">
        <v>55</v>
      </c>
      <c r="C2020" t="s">
        <v>416</v>
      </c>
      <c r="D2020">
        <v>20.350000381469727</v>
      </c>
      <c r="E2020">
        <v>4.6729998588562012</v>
      </c>
      <c r="F2020">
        <v>7.9214000701904297</v>
      </c>
      <c r="G2020">
        <v>0.58609998226165771</v>
      </c>
      <c r="H2020">
        <v>1.0065000057220459</v>
      </c>
    </row>
    <row r="2021" spans="1:9" x14ac:dyDescent="0.2">
      <c r="A2021">
        <v>9</v>
      </c>
      <c r="B2021" t="s">
        <v>56</v>
      </c>
      <c r="C2021" t="s">
        <v>417</v>
      </c>
      <c r="D2021">
        <v>23.877099990844727</v>
      </c>
      <c r="E2021">
        <v>0.19910000264644623</v>
      </c>
      <c r="F2021">
        <v>0.20250000059604645</v>
      </c>
      <c r="G2021">
        <v>0.98320001363754272</v>
      </c>
      <c r="H2021">
        <v>1</v>
      </c>
    </row>
    <row r="2022" spans="1:9" x14ac:dyDescent="0.2">
      <c r="A2022">
        <v>10</v>
      </c>
      <c r="B2022" t="s">
        <v>57</v>
      </c>
      <c r="C2022" t="s">
        <v>418</v>
      </c>
      <c r="D2022">
        <v>42.30059814453125</v>
      </c>
      <c r="E2022">
        <v>0.26780000329017639</v>
      </c>
      <c r="F2022">
        <v>0.27369999885559082</v>
      </c>
      <c r="G2022">
        <v>0.97869998216629028</v>
      </c>
      <c r="H2022">
        <v>1</v>
      </c>
    </row>
    <row r="2023" spans="1:9" x14ac:dyDescent="0.2">
      <c r="A2023">
        <v>11</v>
      </c>
      <c r="B2023" t="s">
        <v>58</v>
      </c>
      <c r="C2023" t="s">
        <v>419</v>
      </c>
      <c r="D2023">
        <v>99.9833984375</v>
      </c>
      <c r="E2023">
        <v>0.59130001068115234</v>
      </c>
      <c r="F2023">
        <v>0.60600000619888306</v>
      </c>
      <c r="G2023">
        <v>0.9757000207901001</v>
      </c>
      <c r="H2023">
        <v>1</v>
      </c>
    </row>
    <row r="2025" spans="1:9" x14ac:dyDescent="0.2">
      <c r="A2025" t="s">
        <v>420</v>
      </c>
    </row>
    <row r="2026" spans="1:9" x14ac:dyDescent="0.2">
      <c r="A2026" t="s">
        <v>21</v>
      </c>
      <c r="B2026" t="s">
        <v>22</v>
      </c>
      <c r="C2026" t="s">
        <v>421</v>
      </c>
      <c r="D2026" t="s">
        <v>24</v>
      </c>
      <c r="E2026" t="s">
        <v>422</v>
      </c>
      <c r="F2026" t="s">
        <v>423</v>
      </c>
      <c r="G2026" t="s">
        <v>27</v>
      </c>
      <c r="H2026" t="s">
        <v>424</v>
      </c>
      <c r="I2026" t="s">
        <v>425</v>
      </c>
    </row>
    <row r="2027" spans="1:9" x14ac:dyDescent="0.2">
      <c r="A2027">
        <v>1</v>
      </c>
      <c r="B2027" t="s">
        <v>30</v>
      </c>
      <c r="C2027">
        <v>2.0010000767456404E-8</v>
      </c>
      <c r="D2027">
        <v>518.70001220703125</v>
      </c>
      <c r="E2027">
        <v>137.5</v>
      </c>
      <c r="F2027">
        <v>84</v>
      </c>
      <c r="G2027">
        <v>0.74000000953674316</v>
      </c>
      <c r="H2027" t="s">
        <v>426</v>
      </c>
      <c r="I2027" t="s">
        <v>427</v>
      </c>
    </row>
    <row r="2028" spans="1:9" x14ac:dyDescent="0.2">
      <c r="A2028">
        <v>2</v>
      </c>
      <c r="B2028" t="s">
        <v>31</v>
      </c>
      <c r="C2028">
        <v>2.0010000767456404E-8</v>
      </c>
      <c r="D2028">
        <v>2201.199951171875</v>
      </c>
      <c r="E2028">
        <v>15.699999809265137</v>
      </c>
      <c r="F2028">
        <v>11</v>
      </c>
      <c r="G2028">
        <v>0.30000001192092896</v>
      </c>
      <c r="H2028" t="s">
        <v>426</v>
      </c>
      <c r="I2028" t="s">
        <v>428</v>
      </c>
    </row>
    <row r="2029" spans="1:9" x14ac:dyDescent="0.2">
      <c r="A2029">
        <v>3</v>
      </c>
      <c r="B2029" t="s">
        <v>32</v>
      </c>
      <c r="C2029">
        <v>2.0010000767456404E-8</v>
      </c>
      <c r="D2029">
        <v>5679.7998046875</v>
      </c>
      <c r="E2029">
        <v>33.599998474121094</v>
      </c>
      <c r="F2029">
        <v>22.700000762939453</v>
      </c>
      <c r="G2029">
        <v>0.18999999761581421</v>
      </c>
      <c r="H2029" t="s">
        <v>426</v>
      </c>
      <c r="I2029" t="s">
        <v>429</v>
      </c>
    </row>
    <row r="2030" spans="1:9" x14ac:dyDescent="0.2">
      <c r="A2030">
        <v>4</v>
      </c>
      <c r="B2030" t="s">
        <v>33</v>
      </c>
      <c r="C2030">
        <v>1.9990000765801597E-8</v>
      </c>
      <c r="D2030">
        <v>9333.5</v>
      </c>
      <c r="E2030">
        <v>48.799999237060547</v>
      </c>
      <c r="F2030">
        <v>43.299999237060547</v>
      </c>
      <c r="G2030">
        <v>0.15000000596046448</v>
      </c>
      <c r="H2030" t="s">
        <v>426</v>
      </c>
      <c r="I2030" t="s">
        <v>430</v>
      </c>
    </row>
    <row r="2031" spans="1:9" x14ac:dyDescent="0.2">
      <c r="A2031">
        <v>5</v>
      </c>
      <c r="B2031" t="s">
        <v>34</v>
      </c>
      <c r="C2031">
        <v>1.9990000765801597E-8</v>
      </c>
      <c r="D2031">
        <v>946.0999755859375</v>
      </c>
      <c r="E2031">
        <v>8</v>
      </c>
      <c r="F2031">
        <v>6</v>
      </c>
      <c r="G2031">
        <v>0.46000000834465027</v>
      </c>
      <c r="H2031" t="s">
        <v>426</v>
      </c>
      <c r="I2031" t="s">
        <v>431</v>
      </c>
    </row>
    <row r="2032" spans="1:9" x14ac:dyDescent="0.2">
      <c r="A2032">
        <v>6</v>
      </c>
      <c r="B2032" t="s">
        <v>35</v>
      </c>
      <c r="C2032">
        <v>1.9999999878450581E-8</v>
      </c>
      <c r="D2032">
        <v>3476.10009765625</v>
      </c>
      <c r="E2032">
        <v>37.200000762939453</v>
      </c>
      <c r="F2032">
        <v>18.200000762939453</v>
      </c>
      <c r="G2032">
        <v>0.23999999463558197</v>
      </c>
      <c r="H2032" t="s">
        <v>426</v>
      </c>
      <c r="I2032" t="s">
        <v>432</v>
      </c>
    </row>
    <row r="2033" spans="1:10" x14ac:dyDescent="0.2">
      <c r="A2033">
        <v>7</v>
      </c>
      <c r="B2033" t="s">
        <v>36</v>
      </c>
      <c r="C2033">
        <v>1.9990000765801597E-8</v>
      </c>
      <c r="D2033">
        <v>10542.5</v>
      </c>
      <c r="E2033">
        <v>126.69999694824219</v>
      </c>
      <c r="F2033">
        <v>38.400001525878906</v>
      </c>
      <c r="G2033">
        <v>0.14000000059604645</v>
      </c>
      <c r="H2033" t="s">
        <v>426</v>
      </c>
      <c r="I2033" t="s">
        <v>430</v>
      </c>
    </row>
    <row r="2034" spans="1:10" x14ac:dyDescent="0.2">
      <c r="A2034">
        <v>8</v>
      </c>
      <c r="B2034" t="s">
        <v>37</v>
      </c>
      <c r="C2034">
        <v>1.9999999878450581E-8</v>
      </c>
      <c r="D2034">
        <v>2742.5</v>
      </c>
      <c r="E2034">
        <v>17.200000762939453</v>
      </c>
      <c r="F2034">
        <v>15</v>
      </c>
      <c r="G2034">
        <v>0.27000001072883606</v>
      </c>
      <c r="H2034" t="s">
        <v>426</v>
      </c>
      <c r="I2034" t="s">
        <v>432</v>
      </c>
    </row>
    <row r="2035" spans="1:10" x14ac:dyDescent="0.2">
      <c r="A2035">
        <v>9</v>
      </c>
      <c r="B2035" t="s">
        <v>38</v>
      </c>
      <c r="C2035">
        <v>1.9990000765801597E-8</v>
      </c>
      <c r="D2035">
        <v>2234.10009765625</v>
      </c>
      <c r="E2035">
        <v>26</v>
      </c>
      <c r="F2035">
        <v>23.200000762939453</v>
      </c>
      <c r="G2035">
        <v>0.30000001192092896</v>
      </c>
      <c r="H2035" t="s">
        <v>426</v>
      </c>
      <c r="I2035" t="s">
        <v>433</v>
      </c>
    </row>
    <row r="2036" spans="1:10" x14ac:dyDescent="0.2">
      <c r="A2036">
        <v>10</v>
      </c>
      <c r="B2036" t="s">
        <v>39</v>
      </c>
      <c r="C2036">
        <v>1.9990000765801597E-8</v>
      </c>
      <c r="D2036">
        <v>3787.300048828125</v>
      </c>
      <c r="E2036">
        <v>69.599998474121094</v>
      </c>
      <c r="F2036">
        <v>20.200000762939453</v>
      </c>
      <c r="G2036">
        <v>0.23000000417232513</v>
      </c>
      <c r="H2036" t="s">
        <v>426</v>
      </c>
      <c r="I2036" t="s">
        <v>434</v>
      </c>
    </row>
    <row r="2037" spans="1:10" x14ac:dyDescent="0.2">
      <c r="A2037">
        <v>11</v>
      </c>
      <c r="B2037" t="s">
        <v>40</v>
      </c>
      <c r="C2037">
        <v>2.0010000767456404E-8</v>
      </c>
      <c r="D2037">
        <v>4901</v>
      </c>
      <c r="E2037">
        <v>11.699999809265137</v>
      </c>
      <c r="F2037">
        <v>9.8999996185302734</v>
      </c>
      <c r="G2037">
        <v>0.20000000298023224</v>
      </c>
      <c r="H2037" t="s">
        <v>426</v>
      </c>
      <c r="I2037" t="s">
        <v>435</v>
      </c>
    </row>
    <row r="2039" spans="1:10" x14ac:dyDescent="0.2">
      <c r="A2039" t="s">
        <v>62</v>
      </c>
    </row>
    <row r="2042" spans="1:10" x14ac:dyDescent="0.2">
      <c r="A2042" t="s">
        <v>368</v>
      </c>
    </row>
    <row r="2043" spans="1:10" x14ac:dyDescent="0.2">
      <c r="A2043" t="s">
        <v>369</v>
      </c>
    </row>
    <row r="2044" spans="1:10" x14ac:dyDescent="0.2">
      <c r="A2044" t="s">
        <v>21</v>
      </c>
      <c r="B2044" t="s">
        <v>22</v>
      </c>
      <c r="C2044" t="s">
        <v>370</v>
      </c>
      <c r="D2044" t="s">
        <v>371</v>
      </c>
      <c r="E2044" t="s">
        <v>372</v>
      </c>
      <c r="F2044" t="s">
        <v>373</v>
      </c>
      <c r="G2044" t="s">
        <v>374</v>
      </c>
      <c r="H2044" t="s">
        <v>375</v>
      </c>
      <c r="I2044" t="s">
        <v>376</v>
      </c>
      <c r="J2044" t="s">
        <v>377</v>
      </c>
    </row>
    <row r="2045" spans="1:10" x14ac:dyDescent="0.2">
      <c r="A2045">
        <v>1</v>
      </c>
      <c r="B2045" t="s">
        <v>30</v>
      </c>
      <c r="C2045" t="s">
        <v>378</v>
      </c>
      <c r="D2045" t="s">
        <v>379</v>
      </c>
      <c r="E2045">
        <v>1</v>
      </c>
      <c r="F2045">
        <v>15</v>
      </c>
      <c r="G2045">
        <v>84.869003295898438</v>
      </c>
      <c r="H2045">
        <v>1.8320000171661377</v>
      </c>
      <c r="I2045">
        <v>6</v>
      </c>
      <c r="J2045">
        <v>5</v>
      </c>
    </row>
    <row r="2046" spans="1:10" x14ac:dyDescent="0.2">
      <c r="A2046">
        <v>2</v>
      </c>
      <c r="B2046" t="s">
        <v>31</v>
      </c>
      <c r="C2046" t="s">
        <v>378</v>
      </c>
      <c r="D2046" t="s">
        <v>380</v>
      </c>
      <c r="E2046">
        <v>2</v>
      </c>
      <c r="F2046">
        <v>15</v>
      </c>
      <c r="G2046">
        <v>151.10800170898438</v>
      </c>
      <c r="H2046">
        <v>0.47277998924255371</v>
      </c>
      <c r="I2046">
        <v>2</v>
      </c>
      <c r="J2046">
        <v>2</v>
      </c>
    </row>
    <row r="2047" spans="1:10" x14ac:dyDescent="0.2">
      <c r="A2047">
        <v>3</v>
      </c>
      <c r="B2047" t="s">
        <v>32</v>
      </c>
      <c r="C2047" t="s">
        <v>378</v>
      </c>
      <c r="D2047" t="s">
        <v>380</v>
      </c>
      <c r="E2047">
        <v>2</v>
      </c>
      <c r="F2047">
        <v>15</v>
      </c>
      <c r="G2047">
        <v>119.48699951171875</v>
      </c>
      <c r="H2047">
        <v>0.37413999438285828</v>
      </c>
      <c r="I2047">
        <v>3</v>
      </c>
      <c r="J2047">
        <v>7</v>
      </c>
    </row>
    <row r="2048" spans="1:10" x14ac:dyDescent="0.2">
      <c r="A2048">
        <v>4</v>
      </c>
      <c r="B2048" t="s">
        <v>33</v>
      </c>
      <c r="C2048" t="s">
        <v>378</v>
      </c>
      <c r="D2048" t="s">
        <v>380</v>
      </c>
      <c r="E2048">
        <v>2</v>
      </c>
      <c r="F2048">
        <v>15</v>
      </c>
      <c r="G2048">
        <v>107.24500274658203</v>
      </c>
      <c r="H2048">
        <v>0.33583998680114746</v>
      </c>
      <c r="I2048">
        <v>2</v>
      </c>
      <c r="J2048">
        <v>2.4000000953674316</v>
      </c>
    </row>
    <row r="2049" spans="1:10" x14ac:dyDescent="0.2">
      <c r="A2049">
        <v>5</v>
      </c>
      <c r="B2049" t="s">
        <v>34</v>
      </c>
      <c r="C2049" t="s">
        <v>378</v>
      </c>
      <c r="D2049" t="s">
        <v>381</v>
      </c>
      <c r="E2049">
        <v>4</v>
      </c>
      <c r="F2049">
        <v>15</v>
      </c>
      <c r="G2049">
        <v>129.45700073242188</v>
      </c>
      <c r="H2049">
        <v>1.1910099983215332</v>
      </c>
      <c r="I2049">
        <v>4.9000000953674316</v>
      </c>
      <c r="J2049">
        <v>4.1999998092651367</v>
      </c>
    </row>
    <row r="2050" spans="1:10" x14ac:dyDescent="0.2">
      <c r="A2050">
        <v>6</v>
      </c>
      <c r="B2050" t="s">
        <v>35</v>
      </c>
      <c r="C2050" t="s">
        <v>378</v>
      </c>
      <c r="D2050" t="s">
        <v>381</v>
      </c>
      <c r="E2050">
        <v>4</v>
      </c>
      <c r="F2050">
        <v>15</v>
      </c>
      <c r="G2050">
        <v>90.679000854492188</v>
      </c>
      <c r="H2050">
        <v>0.83393001556396484</v>
      </c>
      <c r="I2050">
        <v>5.5</v>
      </c>
      <c r="J2050">
        <v>5.9000000953674316</v>
      </c>
    </row>
    <row r="2051" spans="1:10" x14ac:dyDescent="0.2">
      <c r="A2051">
        <v>7</v>
      </c>
      <c r="B2051" t="s">
        <v>36</v>
      </c>
      <c r="C2051" t="s">
        <v>378</v>
      </c>
      <c r="D2051" t="s">
        <v>381</v>
      </c>
      <c r="E2051">
        <v>4</v>
      </c>
      <c r="F2051">
        <v>15</v>
      </c>
      <c r="G2051">
        <v>77.502998352050781</v>
      </c>
      <c r="H2051">
        <v>0.71253997087478638</v>
      </c>
      <c r="I2051">
        <v>3.2999999523162842</v>
      </c>
      <c r="J2051">
        <v>4.0999999046325684</v>
      </c>
    </row>
    <row r="2052" spans="1:10" x14ac:dyDescent="0.2">
      <c r="A2052">
        <v>8</v>
      </c>
      <c r="B2052" t="s">
        <v>37</v>
      </c>
      <c r="C2052" t="s">
        <v>378</v>
      </c>
      <c r="D2052" t="s">
        <v>381</v>
      </c>
      <c r="E2052">
        <v>4</v>
      </c>
      <c r="F2052">
        <v>15</v>
      </c>
      <c r="G2052">
        <v>107.51300048828125</v>
      </c>
      <c r="H2052">
        <v>0.98900002241134644</v>
      </c>
      <c r="I2052">
        <v>7.5</v>
      </c>
      <c r="J2052">
        <v>3</v>
      </c>
    </row>
    <row r="2053" spans="1:10" x14ac:dyDescent="0.2">
      <c r="A2053">
        <v>9</v>
      </c>
      <c r="B2053" t="s">
        <v>38</v>
      </c>
      <c r="C2053" t="s">
        <v>378</v>
      </c>
      <c r="D2053" t="s">
        <v>382</v>
      </c>
      <c r="E2053">
        <v>5</v>
      </c>
      <c r="F2053">
        <v>15</v>
      </c>
      <c r="G2053">
        <v>134.93400573730469</v>
      </c>
      <c r="H2053">
        <v>0.19359999895095825</v>
      </c>
      <c r="I2053">
        <v>3.5</v>
      </c>
      <c r="J2053">
        <v>3.5999999046325684</v>
      </c>
    </row>
    <row r="2054" spans="1:10" x14ac:dyDescent="0.2">
      <c r="A2054">
        <v>10</v>
      </c>
      <c r="B2054" t="s">
        <v>39</v>
      </c>
      <c r="C2054" t="s">
        <v>378</v>
      </c>
      <c r="D2054" t="s">
        <v>382</v>
      </c>
      <c r="E2054">
        <v>5</v>
      </c>
      <c r="F2054">
        <v>15</v>
      </c>
      <c r="G2054">
        <v>146.42500305175781</v>
      </c>
      <c r="H2054">
        <v>0.21017999947071075</v>
      </c>
      <c r="I2054">
        <v>1</v>
      </c>
      <c r="J2054">
        <v>3.2999999523162842</v>
      </c>
    </row>
    <row r="2055" spans="1:10" x14ac:dyDescent="0.2">
      <c r="A2055">
        <v>11</v>
      </c>
      <c r="B2055" t="s">
        <v>40</v>
      </c>
      <c r="C2055" t="s">
        <v>378</v>
      </c>
      <c r="D2055" t="s">
        <v>382</v>
      </c>
      <c r="E2055">
        <v>5</v>
      </c>
      <c r="F2055">
        <v>15</v>
      </c>
      <c r="G2055">
        <v>191.38900756835938</v>
      </c>
      <c r="H2055">
        <v>0.27485001087188721</v>
      </c>
      <c r="I2055">
        <v>3</v>
      </c>
      <c r="J2055">
        <v>4</v>
      </c>
    </row>
    <row r="2057" spans="1:10" x14ac:dyDescent="0.2">
      <c r="A2057" t="s">
        <v>21</v>
      </c>
      <c r="B2057" t="s">
        <v>22</v>
      </c>
      <c r="C2057" t="s">
        <v>383</v>
      </c>
      <c r="D2057" t="s">
        <v>384</v>
      </c>
      <c r="E2057" t="s">
        <v>385</v>
      </c>
      <c r="F2057" t="s">
        <v>386</v>
      </c>
      <c r="G2057" t="s">
        <v>387</v>
      </c>
      <c r="H2057" t="s">
        <v>388</v>
      </c>
      <c r="I2057" t="s">
        <v>389</v>
      </c>
      <c r="J2057" t="s">
        <v>390</v>
      </c>
    </row>
    <row r="2058" spans="1:10" x14ac:dyDescent="0.2">
      <c r="A2058">
        <v>1</v>
      </c>
      <c r="B2058" t="s">
        <v>30</v>
      </c>
      <c r="C2058">
        <v>10</v>
      </c>
      <c r="D2058">
        <v>5</v>
      </c>
      <c r="E2058">
        <v>1</v>
      </c>
      <c r="F2058">
        <v>64</v>
      </c>
      <c r="G2058">
        <v>1630</v>
      </c>
      <c r="H2058">
        <v>0.69999998807907104</v>
      </c>
      <c r="I2058">
        <v>9.3000001907348633</v>
      </c>
      <c r="J2058" t="s">
        <v>391</v>
      </c>
    </row>
    <row r="2059" spans="1:10" x14ac:dyDescent="0.2">
      <c r="A2059">
        <v>2</v>
      </c>
      <c r="B2059" t="s">
        <v>31</v>
      </c>
      <c r="C2059">
        <v>20</v>
      </c>
      <c r="D2059">
        <v>10</v>
      </c>
      <c r="E2059">
        <v>0</v>
      </c>
      <c r="F2059">
        <v>64</v>
      </c>
      <c r="G2059">
        <v>1686</v>
      </c>
      <c r="H2059">
        <v>0.69999998807907104</v>
      </c>
      <c r="I2059" t="s">
        <v>392</v>
      </c>
      <c r="J2059" t="s">
        <v>393</v>
      </c>
    </row>
    <row r="2060" spans="1:10" x14ac:dyDescent="0.2">
      <c r="A2060">
        <v>3</v>
      </c>
      <c r="B2060" t="s">
        <v>32</v>
      </c>
      <c r="C2060">
        <v>20</v>
      </c>
      <c r="D2060">
        <v>10</v>
      </c>
      <c r="E2060">
        <v>0</v>
      </c>
      <c r="F2060">
        <v>64</v>
      </c>
      <c r="G2060">
        <v>1672</v>
      </c>
      <c r="H2060">
        <v>0.69999998807907104</v>
      </c>
      <c r="I2060" t="s">
        <v>392</v>
      </c>
      <c r="J2060" t="s">
        <v>393</v>
      </c>
    </row>
    <row r="2061" spans="1:10" x14ac:dyDescent="0.2">
      <c r="A2061">
        <v>4</v>
      </c>
      <c r="B2061" t="s">
        <v>33</v>
      </c>
      <c r="C2061">
        <v>20</v>
      </c>
      <c r="D2061">
        <v>10</v>
      </c>
      <c r="E2061">
        <v>1</v>
      </c>
      <c r="F2061">
        <v>64</v>
      </c>
      <c r="G2061">
        <v>1664</v>
      </c>
      <c r="H2061">
        <v>0.69999998807907104</v>
      </c>
      <c r="I2061" t="s">
        <v>392</v>
      </c>
      <c r="J2061" t="s">
        <v>393</v>
      </c>
    </row>
    <row r="2062" spans="1:10" x14ac:dyDescent="0.2">
      <c r="A2062">
        <v>5</v>
      </c>
      <c r="B2062" t="s">
        <v>34</v>
      </c>
      <c r="C2062">
        <v>10</v>
      </c>
      <c r="D2062">
        <v>5</v>
      </c>
      <c r="E2062">
        <v>1</v>
      </c>
      <c r="F2062">
        <v>32</v>
      </c>
      <c r="G2062">
        <v>1658</v>
      </c>
      <c r="H2062">
        <v>0.69999998807907104</v>
      </c>
      <c r="I2062">
        <v>9.3000001907348633</v>
      </c>
      <c r="J2062" t="s">
        <v>391</v>
      </c>
    </row>
    <row r="2063" spans="1:10" x14ac:dyDescent="0.2">
      <c r="A2063">
        <v>6</v>
      </c>
      <c r="B2063" t="s">
        <v>35</v>
      </c>
      <c r="C2063">
        <v>20</v>
      </c>
      <c r="D2063">
        <v>10</v>
      </c>
      <c r="E2063">
        <v>1</v>
      </c>
      <c r="F2063">
        <v>32</v>
      </c>
      <c r="G2063">
        <v>1632</v>
      </c>
      <c r="H2063">
        <v>0.69999998807907104</v>
      </c>
      <c r="I2063">
        <v>9.3000001907348633</v>
      </c>
      <c r="J2063" t="s">
        <v>391</v>
      </c>
    </row>
    <row r="2064" spans="1:10" x14ac:dyDescent="0.2">
      <c r="A2064">
        <v>7</v>
      </c>
      <c r="B2064" t="s">
        <v>36</v>
      </c>
      <c r="C2064">
        <v>20</v>
      </c>
      <c r="D2064">
        <v>10</v>
      </c>
      <c r="E2064">
        <v>1</v>
      </c>
      <c r="F2064">
        <v>32</v>
      </c>
      <c r="G2064">
        <v>1622</v>
      </c>
      <c r="H2064">
        <v>0.69999998807907104</v>
      </c>
      <c r="I2064">
        <v>9.3000001907348633</v>
      </c>
      <c r="J2064" t="s">
        <v>391</v>
      </c>
    </row>
    <row r="2065" spans="1:10" x14ac:dyDescent="0.2">
      <c r="A2065">
        <v>8</v>
      </c>
      <c r="B2065" t="s">
        <v>37</v>
      </c>
      <c r="C2065">
        <v>20</v>
      </c>
      <c r="D2065">
        <v>10</v>
      </c>
      <c r="E2065">
        <v>1</v>
      </c>
      <c r="F2065">
        <v>32</v>
      </c>
      <c r="G2065">
        <v>1642</v>
      </c>
      <c r="H2065">
        <v>0.69999998807907104</v>
      </c>
      <c r="I2065">
        <v>9.3000001907348633</v>
      </c>
      <c r="J2065" t="s">
        <v>391</v>
      </c>
    </row>
    <row r="2066" spans="1:10" x14ac:dyDescent="0.2">
      <c r="A2066">
        <v>9</v>
      </c>
      <c r="B2066" t="s">
        <v>38</v>
      </c>
      <c r="C2066">
        <v>20</v>
      </c>
      <c r="D2066">
        <v>10</v>
      </c>
      <c r="E2066">
        <v>1</v>
      </c>
      <c r="F2066">
        <v>32</v>
      </c>
      <c r="G2066">
        <v>1690</v>
      </c>
      <c r="H2066">
        <v>0.69999998807907104</v>
      </c>
      <c r="I2066" t="s">
        <v>392</v>
      </c>
      <c r="J2066" t="s">
        <v>393</v>
      </c>
    </row>
    <row r="2067" spans="1:10" x14ac:dyDescent="0.2">
      <c r="A2067">
        <v>10</v>
      </c>
      <c r="B2067" t="s">
        <v>39</v>
      </c>
      <c r="C2067">
        <v>30</v>
      </c>
      <c r="D2067">
        <v>15</v>
      </c>
      <c r="E2067">
        <v>0</v>
      </c>
      <c r="F2067">
        <v>32</v>
      </c>
      <c r="G2067">
        <v>1706</v>
      </c>
      <c r="H2067">
        <v>0.69999998807907104</v>
      </c>
      <c r="I2067" t="s">
        <v>392</v>
      </c>
      <c r="J2067" t="s">
        <v>393</v>
      </c>
    </row>
    <row r="2068" spans="1:10" x14ac:dyDescent="0.2">
      <c r="A2068">
        <v>11</v>
      </c>
      <c r="B2068" t="s">
        <v>40</v>
      </c>
      <c r="C2068">
        <v>30</v>
      </c>
      <c r="D2068">
        <v>15</v>
      </c>
      <c r="E2068">
        <v>1</v>
      </c>
      <c r="F2068">
        <v>32</v>
      </c>
      <c r="G2068">
        <v>1738</v>
      </c>
      <c r="H2068">
        <v>0.69999998807907104</v>
      </c>
      <c r="I2068" t="s">
        <v>392</v>
      </c>
      <c r="J2068" t="s">
        <v>393</v>
      </c>
    </row>
    <row r="2070" spans="1:10" x14ac:dyDescent="0.2">
      <c r="A2070" t="s">
        <v>394</v>
      </c>
    </row>
    <row r="2071" spans="1:10" x14ac:dyDescent="0.2">
      <c r="A2071" t="s">
        <v>395</v>
      </c>
      <c r="B2071" t="s">
        <v>396</v>
      </c>
      <c r="C2071">
        <v>2</v>
      </c>
      <c r="D2071">
        <v>3</v>
      </c>
      <c r="E2071">
        <v>4</v>
      </c>
      <c r="F2071">
        <v>5</v>
      </c>
    </row>
    <row r="2072" spans="1:10" x14ac:dyDescent="0.2">
      <c r="A2072">
        <v>1</v>
      </c>
      <c r="B2072" t="s">
        <v>397</v>
      </c>
      <c r="C2072" t="s">
        <v>398</v>
      </c>
      <c r="D2072" t="s">
        <v>392</v>
      </c>
      <c r="E2072" t="s">
        <v>399</v>
      </c>
      <c r="F2072" t="s">
        <v>400</v>
      </c>
    </row>
    <row r="2073" spans="1:10" x14ac:dyDescent="0.2">
      <c r="A2073">
        <v>2</v>
      </c>
      <c r="B2073" t="s">
        <v>392</v>
      </c>
      <c r="C2073" t="s">
        <v>401</v>
      </c>
      <c r="D2073" t="s">
        <v>392</v>
      </c>
      <c r="E2073" t="s">
        <v>402</v>
      </c>
      <c r="F2073" t="s">
        <v>403</v>
      </c>
    </row>
    <row r="2074" spans="1:10" x14ac:dyDescent="0.2">
      <c r="A2074">
        <v>3</v>
      </c>
      <c r="B2074" t="s">
        <v>392</v>
      </c>
      <c r="C2074" t="s">
        <v>404</v>
      </c>
      <c r="D2074" t="s">
        <v>392</v>
      </c>
      <c r="E2074" t="s">
        <v>405</v>
      </c>
      <c r="F2074" t="s">
        <v>40</v>
      </c>
    </row>
    <row r="2075" spans="1:10" x14ac:dyDescent="0.2">
      <c r="A2075">
        <v>4</v>
      </c>
      <c r="B2075" t="s">
        <v>392</v>
      </c>
      <c r="C2075" t="s">
        <v>392</v>
      </c>
      <c r="D2075" t="s">
        <v>392</v>
      </c>
      <c r="E2075" t="s">
        <v>406</v>
      </c>
      <c r="F2075" t="s">
        <v>392</v>
      </c>
    </row>
    <row r="2077" spans="1:10" x14ac:dyDescent="0.2">
      <c r="A2077" t="s">
        <v>407</v>
      </c>
    </row>
    <row r="2079" spans="1:10" x14ac:dyDescent="0.2">
      <c r="A2079" t="s">
        <v>408</v>
      </c>
    </row>
    <row r="2080" spans="1:10" x14ac:dyDescent="0.2">
      <c r="A2080" t="s">
        <v>21</v>
      </c>
      <c r="B2080" t="s">
        <v>22</v>
      </c>
      <c r="C2080" t="s">
        <v>409</v>
      </c>
      <c r="D2080" t="s">
        <v>43</v>
      </c>
      <c r="E2080" t="s">
        <v>410</v>
      </c>
      <c r="F2080" t="s">
        <v>46</v>
      </c>
      <c r="G2080" t="s">
        <v>47</v>
      </c>
      <c r="H2080" t="s">
        <v>30</v>
      </c>
    </row>
    <row r="2081" spans="1:9" x14ac:dyDescent="0.2">
      <c r="A2081">
        <v>1</v>
      </c>
      <c r="B2081" t="s">
        <v>30</v>
      </c>
      <c r="C2081" t="s">
        <v>411</v>
      </c>
      <c r="D2081">
        <v>3.7672998905181885</v>
      </c>
      <c r="E2081">
        <v>3.4723999500274658</v>
      </c>
      <c r="F2081">
        <v>21.532199859619141</v>
      </c>
      <c r="G2081">
        <v>0.16130000352859497</v>
      </c>
      <c r="H2081">
        <v>1</v>
      </c>
    </row>
    <row r="2082" spans="1:9" x14ac:dyDescent="0.2">
      <c r="A2082">
        <v>2</v>
      </c>
      <c r="B2082" t="s">
        <v>31</v>
      </c>
      <c r="C2082" t="s">
        <v>412</v>
      </c>
      <c r="D2082">
        <v>7.5739998817443848</v>
      </c>
      <c r="E2082">
        <v>1.614799976348877</v>
      </c>
      <c r="F2082">
        <v>1.996399998664856</v>
      </c>
      <c r="G2082">
        <v>0.80889999866485596</v>
      </c>
      <c r="H2082">
        <v>1</v>
      </c>
    </row>
    <row r="2083" spans="1:9" x14ac:dyDescent="0.2">
      <c r="A2083">
        <v>3</v>
      </c>
      <c r="B2083" t="s">
        <v>50</v>
      </c>
      <c r="C2083" t="s">
        <v>413</v>
      </c>
      <c r="D2083">
        <v>15.250300407409668</v>
      </c>
      <c r="E2083">
        <v>1.0709999799728394</v>
      </c>
      <c r="F2083">
        <v>1.2035000324249268</v>
      </c>
      <c r="G2083">
        <v>0.88969999551773071</v>
      </c>
      <c r="H2083">
        <v>1.0002000331878662</v>
      </c>
    </row>
    <row r="2084" spans="1:9" x14ac:dyDescent="0.2">
      <c r="A2084">
        <v>4</v>
      </c>
      <c r="B2084" t="s">
        <v>51</v>
      </c>
      <c r="C2084" t="s">
        <v>414</v>
      </c>
      <c r="D2084">
        <v>24.793899536132812</v>
      </c>
      <c r="E2084">
        <v>0.86309999227523804</v>
      </c>
      <c r="F2084">
        <v>0.93500000238418579</v>
      </c>
      <c r="G2084">
        <v>0.92309999465942383</v>
      </c>
      <c r="H2084">
        <v>1.0001000165939331</v>
      </c>
    </row>
    <row r="2085" spans="1:9" x14ac:dyDescent="0.2">
      <c r="A2085">
        <v>5</v>
      </c>
      <c r="B2085" t="s">
        <v>52</v>
      </c>
      <c r="C2085" t="s">
        <v>415</v>
      </c>
      <c r="D2085">
        <v>11.592599868774414</v>
      </c>
      <c r="E2085">
        <v>5.3768000602722168</v>
      </c>
      <c r="F2085">
        <v>10.723799705505371</v>
      </c>
      <c r="G2085">
        <v>0.49950000643730164</v>
      </c>
      <c r="H2085">
        <v>1.0038000345230103</v>
      </c>
    </row>
    <row r="2086" spans="1:9" x14ac:dyDescent="0.2">
      <c r="A2086">
        <v>6</v>
      </c>
      <c r="B2086" t="s">
        <v>53</v>
      </c>
      <c r="C2086" t="s">
        <v>416</v>
      </c>
      <c r="D2086">
        <v>21.579999923706055</v>
      </c>
      <c r="E2086">
        <v>3.6456000804901123</v>
      </c>
      <c r="F2086">
        <v>5.8873000144958496</v>
      </c>
      <c r="G2086">
        <v>0.61500000953674316</v>
      </c>
      <c r="H2086">
        <v>1.0068999528884888</v>
      </c>
    </row>
    <row r="2087" spans="1:9" x14ac:dyDescent="0.2">
      <c r="A2087">
        <v>7</v>
      </c>
      <c r="B2087" t="s">
        <v>54</v>
      </c>
      <c r="C2087" t="s">
        <v>414</v>
      </c>
      <c r="D2087">
        <v>55.340999603271484</v>
      </c>
      <c r="E2087">
        <v>3.2097001075744629</v>
      </c>
      <c r="F2087">
        <v>4.4021000862121582</v>
      </c>
      <c r="G2087">
        <v>0.72850000858306885</v>
      </c>
      <c r="H2087">
        <v>1.0009000301361084</v>
      </c>
    </row>
    <row r="2088" spans="1:9" x14ac:dyDescent="0.2">
      <c r="A2088">
        <v>8</v>
      </c>
      <c r="B2088" t="s">
        <v>55</v>
      </c>
      <c r="C2088" t="s">
        <v>416</v>
      </c>
      <c r="D2088">
        <v>20.350000381469727</v>
      </c>
      <c r="E2088">
        <v>4.6729998588562012</v>
      </c>
      <c r="F2088">
        <v>7.9214000701904297</v>
      </c>
      <c r="G2088">
        <v>0.58609998226165771</v>
      </c>
      <c r="H2088">
        <v>1.0065000057220459</v>
      </c>
    </row>
    <row r="2089" spans="1:9" x14ac:dyDescent="0.2">
      <c r="A2089">
        <v>9</v>
      </c>
      <c r="B2089" t="s">
        <v>56</v>
      </c>
      <c r="C2089" t="s">
        <v>417</v>
      </c>
      <c r="D2089">
        <v>23.877099990844727</v>
      </c>
      <c r="E2089">
        <v>0.19910000264644623</v>
      </c>
      <c r="F2089">
        <v>0.20250000059604645</v>
      </c>
      <c r="G2089">
        <v>0.98320001363754272</v>
      </c>
      <c r="H2089">
        <v>1</v>
      </c>
    </row>
    <row r="2090" spans="1:9" x14ac:dyDescent="0.2">
      <c r="A2090">
        <v>10</v>
      </c>
      <c r="B2090" t="s">
        <v>57</v>
      </c>
      <c r="C2090" t="s">
        <v>418</v>
      </c>
      <c r="D2090">
        <v>42.30059814453125</v>
      </c>
      <c r="E2090">
        <v>0.26780000329017639</v>
      </c>
      <c r="F2090">
        <v>0.27369999885559082</v>
      </c>
      <c r="G2090">
        <v>0.97869998216629028</v>
      </c>
      <c r="H2090">
        <v>1</v>
      </c>
    </row>
    <row r="2091" spans="1:9" x14ac:dyDescent="0.2">
      <c r="A2091">
        <v>11</v>
      </c>
      <c r="B2091" t="s">
        <v>58</v>
      </c>
      <c r="C2091" t="s">
        <v>419</v>
      </c>
      <c r="D2091">
        <v>99.9833984375</v>
      </c>
      <c r="E2091">
        <v>0.59130001068115234</v>
      </c>
      <c r="F2091">
        <v>0.60600000619888306</v>
      </c>
      <c r="G2091">
        <v>0.9757000207901001</v>
      </c>
      <c r="H2091">
        <v>1</v>
      </c>
    </row>
    <row r="2093" spans="1:9" x14ac:dyDescent="0.2">
      <c r="A2093" t="s">
        <v>420</v>
      </c>
    </row>
    <row r="2094" spans="1:9" x14ac:dyDescent="0.2">
      <c r="A2094" t="s">
        <v>21</v>
      </c>
      <c r="B2094" t="s">
        <v>22</v>
      </c>
      <c r="C2094" t="s">
        <v>421</v>
      </c>
      <c r="D2094" t="s">
        <v>24</v>
      </c>
      <c r="E2094" t="s">
        <v>422</v>
      </c>
      <c r="F2094" t="s">
        <v>423</v>
      </c>
      <c r="G2094" t="s">
        <v>27</v>
      </c>
      <c r="H2094" t="s">
        <v>424</v>
      </c>
      <c r="I2094" t="s">
        <v>425</v>
      </c>
    </row>
    <row r="2095" spans="1:9" x14ac:dyDescent="0.2">
      <c r="A2095">
        <v>1</v>
      </c>
      <c r="B2095" t="s">
        <v>30</v>
      </c>
      <c r="C2095">
        <v>2.0010000767456404E-8</v>
      </c>
      <c r="D2095">
        <v>518.70001220703125</v>
      </c>
      <c r="E2095">
        <v>137.5</v>
      </c>
      <c r="F2095">
        <v>84</v>
      </c>
      <c r="G2095">
        <v>0.74000000953674316</v>
      </c>
      <c r="H2095" t="s">
        <v>426</v>
      </c>
      <c r="I2095" t="s">
        <v>427</v>
      </c>
    </row>
    <row r="2096" spans="1:9" x14ac:dyDescent="0.2">
      <c r="A2096">
        <v>2</v>
      </c>
      <c r="B2096" t="s">
        <v>31</v>
      </c>
      <c r="C2096">
        <v>2.0010000767456404E-8</v>
      </c>
      <c r="D2096">
        <v>2201.199951171875</v>
      </c>
      <c r="E2096">
        <v>15.699999809265137</v>
      </c>
      <c r="F2096">
        <v>11</v>
      </c>
      <c r="G2096">
        <v>0.30000001192092896</v>
      </c>
      <c r="H2096" t="s">
        <v>426</v>
      </c>
      <c r="I2096" t="s">
        <v>428</v>
      </c>
    </row>
    <row r="2097" spans="1:10" x14ac:dyDescent="0.2">
      <c r="A2097">
        <v>3</v>
      </c>
      <c r="B2097" t="s">
        <v>32</v>
      </c>
      <c r="C2097">
        <v>2.0010000767456404E-8</v>
      </c>
      <c r="D2097">
        <v>5679.7998046875</v>
      </c>
      <c r="E2097">
        <v>33.599998474121094</v>
      </c>
      <c r="F2097">
        <v>22.700000762939453</v>
      </c>
      <c r="G2097">
        <v>0.18999999761581421</v>
      </c>
      <c r="H2097" t="s">
        <v>426</v>
      </c>
      <c r="I2097" t="s">
        <v>429</v>
      </c>
    </row>
    <row r="2098" spans="1:10" x14ac:dyDescent="0.2">
      <c r="A2098">
        <v>4</v>
      </c>
      <c r="B2098" t="s">
        <v>33</v>
      </c>
      <c r="C2098">
        <v>1.9990000765801597E-8</v>
      </c>
      <c r="D2098">
        <v>9333.5</v>
      </c>
      <c r="E2098">
        <v>48.799999237060547</v>
      </c>
      <c r="F2098">
        <v>43.299999237060547</v>
      </c>
      <c r="G2098">
        <v>0.15000000596046448</v>
      </c>
      <c r="H2098" t="s">
        <v>426</v>
      </c>
      <c r="I2098" t="s">
        <v>430</v>
      </c>
    </row>
    <row r="2099" spans="1:10" x14ac:dyDescent="0.2">
      <c r="A2099">
        <v>5</v>
      </c>
      <c r="B2099" t="s">
        <v>34</v>
      </c>
      <c r="C2099">
        <v>1.9990000765801597E-8</v>
      </c>
      <c r="D2099">
        <v>946.0999755859375</v>
      </c>
      <c r="E2099">
        <v>8</v>
      </c>
      <c r="F2099">
        <v>6</v>
      </c>
      <c r="G2099">
        <v>0.46000000834465027</v>
      </c>
      <c r="H2099" t="s">
        <v>426</v>
      </c>
      <c r="I2099" t="s">
        <v>431</v>
      </c>
    </row>
    <row r="2100" spans="1:10" x14ac:dyDescent="0.2">
      <c r="A2100">
        <v>6</v>
      </c>
      <c r="B2100" t="s">
        <v>35</v>
      </c>
      <c r="C2100">
        <v>1.9999999878450581E-8</v>
      </c>
      <c r="D2100">
        <v>3476.10009765625</v>
      </c>
      <c r="E2100">
        <v>37.200000762939453</v>
      </c>
      <c r="F2100">
        <v>18.200000762939453</v>
      </c>
      <c r="G2100">
        <v>0.23999999463558197</v>
      </c>
      <c r="H2100" t="s">
        <v>426</v>
      </c>
      <c r="I2100" t="s">
        <v>432</v>
      </c>
    </row>
    <row r="2101" spans="1:10" x14ac:dyDescent="0.2">
      <c r="A2101">
        <v>7</v>
      </c>
      <c r="B2101" t="s">
        <v>36</v>
      </c>
      <c r="C2101">
        <v>1.9990000765801597E-8</v>
      </c>
      <c r="D2101">
        <v>10542.5</v>
      </c>
      <c r="E2101">
        <v>126.69999694824219</v>
      </c>
      <c r="F2101">
        <v>38.400001525878906</v>
      </c>
      <c r="G2101">
        <v>0.14000000059604645</v>
      </c>
      <c r="H2101" t="s">
        <v>426</v>
      </c>
      <c r="I2101" t="s">
        <v>430</v>
      </c>
    </row>
    <row r="2102" spans="1:10" x14ac:dyDescent="0.2">
      <c r="A2102">
        <v>8</v>
      </c>
      <c r="B2102" t="s">
        <v>37</v>
      </c>
      <c r="C2102">
        <v>1.9999999878450581E-8</v>
      </c>
      <c r="D2102">
        <v>2742.5</v>
      </c>
      <c r="E2102">
        <v>17.200000762939453</v>
      </c>
      <c r="F2102">
        <v>15</v>
      </c>
      <c r="G2102">
        <v>0.27000001072883606</v>
      </c>
      <c r="H2102" t="s">
        <v>426</v>
      </c>
      <c r="I2102" t="s">
        <v>432</v>
      </c>
    </row>
    <row r="2103" spans="1:10" x14ac:dyDescent="0.2">
      <c r="A2103">
        <v>9</v>
      </c>
      <c r="B2103" t="s">
        <v>38</v>
      </c>
      <c r="C2103">
        <v>1.9990000765801597E-8</v>
      </c>
      <c r="D2103">
        <v>2234.10009765625</v>
      </c>
      <c r="E2103">
        <v>26</v>
      </c>
      <c r="F2103">
        <v>23.200000762939453</v>
      </c>
      <c r="G2103">
        <v>0.30000001192092896</v>
      </c>
      <c r="H2103" t="s">
        <v>426</v>
      </c>
      <c r="I2103" t="s">
        <v>433</v>
      </c>
    </row>
    <row r="2104" spans="1:10" x14ac:dyDescent="0.2">
      <c r="A2104">
        <v>10</v>
      </c>
      <c r="B2104" t="s">
        <v>39</v>
      </c>
      <c r="C2104">
        <v>1.9990000765801597E-8</v>
      </c>
      <c r="D2104">
        <v>3787.300048828125</v>
      </c>
      <c r="E2104">
        <v>69.599998474121094</v>
      </c>
      <c r="F2104">
        <v>20.200000762939453</v>
      </c>
      <c r="G2104">
        <v>0.23000000417232513</v>
      </c>
      <c r="H2104" t="s">
        <v>426</v>
      </c>
      <c r="I2104" t="s">
        <v>434</v>
      </c>
    </row>
    <row r="2105" spans="1:10" x14ac:dyDescent="0.2">
      <c r="A2105">
        <v>11</v>
      </c>
      <c r="B2105" t="s">
        <v>40</v>
      </c>
      <c r="C2105">
        <v>2.0010000767456404E-8</v>
      </c>
      <c r="D2105">
        <v>4901</v>
      </c>
      <c r="E2105">
        <v>11.699999809265137</v>
      </c>
      <c r="F2105">
        <v>9.8999996185302734</v>
      </c>
      <c r="G2105">
        <v>0.20000000298023224</v>
      </c>
      <c r="H2105" t="s">
        <v>426</v>
      </c>
      <c r="I2105" t="s">
        <v>435</v>
      </c>
    </row>
    <row r="2107" spans="1:10" x14ac:dyDescent="0.2">
      <c r="A2107" t="s">
        <v>62</v>
      </c>
    </row>
    <row r="2110" spans="1:10" x14ac:dyDescent="0.2">
      <c r="A2110" t="s">
        <v>368</v>
      </c>
    </row>
    <row r="2111" spans="1:10" x14ac:dyDescent="0.2">
      <c r="A2111" t="s">
        <v>369</v>
      </c>
    </row>
    <row r="2112" spans="1:10" x14ac:dyDescent="0.2">
      <c r="A2112" t="s">
        <v>21</v>
      </c>
      <c r="B2112" t="s">
        <v>22</v>
      </c>
      <c r="C2112" t="s">
        <v>370</v>
      </c>
      <c r="D2112" t="s">
        <v>371</v>
      </c>
      <c r="E2112" t="s">
        <v>372</v>
      </c>
      <c r="F2112" t="s">
        <v>373</v>
      </c>
      <c r="G2112" t="s">
        <v>374</v>
      </c>
      <c r="H2112" t="s">
        <v>375</v>
      </c>
      <c r="I2112" t="s">
        <v>376</v>
      </c>
      <c r="J2112" t="s">
        <v>377</v>
      </c>
    </row>
    <row r="2113" spans="1:10" x14ac:dyDescent="0.2">
      <c r="A2113">
        <v>1</v>
      </c>
      <c r="B2113" t="s">
        <v>30</v>
      </c>
      <c r="C2113" t="s">
        <v>378</v>
      </c>
      <c r="D2113" t="s">
        <v>379</v>
      </c>
      <c r="E2113">
        <v>1</v>
      </c>
      <c r="F2113">
        <v>15</v>
      </c>
      <c r="G2113">
        <v>84.869003295898438</v>
      </c>
      <c r="H2113">
        <v>1.8320000171661377</v>
      </c>
      <c r="I2113">
        <v>6</v>
      </c>
      <c r="J2113">
        <v>5</v>
      </c>
    </row>
    <row r="2114" spans="1:10" x14ac:dyDescent="0.2">
      <c r="A2114">
        <v>2</v>
      </c>
      <c r="B2114" t="s">
        <v>31</v>
      </c>
      <c r="C2114" t="s">
        <v>378</v>
      </c>
      <c r="D2114" t="s">
        <v>380</v>
      </c>
      <c r="E2114">
        <v>2</v>
      </c>
      <c r="F2114">
        <v>15</v>
      </c>
      <c r="G2114">
        <v>151.10800170898438</v>
      </c>
      <c r="H2114">
        <v>0.47277998924255371</v>
      </c>
      <c r="I2114">
        <v>2</v>
      </c>
      <c r="J2114">
        <v>2</v>
      </c>
    </row>
    <row r="2115" spans="1:10" x14ac:dyDescent="0.2">
      <c r="A2115">
        <v>3</v>
      </c>
      <c r="B2115" t="s">
        <v>32</v>
      </c>
      <c r="C2115" t="s">
        <v>378</v>
      </c>
      <c r="D2115" t="s">
        <v>380</v>
      </c>
      <c r="E2115">
        <v>2</v>
      </c>
      <c r="F2115">
        <v>15</v>
      </c>
      <c r="G2115">
        <v>119.48699951171875</v>
      </c>
      <c r="H2115">
        <v>0.37413999438285828</v>
      </c>
      <c r="I2115">
        <v>3</v>
      </c>
      <c r="J2115">
        <v>7</v>
      </c>
    </row>
    <row r="2116" spans="1:10" x14ac:dyDescent="0.2">
      <c r="A2116">
        <v>4</v>
      </c>
      <c r="B2116" t="s">
        <v>33</v>
      </c>
      <c r="C2116" t="s">
        <v>378</v>
      </c>
      <c r="D2116" t="s">
        <v>380</v>
      </c>
      <c r="E2116">
        <v>2</v>
      </c>
      <c r="F2116">
        <v>15</v>
      </c>
      <c r="G2116">
        <v>107.24500274658203</v>
      </c>
      <c r="H2116">
        <v>0.33583998680114746</v>
      </c>
      <c r="I2116">
        <v>2</v>
      </c>
      <c r="J2116">
        <v>2.4000000953674316</v>
      </c>
    </row>
    <row r="2117" spans="1:10" x14ac:dyDescent="0.2">
      <c r="A2117">
        <v>5</v>
      </c>
      <c r="B2117" t="s">
        <v>34</v>
      </c>
      <c r="C2117" t="s">
        <v>378</v>
      </c>
      <c r="D2117" t="s">
        <v>381</v>
      </c>
      <c r="E2117">
        <v>4</v>
      </c>
      <c r="F2117">
        <v>15</v>
      </c>
      <c r="G2117">
        <v>129.45700073242188</v>
      </c>
      <c r="H2117">
        <v>1.1910099983215332</v>
      </c>
      <c r="I2117">
        <v>4.9000000953674316</v>
      </c>
      <c r="J2117">
        <v>4.1999998092651367</v>
      </c>
    </row>
    <row r="2118" spans="1:10" x14ac:dyDescent="0.2">
      <c r="A2118">
        <v>6</v>
      </c>
      <c r="B2118" t="s">
        <v>35</v>
      </c>
      <c r="C2118" t="s">
        <v>378</v>
      </c>
      <c r="D2118" t="s">
        <v>381</v>
      </c>
      <c r="E2118">
        <v>4</v>
      </c>
      <c r="F2118">
        <v>15</v>
      </c>
      <c r="G2118">
        <v>90.679000854492188</v>
      </c>
      <c r="H2118">
        <v>0.83393001556396484</v>
      </c>
      <c r="I2118">
        <v>5.5</v>
      </c>
      <c r="J2118">
        <v>5.9000000953674316</v>
      </c>
    </row>
    <row r="2119" spans="1:10" x14ac:dyDescent="0.2">
      <c r="A2119">
        <v>7</v>
      </c>
      <c r="B2119" t="s">
        <v>36</v>
      </c>
      <c r="C2119" t="s">
        <v>378</v>
      </c>
      <c r="D2119" t="s">
        <v>381</v>
      </c>
      <c r="E2119">
        <v>4</v>
      </c>
      <c r="F2119">
        <v>15</v>
      </c>
      <c r="G2119">
        <v>77.502998352050781</v>
      </c>
      <c r="H2119">
        <v>0.71253997087478638</v>
      </c>
      <c r="I2119">
        <v>3.2999999523162842</v>
      </c>
      <c r="J2119">
        <v>4.0999999046325684</v>
      </c>
    </row>
    <row r="2120" spans="1:10" x14ac:dyDescent="0.2">
      <c r="A2120">
        <v>8</v>
      </c>
      <c r="B2120" t="s">
        <v>37</v>
      </c>
      <c r="C2120" t="s">
        <v>378</v>
      </c>
      <c r="D2120" t="s">
        <v>381</v>
      </c>
      <c r="E2120">
        <v>4</v>
      </c>
      <c r="F2120">
        <v>15</v>
      </c>
      <c r="G2120">
        <v>107.51300048828125</v>
      </c>
      <c r="H2120">
        <v>0.98900002241134644</v>
      </c>
      <c r="I2120">
        <v>7.5</v>
      </c>
      <c r="J2120">
        <v>3</v>
      </c>
    </row>
    <row r="2121" spans="1:10" x14ac:dyDescent="0.2">
      <c r="A2121">
        <v>9</v>
      </c>
      <c r="B2121" t="s">
        <v>38</v>
      </c>
      <c r="C2121" t="s">
        <v>378</v>
      </c>
      <c r="D2121" t="s">
        <v>382</v>
      </c>
      <c r="E2121">
        <v>5</v>
      </c>
      <c r="F2121">
        <v>15</v>
      </c>
      <c r="G2121">
        <v>134.93400573730469</v>
      </c>
      <c r="H2121">
        <v>0.19359999895095825</v>
      </c>
      <c r="I2121">
        <v>3.5</v>
      </c>
      <c r="J2121">
        <v>3.5999999046325684</v>
      </c>
    </row>
    <row r="2122" spans="1:10" x14ac:dyDescent="0.2">
      <c r="A2122">
        <v>10</v>
      </c>
      <c r="B2122" t="s">
        <v>39</v>
      </c>
      <c r="C2122" t="s">
        <v>378</v>
      </c>
      <c r="D2122" t="s">
        <v>382</v>
      </c>
      <c r="E2122">
        <v>5</v>
      </c>
      <c r="F2122">
        <v>15</v>
      </c>
      <c r="G2122">
        <v>146.42500305175781</v>
      </c>
      <c r="H2122">
        <v>0.21017999947071075</v>
      </c>
      <c r="I2122">
        <v>1</v>
      </c>
      <c r="J2122">
        <v>3.2999999523162842</v>
      </c>
    </row>
    <row r="2123" spans="1:10" x14ac:dyDescent="0.2">
      <c r="A2123">
        <v>11</v>
      </c>
      <c r="B2123" t="s">
        <v>40</v>
      </c>
      <c r="C2123" t="s">
        <v>378</v>
      </c>
      <c r="D2123" t="s">
        <v>382</v>
      </c>
      <c r="E2123">
        <v>5</v>
      </c>
      <c r="F2123">
        <v>15</v>
      </c>
      <c r="G2123">
        <v>191.38900756835938</v>
      </c>
      <c r="H2123">
        <v>0.27485001087188721</v>
      </c>
      <c r="I2123">
        <v>3</v>
      </c>
      <c r="J2123">
        <v>4</v>
      </c>
    </row>
    <row r="2125" spans="1:10" x14ac:dyDescent="0.2">
      <c r="A2125" t="s">
        <v>21</v>
      </c>
      <c r="B2125" t="s">
        <v>22</v>
      </c>
      <c r="C2125" t="s">
        <v>383</v>
      </c>
      <c r="D2125" t="s">
        <v>384</v>
      </c>
      <c r="E2125" t="s">
        <v>385</v>
      </c>
      <c r="F2125" t="s">
        <v>386</v>
      </c>
      <c r="G2125" t="s">
        <v>387</v>
      </c>
      <c r="H2125" t="s">
        <v>388</v>
      </c>
      <c r="I2125" t="s">
        <v>389</v>
      </c>
      <c r="J2125" t="s">
        <v>390</v>
      </c>
    </row>
    <row r="2126" spans="1:10" x14ac:dyDescent="0.2">
      <c r="A2126">
        <v>1</v>
      </c>
      <c r="B2126" t="s">
        <v>30</v>
      </c>
      <c r="C2126">
        <v>10</v>
      </c>
      <c r="D2126">
        <v>5</v>
      </c>
      <c r="E2126">
        <v>1</v>
      </c>
      <c r="F2126">
        <v>64</v>
      </c>
      <c r="G2126">
        <v>1630</v>
      </c>
      <c r="H2126">
        <v>0.69999998807907104</v>
      </c>
      <c r="I2126">
        <v>9.3000001907348633</v>
      </c>
      <c r="J2126" t="s">
        <v>391</v>
      </c>
    </row>
    <row r="2127" spans="1:10" x14ac:dyDescent="0.2">
      <c r="A2127">
        <v>2</v>
      </c>
      <c r="B2127" t="s">
        <v>31</v>
      </c>
      <c r="C2127">
        <v>20</v>
      </c>
      <c r="D2127">
        <v>10</v>
      </c>
      <c r="E2127">
        <v>0</v>
      </c>
      <c r="F2127">
        <v>64</v>
      </c>
      <c r="G2127">
        <v>1686</v>
      </c>
      <c r="H2127">
        <v>0.69999998807907104</v>
      </c>
      <c r="I2127" t="s">
        <v>392</v>
      </c>
      <c r="J2127" t="s">
        <v>393</v>
      </c>
    </row>
    <row r="2128" spans="1:10" x14ac:dyDescent="0.2">
      <c r="A2128">
        <v>3</v>
      </c>
      <c r="B2128" t="s">
        <v>32</v>
      </c>
      <c r="C2128">
        <v>20</v>
      </c>
      <c r="D2128">
        <v>10</v>
      </c>
      <c r="E2128">
        <v>0</v>
      </c>
      <c r="F2128">
        <v>64</v>
      </c>
      <c r="G2128">
        <v>1672</v>
      </c>
      <c r="H2128">
        <v>0.69999998807907104</v>
      </c>
      <c r="I2128" t="s">
        <v>392</v>
      </c>
      <c r="J2128" t="s">
        <v>393</v>
      </c>
    </row>
    <row r="2129" spans="1:10" x14ac:dyDescent="0.2">
      <c r="A2129">
        <v>4</v>
      </c>
      <c r="B2129" t="s">
        <v>33</v>
      </c>
      <c r="C2129">
        <v>20</v>
      </c>
      <c r="D2129">
        <v>10</v>
      </c>
      <c r="E2129">
        <v>1</v>
      </c>
      <c r="F2129">
        <v>64</v>
      </c>
      <c r="G2129">
        <v>1664</v>
      </c>
      <c r="H2129">
        <v>0.69999998807907104</v>
      </c>
      <c r="I2129" t="s">
        <v>392</v>
      </c>
      <c r="J2129" t="s">
        <v>393</v>
      </c>
    </row>
    <row r="2130" spans="1:10" x14ac:dyDescent="0.2">
      <c r="A2130">
        <v>5</v>
      </c>
      <c r="B2130" t="s">
        <v>34</v>
      </c>
      <c r="C2130">
        <v>10</v>
      </c>
      <c r="D2130">
        <v>5</v>
      </c>
      <c r="E2130">
        <v>1</v>
      </c>
      <c r="F2130">
        <v>32</v>
      </c>
      <c r="G2130">
        <v>1658</v>
      </c>
      <c r="H2130">
        <v>0.69999998807907104</v>
      </c>
      <c r="I2130">
        <v>9.3000001907348633</v>
      </c>
      <c r="J2130" t="s">
        <v>391</v>
      </c>
    </row>
    <row r="2131" spans="1:10" x14ac:dyDescent="0.2">
      <c r="A2131">
        <v>6</v>
      </c>
      <c r="B2131" t="s">
        <v>35</v>
      </c>
      <c r="C2131">
        <v>20</v>
      </c>
      <c r="D2131">
        <v>10</v>
      </c>
      <c r="E2131">
        <v>1</v>
      </c>
      <c r="F2131">
        <v>32</v>
      </c>
      <c r="G2131">
        <v>1632</v>
      </c>
      <c r="H2131">
        <v>0.69999998807907104</v>
      </c>
      <c r="I2131">
        <v>9.3000001907348633</v>
      </c>
      <c r="J2131" t="s">
        <v>391</v>
      </c>
    </row>
    <row r="2132" spans="1:10" x14ac:dyDescent="0.2">
      <c r="A2132">
        <v>7</v>
      </c>
      <c r="B2132" t="s">
        <v>36</v>
      </c>
      <c r="C2132">
        <v>20</v>
      </c>
      <c r="D2132">
        <v>10</v>
      </c>
      <c r="E2132">
        <v>1</v>
      </c>
      <c r="F2132">
        <v>32</v>
      </c>
      <c r="G2132">
        <v>1622</v>
      </c>
      <c r="H2132">
        <v>0.69999998807907104</v>
      </c>
      <c r="I2132">
        <v>9.3000001907348633</v>
      </c>
      <c r="J2132" t="s">
        <v>391</v>
      </c>
    </row>
    <row r="2133" spans="1:10" x14ac:dyDescent="0.2">
      <c r="A2133">
        <v>8</v>
      </c>
      <c r="B2133" t="s">
        <v>37</v>
      </c>
      <c r="C2133">
        <v>20</v>
      </c>
      <c r="D2133">
        <v>10</v>
      </c>
      <c r="E2133">
        <v>1</v>
      </c>
      <c r="F2133">
        <v>32</v>
      </c>
      <c r="G2133">
        <v>1642</v>
      </c>
      <c r="H2133">
        <v>0.69999998807907104</v>
      </c>
      <c r="I2133">
        <v>9.3000001907348633</v>
      </c>
      <c r="J2133" t="s">
        <v>391</v>
      </c>
    </row>
    <row r="2134" spans="1:10" x14ac:dyDescent="0.2">
      <c r="A2134">
        <v>9</v>
      </c>
      <c r="B2134" t="s">
        <v>38</v>
      </c>
      <c r="C2134">
        <v>20</v>
      </c>
      <c r="D2134">
        <v>10</v>
      </c>
      <c r="E2134">
        <v>1</v>
      </c>
      <c r="F2134">
        <v>32</v>
      </c>
      <c r="G2134">
        <v>1690</v>
      </c>
      <c r="H2134">
        <v>0.69999998807907104</v>
      </c>
      <c r="I2134" t="s">
        <v>392</v>
      </c>
      <c r="J2134" t="s">
        <v>393</v>
      </c>
    </row>
    <row r="2135" spans="1:10" x14ac:dyDescent="0.2">
      <c r="A2135">
        <v>10</v>
      </c>
      <c r="B2135" t="s">
        <v>39</v>
      </c>
      <c r="C2135">
        <v>30</v>
      </c>
      <c r="D2135">
        <v>15</v>
      </c>
      <c r="E2135">
        <v>0</v>
      </c>
      <c r="F2135">
        <v>32</v>
      </c>
      <c r="G2135">
        <v>1706</v>
      </c>
      <c r="H2135">
        <v>0.69999998807907104</v>
      </c>
      <c r="I2135" t="s">
        <v>392</v>
      </c>
      <c r="J2135" t="s">
        <v>393</v>
      </c>
    </row>
    <row r="2136" spans="1:10" x14ac:dyDescent="0.2">
      <c r="A2136">
        <v>11</v>
      </c>
      <c r="B2136" t="s">
        <v>40</v>
      </c>
      <c r="C2136">
        <v>30</v>
      </c>
      <c r="D2136">
        <v>15</v>
      </c>
      <c r="E2136">
        <v>1</v>
      </c>
      <c r="F2136">
        <v>32</v>
      </c>
      <c r="G2136">
        <v>1738</v>
      </c>
      <c r="H2136">
        <v>0.69999998807907104</v>
      </c>
      <c r="I2136" t="s">
        <v>392</v>
      </c>
      <c r="J2136" t="s">
        <v>393</v>
      </c>
    </row>
    <row r="2138" spans="1:10" x14ac:dyDescent="0.2">
      <c r="A2138" t="s">
        <v>394</v>
      </c>
    </row>
    <row r="2139" spans="1:10" x14ac:dyDescent="0.2">
      <c r="A2139" t="s">
        <v>395</v>
      </c>
      <c r="B2139" t="s">
        <v>396</v>
      </c>
      <c r="C2139">
        <v>2</v>
      </c>
      <c r="D2139">
        <v>3</v>
      </c>
      <c r="E2139">
        <v>4</v>
      </c>
      <c r="F2139">
        <v>5</v>
      </c>
    </row>
    <row r="2140" spans="1:10" x14ac:dyDescent="0.2">
      <c r="A2140">
        <v>1</v>
      </c>
      <c r="B2140" t="s">
        <v>397</v>
      </c>
      <c r="C2140" t="s">
        <v>398</v>
      </c>
      <c r="D2140" t="s">
        <v>392</v>
      </c>
      <c r="E2140" t="s">
        <v>399</v>
      </c>
      <c r="F2140" t="s">
        <v>400</v>
      </c>
    </row>
    <row r="2141" spans="1:10" x14ac:dyDescent="0.2">
      <c r="A2141">
        <v>2</v>
      </c>
      <c r="B2141" t="s">
        <v>392</v>
      </c>
      <c r="C2141" t="s">
        <v>401</v>
      </c>
      <c r="D2141" t="s">
        <v>392</v>
      </c>
      <c r="E2141" t="s">
        <v>402</v>
      </c>
      <c r="F2141" t="s">
        <v>403</v>
      </c>
    </row>
    <row r="2142" spans="1:10" x14ac:dyDescent="0.2">
      <c r="A2142">
        <v>3</v>
      </c>
      <c r="B2142" t="s">
        <v>392</v>
      </c>
      <c r="C2142" t="s">
        <v>404</v>
      </c>
      <c r="D2142" t="s">
        <v>392</v>
      </c>
      <c r="E2142" t="s">
        <v>405</v>
      </c>
      <c r="F2142" t="s">
        <v>40</v>
      </c>
    </row>
    <row r="2143" spans="1:10" x14ac:dyDescent="0.2">
      <c r="A2143">
        <v>4</v>
      </c>
      <c r="B2143" t="s">
        <v>392</v>
      </c>
      <c r="C2143" t="s">
        <v>392</v>
      </c>
      <c r="D2143" t="s">
        <v>392</v>
      </c>
      <c r="E2143" t="s">
        <v>406</v>
      </c>
      <c r="F2143" t="s">
        <v>392</v>
      </c>
    </row>
    <row r="2145" spans="1:8" x14ac:dyDescent="0.2">
      <c r="A2145" t="s">
        <v>407</v>
      </c>
    </row>
    <row r="2147" spans="1:8" x14ac:dyDescent="0.2">
      <c r="A2147" t="s">
        <v>408</v>
      </c>
    </row>
    <row r="2148" spans="1:8" x14ac:dyDescent="0.2">
      <c r="A2148" t="s">
        <v>21</v>
      </c>
      <c r="B2148" t="s">
        <v>22</v>
      </c>
      <c r="C2148" t="s">
        <v>409</v>
      </c>
      <c r="D2148" t="s">
        <v>43</v>
      </c>
      <c r="E2148" t="s">
        <v>410</v>
      </c>
      <c r="F2148" t="s">
        <v>46</v>
      </c>
      <c r="G2148" t="s">
        <v>47</v>
      </c>
      <c r="H2148" t="s">
        <v>30</v>
      </c>
    </row>
    <row r="2149" spans="1:8" x14ac:dyDescent="0.2">
      <c r="A2149">
        <v>1</v>
      </c>
      <c r="B2149" t="s">
        <v>30</v>
      </c>
      <c r="C2149" t="s">
        <v>411</v>
      </c>
      <c r="D2149">
        <v>3.7672998905181885</v>
      </c>
      <c r="E2149">
        <v>3.4723999500274658</v>
      </c>
      <c r="F2149">
        <v>21.532199859619141</v>
      </c>
      <c r="G2149">
        <v>0.16130000352859497</v>
      </c>
      <c r="H2149">
        <v>1</v>
      </c>
    </row>
    <row r="2150" spans="1:8" x14ac:dyDescent="0.2">
      <c r="A2150">
        <v>2</v>
      </c>
      <c r="B2150" t="s">
        <v>31</v>
      </c>
      <c r="C2150" t="s">
        <v>412</v>
      </c>
      <c r="D2150">
        <v>7.5739998817443848</v>
      </c>
      <c r="E2150">
        <v>1.614799976348877</v>
      </c>
      <c r="F2150">
        <v>1.996399998664856</v>
      </c>
      <c r="G2150">
        <v>0.80889999866485596</v>
      </c>
      <c r="H2150">
        <v>1</v>
      </c>
    </row>
    <row r="2151" spans="1:8" x14ac:dyDescent="0.2">
      <c r="A2151">
        <v>3</v>
      </c>
      <c r="B2151" t="s">
        <v>50</v>
      </c>
      <c r="C2151" t="s">
        <v>413</v>
      </c>
      <c r="D2151">
        <v>15.250300407409668</v>
      </c>
      <c r="E2151">
        <v>1.0709999799728394</v>
      </c>
      <c r="F2151">
        <v>1.2035000324249268</v>
      </c>
      <c r="G2151">
        <v>0.88969999551773071</v>
      </c>
      <c r="H2151">
        <v>1.0002000331878662</v>
      </c>
    </row>
    <row r="2152" spans="1:8" x14ac:dyDescent="0.2">
      <c r="A2152">
        <v>4</v>
      </c>
      <c r="B2152" t="s">
        <v>51</v>
      </c>
      <c r="C2152" t="s">
        <v>414</v>
      </c>
      <c r="D2152">
        <v>24.793899536132812</v>
      </c>
      <c r="E2152">
        <v>0.86309999227523804</v>
      </c>
      <c r="F2152">
        <v>0.93500000238418579</v>
      </c>
      <c r="G2152">
        <v>0.92309999465942383</v>
      </c>
      <c r="H2152">
        <v>1.0001000165939331</v>
      </c>
    </row>
    <row r="2153" spans="1:8" x14ac:dyDescent="0.2">
      <c r="A2153">
        <v>5</v>
      </c>
      <c r="B2153" t="s">
        <v>52</v>
      </c>
      <c r="C2153" t="s">
        <v>415</v>
      </c>
      <c r="D2153">
        <v>11.592599868774414</v>
      </c>
      <c r="E2153">
        <v>5.3768000602722168</v>
      </c>
      <c r="F2153">
        <v>10.723799705505371</v>
      </c>
      <c r="G2153">
        <v>0.49950000643730164</v>
      </c>
      <c r="H2153">
        <v>1.0038000345230103</v>
      </c>
    </row>
    <row r="2154" spans="1:8" x14ac:dyDescent="0.2">
      <c r="A2154">
        <v>6</v>
      </c>
      <c r="B2154" t="s">
        <v>53</v>
      </c>
      <c r="C2154" t="s">
        <v>416</v>
      </c>
      <c r="D2154">
        <v>21.579999923706055</v>
      </c>
      <c r="E2154">
        <v>3.6456000804901123</v>
      </c>
      <c r="F2154">
        <v>5.8873000144958496</v>
      </c>
      <c r="G2154">
        <v>0.61500000953674316</v>
      </c>
      <c r="H2154">
        <v>1.0068999528884888</v>
      </c>
    </row>
    <row r="2155" spans="1:8" x14ac:dyDescent="0.2">
      <c r="A2155">
        <v>7</v>
      </c>
      <c r="B2155" t="s">
        <v>54</v>
      </c>
      <c r="C2155" t="s">
        <v>414</v>
      </c>
      <c r="D2155">
        <v>55.340999603271484</v>
      </c>
      <c r="E2155">
        <v>3.2097001075744629</v>
      </c>
      <c r="F2155">
        <v>4.4021000862121582</v>
      </c>
      <c r="G2155">
        <v>0.72850000858306885</v>
      </c>
      <c r="H2155">
        <v>1.0009000301361084</v>
      </c>
    </row>
    <row r="2156" spans="1:8" x14ac:dyDescent="0.2">
      <c r="A2156">
        <v>8</v>
      </c>
      <c r="B2156" t="s">
        <v>55</v>
      </c>
      <c r="C2156" t="s">
        <v>416</v>
      </c>
      <c r="D2156">
        <v>20.350000381469727</v>
      </c>
      <c r="E2156">
        <v>4.6729998588562012</v>
      </c>
      <c r="F2156">
        <v>7.9214000701904297</v>
      </c>
      <c r="G2156">
        <v>0.58609998226165771</v>
      </c>
      <c r="H2156">
        <v>1.0065000057220459</v>
      </c>
    </row>
    <row r="2157" spans="1:8" x14ac:dyDescent="0.2">
      <c r="A2157">
        <v>9</v>
      </c>
      <c r="B2157" t="s">
        <v>56</v>
      </c>
      <c r="C2157" t="s">
        <v>417</v>
      </c>
      <c r="D2157">
        <v>23.877099990844727</v>
      </c>
      <c r="E2157">
        <v>0.19910000264644623</v>
      </c>
      <c r="F2157">
        <v>0.20250000059604645</v>
      </c>
      <c r="G2157">
        <v>0.98320001363754272</v>
      </c>
      <c r="H2157">
        <v>1</v>
      </c>
    </row>
    <row r="2158" spans="1:8" x14ac:dyDescent="0.2">
      <c r="A2158">
        <v>10</v>
      </c>
      <c r="B2158" t="s">
        <v>57</v>
      </c>
      <c r="C2158" t="s">
        <v>418</v>
      </c>
      <c r="D2158">
        <v>42.30059814453125</v>
      </c>
      <c r="E2158">
        <v>0.26780000329017639</v>
      </c>
      <c r="F2158">
        <v>0.27369999885559082</v>
      </c>
      <c r="G2158">
        <v>0.97869998216629028</v>
      </c>
      <c r="H2158">
        <v>1</v>
      </c>
    </row>
    <row r="2159" spans="1:8" x14ac:dyDescent="0.2">
      <c r="A2159">
        <v>11</v>
      </c>
      <c r="B2159" t="s">
        <v>58</v>
      </c>
      <c r="C2159" t="s">
        <v>419</v>
      </c>
      <c r="D2159">
        <v>99.9833984375</v>
      </c>
      <c r="E2159">
        <v>0.59130001068115234</v>
      </c>
      <c r="F2159">
        <v>0.60600000619888306</v>
      </c>
      <c r="G2159">
        <v>0.9757000207901001</v>
      </c>
      <c r="H2159">
        <v>1</v>
      </c>
    </row>
    <row r="2161" spans="1:9" x14ac:dyDescent="0.2">
      <c r="A2161" t="s">
        <v>420</v>
      </c>
    </row>
    <row r="2162" spans="1:9" x14ac:dyDescent="0.2">
      <c r="A2162" t="s">
        <v>21</v>
      </c>
      <c r="B2162" t="s">
        <v>22</v>
      </c>
      <c r="C2162" t="s">
        <v>421</v>
      </c>
      <c r="D2162" t="s">
        <v>24</v>
      </c>
      <c r="E2162" t="s">
        <v>422</v>
      </c>
      <c r="F2162" t="s">
        <v>423</v>
      </c>
      <c r="G2162" t="s">
        <v>27</v>
      </c>
      <c r="H2162" t="s">
        <v>424</v>
      </c>
      <c r="I2162" t="s">
        <v>425</v>
      </c>
    </row>
    <row r="2163" spans="1:9" x14ac:dyDescent="0.2">
      <c r="A2163">
        <v>1</v>
      </c>
      <c r="B2163" t="s">
        <v>30</v>
      </c>
      <c r="C2163">
        <v>2.0010000767456404E-8</v>
      </c>
      <c r="D2163">
        <v>518.70001220703125</v>
      </c>
      <c r="E2163">
        <v>137.5</v>
      </c>
      <c r="F2163">
        <v>84</v>
      </c>
      <c r="G2163">
        <v>0.74000000953674316</v>
      </c>
      <c r="H2163" t="s">
        <v>426</v>
      </c>
      <c r="I2163" t="s">
        <v>427</v>
      </c>
    </row>
    <row r="2164" spans="1:9" x14ac:dyDescent="0.2">
      <c r="A2164">
        <v>2</v>
      </c>
      <c r="B2164" t="s">
        <v>31</v>
      </c>
      <c r="C2164">
        <v>2.0010000767456404E-8</v>
      </c>
      <c r="D2164">
        <v>2201.199951171875</v>
      </c>
      <c r="E2164">
        <v>15.699999809265137</v>
      </c>
      <c r="F2164">
        <v>11</v>
      </c>
      <c r="G2164">
        <v>0.30000001192092896</v>
      </c>
      <c r="H2164" t="s">
        <v>426</v>
      </c>
      <c r="I2164" t="s">
        <v>428</v>
      </c>
    </row>
    <row r="2165" spans="1:9" x14ac:dyDescent="0.2">
      <c r="A2165">
        <v>3</v>
      </c>
      <c r="B2165" t="s">
        <v>32</v>
      </c>
      <c r="C2165">
        <v>2.0010000767456404E-8</v>
      </c>
      <c r="D2165">
        <v>5679.7998046875</v>
      </c>
      <c r="E2165">
        <v>33.599998474121094</v>
      </c>
      <c r="F2165">
        <v>22.700000762939453</v>
      </c>
      <c r="G2165">
        <v>0.18999999761581421</v>
      </c>
      <c r="H2165" t="s">
        <v>426</v>
      </c>
      <c r="I2165" t="s">
        <v>429</v>
      </c>
    </row>
    <row r="2166" spans="1:9" x14ac:dyDescent="0.2">
      <c r="A2166">
        <v>4</v>
      </c>
      <c r="B2166" t="s">
        <v>33</v>
      </c>
      <c r="C2166">
        <v>1.9990000765801597E-8</v>
      </c>
      <c r="D2166">
        <v>9333.5</v>
      </c>
      <c r="E2166">
        <v>48.799999237060547</v>
      </c>
      <c r="F2166">
        <v>43.299999237060547</v>
      </c>
      <c r="G2166">
        <v>0.15000000596046448</v>
      </c>
      <c r="H2166" t="s">
        <v>426</v>
      </c>
      <c r="I2166" t="s">
        <v>430</v>
      </c>
    </row>
    <row r="2167" spans="1:9" x14ac:dyDescent="0.2">
      <c r="A2167">
        <v>5</v>
      </c>
      <c r="B2167" t="s">
        <v>34</v>
      </c>
      <c r="C2167">
        <v>1.9990000765801597E-8</v>
      </c>
      <c r="D2167">
        <v>946.0999755859375</v>
      </c>
      <c r="E2167">
        <v>8</v>
      </c>
      <c r="F2167">
        <v>6</v>
      </c>
      <c r="G2167">
        <v>0.46000000834465027</v>
      </c>
      <c r="H2167" t="s">
        <v>426</v>
      </c>
      <c r="I2167" t="s">
        <v>431</v>
      </c>
    </row>
    <row r="2168" spans="1:9" x14ac:dyDescent="0.2">
      <c r="A2168">
        <v>6</v>
      </c>
      <c r="B2168" t="s">
        <v>35</v>
      </c>
      <c r="C2168">
        <v>1.9999999878450581E-8</v>
      </c>
      <c r="D2168">
        <v>3476.10009765625</v>
      </c>
      <c r="E2168">
        <v>37.200000762939453</v>
      </c>
      <c r="F2168">
        <v>18.200000762939453</v>
      </c>
      <c r="G2168">
        <v>0.23999999463558197</v>
      </c>
      <c r="H2168" t="s">
        <v>426</v>
      </c>
      <c r="I2168" t="s">
        <v>432</v>
      </c>
    </row>
    <row r="2169" spans="1:9" x14ac:dyDescent="0.2">
      <c r="A2169">
        <v>7</v>
      </c>
      <c r="B2169" t="s">
        <v>36</v>
      </c>
      <c r="C2169">
        <v>1.9990000765801597E-8</v>
      </c>
      <c r="D2169">
        <v>10542.5</v>
      </c>
      <c r="E2169">
        <v>126.69999694824219</v>
      </c>
      <c r="F2169">
        <v>38.400001525878906</v>
      </c>
      <c r="G2169">
        <v>0.14000000059604645</v>
      </c>
      <c r="H2169" t="s">
        <v>426</v>
      </c>
      <c r="I2169" t="s">
        <v>430</v>
      </c>
    </row>
    <row r="2170" spans="1:9" x14ac:dyDescent="0.2">
      <c r="A2170">
        <v>8</v>
      </c>
      <c r="B2170" t="s">
        <v>37</v>
      </c>
      <c r="C2170">
        <v>1.9999999878450581E-8</v>
      </c>
      <c r="D2170">
        <v>2742.5</v>
      </c>
      <c r="E2170">
        <v>17.200000762939453</v>
      </c>
      <c r="F2170">
        <v>15</v>
      </c>
      <c r="G2170">
        <v>0.27000001072883606</v>
      </c>
      <c r="H2170" t="s">
        <v>426</v>
      </c>
      <c r="I2170" t="s">
        <v>432</v>
      </c>
    </row>
    <row r="2171" spans="1:9" x14ac:dyDescent="0.2">
      <c r="A2171">
        <v>9</v>
      </c>
      <c r="B2171" t="s">
        <v>38</v>
      </c>
      <c r="C2171">
        <v>1.9990000765801597E-8</v>
      </c>
      <c r="D2171">
        <v>2234.10009765625</v>
      </c>
      <c r="E2171">
        <v>26</v>
      </c>
      <c r="F2171">
        <v>23.200000762939453</v>
      </c>
      <c r="G2171">
        <v>0.30000001192092896</v>
      </c>
      <c r="H2171" t="s">
        <v>426</v>
      </c>
      <c r="I2171" t="s">
        <v>433</v>
      </c>
    </row>
    <row r="2172" spans="1:9" x14ac:dyDescent="0.2">
      <c r="A2172">
        <v>10</v>
      </c>
      <c r="B2172" t="s">
        <v>39</v>
      </c>
      <c r="C2172">
        <v>1.9990000765801597E-8</v>
      </c>
      <c r="D2172">
        <v>3787.300048828125</v>
      </c>
      <c r="E2172">
        <v>69.599998474121094</v>
      </c>
      <c r="F2172">
        <v>20.200000762939453</v>
      </c>
      <c r="G2172">
        <v>0.23000000417232513</v>
      </c>
      <c r="H2172" t="s">
        <v>426</v>
      </c>
      <c r="I2172" t="s">
        <v>434</v>
      </c>
    </row>
    <row r="2173" spans="1:9" x14ac:dyDescent="0.2">
      <c r="A2173">
        <v>11</v>
      </c>
      <c r="B2173" t="s">
        <v>40</v>
      </c>
      <c r="C2173">
        <v>2.0010000767456404E-8</v>
      </c>
      <c r="D2173">
        <v>4901</v>
      </c>
      <c r="E2173">
        <v>11.699999809265137</v>
      </c>
      <c r="F2173">
        <v>9.8999996185302734</v>
      </c>
      <c r="G2173">
        <v>0.20000000298023224</v>
      </c>
      <c r="H2173" t="s">
        <v>426</v>
      </c>
      <c r="I2173" t="s">
        <v>435</v>
      </c>
    </row>
    <row r="2175" spans="1:9" x14ac:dyDescent="0.2">
      <c r="A2175" t="s">
        <v>62</v>
      </c>
    </row>
    <row r="2178" spans="1:10" x14ac:dyDescent="0.2">
      <c r="A2178" t="s">
        <v>368</v>
      </c>
    </row>
    <row r="2179" spans="1:10" x14ac:dyDescent="0.2">
      <c r="A2179" t="s">
        <v>369</v>
      </c>
    </row>
    <row r="2180" spans="1:10" x14ac:dyDescent="0.2">
      <c r="A2180" t="s">
        <v>21</v>
      </c>
      <c r="B2180" t="s">
        <v>22</v>
      </c>
      <c r="C2180" t="s">
        <v>370</v>
      </c>
      <c r="D2180" t="s">
        <v>371</v>
      </c>
      <c r="E2180" t="s">
        <v>372</v>
      </c>
      <c r="F2180" t="s">
        <v>373</v>
      </c>
      <c r="G2180" t="s">
        <v>374</v>
      </c>
      <c r="H2180" t="s">
        <v>375</v>
      </c>
      <c r="I2180" t="s">
        <v>376</v>
      </c>
      <c r="J2180" t="s">
        <v>377</v>
      </c>
    </row>
    <row r="2181" spans="1:10" x14ac:dyDescent="0.2">
      <c r="A2181">
        <v>1</v>
      </c>
      <c r="B2181" t="s">
        <v>30</v>
      </c>
      <c r="C2181" t="s">
        <v>378</v>
      </c>
      <c r="D2181" t="s">
        <v>379</v>
      </c>
      <c r="E2181">
        <v>1</v>
      </c>
      <c r="F2181">
        <v>15</v>
      </c>
      <c r="G2181">
        <v>84.869003295898438</v>
      </c>
      <c r="H2181">
        <v>1.8320000171661377</v>
      </c>
      <c r="I2181">
        <v>6</v>
      </c>
      <c r="J2181">
        <v>5</v>
      </c>
    </row>
    <row r="2182" spans="1:10" x14ac:dyDescent="0.2">
      <c r="A2182">
        <v>2</v>
      </c>
      <c r="B2182" t="s">
        <v>31</v>
      </c>
      <c r="C2182" t="s">
        <v>378</v>
      </c>
      <c r="D2182" t="s">
        <v>380</v>
      </c>
      <c r="E2182">
        <v>2</v>
      </c>
      <c r="F2182">
        <v>15</v>
      </c>
      <c r="G2182">
        <v>151.10800170898438</v>
      </c>
      <c r="H2182">
        <v>0.47277998924255371</v>
      </c>
      <c r="I2182">
        <v>2</v>
      </c>
      <c r="J2182">
        <v>2</v>
      </c>
    </row>
    <row r="2183" spans="1:10" x14ac:dyDescent="0.2">
      <c r="A2183">
        <v>3</v>
      </c>
      <c r="B2183" t="s">
        <v>32</v>
      </c>
      <c r="C2183" t="s">
        <v>378</v>
      </c>
      <c r="D2183" t="s">
        <v>380</v>
      </c>
      <c r="E2183">
        <v>2</v>
      </c>
      <c r="F2183">
        <v>15</v>
      </c>
      <c r="G2183">
        <v>119.48699951171875</v>
      </c>
      <c r="H2183">
        <v>0.37413999438285828</v>
      </c>
      <c r="I2183">
        <v>3</v>
      </c>
      <c r="J2183">
        <v>7</v>
      </c>
    </row>
    <row r="2184" spans="1:10" x14ac:dyDescent="0.2">
      <c r="A2184">
        <v>4</v>
      </c>
      <c r="B2184" t="s">
        <v>33</v>
      </c>
      <c r="C2184" t="s">
        <v>378</v>
      </c>
      <c r="D2184" t="s">
        <v>380</v>
      </c>
      <c r="E2184">
        <v>2</v>
      </c>
      <c r="F2184">
        <v>15</v>
      </c>
      <c r="G2184">
        <v>107.24500274658203</v>
      </c>
      <c r="H2184">
        <v>0.33583998680114746</v>
      </c>
      <c r="I2184">
        <v>2</v>
      </c>
      <c r="J2184">
        <v>2.4000000953674316</v>
      </c>
    </row>
    <row r="2185" spans="1:10" x14ac:dyDescent="0.2">
      <c r="A2185">
        <v>5</v>
      </c>
      <c r="B2185" t="s">
        <v>34</v>
      </c>
      <c r="C2185" t="s">
        <v>378</v>
      </c>
      <c r="D2185" t="s">
        <v>381</v>
      </c>
      <c r="E2185">
        <v>4</v>
      </c>
      <c r="F2185">
        <v>15</v>
      </c>
      <c r="G2185">
        <v>129.45700073242188</v>
      </c>
      <c r="H2185">
        <v>1.1910099983215332</v>
      </c>
      <c r="I2185">
        <v>4.9000000953674316</v>
      </c>
      <c r="J2185">
        <v>4.1999998092651367</v>
      </c>
    </row>
    <row r="2186" spans="1:10" x14ac:dyDescent="0.2">
      <c r="A2186">
        <v>6</v>
      </c>
      <c r="B2186" t="s">
        <v>35</v>
      </c>
      <c r="C2186" t="s">
        <v>378</v>
      </c>
      <c r="D2186" t="s">
        <v>381</v>
      </c>
      <c r="E2186">
        <v>4</v>
      </c>
      <c r="F2186">
        <v>15</v>
      </c>
      <c r="G2186">
        <v>90.679000854492188</v>
      </c>
      <c r="H2186">
        <v>0.83393001556396484</v>
      </c>
      <c r="I2186">
        <v>5.5</v>
      </c>
      <c r="J2186">
        <v>5.9000000953674316</v>
      </c>
    </row>
    <row r="2187" spans="1:10" x14ac:dyDescent="0.2">
      <c r="A2187">
        <v>7</v>
      </c>
      <c r="B2187" t="s">
        <v>36</v>
      </c>
      <c r="C2187" t="s">
        <v>378</v>
      </c>
      <c r="D2187" t="s">
        <v>381</v>
      </c>
      <c r="E2187">
        <v>4</v>
      </c>
      <c r="F2187">
        <v>15</v>
      </c>
      <c r="G2187">
        <v>77.502998352050781</v>
      </c>
      <c r="H2187">
        <v>0.71253997087478638</v>
      </c>
      <c r="I2187">
        <v>3.2999999523162842</v>
      </c>
      <c r="J2187">
        <v>4.0999999046325684</v>
      </c>
    </row>
    <row r="2188" spans="1:10" x14ac:dyDescent="0.2">
      <c r="A2188">
        <v>8</v>
      </c>
      <c r="B2188" t="s">
        <v>37</v>
      </c>
      <c r="C2188" t="s">
        <v>378</v>
      </c>
      <c r="D2188" t="s">
        <v>381</v>
      </c>
      <c r="E2188">
        <v>4</v>
      </c>
      <c r="F2188">
        <v>15</v>
      </c>
      <c r="G2188">
        <v>107.51300048828125</v>
      </c>
      <c r="H2188">
        <v>0.98900002241134644</v>
      </c>
      <c r="I2188">
        <v>7.5</v>
      </c>
      <c r="J2188">
        <v>3</v>
      </c>
    </row>
    <row r="2189" spans="1:10" x14ac:dyDescent="0.2">
      <c r="A2189">
        <v>9</v>
      </c>
      <c r="B2189" t="s">
        <v>38</v>
      </c>
      <c r="C2189" t="s">
        <v>378</v>
      </c>
      <c r="D2189" t="s">
        <v>382</v>
      </c>
      <c r="E2189">
        <v>5</v>
      </c>
      <c r="F2189">
        <v>15</v>
      </c>
      <c r="G2189">
        <v>134.93400573730469</v>
      </c>
      <c r="H2189">
        <v>0.19359999895095825</v>
      </c>
      <c r="I2189">
        <v>3.5</v>
      </c>
      <c r="J2189">
        <v>3.5999999046325684</v>
      </c>
    </row>
    <row r="2190" spans="1:10" x14ac:dyDescent="0.2">
      <c r="A2190">
        <v>10</v>
      </c>
      <c r="B2190" t="s">
        <v>39</v>
      </c>
      <c r="C2190" t="s">
        <v>378</v>
      </c>
      <c r="D2190" t="s">
        <v>382</v>
      </c>
      <c r="E2190">
        <v>5</v>
      </c>
      <c r="F2190">
        <v>15</v>
      </c>
      <c r="G2190">
        <v>146.42500305175781</v>
      </c>
      <c r="H2190">
        <v>0.21017999947071075</v>
      </c>
      <c r="I2190">
        <v>1</v>
      </c>
      <c r="J2190">
        <v>3.2999999523162842</v>
      </c>
    </row>
    <row r="2191" spans="1:10" x14ac:dyDescent="0.2">
      <c r="A2191">
        <v>11</v>
      </c>
      <c r="B2191" t="s">
        <v>40</v>
      </c>
      <c r="C2191" t="s">
        <v>378</v>
      </c>
      <c r="D2191" t="s">
        <v>382</v>
      </c>
      <c r="E2191">
        <v>5</v>
      </c>
      <c r="F2191">
        <v>15</v>
      </c>
      <c r="G2191">
        <v>191.38900756835938</v>
      </c>
      <c r="H2191">
        <v>0.27485001087188721</v>
      </c>
      <c r="I2191">
        <v>3</v>
      </c>
      <c r="J2191">
        <v>4</v>
      </c>
    </row>
    <row r="2193" spans="1:10" x14ac:dyDescent="0.2">
      <c r="A2193" t="s">
        <v>21</v>
      </c>
      <c r="B2193" t="s">
        <v>22</v>
      </c>
      <c r="C2193" t="s">
        <v>383</v>
      </c>
      <c r="D2193" t="s">
        <v>384</v>
      </c>
      <c r="E2193" t="s">
        <v>385</v>
      </c>
      <c r="F2193" t="s">
        <v>386</v>
      </c>
      <c r="G2193" t="s">
        <v>387</v>
      </c>
      <c r="H2193" t="s">
        <v>388</v>
      </c>
      <c r="I2193" t="s">
        <v>389</v>
      </c>
      <c r="J2193" t="s">
        <v>390</v>
      </c>
    </row>
    <row r="2194" spans="1:10" x14ac:dyDescent="0.2">
      <c r="A2194">
        <v>1</v>
      </c>
      <c r="B2194" t="s">
        <v>30</v>
      </c>
      <c r="C2194">
        <v>10</v>
      </c>
      <c r="D2194">
        <v>5</v>
      </c>
      <c r="E2194">
        <v>1</v>
      </c>
      <c r="F2194">
        <v>64</v>
      </c>
      <c r="G2194">
        <v>1630</v>
      </c>
      <c r="H2194">
        <v>0.69999998807907104</v>
      </c>
      <c r="I2194">
        <v>9.3000001907348633</v>
      </c>
      <c r="J2194" t="s">
        <v>391</v>
      </c>
    </row>
    <row r="2195" spans="1:10" x14ac:dyDescent="0.2">
      <c r="A2195">
        <v>2</v>
      </c>
      <c r="B2195" t="s">
        <v>31</v>
      </c>
      <c r="C2195">
        <v>20</v>
      </c>
      <c r="D2195">
        <v>10</v>
      </c>
      <c r="E2195">
        <v>0</v>
      </c>
      <c r="F2195">
        <v>64</v>
      </c>
      <c r="G2195">
        <v>1686</v>
      </c>
      <c r="H2195">
        <v>0.69999998807907104</v>
      </c>
      <c r="I2195" t="s">
        <v>392</v>
      </c>
      <c r="J2195" t="s">
        <v>393</v>
      </c>
    </row>
    <row r="2196" spans="1:10" x14ac:dyDescent="0.2">
      <c r="A2196">
        <v>3</v>
      </c>
      <c r="B2196" t="s">
        <v>32</v>
      </c>
      <c r="C2196">
        <v>20</v>
      </c>
      <c r="D2196">
        <v>10</v>
      </c>
      <c r="E2196">
        <v>0</v>
      </c>
      <c r="F2196">
        <v>64</v>
      </c>
      <c r="G2196">
        <v>1672</v>
      </c>
      <c r="H2196">
        <v>0.69999998807907104</v>
      </c>
      <c r="I2196" t="s">
        <v>392</v>
      </c>
      <c r="J2196" t="s">
        <v>393</v>
      </c>
    </row>
    <row r="2197" spans="1:10" x14ac:dyDescent="0.2">
      <c r="A2197">
        <v>4</v>
      </c>
      <c r="B2197" t="s">
        <v>33</v>
      </c>
      <c r="C2197">
        <v>20</v>
      </c>
      <c r="D2197">
        <v>10</v>
      </c>
      <c r="E2197">
        <v>1</v>
      </c>
      <c r="F2197">
        <v>64</v>
      </c>
      <c r="G2197">
        <v>1664</v>
      </c>
      <c r="H2197">
        <v>0.69999998807907104</v>
      </c>
      <c r="I2197" t="s">
        <v>392</v>
      </c>
      <c r="J2197" t="s">
        <v>393</v>
      </c>
    </row>
    <row r="2198" spans="1:10" x14ac:dyDescent="0.2">
      <c r="A2198">
        <v>5</v>
      </c>
      <c r="B2198" t="s">
        <v>34</v>
      </c>
      <c r="C2198">
        <v>10</v>
      </c>
      <c r="D2198">
        <v>5</v>
      </c>
      <c r="E2198">
        <v>1</v>
      </c>
      <c r="F2198">
        <v>32</v>
      </c>
      <c r="G2198">
        <v>1658</v>
      </c>
      <c r="H2198">
        <v>0.69999998807907104</v>
      </c>
      <c r="I2198">
        <v>9.3000001907348633</v>
      </c>
      <c r="J2198" t="s">
        <v>391</v>
      </c>
    </row>
    <row r="2199" spans="1:10" x14ac:dyDescent="0.2">
      <c r="A2199">
        <v>6</v>
      </c>
      <c r="B2199" t="s">
        <v>35</v>
      </c>
      <c r="C2199">
        <v>20</v>
      </c>
      <c r="D2199">
        <v>10</v>
      </c>
      <c r="E2199">
        <v>1</v>
      </c>
      <c r="F2199">
        <v>32</v>
      </c>
      <c r="G2199">
        <v>1632</v>
      </c>
      <c r="H2199">
        <v>0.69999998807907104</v>
      </c>
      <c r="I2199">
        <v>9.3000001907348633</v>
      </c>
      <c r="J2199" t="s">
        <v>391</v>
      </c>
    </row>
    <row r="2200" spans="1:10" x14ac:dyDescent="0.2">
      <c r="A2200">
        <v>7</v>
      </c>
      <c r="B2200" t="s">
        <v>36</v>
      </c>
      <c r="C2200">
        <v>20</v>
      </c>
      <c r="D2200">
        <v>10</v>
      </c>
      <c r="E2200">
        <v>1</v>
      </c>
      <c r="F2200">
        <v>32</v>
      </c>
      <c r="G2200">
        <v>1622</v>
      </c>
      <c r="H2200">
        <v>0.69999998807907104</v>
      </c>
      <c r="I2200">
        <v>9.3000001907348633</v>
      </c>
      <c r="J2200" t="s">
        <v>391</v>
      </c>
    </row>
    <row r="2201" spans="1:10" x14ac:dyDescent="0.2">
      <c r="A2201">
        <v>8</v>
      </c>
      <c r="B2201" t="s">
        <v>37</v>
      </c>
      <c r="C2201">
        <v>20</v>
      </c>
      <c r="D2201">
        <v>10</v>
      </c>
      <c r="E2201">
        <v>1</v>
      </c>
      <c r="F2201">
        <v>32</v>
      </c>
      <c r="G2201">
        <v>1642</v>
      </c>
      <c r="H2201">
        <v>0.69999998807907104</v>
      </c>
      <c r="I2201">
        <v>9.3000001907348633</v>
      </c>
      <c r="J2201" t="s">
        <v>391</v>
      </c>
    </row>
    <row r="2202" spans="1:10" x14ac:dyDescent="0.2">
      <c r="A2202">
        <v>9</v>
      </c>
      <c r="B2202" t="s">
        <v>38</v>
      </c>
      <c r="C2202">
        <v>20</v>
      </c>
      <c r="D2202">
        <v>10</v>
      </c>
      <c r="E2202">
        <v>1</v>
      </c>
      <c r="F2202">
        <v>32</v>
      </c>
      <c r="G2202">
        <v>1690</v>
      </c>
      <c r="H2202">
        <v>0.69999998807907104</v>
      </c>
      <c r="I2202" t="s">
        <v>392</v>
      </c>
      <c r="J2202" t="s">
        <v>393</v>
      </c>
    </row>
    <row r="2203" spans="1:10" x14ac:dyDescent="0.2">
      <c r="A2203">
        <v>10</v>
      </c>
      <c r="B2203" t="s">
        <v>39</v>
      </c>
      <c r="C2203">
        <v>30</v>
      </c>
      <c r="D2203">
        <v>15</v>
      </c>
      <c r="E2203">
        <v>0</v>
      </c>
      <c r="F2203">
        <v>32</v>
      </c>
      <c r="G2203">
        <v>1706</v>
      </c>
      <c r="H2203">
        <v>0.69999998807907104</v>
      </c>
      <c r="I2203" t="s">
        <v>392</v>
      </c>
      <c r="J2203" t="s">
        <v>393</v>
      </c>
    </row>
    <row r="2204" spans="1:10" x14ac:dyDescent="0.2">
      <c r="A2204">
        <v>11</v>
      </c>
      <c r="B2204" t="s">
        <v>40</v>
      </c>
      <c r="C2204">
        <v>30</v>
      </c>
      <c r="D2204">
        <v>15</v>
      </c>
      <c r="E2204">
        <v>1</v>
      </c>
      <c r="F2204">
        <v>32</v>
      </c>
      <c r="G2204">
        <v>1738</v>
      </c>
      <c r="H2204">
        <v>0.69999998807907104</v>
      </c>
      <c r="I2204" t="s">
        <v>392</v>
      </c>
      <c r="J2204" t="s">
        <v>393</v>
      </c>
    </row>
    <row r="2206" spans="1:10" x14ac:dyDescent="0.2">
      <c r="A2206" t="s">
        <v>394</v>
      </c>
    </row>
    <row r="2207" spans="1:10" x14ac:dyDescent="0.2">
      <c r="A2207" t="s">
        <v>395</v>
      </c>
      <c r="B2207" t="s">
        <v>396</v>
      </c>
      <c r="C2207">
        <v>2</v>
      </c>
      <c r="D2207">
        <v>3</v>
      </c>
      <c r="E2207">
        <v>4</v>
      </c>
      <c r="F2207">
        <v>5</v>
      </c>
    </row>
    <row r="2208" spans="1:10" x14ac:dyDescent="0.2">
      <c r="A2208">
        <v>1</v>
      </c>
      <c r="B2208" t="s">
        <v>397</v>
      </c>
      <c r="C2208" t="s">
        <v>398</v>
      </c>
      <c r="D2208" t="s">
        <v>392</v>
      </c>
      <c r="E2208" t="s">
        <v>399</v>
      </c>
      <c r="F2208" t="s">
        <v>400</v>
      </c>
    </row>
    <row r="2209" spans="1:8" x14ac:dyDescent="0.2">
      <c r="A2209">
        <v>2</v>
      </c>
      <c r="B2209" t="s">
        <v>392</v>
      </c>
      <c r="C2209" t="s">
        <v>401</v>
      </c>
      <c r="D2209" t="s">
        <v>392</v>
      </c>
      <c r="E2209" t="s">
        <v>402</v>
      </c>
      <c r="F2209" t="s">
        <v>403</v>
      </c>
    </row>
    <row r="2210" spans="1:8" x14ac:dyDescent="0.2">
      <c r="A2210">
        <v>3</v>
      </c>
      <c r="B2210" t="s">
        <v>392</v>
      </c>
      <c r="C2210" t="s">
        <v>404</v>
      </c>
      <c r="D2210" t="s">
        <v>392</v>
      </c>
      <c r="E2210" t="s">
        <v>405</v>
      </c>
      <c r="F2210" t="s">
        <v>40</v>
      </c>
    </row>
    <row r="2211" spans="1:8" x14ac:dyDescent="0.2">
      <c r="A2211">
        <v>4</v>
      </c>
      <c r="B2211" t="s">
        <v>392</v>
      </c>
      <c r="C2211" t="s">
        <v>392</v>
      </c>
      <c r="D2211" t="s">
        <v>392</v>
      </c>
      <c r="E2211" t="s">
        <v>406</v>
      </c>
      <c r="F2211" t="s">
        <v>392</v>
      </c>
    </row>
    <row r="2213" spans="1:8" x14ac:dyDescent="0.2">
      <c r="A2213" t="s">
        <v>407</v>
      </c>
    </row>
    <row r="2215" spans="1:8" x14ac:dyDescent="0.2">
      <c r="A2215" t="s">
        <v>408</v>
      </c>
    </row>
    <row r="2216" spans="1:8" x14ac:dyDescent="0.2">
      <c r="A2216" t="s">
        <v>21</v>
      </c>
      <c r="B2216" t="s">
        <v>22</v>
      </c>
      <c r="C2216" t="s">
        <v>409</v>
      </c>
      <c r="D2216" t="s">
        <v>43</v>
      </c>
      <c r="E2216" t="s">
        <v>410</v>
      </c>
      <c r="F2216" t="s">
        <v>46</v>
      </c>
      <c r="G2216" t="s">
        <v>47</v>
      </c>
      <c r="H2216" t="s">
        <v>30</v>
      </c>
    </row>
    <row r="2217" spans="1:8" x14ac:dyDescent="0.2">
      <c r="A2217">
        <v>1</v>
      </c>
      <c r="B2217" t="s">
        <v>30</v>
      </c>
      <c r="C2217" t="s">
        <v>411</v>
      </c>
      <c r="D2217">
        <v>3.7672998905181885</v>
      </c>
      <c r="E2217">
        <v>3.4723999500274658</v>
      </c>
      <c r="F2217">
        <v>21.532199859619141</v>
      </c>
      <c r="G2217">
        <v>0.16130000352859497</v>
      </c>
      <c r="H2217">
        <v>1</v>
      </c>
    </row>
    <row r="2218" spans="1:8" x14ac:dyDescent="0.2">
      <c r="A2218">
        <v>2</v>
      </c>
      <c r="B2218" t="s">
        <v>31</v>
      </c>
      <c r="C2218" t="s">
        <v>412</v>
      </c>
      <c r="D2218">
        <v>7.5739998817443848</v>
      </c>
      <c r="E2218">
        <v>1.614799976348877</v>
      </c>
      <c r="F2218">
        <v>1.996399998664856</v>
      </c>
      <c r="G2218">
        <v>0.80889999866485596</v>
      </c>
      <c r="H2218">
        <v>1</v>
      </c>
    </row>
    <row r="2219" spans="1:8" x14ac:dyDescent="0.2">
      <c r="A2219">
        <v>3</v>
      </c>
      <c r="B2219" t="s">
        <v>50</v>
      </c>
      <c r="C2219" t="s">
        <v>413</v>
      </c>
      <c r="D2219">
        <v>15.250300407409668</v>
      </c>
      <c r="E2219">
        <v>1.0709999799728394</v>
      </c>
      <c r="F2219">
        <v>1.2035000324249268</v>
      </c>
      <c r="G2219">
        <v>0.88969999551773071</v>
      </c>
      <c r="H2219">
        <v>1.0002000331878662</v>
      </c>
    </row>
    <row r="2220" spans="1:8" x14ac:dyDescent="0.2">
      <c r="A2220">
        <v>4</v>
      </c>
      <c r="B2220" t="s">
        <v>51</v>
      </c>
      <c r="C2220" t="s">
        <v>414</v>
      </c>
      <c r="D2220">
        <v>24.793899536132812</v>
      </c>
      <c r="E2220">
        <v>0.86309999227523804</v>
      </c>
      <c r="F2220">
        <v>0.93500000238418579</v>
      </c>
      <c r="G2220">
        <v>0.92309999465942383</v>
      </c>
      <c r="H2220">
        <v>1.0001000165939331</v>
      </c>
    </row>
    <row r="2221" spans="1:8" x14ac:dyDescent="0.2">
      <c r="A2221">
        <v>5</v>
      </c>
      <c r="B2221" t="s">
        <v>52</v>
      </c>
      <c r="C2221" t="s">
        <v>415</v>
      </c>
      <c r="D2221">
        <v>11.592599868774414</v>
      </c>
      <c r="E2221">
        <v>5.3768000602722168</v>
      </c>
      <c r="F2221">
        <v>10.723799705505371</v>
      </c>
      <c r="G2221">
        <v>0.49950000643730164</v>
      </c>
      <c r="H2221">
        <v>1.0038000345230103</v>
      </c>
    </row>
    <row r="2222" spans="1:8" x14ac:dyDescent="0.2">
      <c r="A2222">
        <v>6</v>
      </c>
      <c r="B2222" t="s">
        <v>53</v>
      </c>
      <c r="C2222" t="s">
        <v>416</v>
      </c>
      <c r="D2222">
        <v>21.579999923706055</v>
      </c>
      <c r="E2222">
        <v>3.6456000804901123</v>
      </c>
      <c r="F2222">
        <v>5.8873000144958496</v>
      </c>
      <c r="G2222">
        <v>0.61500000953674316</v>
      </c>
      <c r="H2222">
        <v>1.0068999528884888</v>
      </c>
    </row>
    <row r="2223" spans="1:8" x14ac:dyDescent="0.2">
      <c r="A2223">
        <v>7</v>
      </c>
      <c r="B2223" t="s">
        <v>54</v>
      </c>
      <c r="C2223" t="s">
        <v>414</v>
      </c>
      <c r="D2223">
        <v>55.340999603271484</v>
      </c>
      <c r="E2223">
        <v>3.2097001075744629</v>
      </c>
      <c r="F2223">
        <v>4.4021000862121582</v>
      </c>
      <c r="G2223">
        <v>0.72850000858306885</v>
      </c>
      <c r="H2223">
        <v>1.0009000301361084</v>
      </c>
    </row>
    <row r="2224" spans="1:8" x14ac:dyDescent="0.2">
      <c r="A2224">
        <v>8</v>
      </c>
      <c r="B2224" t="s">
        <v>55</v>
      </c>
      <c r="C2224" t="s">
        <v>416</v>
      </c>
      <c r="D2224">
        <v>20.350000381469727</v>
      </c>
      <c r="E2224">
        <v>4.6729998588562012</v>
      </c>
      <c r="F2224">
        <v>7.9214000701904297</v>
      </c>
      <c r="G2224">
        <v>0.58609998226165771</v>
      </c>
      <c r="H2224">
        <v>1.0065000057220459</v>
      </c>
    </row>
    <row r="2225" spans="1:9" x14ac:dyDescent="0.2">
      <c r="A2225">
        <v>9</v>
      </c>
      <c r="B2225" t="s">
        <v>56</v>
      </c>
      <c r="C2225" t="s">
        <v>417</v>
      </c>
      <c r="D2225">
        <v>23.877099990844727</v>
      </c>
      <c r="E2225">
        <v>0.19910000264644623</v>
      </c>
      <c r="F2225">
        <v>0.20250000059604645</v>
      </c>
      <c r="G2225">
        <v>0.98320001363754272</v>
      </c>
      <c r="H2225">
        <v>1</v>
      </c>
    </row>
    <row r="2226" spans="1:9" x14ac:dyDescent="0.2">
      <c r="A2226">
        <v>10</v>
      </c>
      <c r="B2226" t="s">
        <v>57</v>
      </c>
      <c r="C2226" t="s">
        <v>418</v>
      </c>
      <c r="D2226">
        <v>42.30059814453125</v>
      </c>
      <c r="E2226">
        <v>0.26780000329017639</v>
      </c>
      <c r="F2226">
        <v>0.27369999885559082</v>
      </c>
      <c r="G2226">
        <v>0.97869998216629028</v>
      </c>
      <c r="H2226">
        <v>1</v>
      </c>
    </row>
    <row r="2227" spans="1:9" x14ac:dyDescent="0.2">
      <c r="A2227">
        <v>11</v>
      </c>
      <c r="B2227" t="s">
        <v>58</v>
      </c>
      <c r="C2227" t="s">
        <v>419</v>
      </c>
      <c r="D2227">
        <v>99.9833984375</v>
      </c>
      <c r="E2227">
        <v>0.59130001068115234</v>
      </c>
      <c r="F2227">
        <v>0.60600000619888306</v>
      </c>
      <c r="G2227">
        <v>0.9757000207901001</v>
      </c>
      <c r="H2227">
        <v>1</v>
      </c>
    </row>
    <row r="2229" spans="1:9" x14ac:dyDescent="0.2">
      <c r="A2229" t="s">
        <v>420</v>
      </c>
    </row>
    <row r="2230" spans="1:9" x14ac:dyDescent="0.2">
      <c r="A2230" t="s">
        <v>21</v>
      </c>
      <c r="B2230" t="s">
        <v>22</v>
      </c>
      <c r="C2230" t="s">
        <v>421</v>
      </c>
      <c r="D2230" t="s">
        <v>24</v>
      </c>
      <c r="E2230" t="s">
        <v>422</v>
      </c>
      <c r="F2230" t="s">
        <v>423</v>
      </c>
      <c r="G2230" t="s">
        <v>27</v>
      </c>
      <c r="H2230" t="s">
        <v>424</v>
      </c>
      <c r="I2230" t="s">
        <v>425</v>
      </c>
    </row>
    <row r="2231" spans="1:9" x14ac:dyDescent="0.2">
      <c r="A2231">
        <v>1</v>
      </c>
      <c r="B2231" t="s">
        <v>30</v>
      </c>
      <c r="C2231">
        <v>2.0010000767456404E-8</v>
      </c>
      <c r="D2231">
        <v>518.70001220703125</v>
      </c>
      <c r="E2231">
        <v>137.5</v>
      </c>
      <c r="F2231">
        <v>84</v>
      </c>
      <c r="G2231">
        <v>0.74000000953674316</v>
      </c>
      <c r="H2231" t="s">
        <v>426</v>
      </c>
      <c r="I2231" t="s">
        <v>427</v>
      </c>
    </row>
    <row r="2232" spans="1:9" x14ac:dyDescent="0.2">
      <c r="A2232">
        <v>2</v>
      </c>
      <c r="B2232" t="s">
        <v>31</v>
      </c>
      <c r="C2232">
        <v>2.0010000767456404E-8</v>
      </c>
      <c r="D2232">
        <v>2201.199951171875</v>
      </c>
      <c r="E2232">
        <v>15.699999809265137</v>
      </c>
      <c r="F2232">
        <v>11</v>
      </c>
      <c r="G2232">
        <v>0.30000001192092896</v>
      </c>
      <c r="H2232" t="s">
        <v>426</v>
      </c>
      <c r="I2232" t="s">
        <v>428</v>
      </c>
    </row>
    <row r="2233" spans="1:9" x14ac:dyDescent="0.2">
      <c r="A2233">
        <v>3</v>
      </c>
      <c r="B2233" t="s">
        <v>32</v>
      </c>
      <c r="C2233">
        <v>2.0010000767456404E-8</v>
      </c>
      <c r="D2233">
        <v>5679.7998046875</v>
      </c>
      <c r="E2233">
        <v>33.599998474121094</v>
      </c>
      <c r="F2233">
        <v>22.700000762939453</v>
      </c>
      <c r="G2233">
        <v>0.18999999761581421</v>
      </c>
      <c r="H2233" t="s">
        <v>426</v>
      </c>
      <c r="I2233" t="s">
        <v>429</v>
      </c>
    </row>
    <row r="2234" spans="1:9" x14ac:dyDescent="0.2">
      <c r="A2234">
        <v>4</v>
      </c>
      <c r="B2234" t="s">
        <v>33</v>
      </c>
      <c r="C2234">
        <v>1.9990000765801597E-8</v>
      </c>
      <c r="D2234">
        <v>9333.5</v>
      </c>
      <c r="E2234">
        <v>48.799999237060547</v>
      </c>
      <c r="F2234">
        <v>43.299999237060547</v>
      </c>
      <c r="G2234">
        <v>0.15000000596046448</v>
      </c>
      <c r="H2234" t="s">
        <v>426</v>
      </c>
      <c r="I2234" t="s">
        <v>430</v>
      </c>
    </row>
    <row r="2235" spans="1:9" x14ac:dyDescent="0.2">
      <c r="A2235">
        <v>5</v>
      </c>
      <c r="B2235" t="s">
        <v>34</v>
      </c>
      <c r="C2235">
        <v>1.9990000765801597E-8</v>
      </c>
      <c r="D2235">
        <v>946.0999755859375</v>
      </c>
      <c r="E2235">
        <v>8</v>
      </c>
      <c r="F2235">
        <v>6</v>
      </c>
      <c r="G2235">
        <v>0.46000000834465027</v>
      </c>
      <c r="H2235" t="s">
        <v>426</v>
      </c>
      <c r="I2235" t="s">
        <v>431</v>
      </c>
    </row>
    <row r="2236" spans="1:9" x14ac:dyDescent="0.2">
      <c r="A2236">
        <v>6</v>
      </c>
      <c r="B2236" t="s">
        <v>35</v>
      </c>
      <c r="C2236">
        <v>1.9999999878450581E-8</v>
      </c>
      <c r="D2236">
        <v>3476.10009765625</v>
      </c>
      <c r="E2236">
        <v>37.200000762939453</v>
      </c>
      <c r="F2236">
        <v>18.200000762939453</v>
      </c>
      <c r="G2236">
        <v>0.23999999463558197</v>
      </c>
      <c r="H2236" t="s">
        <v>426</v>
      </c>
      <c r="I2236" t="s">
        <v>432</v>
      </c>
    </row>
    <row r="2237" spans="1:9" x14ac:dyDescent="0.2">
      <c r="A2237">
        <v>7</v>
      </c>
      <c r="B2237" t="s">
        <v>36</v>
      </c>
      <c r="C2237">
        <v>1.9990000765801597E-8</v>
      </c>
      <c r="D2237">
        <v>10542.5</v>
      </c>
      <c r="E2237">
        <v>126.69999694824219</v>
      </c>
      <c r="F2237">
        <v>38.400001525878906</v>
      </c>
      <c r="G2237">
        <v>0.14000000059604645</v>
      </c>
      <c r="H2237" t="s">
        <v>426</v>
      </c>
      <c r="I2237" t="s">
        <v>430</v>
      </c>
    </row>
    <row r="2238" spans="1:9" x14ac:dyDescent="0.2">
      <c r="A2238">
        <v>8</v>
      </c>
      <c r="B2238" t="s">
        <v>37</v>
      </c>
      <c r="C2238">
        <v>1.9999999878450581E-8</v>
      </c>
      <c r="D2238">
        <v>2742.5</v>
      </c>
      <c r="E2238">
        <v>17.200000762939453</v>
      </c>
      <c r="F2238">
        <v>15</v>
      </c>
      <c r="G2238">
        <v>0.27000001072883606</v>
      </c>
      <c r="H2238" t="s">
        <v>426</v>
      </c>
      <c r="I2238" t="s">
        <v>432</v>
      </c>
    </row>
    <row r="2239" spans="1:9" x14ac:dyDescent="0.2">
      <c r="A2239">
        <v>9</v>
      </c>
      <c r="B2239" t="s">
        <v>38</v>
      </c>
      <c r="C2239">
        <v>1.9990000765801597E-8</v>
      </c>
      <c r="D2239">
        <v>2234.10009765625</v>
      </c>
      <c r="E2239">
        <v>26</v>
      </c>
      <c r="F2239">
        <v>23.200000762939453</v>
      </c>
      <c r="G2239">
        <v>0.30000001192092896</v>
      </c>
      <c r="H2239" t="s">
        <v>426</v>
      </c>
      <c r="I2239" t="s">
        <v>433</v>
      </c>
    </row>
    <row r="2240" spans="1:9" x14ac:dyDescent="0.2">
      <c r="A2240">
        <v>10</v>
      </c>
      <c r="B2240" t="s">
        <v>39</v>
      </c>
      <c r="C2240">
        <v>1.9990000765801597E-8</v>
      </c>
      <c r="D2240">
        <v>3787.300048828125</v>
      </c>
      <c r="E2240">
        <v>69.599998474121094</v>
      </c>
      <c r="F2240">
        <v>20.200000762939453</v>
      </c>
      <c r="G2240">
        <v>0.23000000417232513</v>
      </c>
      <c r="H2240" t="s">
        <v>426</v>
      </c>
      <c r="I2240" t="s">
        <v>434</v>
      </c>
    </row>
    <row r="2241" spans="1:10" x14ac:dyDescent="0.2">
      <c r="A2241">
        <v>11</v>
      </c>
      <c r="B2241" t="s">
        <v>40</v>
      </c>
      <c r="C2241">
        <v>2.0010000767456404E-8</v>
      </c>
      <c r="D2241">
        <v>4901</v>
      </c>
      <c r="E2241">
        <v>11.699999809265137</v>
      </c>
      <c r="F2241">
        <v>9.8999996185302734</v>
      </c>
      <c r="G2241">
        <v>0.20000000298023224</v>
      </c>
      <c r="H2241" t="s">
        <v>426</v>
      </c>
      <c r="I2241" t="s">
        <v>435</v>
      </c>
    </row>
    <row r="2243" spans="1:10" x14ac:dyDescent="0.2">
      <c r="A2243" t="s">
        <v>62</v>
      </c>
    </row>
    <row r="2246" spans="1:10" x14ac:dyDescent="0.2">
      <c r="A2246" t="s">
        <v>368</v>
      </c>
    </row>
    <row r="2247" spans="1:10" x14ac:dyDescent="0.2">
      <c r="A2247" t="s">
        <v>369</v>
      </c>
    </row>
    <row r="2248" spans="1:10" x14ac:dyDescent="0.2">
      <c r="A2248" t="s">
        <v>21</v>
      </c>
      <c r="B2248" t="s">
        <v>22</v>
      </c>
      <c r="C2248" t="s">
        <v>370</v>
      </c>
      <c r="D2248" t="s">
        <v>371</v>
      </c>
      <c r="E2248" t="s">
        <v>372</v>
      </c>
      <c r="F2248" t="s">
        <v>373</v>
      </c>
      <c r="G2248" t="s">
        <v>374</v>
      </c>
      <c r="H2248" t="s">
        <v>375</v>
      </c>
      <c r="I2248" t="s">
        <v>376</v>
      </c>
      <c r="J2248" t="s">
        <v>377</v>
      </c>
    </row>
    <row r="2249" spans="1:10" x14ac:dyDescent="0.2">
      <c r="A2249">
        <v>1</v>
      </c>
      <c r="B2249" t="s">
        <v>30</v>
      </c>
      <c r="C2249" t="s">
        <v>378</v>
      </c>
      <c r="D2249" t="s">
        <v>379</v>
      </c>
      <c r="E2249">
        <v>1</v>
      </c>
      <c r="F2249">
        <v>15</v>
      </c>
      <c r="G2249">
        <v>84.869003295898438</v>
      </c>
      <c r="H2249">
        <v>1.8320000171661377</v>
      </c>
      <c r="I2249">
        <v>6</v>
      </c>
      <c r="J2249">
        <v>5</v>
      </c>
    </row>
    <row r="2250" spans="1:10" x14ac:dyDescent="0.2">
      <c r="A2250">
        <v>2</v>
      </c>
      <c r="B2250" t="s">
        <v>31</v>
      </c>
      <c r="C2250" t="s">
        <v>378</v>
      </c>
      <c r="D2250" t="s">
        <v>380</v>
      </c>
      <c r="E2250">
        <v>2</v>
      </c>
      <c r="F2250">
        <v>15</v>
      </c>
      <c r="G2250">
        <v>151.10800170898438</v>
      </c>
      <c r="H2250">
        <v>0.47277998924255371</v>
      </c>
      <c r="I2250">
        <v>2</v>
      </c>
      <c r="J2250">
        <v>2</v>
      </c>
    </row>
    <row r="2251" spans="1:10" x14ac:dyDescent="0.2">
      <c r="A2251">
        <v>3</v>
      </c>
      <c r="B2251" t="s">
        <v>32</v>
      </c>
      <c r="C2251" t="s">
        <v>378</v>
      </c>
      <c r="D2251" t="s">
        <v>380</v>
      </c>
      <c r="E2251">
        <v>2</v>
      </c>
      <c r="F2251">
        <v>15</v>
      </c>
      <c r="G2251">
        <v>119.48699951171875</v>
      </c>
      <c r="H2251">
        <v>0.37413999438285828</v>
      </c>
      <c r="I2251">
        <v>3</v>
      </c>
      <c r="J2251">
        <v>7</v>
      </c>
    </row>
    <row r="2252" spans="1:10" x14ac:dyDescent="0.2">
      <c r="A2252">
        <v>4</v>
      </c>
      <c r="B2252" t="s">
        <v>33</v>
      </c>
      <c r="C2252" t="s">
        <v>378</v>
      </c>
      <c r="D2252" t="s">
        <v>380</v>
      </c>
      <c r="E2252">
        <v>2</v>
      </c>
      <c r="F2252">
        <v>15</v>
      </c>
      <c r="G2252">
        <v>107.24500274658203</v>
      </c>
      <c r="H2252">
        <v>0.33583998680114746</v>
      </c>
      <c r="I2252">
        <v>2</v>
      </c>
      <c r="J2252">
        <v>2.4000000953674316</v>
      </c>
    </row>
    <row r="2253" spans="1:10" x14ac:dyDescent="0.2">
      <c r="A2253">
        <v>5</v>
      </c>
      <c r="B2253" t="s">
        <v>34</v>
      </c>
      <c r="C2253" t="s">
        <v>378</v>
      </c>
      <c r="D2253" t="s">
        <v>381</v>
      </c>
      <c r="E2253">
        <v>4</v>
      </c>
      <c r="F2253">
        <v>15</v>
      </c>
      <c r="G2253">
        <v>129.45700073242188</v>
      </c>
      <c r="H2253">
        <v>1.1910099983215332</v>
      </c>
      <c r="I2253">
        <v>4.9000000953674316</v>
      </c>
      <c r="J2253">
        <v>4.1999998092651367</v>
      </c>
    </row>
    <row r="2254" spans="1:10" x14ac:dyDescent="0.2">
      <c r="A2254">
        <v>6</v>
      </c>
      <c r="B2254" t="s">
        <v>35</v>
      </c>
      <c r="C2254" t="s">
        <v>378</v>
      </c>
      <c r="D2254" t="s">
        <v>381</v>
      </c>
      <c r="E2254">
        <v>4</v>
      </c>
      <c r="F2254">
        <v>15</v>
      </c>
      <c r="G2254">
        <v>90.679000854492188</v>
      </c>
      <c r="H2254">
        <v>0.83393001556396484</v>
      </c>
      <c r="I2254">
        <v>5.5</v>
      </c>
      <c r="J2254">
        <v>5.9000000953674316</v>
      </c>
    </row>
    <row r="2255" spans="1:10" x14ac:dyDescent="0.2">
      <c r="A2255">
        <v>7</v>
      </c>
      <c r="B2255" t="s">
        <v>36</v>
      </c>
      <c r="C2255" t="s">
        <v>378</v>
      </c>
      <c r="D2255" t="s">
        <v>381</v>
      </c>
      <c r="E2255">
        <v>4</v>
      </c>
      <c r="F2255">
        <v>15</v>
      </c>
      <c r="G2255">
        <v>77.502998352050781</v>
      </c>
      <c r="H2255">
        <v>0.71253997087478638</v>
      </c>
      <c r="I2255">
        <v>3.2999999523162842</v>
      </c>
      <c r="J2255">
        <v>4.0999999046325684</v>
      </c>
    </row>
    <row r="2256" spans="1:10" x14ac:dyDescent="0.2">
      <c r="A2256">
        <v>8</v>
      </c>
      <c r="B2256" t="s">
        <v>37</v>
      </c>
      <c r="C2256" t="s">
        <v>378</v>
      </c>
      <c r="D2256" t="s">
        <v>381</v>
      </c>
      <c r="E2256">
        <v>4</v>
      </c>
      <c r="F2256">
        <v>15</v>
      </c>
      <c r="G2256">
        <v>107.51300048828125</v>
      </c>
      <c r="H2256">
        <v>0.98900002241134644</v>
      </c>
      <c r="I2256">
        <v>7.5</v>
      </c>
      <c r="J2256">
        <v>3</v>
      </c>
    </row>
    <row r="2257" spans="1:10" x14ac:dyDescent="0.2">
      <c r="A2257">
        <v>9</v>
      </c>
      <c r="B2257" t="s">
        <v>38</v>
      </c>
      <c r="C2257" t="s">
        <v>378</v>
      </c>
      <c r="D2257" t="s">
        <v>382</v>
      </c>
      <c r="E2257">
        <v>5</v>
      </c>
      <c r="F2257">
        <v>15</v>
      </c>
      <c r="G2257">
        <v>134.93400573730469</v>
      </c>
      <c r="H2257">
        <v>0.19359999895095825</v>
      </c>
      <c r="I2257">
        <v>3.5</v>
      </c>
      <c r="J2257">
        <v>3.5999999046325684</v>
      </c>
    </row>
    <row r="2258" spans="1:10" x14ac:dyDescent="0.2">
      <c r="A2258">
        <v>10</v>
      </c>
      <c r="B2258" t="s">
        <v>39</v>
      </c>
      <c r="C2258" t="s">
        <v>378</v>
      </c>
      <c r="D2258" t="s">
        <v>382</v>
      </c>
      <c r="E2258">
        <v>5</v>
      </c>
      <c r="F2258">
        <v>15</v>
      </c>
      <c r="G2258">
        <v>146.42500305175781</v>
      </c>
      <c r="H2258">
        <v>0.21017999947071075</v>
      </c>
      <c r="I2258">
        <v>1</v>
      </c>
      <c r="J2258">
        <v>3.2999999523162842</v>
      </c>
    </row>
    <row r="2259" spans="1:10" x14ac:dyDescent="0.2">
      <c r="A2259">
        <v>11</v>
      </c>
      <c r="B2259" t="s">
        <v>40</v>
      </c>
      <c r="C2259" t="s">
        <v>378</v>
      </c>
      <c r="D2259" t="s">
        <v>382</v>
      </c>
      <c r="E2259">
        <v>5</v>
      </c>
      <c r="F2259">
        <v>15</v>
      </c>
      <c r="G2259">
        <v>191.38900756835938</v>
      </c>
      <c r="H2259">
        <v>0.27485001087188721</v>
      </c>
      <c r="I2259">
        <v>3</v>
      </c>
      <c r="J2259">
        <v>4</v>
      </c>
    </row>
    <row r="2261" spans="1:10" x14ac:dyDescent="0.2">
      <c r="A2261" t="s">
        <v>21</v>
      </c>
      <c r="B2261" t="s">
        <v>22</v>
      </c>
      <c r="C2261" t="s">
        <v>383</v>
      </c>
      <c r="D2261" t="s">
        <v>384</v>
      </c>
      <c r="E2261" t="s">
        <v>385</v>
      </c>
      <c r="F2261" t="s">
        <v>386</v>
      </c>
      <c r="G2261" t="s">
        <v>387</v>
      </c>
      <c r="H2261" t="s">
        <v>388</v>
      </c>
      <c r="I2261" t="s">
        <v>389</v>
      </c>
      <c r="J2261" t="s">
        <v>390</v>
      </c>
    </row>
    <row r="2262" spans="1:10" x14ac:dyDescent="0.2">
      <c r="A2262">
        <v>1</v>
      </c>
      <c r="B2262" t="s">
        <v>30</v>
      </c>
      <c r="C2262">
        <v>10</v>
      </c>
      <c r="D2262">
        <v>5</v>
      </c>
      <c r="E2262">
        <v>1</v>
      </c>
      <c r="F2262">
        <v>64</v>
      </c>
      <c r="G2262">
        <v>1630</v>
      </c>
      <c r="H2262">
        <v>0.69999998807907104</v>
      </c>
      <c r="I2262">
        <v>9.3000001907348633</v>
      </c>
      <c r="J2262" t="s">
        <v>391</v>
      </c>
    </row>
    <row r="2263" spans="1:10" x14ac:dyDescent="0.2">
      <c r="A2263">
        <v>2</v>
      </c>
      <c r="B2263" t="s">
        <v>31</v>
      </c>
      <c r="C2263">
        <v>20</v>
      </c>
      <c r="D2263">
        <v>10</v>
      </c>
      <c r="E2263">
        <v>0</v>
      </c>
      <c r="F2263">
        <v>64</v>
      </c>
      <c r="G2263">
        <v>1686</v>
      </c>
      <c r="H2263">
        <v>0.69999998807907104</v>
      </c>
      <c r="I2263" t="s">
        <v>392</v>
      </c>
      <c r="J2263" t="s">
        <v>393</v>
      </c>
    </row>
    <row r="2264" spans="1:10" x14ac:dyDescent="0.2">
      <c r="A2264">
        <v>3</v>
      </c>
      <c r="B2264" t="s">
        <v>32</v>
      </c>
      <c r="C2264">
        <v>20</v>
      </c>
      <c r="D2264">
        <v>10</v>
      </c>
      <c r="E2264">
        <v>0</v>
      </c>
      <c r="F2264">
        <v>64</v>
      </c>
      <c r="G2264">
        <v>1672</v>
      </c>
      <c r="H2264">
        <v>0.69999998807907104</v>
      </c>
      <c r="I2264" t="s">
        <v>392</v>
      </c>
      <c r="J2264" t="s">
        <v>393</v>
      </c>
    </row>
    <row r="2265" spans="1:10" x14ac:dyDescent="0.2">
      <c r="A2265">
        <v>4</v>
      </c>
      <c r="B2265" t="s">
        <v>33</v>
      </c>
      <c r="C2265">
        <v>20</v>
      </c>
      <c r="D2265">
        <v>10</v>
      </c>
      <c r="E2265">
        <v>1</v>
      </c>
      <c r="F2265">
        <v>64</v>
      </c>
      <c r="G2265">
        <v>1664</v>
      </c>
      <c r="H2265">
        <v>0.69999998807907104</v>
      </c>
      <c r="I2265" t="s">
        <v>392</v>
      </c>
      <c r="J2265" t="s">
        <v>393</v>
      </c>
    </row>
    <row r="2266" spans="1:10" x14ac:dyDescent="0.2">
      <c r="A2266">
        <v>5</v>
      </c>
      <c r="B2266" t="s">
        <v>34</v>
      </c>
      <c r="C2266">
        <v>10</v>
      </c>
      <c r="D2266">
        <v>5</v>
      </c>
      <c r="E2266">
        <v>1</v>
      </c>
      <c r="F2266">
        <v>32</v>
      </c>
      <c r="G2266">
        <v>1658</v>
      </c>
      <c r="H2266">
        <v>0.69999998807907104</v>
      </c>
      <c r="I2266">
        <v>9.3000001907348633</v>
      </c>
      <c r="J2266" t="s">
        <v>391</v>
      </c>
    </row>
    <row r="2267" spans="1:10" x14ac:dyDescent="0.2">
      <c r="A2267">
        <v>6</v>
      </c>
      <c r="B2267" t="s">
        <v>35</v>
      </c>
      <c r="C2267">
        <v>20</v>
      </c>
      <c r="D2267">
        <v>10</v>
      </c>
      <c r="E2267">
        <v>1</v>
      </c>
      <c r="F2267">
        <v>32</v>
      </c>
      <c r="G2267">
        <v>1632</v>
      </c>
      <c r="H2267">
        <v>0.69999998807907104</v>
      </c>
      <c r="I2267">
        <v>9.3000001907348633</v>
      </c>
      <c r="J2267" t="s">
        <v>391</v>
      </c>
    </row>
    <row r="2268" spans="1:10" x14ac:dyDescent="0.2">
      <c r="A2268">
        <v>7</v>
      </c>
      <c r="B2268" t="s">
        <v>36</v>
      </c>
      <c r="C2268">
        <v>20</v>
      </c>
      <c r="D2268">
        <v>10</v>
      </c>
      <c r="E2268">
        <v>1</v>
      </c>
      <c r="F2268">
        <v>32</v>
      </c>
      <c r="G2268">
        <v>1622</v>
      </c>
      <c r="H2268">
        <v>0.69999998807907104</v>
      </c>
      <c r="I2268">
        <v>9.3000001907348633</v>
      </c>
      <c r="J2268" t="s">
        <v>391</v>
      </c>
    </row>
    <row r="2269" spans="1:10" x14ac:dyDescent="0.2">
      <c r="A2269">
        <v>8</v>
      </c>
      <c r="B2269" t="s">
        <v>37</v>
      </c>
      <c r="C2269">
        <v>20</v>
      </c>
      <c r="D2269">
        <v>10</v>
      </c>
      <c r="E2269">
        <v>1</v>
      </c>
      <c r="F2269">
        <v>32</v>
      </c>
      <c r="G2269">
        <v>1642</v>
      </c>
      <c r="H2269">
        <v>0.69999998807907104</v>
      </c>
      <c r="I2269">
        <v>9.3000001907348633</v>
      </c>
      <c r="J2269" t="s">
        <v>391</v>
      </c>
    </row>
    <row r="2270" spans="1:10" x14ac:dyDescent="0.2">
      <c r="A2270">
        <v>9</v>
      </c>
      <c r="B2270" t="s">
        <v>38</v>
      </c>
      <c r="C2270">
        <v>20</v>
      </c>
      <c r="D2270">
        <v>10</v>
      </c>
      <c r="E2270">
        <v>1</v>
      </c>
      <c r="F2270">
        <v>32</v>
      </c>
      <c r="G2270">
        <v>1690</v>
      </c>
      <c r="H2270">
        <v>0.69999998807907104</v>
      </c>
      <c r="I2270" t="s">
        <v>392</v>
      </c>
      <c r="J2270" t="s">
        <v>393</v>
      </c>
    </row>
    <row r="2271" spans="1:10" x14ac:dyDescent="0.2">
      <c r="A2271">
        <v>10</v>
      </c>
      <c r="B2271" t="s">
        <v>39</v>
      </c>
      <c r="C2271">
        <v>30</v>
      </c>
      <c r="D2271">
        <v>15</v>
      </c>
      <c r="E2271">
        <v>0</v>
      </c>
      <c r="F2271">
        <v>32</v>
      </c>
      <c r="G2271">
        <v>1706</v>
      </c>
      <c r="H2271">
        <v>0.69999998807907104</v>
      </c>
      <c r="I2271" t="s">
        <v>392</v>
      </c>
      <c r="J2271" t="s">
        <v>393</v>
      </c>
    </row>
    <row r="2272" spans="1:10" x14ac:dyDescent="0.2">
      <c r="A2272">
        <v>11</v>
      </c>
      <c r="B2272" t="s">
        <v>40</v>
      </c>
      <c r="C2272">
        <v>30</v>
      </c>
      <c r="D2272">
        <v>15</v>
      </c>
      <c r="E2272">
        <v>1</v>
      </c>
      <c r="F2272">
        <v>32</v>
      </c>
      <c r="G2272">
        <v>1738</v>
      </c>
      <c r="H2272">
        <v>0.69999998807907104</v>
      </c>
      <c r="I2272" t="s">
        <v>392</v>
      </c>
      <c r="J2272" t="s">
        <v>393</v>
      </c>
    </row>
    <row r="2274" spans="1:8" x14ac:dyDescent="0.2">
      <c r="A2274" t="s">
        <v>394</v>
      </c>
    </row>
    <row r="2275" spans="1:8" x14ac:dyDescent="0.2">
      <c r="A2275" t="s">
        <v>395</v>
      </c>
      <c r="B2275" t="s">
        <v>396</v>
      </c>
      <c r="C2275">
        <v>2</v>
      </c>
      <c r="D2275">
        <v>3</v>
      </c>
      <c r="E2275">
        <v>4</v>
      </c>
      <c r="F2275">
        <v>5</v>
      </c>
    </row>
    <row r="2276" spans="1:8" x14ac:dyDescent="0.2">
      <c r="A2276">
        <v>1</v>
      </c>
      <c r="B2276" t="s">
        <v>397</v>
      </c>
      <c r="C2276" t="s">
        <v>398</v>
      </c>
      <c r="D2276" t="s">
        <v>392</v>
      </c>
      <c r="E2276" t="s">
        <v>399</v>
      </c>
      <c r="F2276" t="s">
        <v>400</v>
      </c>
    </row>
    <row r="2277" spans="1:8" x14ac:dyDescent="0.2">
      <c r="A2277">
        <v>2</v>
      </c>
      <c r="B2277" t="s">
        <v>392</v>
      </c>
      <c r="C2277" t="s">
        <v>401</v>
      </c>
      <c r="D2277" t="s">
        <v>392</v>
      </c>
      <c r="E2277" t="s">
        <v>402</v>
      </c>
      <c r="F2277" t="s">
        <v>403</v>
      </c>
    </row>
    <row r="2278" spans="1:8" x14ac:dyDescent="0.2">
      <c r="A2278">
        <v>3</v>
      </c>
      <c r="B2278" t="s">
        <v>392</v>
      </c>
      <c r="C2278" t="s">
        <v>404</v>
      </c>
      <c r="D2278" t="s">
        <v>392</v>
      </c>
      <c r="E2278" t="s">
        <v>405</v>
      </c>
      <c r="F2278" t="s">
        <v>40</v>
      </c>
    </row>
    <row r="2279" spans="1:8" x14ac:dyDescent="0.2">
      <c r="A2279">
        <v>4</v>
      </c>
      <c r="B2279" t="s">
        <v>392</v>
      </c>
      <c r="C2279" t="s">
        <v>392</v>
      </c>
      <c r="D2279" t="s">
        <v>392</v>
      </c>
      <c r="E2279" t="s">
        <v>406</v>
      </c>
      <c r="F2279" t="s">
        <v>392</v>
      </c>
    </row>
    <row r="2281" spans="1:8" x14ac:dyDescent="0.2">
      <c r="A2281" t="s">
        <v>407</v>
      </c>
    </row>
    <row r="2283" spans="1:8" x14ac:dyDescent="0.2">
      <c r="A2283" t="s">
        <v>408</v>
      </c>
    </row>
    <row r="2284" spans="1:8" x14ac:dyDescent="0.2">
      <c r="A2284" t="s">
        <v>21</v>
      </c>
      <c r="B2284" t="s">
        <v>22</v>
      </c>
      <c r="C2284" t="s">
        <v>409</v>
      </c>
      <c r="D2284" t="s">
        <v>43</v>
      </c>
      <c r="E2284" t="s">
        <v>410</v>
      </c>
      <c r="F2284" t="s">
        <v>46</v>
      </c>
      <c r="G2284" t="s">
        <v>47</v>
      </c>
      <c r="H2284" t="s">
        <v>30</v>
      </c>
    </row>
    <row r="2285" spans="1:8" x14ac:dyDescent="0.2">
      <c r="A2285">
        <v>1</v>
      </c>
      <c r="B2285" t="s">
        <v>30</v>
      </c>
      <c r="C2285" t="s">
        <v>411</v>
      </c>
      <c r="D2285">
        <v>3.7672998905181885</v>
      </c>
      <c r="E2285">
        <v>3.4723999500274658</v>
      </c>
      <c r="F2285">
        <v>21.532199859619141</v>
      </c>
      <c r="G2285">
        <v>0.16130000352859497</v>
      </c>
      <c r="H2285">
        <v>1</v>
      </c>
    </row>
    <row r="2286" spans="1:8" x14ac:dyDescent="0.2">
      <c r="A2286">
        <v>2</v>
      </c>
      <c r="B2286" t="s">
        <v>31</v>
      </c>
      <c r="C2286" t="s">
        <v>412</v>
      </c>
      <c r="D2286">
        <v>7.5739998817443848</v>
      </c>
      <c r="E2286">
        <v>1.614799976348877</v>
      </c>
      <c r="F2286">
        <v>1.996399998664856</v>
      </c>
      <c r="G2286">
        <v>0.80889999866485596</v>
      </c>
      <c r="H2286">
        <v>1</v>
      </c>
    </row>
    <row r="2287" spans="1:8" x14ac:dyDescent="0.2">
      <c r="A2287">
        <v>3</v>
      </c>
      <c r="B2287" t="s">
        <v>50</v>
      </c>
      <c r="C2287" t="s">
        <v>413</v>
      </c>
      <c r="D2287">
        <v>15.250300407409668</v>
      </c>
      <c r="E2287">
        <v>1.0709999799728394</v>
      </c>
      <c r="F2287">
        <v>1.2035000324249268</v>
      </c>
      <c r="G2287">
        <v>0.88969999551773071</v>
      </c>
      <c r="H2287">
        <v>1.0002000331878662</v>
      </c>
    </row>
    <row r="2288" spans="1:8" x14ac:dyDescent="0.2">
      <c r="A2288">
        <v>4</v>
      </c>
      <c r="B2288" t="s">
        <v>51</v>
      </c>
      <c r="C2288" t="s">
        <v>414</v>
      </c>
      <c r="D2288">
        <v>24.793899536132812</v>
      </c>
      <c r="E2288">
        <v>0.86309999227523804</v>
      </c>
      <c r="F2288">
        <v>0.93500000238418579</v>
      </c>
      <c r="G2288">
        <v>0.92309999465942383</v>
      </c>
      <c r="H2288">
        <v>1.0001000165939331</v>
      </c>
    </row>
    <row r="2289" spans="1:9" x14ac:dyDescent="0.2">
      <c r="A2289">
        <v>5</v>
      </c>
      <c r="B2289" t="s">
        <v>52</v>
      </c>
      <c r="C2289" t="s">
        <v>415</v>
      </c>
      <c r="D2289">
        <v>11.592599868774414</v>
      </c>
      <c r="E2289">
        <v>5.3768000602722168</v>
      </c>
      <c r="F2289">
        <v>10.723799705505371</v>
      </c>
      <c r="G2289">
        <v>0.49950000643730164</v>
      </c>
      <c r="H2289">
        <v>1.0038000345230103</v>
      </c>
    </row>
    <row r="2290" spans="1:9" x14ac:dyDescent="0.2">
      <c r="A2290">
        <v>6</v>
      </c>
      <c r="B2290" t="s">
        <v>53</v>
      </c>
      <c r="C2290" t="s">
        <v>416</v>
      </c>
      <c r="D2290">
        <v>21.579999923706055</v>
      </c>
      <c r="E2290">
        <v>3.6456000804901123</v>
      </c>
      <c r="F2290">
        <v>5.8873000144958496</v>
      </c>
      <c r="G2290">
        <v>0.61500000953674316</v>
      </c>
      <c r="H2290">
        <v>1.0068999528884888</v>
      </c>
    </row>
    <row r="2291" spans="1:9" x14ac:dyDescent="0.2">
      <c r="A2291">
        <v>7</v>
      </c>
      <c r="B2291" t="s">
        <v>54</v>
      </c>
      <c r="C2291" t="s">
        <v>414</v>
      </c>
      <c r="D2291">
        <v>55.340999603271484</v>
      </c>
      <c r="E2291">
        <v>3.2097001075744629</v>
      </c>
      <c r="F2291">
        <v>4.4021000862121582</v>
      </c>
      <c r="G2291">
        <v>0.72850000858306885</v>
      </c>
      <c r="H2291">
        <v>1.0009000301361084</v>
      </c>
    </row>
    <row r="2292" spans="1:9" x14ac:dyDescent="0.2">
      <c r="A2292">
        <v>8</v>
      </c>
      <c r="B2292" t="s">
        <v>55</v>
      </c>
      <c r="C2292" t="s">
        <v>416</v>
      </c>
      <c r="D2292">
        <v>20.350000381469727</v>
      </c>
      <c r="E2292">
        <v>4.6729998588562012</v>
      </c>
      <c r="F2292">
        <v>7.9214000701904297</v>
      </c>
      <c r="G2292">
        <v>0.58609998226165771</v>
      </c>
      <c r="H2292">
        <v>1.0065000057220459</v>
      </c>
    </row>
    <row r="2293" spans="1:9" x14ac:dyDescent="0.2">
      <c r="A2293">
        <v>9</v>
      </c>
      <c r="B2293" t="s">
        <v>56</v>
      </c>
      <c r="C2293" t="s">
        <v>417</v>
      </c>
      <c r="D2293">
        <v>23.877099990844727</v>
      </c>
      <c r="E2293">
        <v>0.19910000264644623</v>
      </c>
      <c r="F2293">
        <v>0.20250000059604645</v>
      </c>
      <c r="G2293">
        <v>0.98320001363754272</v>
      </c>
      <c r="H2293">
        <v>1</v>
      </c>
    </row>
    <row r="2294" spans="1:9" x14ac:dyDescent="0.2">
      <c r="A2294">
        <v>10</v>
      </c>
      <c r="B2294" t="s">
        <v>57</v>
      </c>
      <c r="C2294" t="s">
        <v>418</v>
      </c>
      <c r="D2294">
        <v>42.30059814453125</v>
      </c>
      <c r="E2294">
        <v>0.26780000329017639</v>
      </c>
      <c r="F2294">
        <v>0.27369999885559082</v>
      </c>
      <c r="G2294">
        <v>0.97869998216629028</v>
      </c>
      <c r="H2294">
        <v>1</v>
      </c>
    </row>
    <row r="2295" spans="1:9" x14ac:dyDescent="0.2">
      <c r="A2295">
        <v>11</v>
      </c>
      <c r="B2295" t="s">
        <v>58</v>
      </c>
      <c r="C2295" t="s">
        <v>419</v>
      </c>
      <c r="D2295">
        <v>99.9833984375</v>
      </c>
      <c r="E2295">
        <v>0.59130001068115234</v>
      </c>
      <c r="F2295">
        <v>0.60600000619888306</v>
      </c>
      <c r="G2295">
        <v>0.9757000207901001</v>
      </c>
      <c r="H2295">
        <v>1</v>
      </c>
    </row>
    <row r="2297" spans="1:9" x14ac:dyDescent="0.2">
      <c r="A2297" t="s">
        <v>420</v>
      </c>
    </row>
    <row r="2298" spans="1:9" x14ac:dyDescent="0.2">
      <c r="A2298" t="s">
        <v>21</v>
      </c>
      <c r="B2298" t="s">
        <v>22</v>
      </c>
      <c r="C2298" t="s">
        <v>421</v>
      </c>
      <c r="D2298" t="s">
        <v>24</v>
      </c>
      <c r="E2298" t="s">
        <v>422</v>
      </c>
      <c r="F2298" t="s">
        <v>423</v>
      </c>
      <c r="G2298" t="s">
        <v>27</v>
      </c>
      <c r="H2298" t="s">
        <v>424</v>
      </c>
      <c r="I2298" t="s">
        <v>425</v>
      </c>
    </row>
    <row r="2299" spans="1:9" x14ac:dyDescent="0.2">
      <c r="A2299">
        <v>1</v>
      </c>
      <c r="B2299" t="s">
        <v>30</v>
      </c>
      <c r="C2299">
        <v>2.0010000767456404E-8</v>
      </c>
      <c r="D2299">
        <v>518.70001220703125</v>
      </c>
      <c r="E2299">
        <v>137.5</v>
      </c>
      <c r="F2299">
        <v>84</v>
      </c>
      <c r="G2299">
        <v>0.74000000953674316</v>
      </c>
      <c r="H2299" t="s">
        <v>426</v>
      </c>
      <c r="I2299" t="s">
        <v>427</v>
      </c>
    </row>
    <row r="2300" spans="1:9" x14ac:dyDescent="0.2">
      <c r="A2300">
        <v>2</v>
      </c>
      <c r="B2300" t="s">
        <v>31</v>
      </c>
      <c r="C2300">
        <v>2.0010000767456404E-8</v>
      </c>
      <c r="D2300">
        <v>2201.199951171875</v>
      </c>
      <c r="E2300">
        <v>15.699999809265137</v>
      </c>
      <c r="F2300">
        <v>11</v>
      </c>
      <c r="G2300">
        <v>0.30000001192092896</v>
      </c>
      <c r="H2300" t="s">
        <v>426</v>
      </c>
      <c r="I2300" t="s">
        <v>428</v>
      </c>
    </row>
    <row r="2301" spans="1:9" x14ac:dyDescent="0.2">
      <c r="A2301">
        <v>3</v>
      </c>
      <c r="B2301" t="s">
        <v>32</v>
      </c>
      <c r="C2301">
        <v>2.0010000767456404E-8</v>
      </c>
      <c r="D2301">
        <v>5679.7998046875</v>
      </c>
      <c r="E2301">
        <v>33.599998474121094</v>
      </c>
      <c r="F2301">
        <v>22.700000762939453</v>
      </c>
      <c r="G2301">
        <v>0.18999999761581421</v>
      </c>
      <c r="H2301" t="s">
        <v>426</v>
      </c>
      <c r="I2301" t="s">
        <v>429</v>
      </c>
    </row>
    <row r="2302" spans="1:9" x14ac:dyDescent="0.2">
      <c r="A2302">
        <v>4</v>
      </c>
      <c r="B2302" t="s">
        <v>33</v>
      </c>
      <c r="C2302">
        <v>1.9990000765801597E-8</v>
      </c>
      <c r="D2302">
        <v>9333.5</v>
      </c>
      <c r="E2302">
        <v>48.799999237060547</v>
      </c>
      <c r="F2302">
        <v>43.299999237060547</v>
      </c>
      <c r="G2302">
        <v>0.15000000596046448</v>
      </c>
      <c r="H2302" t="s">
        <v>426</v>
      </c>
      <c r="I2302" t="s">
        <v>430</v>
      </c>
    </row>
    <row r="2303" spans="1:9" x14ac:dyDescent="0.2">
      <c r="A2303">
        <v>5</v>
      </c>
      <c r="B2303" t="s">
        <v>34</v>
      </c>
      <c r="C2303">
        <v>1.9990000765801597E-8</v>
      </c>
      <c r="D2303">
        <v>946.0999755859375</v>
      </c>
      <c r="E2303">
        <v>8</v>
      </c>
      <c r="F2303">
        <v>6</v>
      </c>
      <c r="G2303">
        <v>0.46000000834465027</v>
      </c>
      <c r="H2303" t="s">
        <v>426</v>
      </c>
      <c r="I2303" t="s">
        <v>431</v>
      </c>
    </row>
    <row r="2304" spans="1:9" x14ac:dyDescent="0.2">
      <c r="A2304">
        <v>6</v>
      </c>
      <c r="B2304" t="s">
        <v>35</v>
      </c>
      <c r="C2304">
        <v>1.9999999878450581E-8</v>
      </c>
      <c r="D2304">
        <v>3476.10009765625</v>
      </c>
      <c r="E2304">
        <v>37.200000762939453</v>
      </c>
      <c r="F2304">
        <v>18.200000762939453</v>
      </c>
      <c r="G2304">
        <v>0.23999999463558197</v>
      </c>
      <c r="H2304" t="s">
        <v>426</v>
      </c>
      <c r="I2304" t="s">
        <v>432</v>
      </c>
    </row>
    <row r="2305" spans="1:10" x14ac:dyDescent="0.2">
      <c r="A2305">
        <v>7</v>
      </c>
      <c r="B2305" t="s">
        <v>36</v>
      </c>
      <c r="C2305">
        <v>1.9990000765801597E-8</v>
      </c>
      <c r="D2305">
        <v>10542.5</v>
      </c>
      <c r="E2305">
        <v>126.69999694824219</v>
      </c>
      <c r="F2305">
        <v>38.400001525878906</v>
      </c>
      <c r="G2305">
        <v>0.14000000059604645</v>
      </c>
      <c r="H2305" t="s">
        <v>426</v>
      </c>
      <c r="I2305" t="s">
        <v>430</v>
      </c>
    </row>
    <row r="2306" spans="1:10" x14ac:dyDescent="0.2">
      <c r="A2306">
        <v>8</v>
      </c>
      <c r="B2306" t="s">
        <v>37</v>
      </c>
      <c r="C2306">
        <v>1.9999999878450581E-8</v>
      </c>
      <c r="D2306">
        <v>2742.5</v>
      </c>
      <c r="E2306">
        <v>17.200000762939453</v>
      </c>
      <c r="F2306">
        <v>15</v>
      </c>
      <c r="G2306">
        <v>0.27000001072883606</v>
      </c>
      <c r="H2306" t="s">
        <v>426</v>
      </c>
      <c r="I2306" t="s">
        <v>432</v>
      </c>
    </row>
    <row r="2307" spans="1:10" x14ac:dyDescent="0.2">
      <c r="A2307">
        <v>9</v>
      </c>
      <c r="B2307" t="s">
        <v>38</v>
      </c>
      <c r="C2307">
        <v>1.9990000765801597E-8</v>
      </c>
      <c r="D2307">
        <v>2234.10009765625</v>
      </c>
      <c r="E2307">
        <v>26</v>
      </c>
      <c r="F2307">
        <v>23.200000762939453</v>
      </c>
      <c r="G2307">
        <v>0.30000001192092896</v>
      </c>
      <c r="H2307" t="s">
        <v>426</v>
      </c>
      <c r="I2307" t="s">
        <v>433</v>
      </c>
    </row>
    <row r="2308" spans="1:10" x14ac:dyDescent="0.2">
      <c r="A2308">
        <v>10</v>
      </c>
      <c r="B2308" t="s">
        <v>39</v>
      </c>
      <c r="C2308">
        <v>1.9990000765801597E-8</v>
      </c>
      <c r="D2308">
        <v>3787.300048828125</v>
      </c>
      <c r="E2308">
        <v>69.599998474121094</v>
      </c>
      <c r="F2308">
        <v>20.200000762939453</v>
      </c>
      <c r="G2308">
        <v>0.23000000417232513</v>
      </c>
      <c r="H2308" t="s">
        <v>426</v>
      </c>
      <c r="I2308" t="s">
        <v>434</v>
      </c>
    </row>
    <row r="2309" spans="1:10" x14ac:dyDescent="0.2">
      <c r="A2309">
        <v>11</v>
      </c>
      <c r="B2309" t="s">
        <v>40</v>
      </c>
      <c r="C2309">
        <v>2.0010000767456404E-8</v>
      </c>
      <c r="D2309">
        <v>4901</v>
      </c>
      <c r="E2309">
        <v>11.699999809265137</v>
      </c>
      <c r="F2309">
        <v>9.8999996185302734</v>
      </c>
      <c r="G2309">
        <v>0.20000000298023224</v>
      </c>
      <c r="H2309" t="s">
        <v>426</v>
      </c>
      <c r="I2309" t="s">
        <v>435</v>
      </c>
    </row>
    <row r="2311" spans="1:10" x14ac:dyDescent="0.2">
      <c r="A2311" t="s">
        <v>62</v>
      </c>
    </row>
    <row r="2314" spans="1:10" x14ac:dyDescent="0.2">
      <c r="A2314" t="s">
        <v>368</v>
      </c>
    </row>
    <row r="2315" spans="1:10" x14ac:dyDescent="0.2">
      <c r="A2315" t="s">
        <v>369</v>
      </c>
    </row>
    <row r="2316" spans="1:10" x14ac:dyDescent="0.2">
      <c r="A2316" t="s">
        <v>21</v>
      </c>
      <c r="B2316" t="s">
        <v>22</v>
      </c>
      <c r="C2316" t="s">
        <v>370</v>
      </c>
      <c r="D2316" t="s">
        <v>371</v>
      </c>
      <c r="E2316" t="s">
        <v>372</v>
      </c>
      <c r="F2316" t="s">
        <v>373</v>
      </c>
      <c r="G2316" t="s">
        <v>374</v>
      </c>
      <c r="H2316" t="s">
        <v>375</v>
      </c>
      <c r="I2316" t="s">
        <v>376</v>
      </c>
      <c r="J2316" t="s">
        <v>377</v>
      </c>
    </row>
    <row r="2317" spans="1:10" x14ac:dyDescent="0.2">
      <c r="A2317">
        <v>1</v>
      </c>
      <c r="B2317" t="s">
        <v>30</v>
      </c>
      <c r="C2317" t="s">
        <v>378</v>
      </c>
      <c r="D2317" t="s">
        <v>379</v>
      </c>
      <c r="E2317">
        <v>1</v>
      </c>
      <c r="F2317">
        <v>15</v>
      </c>
      <c r="G2317">
        <v>84.869003295898438</v>
      </c>
      <c r="H2317">
        <v>1.8320000171661377</v>
      </c>
      <c r="I2317">
        <v>6</v>
      </c>
      <c r="J2317">
        <v>5</v>
      </c>
    </row>
    <row r="2318" spans="1:10" x14ac:dyDescent="0.2">
      <c r="A2318">
        <v>2</v>
      </c>
      <c r="B2318" t="s">
        <v>31</v>
      </c>
      <c r="C2318" t="s">
        <v>378</v>
      </c>
      <c r="D2318" t="s">
        <v>380</v>
      </c>
      <c r="E2318">
        <v>2</v>
      </c>
      <c r="F2318">
        <v>15</v>
      </c>
      <c r="G2318">
        <v>151.10800170898438</v>
      </c>
      <c r="H2318">
        <v>0.47277998924255371</v>
      </c>
      <c r="I2318">
        <v>2</v>
      </c>
      <c r="J2318">
        <v>2</v>
      </c>
    </row>
    <row r="2319" spans="1:10" x14ac:dyDescent="0.2">
      <c r="A2319">
        <v>3</v>
      </c>
      <c r="B2319" t="s">
        <v>32</v>
      </c>
      <c r="C2319" t="s">
        <v>378</v>
      </c>
      <c r="D2319" t="s">
        <v>380</v>
      </c>
      <c r="E2319">
        <v>2</v>
      </c>
      <c r="F2319">
        <v>15</v>
      </c>
      <c r="G2319">
        <v>119.48699951171875</v>
      </c>
      <c r="H2319">
        <v>0.37413999438285828</v>
      </c>
      <c r="I2319">
        <v>3</v>
      </c>
      <c r="J2319">
        <v>7</v>
      </c>
    </row>
    <row r="2320" spans="1:10" x14ac:dyDescent="0.2">
      <c r="A2320">
        <v>4</v>
      </c>
      <c r="B2320" t="s">
        <v>33</v>
      </c>
      <c r="C2320" t="s">
        <v>378</v>
      </c>
      <c r="D2320" t="s">
        <v>380</v>
      </c>
      <c r="E2320">
        <v>2</v>
      </c>
      <c r="F2320">
        <v>15</v>
      </c>
      <c r="G2320">
        <v>107.24500274658203</v>
      </c>
      <c r="H2320">
        <v>0.33583998680114746</v>
      </c>
      <c r="I2320">
        <v>2</v>
      </c>
      <c r="J2320">
        <v>2.4000000953674316</v>
      </c>
    </row>
    <row r="2321" spans="1:10" x14ac:dyDescent="0.2">
      <c r="A2321">
        <v>5</v>
      </c>
      <c r="B2321" t="s">
        <v>34</v>
      </c>
      <c r="C2321" t="s">
        <v>378</v>
      </c>
      <c r="D2321" t="s">
        <v>381</v>
      </c>
      <c r="E2321">
        <v>4</v>
      </c>
      <c r="F2321">
        <v>15</v>
      </c>
      <c r="G2321">
        <v>129.45700073242188</v>
      </c>
      <c r="H2321">
        <v>1.1910099983215332</v>
      </c>
      <c r="I2321">
        <v>4.9000000953674316</v>
      </c>
      <c r="J2321">
        <v>4.1999998092651367</v>
      </c>
    </row>
    <row r="2322" spans="1:10" x14ac:dyDescent="0.2">
      <c r="A2322">
        <v>6</v>
      </c>
      <c r="B2322" t="s">
        <v>35</v>
      </c>
      <c r="C2322" t="s">
        <v>378</v>
      </c>
      <c r="D2322" t="s">
        <v>381</v>
      </c>
      <c r="E2322">
        <v>4</v>
      </c>
      <c r="F2322">
        <v>15</v>
      </c>
      <c r="G2322">
        <v>90.679000854492188</v>
      </c>
      <c r="H2322">
        <v>0.83393001556396484</v>
      </c>
      <c r="I2322">
        <v>5.5</v>
      </c>
      <c r="J2322">
        <v>5.9000000953674316</v>
      </c>
    </row>
    <row r="2323" spans="1:10" x14ac:dyDescent="0.2">
      <c r="A2323">
        <v>7</v>
      </c>
      <c r="B2323" t="s">
        <v>36</v>
      </c>
      <c r="C2323" t="s">
        <v>378</v>
      </c>
      <c r="D2323" t="s">
        <v>381</v>
      </c>
      <c r="E2323">
        <v>4</v>
      </c>
      <c r="F2323">
        <v>15</v>
      </c>
      <c r="G2323">
        <v>77.502998352050781</v>
      </c>
      <c r="H2323">
        <v>0.71253997087478638</v>
      </c>
      <c r="I2323">
        <v>3.2999999523162842</v>
      </c>
      <c r="J2323">
        <v>4.0999999046325684</v>
      </c>
    </row>
    <row r="2324" spans="1:10" x14ac:dyDescent="0.2">
      <c r="A2324">
        <v>8</v>
      </c>
      <c r="B2324" t="s">
        <v>37</v>
      </c>
      <c r="C2324" t="s">
        <v>378</v>
      </c>
      <c r="D2324" t="s">
        <v>381</v>
      </c>
      <c r="E2324">
        <v>4</v>
      </c>
      <c r="F2324">
        <v>15</v>
      </c>
      <c r="G2324">
        <v>107.51300048828125</v>
      </c>
      <c r="H2324">
        <v>0.98900002241134644</v>
      </c>
      <c r="I2324">
        <v>7.5</v>
      </c>
      <c r="J2324">
        <v>3</v>
      </c>
    </row>
    <row r="2325" spans="1:10" x14ac:dyDescent="0.2">
      <c r="A2325">
        <v>9</v>
      </c>
      <c r="B2325" t="s">
        <v>38</v>
      </c>
      <c r="C2325" t="s">
        <v>378</v>
      </c>
      <c r="D2325" t="s">
        <v>382</v>
      </c>
      <c r="E2325">
        <v>5</v>
      </c>
      <c r="F2325">
        <v>15</v>
      </c>
      <c r="G2325">
        <v>134.93400573730469</v>
      </c>
      <c r="H2325">
        <v>0.19359999895095825</v>
      </c>
      <c r="I2325">
        <v>3.5</v>
      </c>
      <c r="J2325">
        <v>3.5999999046325684</v>
      </c>
    </row>
    <row r="2326" spans="1:10" x14ac:dyDescent="0.2">
      <c r="A2326">
        <v>10</v>
      </c>
      <c r="B2326" t="s">
        <v>39</v>
      </c>
      <c r="C2326" t="s">
        <v>378</v>
      </c>
      <c r="D2326" t="s">
        <v>382</v>
      </c>
      <c r="E2326">
        <v>5</v>
      </c>
      <c r="F2326">
        <v>15</v>
      </c>
      <c r="G2326">
        <v>146.42500305175781</v>
      </c>
      <c r="H2326">
        <v>0.21017999947071075</v>
      </c>
      <c r="I2326">
        <v>1</v>
      </c>
      <c r="J2326">
        <v>3.2999999523162842</v>
      </c>
    </row>
    <row r="2327" spans="1:10" x14ac:dyDescent="0.2">
      <c r="A2327">
        <v>11</v>
      </c>
      <c r="B2327" t="s">
        <v>40</v>
      </c>
      <c r="C2327" t="s">
        <v>378</v>
      </c>
      <c r="D2327" t="s">
        <v>382</v>
      </c>
      <c r="E2327">
        <v>5</v>
      </c>
      <c r="F2327">
        <v>15</v>
      </c>
      <c r="G2327">
        <v>191.38900756835938</v>
      </c>
      <c r="H2327">
        <v>0.27485001087188721</v>
      </c>
      <c r="I2327">
        <v>3</v>
      </c>
      <c r="J2327">
        <v>4</v>
      </c>
    </row>
    <row r="2329" spans="1:10" x14ac:dyDescent="0.2">
      <c r="A2329" t="s">
        <v>21</v>
      </c>
      <c r="B2329" t="s">
        <v>22</v>
      </c>
      <c r="C2329" t="s">
        <v>383</v>
      </c>
      <c r="D2329" t="s">
        <v>384</v>
      </c>
      <c r="E2329" t="s">
        <v>385</v>
      </c>
      <c r="F2329" t="s">
        <v>386</v>
      </c>
      <c r="G2329" t="s">
        <v>387</v>
      </c>
      <c r="H2329" t="s">
        <v>388</v>
      </c>
      <c r="I2329" t="s">
        <v>389</v>
      </c>
      <c r="J2329" t="s">
        <v>390</v>
      </c>
    </row>
    <row r="2330" spans="1:10" x14ac:dyDescent="0.2">
      <c r="A2330">
        <v>1</v>
      </c>
      <c r="B2330" t="s">
        <v>30</v>
      </c>
      <c r="C2330">
        <v>10</v>
      </c>
      <c r="D2330">
        <v>5</v>
      </c>
      <c r="E2330">
        <v>1</v>
      </c>
      <c r="F2330">
        <v>64</v>
      </c>
      <c r="G2330">
        <v>1630</v>
      </c>
      <c r="H2330">
        <v>0.69999998807907104</v>
      </c>
      <c r="I2330">
        <v>9.3000001907348633</v>
      </c>
      <c r="J2330" t="s">
        <v>391</v>
      </c>
    </row>
    <row r="2331" spans="1:10" x14ac:dyDescent="0.2">
      <c r="A2331">
        <v>2</v>
      </c>
      <c r="B2331" t="s">
        <v>31</v>
      </c>
      <c r="C2331">
        <v>20</v>
      </c>
      <c r="D2331">
        <v>10</v>
      </c>
      <c r="E2331">
        <v>0</v>
      </c>
      <c r="F2331">
        <v>64</v>
      </c>
      <c r="G2331">
        <v>1686</v>
      </c>
      <c r="H2331">
        <v>0.69999998807907104</v>
      </c>
      <c r="I2331" t="s">
        <v>392</v>
      </c>
      <c r="J2331" t="s">
        <v>393</v>
      </c>
    </row>
    <row r="2332" spans="1:10" x14ac:dyDescent="0.2">
      <c r="A2332">
        <v>3</v>
      </c>
      <c r="B2332" t="s">
        <v>32</v>
      </c>
      <c r="C2332">
        <v>20</v>
      </c>
      <c r="D2332">
        <v>10</v>
      </c>
      <c r="E2332">
        <v>0</v>
      </c>
      <c r="F2332">
        <v>64</v>
      </c>
      <c r="G2332">
        <v>1672</v>
      </c>
      <c r="H2332">
        <v>0.69999998807907104</v>
      </c>
      <c r="I2332" t="s">
        <v>392</v>
      </c>
      <c r="J2332" t="s">
        <v>393</v>
      </c>
    </row>
    <row r="2333" spans="1:10" x14ac:dyDescent="0.2">
      <c r="A2333">
        <v>4</v>
      </c>
      <c r="B2333" t="s">
        <v>33</v>
      </c>
      <c r="C2333">
        <v>20</v>
      </c>
      <c r="D2333">
        <v>10</v>
      </c>
      <c r="E2333">
        <v>1</v>
      </c>
      <c r="F2333">
        <v>64</v>
      </c>
      <c r="G2333">
        <v>1664</v>
      </c>
      <c r="H2333">
        <v>0.69999998807907104</v>
      </c>
      <c r="I2333" t="s">
        <v>392</v>
      </c>
      <c r="J2333" t="s">
        <v>393</v>
      </c>
    </row>
    <row r="2334" spans="1:10" x14ac:dyDescent="0.2">
      <c r="A2334">
        <v>5</v>
      </c>
      <c r="B2334" t="s">
        <v>34</v>
      </c>
      <c r="C2334">
        <v>10</v>
      </c>
      <c r="D2334">
        <v>5</v>
      </c>
      <c r="E2334">
        <v>1</v>
      </c>
      <c r="F2334">
        <v>32</v>
      </c>
      <c r="G2334">
        <v>1658</v>
      </c>
      <c r="H2334">
        <v>0.69999998807907104</v>
      </c>
      <c r="I2334">
        <v>9.3000001907348633</v>
      </c>
      <c r="J2334" t="s">
        <v>391</v>
      </c>
    </row>
    <row r="2335" spans="1:10" x14ac:dyDescent="0.2">
      <c r="A2335">
        <v>6</v>
      </c>
      <c r="B2335" t="s">
        <v>35</v>
      </c>
      <c r="C2335">
        <v>20</v>
      </c>
      <c r="D2335">
        <v>10</v>
      </c>
      <c r="E2335">
        <v>1</v>
      </c>
      <c r="F2335">
        <v>32</v>
      </c>
      <c r="G2335">
        <v>1632</v>
      </c>
      <c r="H2335">
        <v>0.69999998807907104</v>
      </c>
      <c r="I2335">
        <v>9.3000001907348633</v>
      </c>
      <c r="J2335" t="s">
        <v>391</v>
      </c>
    </row>
    <row r="2336" spans="1:10" x14ac:dyDescent="0.2">
      <c r="A2336">
        <v>7</v>
      </c>
      <c r="B2336" t="s">
        <v>36</v>
      </c>
      <c r="C2336">
        <v>20</v>
      </c>
      <c r="D2336">
        <v>10</v>
      </c>
      <c r="E2336">
        <v>1</v>
      </c>
      <c r="F2336">
        <v>32</v>
      </c>
      <c r="G2336">
        <v>1622</v>
      </c>
      <c r="H2336">
        <v>0.69999998807907104</v>
      </c>
      <c r="I2336">
        <v>9.3000001907348633</v>
      </c>
      <c r="J2336" t="s">
        <v>391</v>
      </c>
    </row>
    <row r="2337" spans="1:10" x14ac:dyDescent="0.2">
      <c r="A2337">
        <v>8</v>
      </c>
      <c r="B2337" t="s">
        <v>37</v>
      </c>
      <c r="C2337">
        <v>20</v>
      </c>
      <c r="D2337">
        <v>10</v>
      </c>
      <c r="E2337">
        <v>1</v>
      </c>
      <c r="F2337">
        <v>32</v>
      </c>
      <c r="G2337">
        <v>1642</v>
      </c>
      <c r="H2337">
        <v>0.69999998807907104</v>
      </c>
      <c r="I2337">
        <v>9.3000001907348633</v>
      </c>
      <c r="J2337" t="s">
        <v>391</v>
      </c>
    </row>
    <row r="2338" spans="1:10" x14ac:dyDescent="0.2">
      <c r="A2338">
        <v>9</v>
      </c>
      <c r="B2338" t="s">
        <v>38</v>
      </c>
      <c r="C2338">
        <v>20</v>
      </c>
      <c r="D2338">
        <v>10</v>
      </c>
      <c r="E2338">
        <v>1</v>
      </c>
      <c r="F2338">
        <v>32</v>
      </c>
      <c r="G2338">
        <v>1690</v>
      </c>
      <c r="H2338">
        <v>0.69999998807907104</v>
      </c>
      <c r="I2338" t="s">
        <v>392</v>
      </c>
      <c r="J2338" t="s">
        <v>393</v>
      </c>
    </row>
    <row r="2339" spans="1:10" x14ac:dyDescent="0.2">
      <c r="A2339">
        <v>10</v>
      </c>
      <c r="B2339" t="s">
        <v>39</v>
      </c>
      <c r="C2339">
        <v>30</v>
      </c>
      <c r="D2339">
        <v>15</v>
      </c>
      <c r="E2339">
        <v>0</v>
      </c>
      <c r="F2339">
        <v>32</v>
      </c>
      <c r="G2339">
        <v>1706</v>
      </c>
      <c r="H2339">
        <v>0.69999998807907104</v>
      </c>
      <c r="I2339" t="s">
        <v>392</v>
      </c>
      <c r="J2339" t="s">
        <v>393</v>
      </c>
    </row>
    <row r="2340" spans="1:10" x14ac:dyDescent="0.2">
      <c r="A2340">
        <v>11</v>
      </c>
      <c r="B2340" t="s">
        <v>40</v>
      </c>
      <c r="C2340">
        <v>30</v>
      </c>
      <c r="D2340">
        <v>15</v>
      </c>
      <c r="E2340">
        <v>1</v>
      </c>
      <c r="F2340">
        <v>32</v>
      </c>
      <c r="G2340">
        <v>1738</v>
      </c>
      <c r="H2340">
        <v>0.69999998807907104</v>
      </c>
      <c r="I2340" t="s">
        <v>392</v>
      </c>
      <c r="J2340" t="s">
        <v>393</v>
      </c>
    </row>
    <row r="2342" spans="1:10" x14ac:dyDescent="0.2">
      <c r="A2342" t="s">
        <v>394</v>
      </c>
    </row>
    <row r="2343" spans="1:10" x14ac:dyDescent="0.2">
      <c r="A2343" t="s">
        <v>395</v>
      </c>
      <c r="B2343" t="s">
        <v>396</v>
      </c>
      <c r="C2343">
        <v>2</v>
      </c>
      <c r="D2343">
        <v>3</v>
      </c>
      <c r="E2343">
        <v>4</v>
      </c>
      <c r="F2343">
        <v>5</v>
      </c>
    </row>
    <row r="2344" spans="1:10" x14ac:dyDescent="0.2">
      <c r="A2344">
        <v>1</v>
      </c>
      <c r="B2344" t="s">
        <v>397</v>
      </c>
      <c r="C2344" t="s">
        <v>398</v>
      </c>
      <c r="D2344" t="s">
        <v>392</v>
      </c>
      <c r="E2344" t="s">
        <v>399</v>
      </c>
      <c r="F2344" t="s">
        <v>400</v>
      </c>
    </row>
    <row r="2345" spans="1:10" x14ac:dyDescent="0.2">
      <c r="A2345">
        <v>2</v>
      </c>
      <c r="B2345" t="s">
        <v>392</v>
      </c>
      <c r="C2345" t="s">
        <v>401</v>
      </c>
      <c r="D2345" t="s">
        <v>392</v>
      </c>
      <c r="E2345" t="s">
        <v>402</v>
      </c>
      <c r="F2345" t="s">
        <v>403</v>
      </c>
    </row>
    <row r="2346" spans="1:10" x14ac:dyDescent="0.2">
      <c r="A2346">
        <v>3</v>
      </c>
      <c r="B2346" t="s">
        <v>392</v>
      </c>
      <c r="C2346" t="s">
        <v>404</v>
      </c>
      <c r="D2346" t="s">
        <v>392</v>
      </c>
      <c r="E2346" t="s">
        <v>405</v>
      </c>
      <c r="F2346" t="s">
        <v>40</v>
      </c>
    </row>
    <row r="2347" spans="1:10" x14ac:dyDescent="0.2">
      <c r="A2347">
        <v>4</v>
      </c>
      <c r="B2347" t="s">
        <v>392</v>
      </c>
      <c r="C2347" t="s">
        <v>392</v>
      </c>
      <c r="D2347" t="s">
        <v>392</v>
      </c>
      <c r="E2347" t="s">
        <v>406</v>
      </c>
      <c r="F2347" t="s">
        <v>392</v>
      </c>
    </row>
    <row r="2349" spans="1:10" x14ac:dyDescent="0.2">
      <c r="A2349" t="s">
        <v>407</v>
      </c>
    </row>
    <row r="2351" spans="1:10" x14ac:dyDescent="0.2">
      <c r="A2351" t="s">
        <v>408</v>
      </c>
    </row>
    <row r="2352" spans="1:10" x14ac:dyDescent="0.2">
      <c r="A2352" t="s">
        <v>21</v>
      </c>
      <c r="B2352" t="s">
        <v>22</v>
      </c>
      <c r="C2352" t="s">
        <v>409</v>
      </c>
      <c r="D2352" t="s">
        <v>43</v>
      </c>
      <c r="E2352" t="s">
        <v>410</v>
      </c>
      <c r="F2352" t="s">
        <v>46</v>
      </c>
      <c r="G2352" t="s">
        <v>47</v>
      </c>
      <c r="H2352" t="s">
        <v>30</v>
      </c>
    </row>
    <row r="2353" spans="1:9" x14ac:dyDescent="0.2">
      <c r="A2353">
        <v>1</v>
      </c>
      <c r="B2353" t="s">
        <v>30</v>
      </c>
      <c r="C2353" t="s">
        <v>411</v>
      </c>
      <c r="D2353">
        <v>3.7672998905181885</v>
      </c>
      <c r="E2353">
        <v>3.4723999500274658</v>
      </c>
      <c r="F2353">
        <v>21.532199859619141</v>
      </c>
      <c r="G2353">
        <v>0.16130000352859497</v>
      </c>
      <c r="H2353">
        <v>1</v>
      </c>
    </row>
    <row r="2354" spans="1:9" x14ac:dyDescent="0.2">
      <c r="A2354">
        <v>2</v>
      </c>
      <c r="B2354" t="s">
        <v>31</v>
      </c>
      <c r="C2354" t="s">
        <v>412</v>
      </c>
      <c r="D2354">
        <v>7.5739998817443848</v>
      </c>
      <c r="E2354">
        <v>1.614799976348877</v>
      </c>
      <c r="F2354">
        <v>1.996399998664856</v>
      </c>
      <c r="G2354">
        <v>0.80889999866485596</v>
      </c>
      <c r="H2354">
        <v>1</v>
      </c>
    </row>
    <row r="2355" spans="1:9" x14ac:dyDescent="0.2">
      <c r="A2355">
        <v>3</v>
      </c>
      <c r="B2355" t="s">
        <v>50</v>
      </c>
      <c r="C2355" t="s">
        <v>413</v>
      </c>
      <c r="D2355">
        <v>15.250300407409668</v>
      </c>
      <c r="E2355">
        <v>1.0709999799728394</v>
      </c>
      <c r="F2355">
        <v>1.2035000324249268</v>
      </c>
      <c r="G2355">
        <v>0.88969999551773071</v>
      </c>
      <c r="H2355">
        <v>1.0002000331878662</v>
      </c>
    </row>
    <row r="2356" spans="1:9" x14ac:dyDescent="0.2">
      <c r="A2356">
        <v>4</v>
      </c>
      <c r="B2356" t="s">
        <v>51</v>
      </c>
      <c r="C2356" t="s">
        <v>414</v>
      </c>
      <c r="D2356">
        <v>24.793899536132812</v>
      </c>
      <c r="E2356">
        <v>0.86309999227523804</v>
      </c>
      <c r="F2356">
        <v>0.93500000238418579</v>
      </c>
      <c r="G2356">
        <v>0.92309999465942383</v>
      </c>
      <c r="H2356">
        <v>1.0001000165939331</v>
      </c>
    </row>
    <row r="2357" spans="1:9" x14ac:dyDescent="0.2">
      <c r="A2357">
        <v>5</v>
      </c>
      <c r="B2357" t="s">
        <v>52</v>
      </c>
      <c r="C2357" t="s">
        <v>415</v>
      </c>
      <c r="D2357">
        <v>11.592599868774414</v>
      </c>
      <c r="E2357">
        <v>5.3768000602722168</v>
      </c>
      <c r="F2357">
        <v>10.723799705505371</v>
      </c>
      <c r="G2357">
        <v>0.49950000643730164</v>
      </c>
      <c r="H2357">
        <v>1.0038000345230103</v>
      </c>
    </row>
    <row r="2358" spans="1:9" x14ac:dyDescent="0.2">
      <c r="A2358">
        <v>6</v>
      </c>
      <c r="B2358" t="s">
        <v>53</v>
      </c>
      <c r="C2358" t="s">
        <v>416</v>
      </c>
      <c r="D2358">
        <v>21.579999923706055</v>
      </c>
      <c r="E2358">
        <v>3.6456000804901123</v>
      </c>
      <c r="F2358">
        <v>5.8873000144958496</v>
      </c>
      <c r="G2358">
        <v>0.61500000953674316</v>
      </c>
      <c r="H2358">
        <v>1.0068999528884888</v>
      </c>
    </row>
    <row r="2359" spans="1:9" x14ac:dyDescent="0.2">
      <c r="A2359">
        <v>7</v>
      </c>
      <c r="B2359" t="s">
        <v>54</v>
      </c>
      <c r="C2359" t="s">
        <v>414</v>
      </c>
      <c r="D2359">
        <v>55.340999603271484</v>
      </c>
      <c r="E2359">
        <v>3.2097001075744629</v>
      </c>
      <c r="F2359">
        <v>4.4021000862121582</v>
      </c>
      <c r="G2359">
        <v>0.72850000858306885</v>
      </c>
      <c r="H2359">
        <v>1.0009000301361084</v>
      </c>
    </row>
    <row r="2360" spans="1:9" x14ac:dyDescent="0.2">
      <c r="A2360">
        <v>8</v>
      </c>
      <c r="B2360" t="s">
        <v>55</v>
      </c>
      <c r="C2360" t="s">
        <v>416</v>
      </c>
      <c r="D2360">
        <v>20.350000381469727</v>
      </c>
      <c r="E2360">
        <v>4.6729998588562012</v>
      </c>
      <c r="F2360">
        <v>7.9214000701904297</v>
      </c>
      <c r="G2360">
        <v>0.58609998226165771</v>
      </c>
      <c r="H2360">
        <v>1.0065000057220459</v>
      </c>
    </row>
    <row r="2361" spans="1:9" x14ac:dyDescent="0.2">
      <c r="A2361">
        <v>9</v>
      </c>
      <c r="B2361" t="s">
        <v>56</v>
      </c>
      <c r="C2361" t="s">
        <v>417</v>
      </c>
      <c r="D2361">
        <v>23.877099990844727</v>
      </c>
      <c r="E2361">
        <v>0.19910000264644623</v>
      </c>
      <c r="F2361">
        <v>0.20250000059604645</v>
      </c>
      <c r="G2361">
        <v>0.98320001363754272</v>
      </c>
      <c r="H2361">
        <v>1</v>
      </c>
    </row>
    <row r="2362" spans="1:9" x14ac:dyDescent="0.2">
      <c r="A2362">
        <v>10</v>
      </c>
      <c r="B2362" t="s">
        <v>57</v>
      </c>
      <c r="C2362" t="s">
        <v>418</v>
      </c>
      <c r="D2362">
        <v>42.30059814453125</v>
      </c>
      <c r="E2362">
        <v>0.26780000329017639</v>
      </c>
      <c r="F2362">
        <v>0.27369999885559082</v>
      </c>
      <c r="G2362">
        <v>0.97869998216629028</v>
      </c>
      <c r="H2362">
        <v>1</v>
      </c>
    </row>
    <row r="2363" spans="1:9" x14ac:dyDescent="0.2">
      <c r="A2363">
        <v>11</v>
      </c>
      <c r="B2363" t="s">
        <v>58</v>
      </c>
      <c r="C2363" t="s">
        <v>419</v>
      </c>
      <c r="D2363">
        <v>99.9833984375</v>
      </c>
      <c r="E2363">
        <v>0.59130001068115234</v>
      </c>
      <c r="F2363">
        <v>0.60600000619888306</v>
      </c>
      <c r="G2363">
        <v>0.9757000207901001</v>
      </c>
      <c r="H2363">
        <v>1</v>
      </c>
    </row>
    <row r="2365" spans="1:9" x14ac:dyDescent="0.2">
      <c r="A2365" t="s">
        <v>420</v>
      </c>
    </row>
    <row r="2366" spans="1:9" x14ac:dyDescent="0.2">
      <c r="A2366" t="s">
        <v>21</v>
      </c>
      <c r="B2366" t="s">
        <v>22</v>
      </c>
      <c r="C2366" t="s">
        <v>421</v>
      </c>
      <c r="D2366" t="s">
        <v>24</v>
      </c>
      <c r="E2366" t="s">
        <v>422</v>
      </c>
      <c r="F2366" t="s">
        <v>423</v>
      </c>
      <c r="G2366" t="s">
        <v>27</v>
      </c>
      <c r="H2366" t="s">
        <v>424</v>
      </c>
      <c r="I2366" t="s">
        <v>425</v>
      </c>
    </row>
    <row r="2367" spans="1:9" x14ac:dyDescent="0.2">
      <c r="A2367">
        <v>1</v>
      </c>
      <c r="B2367" t="s">
        <v>30</v>
      </c>
      <c r="C2367">
        <v>2.0010000767456404E-8</v>
      </c>
      <c r="D2367">
        <v>518.70001220703125</v>
      </c>
      <c r="E2367">
        <v>137.5</v>
      </c>
      <c r="F2367">
        <v>84</v>
      </c>
      <c r="G2367">
        <v>0.74000000953674316</v>
      </c>
      <c r="H2367" t="s">
        <v>426</v>
      </c>
      <c r="I2367" t="s">
        <v>427</v>
      </c>
    </row>
    <row r="2368" spans="1:9" x14ac:dyDescent="0.2">
      <c r="A2368">
        <v>2</v>
      </c>
      <c r="B2368" t="s">
        <v>31</v>
      </c>
      <c r="C2368">
        <v>2.0010000767456404E-8</v>
      </c>
      <c r="D2368">
        <v>2201.199951171875</v>
      </c>
      <c r="E2368">
        <v>15.699999809265137</v>
      </c>
      <c r="F2368">
        <v>11</v>
      </c>
      <c r="G2368">
        <v>0.30000001192092896</v>
      </c>
      <c r="H2368" t="s">
        <v>426</v>
      </c>
      <c r="I2368" t="s">
        <v>428</v>
      </c>
    </row>
    <row r="2369" spans="1:10" x14ac:dyDescent="0.2">
      <c r="A2369">
        <v>3</v>
      </c>
      <c r="B2369" t="s">
        <v>32</v>
      </c>
      <c r="C2369">
        <v>2.0010000767456404E-8</v>
      </c>
      <c r="D2369">
        <v>5679.7998046875</v>
      </c>
      <c r="E2369">
        <v>33.599998474121094</v>
      </c>
      <c r="F2369">
        <v>22.700000762939453</v>
      </c>
      <c r="G2369">
        <v>0.18999999761581421</v>
      </c>
      <c r="H2369" t="s">
        <v>426</v>
      </c>
      <c r="I2369" t="s">
        <v>429</v>
      </c>
    </row>
    <row r="2370" spans="1:10" x14ac:dyDescent="0.2">
      <c r="A2370">
        <v>4</v>
      </c>
      <c r="B2370" t="s">
        <v>33</v>
      </c>
      <c r="C2370">
        <v>1.9990000765801597E-8</v>
      </c>
      <c r="D2370">
        <v>9333.5</v>
      </c>
      <c r="E2370">
        <v>48.799999237060547</v>
      </c>
      <c r="F2370">
        <v>43.299999237060547</v>
      </c>
      <c r="G2370">
        <v>0.15000000596046448</v>
      </c>
      <c r="H2370" t="s">
        <v>426</v>
      </c>
      <c r="I2370" t="s">
        <v>430</v>
      </c>
    </row>
    <row r="2371" spans="1:10" x14ac:dyDescent="0.2">
      <c r="A2371">
        <v>5</v>
      </c>
      <c r="B2371" t="s">
        <v>34</v>
      </c>
      <c r="C2371">
        <v>1.9990000765801597E-8</v>
      </c>
      <c r="D2371">
        <v>946.0999755859375</v>
      </c>
      <c r="E2371">
        <v>8</v>
      </c>
      <c r="F2371">
        <v>6</v>
      </c>
      <c r="G2371">
        <v>0.46000000834465027</v>
      </c>
      <c r="H2371" t="s">
        <v>426</v>
      </c>
      <c r="I2371" t="s">
        <v>431</v>
      </c>
    </row>
    <row r="2372" spans="1:10" x14ac:dyDescent="0.2">
      <c r="A2372">
        <v>6</v>
      </c>
      <c r="B2372" t="s">
        <v>35</v>
      </c>
      <c r="C2372">
        <v>1.9999999878450581E-8</v>
      </c>
      <c r="D2372">
        <v>3476.10009765625</v>
      </c>
      <c r="E2372">
        <v>37.200000762939453</v>
      </c>
      <c r="F2372">
        <v>18.200000762939453</v>
      </c>
      <c r="G2372">
        <v>0.23999999463558197</v>
      </c>
      <c r="H2372" t="s">
        <v>426</v>
      </c>
      <c r="I2372" t="s">
        <v>432</v>
      </c>
    </row>
    <row r="2373" spans="1:10" x14ac:dyDescent="0.2">
      <c r="A2373">
        <v>7</v>
      </c>
      <c r="B2373" t="s">
        <v>36</v>
      </c>
      <c r="C2373">
        <v>1.9990000765801597E-8</v>
      </c>
      <c r="D2373">
        <v>10542.5</v>
      </c>
      <c r="E2373">
        <v>126.69999694824219</v>
      </c>
      <c r="F2373">
        <v>38.400001525878906</v>
      </c>
      <c r="G2373">
        <v>0.14000000059604645</v>
      </c>
      <c r="H2373" t="s">
        <v>426</v>
      </c>
      <c r="I2373" t="s">
        <v>430</v>
      </c>
    </row>
    <row r="2374" spans="1:10" x14ac:dyDescent="0.2">
      <c r="A2374">
        <v>8</v>
      </c>
      <c r="B2374" t="s">
        <v>37</v>
      </c>
      <c r="C2374">
        <v>1.9999999878450581E-8</v>
      </c>
      <c r="D2374">
        <v>2742.5</v>
      </c>
      <c r="E2374">
        <v>17.200000762939453</v>
      </c>
      <c r="F2374">
        <v>15</v>
      </c>
      <c r="G2374">
        <v>0.27000001072883606</v>
      </c>
      <c r="H2374" t="s">
        <v>426</v>
      </c>
      <c r="I2374" t="s">
        <v>432</v>
      </c>
    </row>
    <row r="2375" spans="1:10" x14ac:dyDescent="0.2">
      <c r="A2375">
        <v>9</v>
      </c>
      <c r="B2375" t="s">
        <v>38</v>
      </c>
      <c r="C2375">
        <v>1.9990000765801597E-8</v>
      </c>
      <c r="D2375">
        <v>2234.10009765625</v>
      </c>
      <c r="E2375">
        <v>26</v>
      </c>
      <c r="F2375">
        <v>23.200000762939453</v>
      </c>
      <c r="G2375">
        <v>0.30000001192092896</v>
      </c>
      <c r="H2375" t="s">
        <v>426</v>
      </c>
      <c r="I2375" t="s">
        <v>433</v>
      </c>
    </row>
    <row r="2376" spans="1:10" x14ac:dyDescent="0.2">
      <c r="A2376">
        <v>10</v>
      </c>
      <c r="B2376" t="s">
        <v>39</v>
      </c>
      <c r="C2376">
        <v>1.9990000765801597E-8</v>
      </c>
      <c r="D2376">
        <v>3787.300048828125</v>
      </c>
      <c r="E2376">
        <v>69.599998474121094</v>
      </c>
      <c r="F2376">
        <v>20.200000762939453</v>
      </c>
      <c r="G2376">
        <v>0.23000000417232513</v>
      </c>
      <c r="H2376" t="s">
        <v>426</v>
      </c>
      <c r="I2376" t="s">
        <v>434</v>
      </c>
    </row>
    <row r="2377" spans="1:10" x14ac:dyDescent="0.2">
      <c r="A2377">
        <v>11</v>
      </c>
      <c r="B2377" t="s">
        <v>40</v>
      </c>
      <c r="C2377">
        <v>2.0010000767456404E-8</v>
      </c>
      <c r="D2377">
        <v>4901</v>
      </c>
      <c r="E2377">
        <v>11.699999809265137</v>
      </c>
      <c r="F2377">
        <v>9.8999996185302734</v>
      </c>
      <c r="G2377">
        <v>0.20000000298023224</v>
      </c>
      <c r="H2377" t="s">
        <v>426</v>
      </c>
      <c r="I2377" t="s">
        <v>435</v>
      </c>
    </row>
    <row r="2379" spans="1:10" x14ac:dyDescent="0.2">
      <c r="A2379" t="s">
        <v>62</v>
      </c>
    </row>
    <row r="2382" spans="1:10" x14ac:dyDescent="0.2">
      <c r="A2382" t="s">
        <v>368</v>
      </c>
    </row>
    <row r="2383" spans="1:10" x14ac:dyDescent="0.2">
      <c r="A2383" t="s">
        <v>369</v>
      </c>
    </row>
    <row r="2384" spans="1:10" x14ac:dyDescent="0.2">
      <c r="A2384" t="s">
        <v>21</v>
      </c>
      <c r="B2384" t="s">
        <v>22</v>
      </c>
      <c r="C2384" t="s">
        <v>370</v>
      </c>
      <c r="D2384" t="s">
        <v>371</v>
      </c>
      <c r="E2384" t="s">
        <v>372</v>
      </c>
      <c r="F2384" t="s">
        <v>373</v>
      </c>
      <c r="G2384" t="s">
        <v>374</v>
      </c>
      <c r="H2384" t="s">
        <v>375</v>
      </c>
      <c r="I2384" t="s">
        <v>376</v>
      </c>
      <c r="J2384" t="s">
        <v>377</v>
      </c>
    </row>
    <row r="2385" spans="1:10" x14ac:dyDescent="0.2">
      <c r="A2385">
        <v>1</v>
      </c>
      <c r="B2385" t="s">
        <v>30</v>
      </c>
      <c r="C2385" t="s">
        <v>378</v>
      </c>
      <c r="D2385" t="s">
        <v>379</v>
      </c>
      <c r="E2385">
        <v>1</v>
      </c>
      <c r="F2385">
        <v>15</v>
      </c>
      <c r="G2385">
        <v>84.869003295898438</v>
      </c>
      <c r="H2385">
        <v>1.8320000171661377</v>
      </c>
      <c r="I2385">
        <v>6</v>
      </c>
      <c r="J2385">
        <v>5</v>
      </c>
    </row>
    <row r="2386" spans="1:10" x14ac:dyDescent="0.2">
      <c r="A2386">
        <v>2</v>
      </c>
      <c r="B2386" t="s">
        <v>31</v>
      </c>
      <c r="C2386" t="s">
        <v>378</v>
      </c>
      <c r="D2386" t="s">
        <v>380</v>
      </c>
      <c r="E2386">
        <v>2</v>
      </c>
      <c r="F2386">
        <v>15</v>
      </c>
      <c r="G2386">
        <v>151.10800170898438</v>
      </c>
      <c r="H2386">
        <v>0.47277998924255371</v>
      </c>
      <c r="I2386">
        <v>2</v>
      </c>
      <c r="J2386">
        <v>2</v>
      </c>
    </row>
    <row r="2387" spans="1:10" x14ac:dyDescent="0.2">
      <c r="A2387">
        <v>3</v>
      </c>
      <c r="B2387" t="s">
        <v>32</v>
      </c>
      <c r="C2387" t="s">
        <v>378</v>
      </c>
      <c r="D2387" t="s">
        <v>380</v>
      </c>
      <c r="E2387">
        <v>2</v>
      </c>
      <c r="F2387">
        <v>15</v>
      </c>
      <c r="G2387">
        <v>119.48699951171875</v>
      </c>
      <c r="H2387">
        <v>0.37413999438285828</v>
      </c>
      <c r="I2387">
        <v>3</v>
      </c>
      <c r="J2387">
        <v>7</v>
      </c>
    </row>
    <row r="2388" spans="1:10" x14ac:dyDescent="0.2">
      <c r="A2388">
        <v>4</v>
      </c>
      <c r="B2388" t="s">
        <v>33</v>
      </c>
      <c r="C2388" t="s">
        <v>378</v>
      </c>
      <c r="D2388" t="s">
        <v>380</v>
      </c>
      <c r="E2388">
        <v>2</v>
      </c>
      <c r="F2388">
        <v>15</v>
      </c>
      <c r="G2388">
        <v>107.24500274658203</v>
      </c>
      <c r="H2388">
        <v>0.33583998680114746</v>
      </c>
      <c r="I2388">
        <v>2</v>
      </c>
      <c r="J2388">
        <v>2.4000000953674316</v>
      </c>
    </row>
    <row r="2389" spans="1:10" x14ac:dyDescent="0.2">
      <c r="A2389">
        <v>5</v>
      </c>
      <c r="B2389" t="s">
        <v>34</v>
      </c>
      <c r="C2389" t="s">
        <v>378</v>
      </c>
      <c r="D2389" t="s">
        <v>381</v>
      </c>
      <c r="E2389">
        <v>4</v>
      </c>
      <c r="F2389">
        <v>15</v>
      </c>
      <c r="G2389">
        <v>129.45700073242188</v>
      </c>
      <c r="H2389">
        <v>1.1910099983215332</v>
      </c>
      <c r="I2389">
        <v>4.9000000953674316</v>
      </c>
      <c r="J2389">
        <v>4.1999998092651367</v>
      </c>
    </row>
    <row r="2390" spans="1:10" x14ac:dyDescent="0.2">
      <c r="A2390">
        <v>6</v>
      </c>
      <c r="B2390" t="s">
        <v>35</v>
      </c>
      <c r="C2390" t="s">
        <v>378</v>
      </c>
      <c r="D2390" t="s">
        <v>381</v>
      </c>
      <c r="E2390">
        <v>4</v>
      </c>
      <c r="F2390">
        <v>15</v>
      </c>
      <c r="G2390">
        <v>90.679000854492188</v>
      </c>
      <c r="H2390">
        <v>0.83393001556396484</v>
      </c>
      <c r="I2390">
        <v>5.5</v>
      </c>
      <c r="J2390">
        <v>5.9000000953674316</v>
      </c>
    </row>
    <row r="2391" spans="1:10" x14ac:dyDescent="0.2">
      <c r="A2391">
        <v>7</v>
      </c>
      <c r="B2391" t="s">
        <v>36</v>
      </c>
      <c r="C2391" t="s">
        <v>378</v>
      </c>
      <c r="D2391" t="s">
        <v>381</v>
      </c>
      <c r="E2391">
        <v>4</v>
      </c>
      <c r="F2391">
        <v>15</v>
      </c>
      <c r="G2391">
        <v>77.502998352050781</v>
      </c>
      <c r="H2391">
        <v>0.71253997087478638</v>
      </c>
      <c r="I2391">
        <v>3.2999999523162842</v>
      </c>
      <c r="J2391">
        <v>4.0999999046325684</v>
      </c>
    </row>
    <row r="2392" spans="1:10" x14ac:dyDescent="0.2">
      <c r="A2392">
        <v>8</v>
      </c>
      <c r="B2392" t="s">
        <v>37</v>
      </c>
      <c r="C2392" t="s">
        <v>378</v>
      </c>
      <c r="D2392" t="s">
        <v>381</v>
      </c>
      <c r="E2392">
        <v>4</v>
      </c>
      <c r="F2392">
        <v>15</v>
      </c>
      <c r="G2392">
        <v>107.51300048828125</v>
      </c>
      <c r="H2392">
        <v>0.98900002241134644</v>
      </c>
      <c r="I2392">
        <v>7.5</v>
      </c>
      <c r="J2392">
        <v>3</v>
      </c>
    </row>
    <row r="2393" spans="1:10" x14ac:dyDescent="0.2">
      <c r="A2393">
        <v>9</v>
      </c>
      <c r="B2393" t="s">
        <v>38</v>
      </c>
      <c r="C2393" t="s">
        <v>378</v>
      </c>
      <c r="D2393" t="s">
        <v>382</v>
      </c>
      <c r="E2393">
        <v>5</v>
      </c>
      <c r="F2393">
        <v>15</v>
      </c>
      <c r="G2393">
        <v>134.93400573730469</v>
      </c>
      <c r="H2393">
        <v>0.19359999895095825</v>
      </c>
      <c r="I2393">
        <v>3.5</v>
      </c>
      <c r="J2393">
        <v>3.5999999046325684</v>
      </c>
    </row>
    <row r="2394" spans="1:10" x14ac:dyDescent="0.2">
      <c r="A2394">
        <v>10</v>
      </c>
      <c r="B2394" t="s">
        <v>39</v>
      </c>
      <c r="C2394" t="s">
        <v>378</v>
      </c>
      <c r="D2394" t="s">
        <v>382</v>
      </c>
      <c r="E2394">
        <v>5</v>
      </c>
      <c r="F2394">
        <v>15</v>
      </c>
      <c r="G2394">
        <v>146.42500305175781</v>
      </c>
      <c r="H2394">
        <v>0.21017999947071075</v>
      </c>
      <c r="I2394">
        <v>1</v>
      </c>
      <c r="J2394">
        <v>3.2999999523162842</v>
      </c>
    </row>
    <row r="2395" spans="1:10" x14ac:dyDescent="0.2">
      <c r="A2395">
        <v>11</v>
      </c>
      <c r="B2395" t="s">
        <v>40</v>
      </c>
      <c r="C2395" t="s">
        <v>378</v>
      </c>
      <c r="D2395" t="s">
        <v>382</v>
      </c>
      <c r="E2395">
        <v>5</v>
      </c>
      <c r="F2395">
        <v>15</v>
      </c>
      <c r="G2395">
        <v>191.38900756835938</v>
      </c>
      <c r="H2395">
        <v>0.27485001087188721</v>
      </c>
      <c r="I2395">
        <v>3</v>
      </c>
      <c r="J2395">
        <v>4</v>
      </c>
    </row>
    <row r="2397" spans="1:10" x14ac:dyDescent="0.2">
      <c r="A2397" t="s">
        <v>21</v>
      </c>
      <c r="B2397" t="s">
        <v>22</v>
      </c>
      <c r="C2397" t="s">
        <v>383</v>
      </c>
      <c r="D2397" t="s">
        <v>384</v>
      </c>
      <c r="E2397" t="s">
        <v>385</v>
      </c>
      <c r="F2397" t="s">
        <v>386</v>
      </c>
      <c r="G2397" t="s">
        <v>387</v>
      </c>
      <c r="H2397" t="s">
        <v>388</v>
      </c>
      <c r="I2397" t="s">
        <v>389</v>
      </c>
      <c r="J2397" t="s">
        <v>390</v>
      </c>
    </row>
    <row r="2398" spans="1:10" x14ac:dyDescent="0.2">
      <c r="A2398">
        <v>1</v>
      </c>
      <c r="B2398" t="s">
        <v>30</v>
      </c>
      <c r="C2398">
        <v>10</v>
      </c>
      <c r="D2398">
        <v>5</v>
      </c>
      <c r="E2398">
        <v>1</v>
      </c>
      <c r="F2398">
        <v>64</v>
      </c>
      <c r="G2398">
        <v>1630</v>
      </c>
      <c r="H2398">
        <v>0.69999998807907104</v>
      </c>
      <c r="I2398">
        <v>9.3000001907348633</v>
      </c>
      <c r="J2398" t="s">
        <v>391</v>
      </c>
    </row>
    <row r="2399" spans="1:10" x14ac:dyDescent="0.2">
      <c r="A2399">
        <v>2</v>
      </c>
      <c r="B2399" t="s">
        <v>31</v>
      </c>
      <c r="C2399">
        <v>20</v>
      </c>
      <c r="D2399">
        <v>10</v>
      </c>
      <c r="E2399">
        <v>0</v>
      </c>
      <c r="F2399">
        <v>64</v>
      </c>
      <c r="G2399">
        <v>1686</v>
      </c>
      <c r="H2399">
        <v>0.69999998807907104</v>
      </c>
      <c r="I2399" t="s">
        <v>392</v>
      </c>
      <c r="J2399" t="s">
        <v>393</v>
      </c>
    </row>
    <row r="2400" spans="1:10" x14ac:dyDescent="0.2">
      <c r="A2400">
        <v>3</v>
      </c>
      <c r="B2400" t="s">
        <v>32</v>
      </c>
      <c r="C2400">
        <v>20</v>
      </c>
      <c r="D2400">
        <v>10</v>
      </c>
      <c r="E2400">
        <v>0</v>
      </c>
      <c r="F2400">
        <v>64</v>
      </c>
      <c r="G2400">
        <v>1672</v>
      </c>
      <c r="H2400">
        <v>0.69999998807907104</v>
      </c>
      <c r="I2400" t="s">
        <v>392</v>
      </c>
      <c r="J2400" t="s">
        <v>393</v>
      </c>
    </row>
    <row r="2401" spans="1:10" x14ac:dyDescent="0.2">
      <c r="A2401">
        <v>4</v>
      </c>
      <c r="B2401" t="s">
        <v>33</v>
      </c>
      <c r="C2401">
        <v>20</v>
      </c>
      <c r="D2401">
        <v>10</v>
      </c>
      <c r="E2401">
        <v>1</v>
      </c>
      <c r="F2401">
        <v>64</v>
      </c>
      <c r="G2401">
        <v>1664</v>
      </c>
      <c r="H2401">
        <v>0.69999998807907104</v>
      </c>
      <c r="I2401" t="s">
        <v>392</v>
      </c>
      <c r="J2401" t="s">
        <v>393</v>
      </c>
    </row>
    <row r="2402" spans="1:10" x14ac:dyDescent="0.2">
      <c r="A2402">
        <v>5</v>
      </c>
      <c r="B2402" t="s">
        <v>34</v>
      </c>
      <c r="C2402">
        <v>10</v>
      </c>
      <c r="D2402">
        <v>5</v>
      </c>
      <c r="E2402">
        <v>1</v>
      </c>
      <c r="F2402">
        <v>32</v>
      </c>
      <c r="G2402">
        <v>1658</v>
      </c>
      <c r="H2402">
        <v>0.69999998807907104</v>
      </c>
      <c r="I2402">
        <v>9.3000001907348633</v>
      </c>
      <c r="J2402" t="s">
        <v>391</v>
      </c>
    </row>
    <row r="2403" spans="1:10" x14ac:dyDescent="0.2">
      <c r="A2403">
        <v>6</v>
      </c>
      <c r="B2403" t="s">
        <v>35</v>
      </c>
      <c r="C2403">
        <v>20</v>
      </c>
      <c r="D2403">
        <v>10</v>
      </c>
      <c r="E2403">
        <v>1</v>
      </c>
      <c r="F2403">
        <v>32</v>
      </c>
      <c r="G2403">
        <v>1632</v>
      </c>
      <c r="H2403">
        <v>0.69999998807907104</v>
      </c>
      <c r="I2403">
        <v>9.3000001907348633</v>
      </c>
      <c r="J2403" t="s">
        <v>391</v>
      </c>
    </row>
    <row r="2404" spans="1:10" x14ac:dyDescent="0.2">
      <c r="A2404">
        <v>7</v>
      </c>
      <c r="B2404" t="s">
        <v>36</v>
      </c>
      <c r="C2404">
        <v>20</v>
      </c>
      <c r="D2404">
        <v>10</v>
      </c>
      <c r="E2404">
        <v>1</v>
      </c>
      <c r="F2404">
        <v>32</v>
      </c>
      <c r="G2404">
        <v>1622</v>
      </c>
      <c r="H2404">
        <v>0.69999998807907104</v>
      </c>
      <c r="I2404">
        <v>9.3000001907348633</v>
      </c>
      <c r="J2404" t="s">
        <v>391</v>
      </c>
    </row>
    <row r="2405" spans="1:10" x14ac:dyDescent="0.2">
      <c r="A2405">
        <v>8</v>
      </c>
      <c r="B2405" t="s">
        <v>37</v>
      </c>
      <c r="C2405">
        <v>20</v>
      </c>
      <c r="D2405">
        <v>10</v>
      </c>
      <c r="E2405">
        <v>1</v>
      </c>
      <c r="F2405">
        <v>32</v>
      </c>
      <c r="G2405">
        <v>1642</v>
      </c>
      <c r="H2405">
        <v>0.69999998807907104</v>
      </c>
      <c r="I2405">
        <v>9.3000001907348633</v>
      </c>
      <c r="J2405" t="s">
        <v>391</v>
      </c>
    </row>
    <row r="2406" spans="1:10" x14ac:dyDescent="0.2">
      <c r="A2406">
        <v>9</v>
      </c>
      <c r="B2406" t="s">
        <v>38</v>
      </c>
      <c r="C2406">
        <v>20</v>
      </c>
      <c r="D2406">
        <v>10</v>
      </c>
      <c r="E2406">
        <v>1</v>
      </c>
      <c r="F2406">
        <v>32</v>
      </c>
      <c r="G2406">
        <v>1690</v>
      </c>
      <c r="H2406">
        <v>0.69999998807907104</v>
      </c>
      <c r="I2406" t="s">
        <v>392</v>
      </c>
      <c r="J2406" t="s">
        <v>393</v>
      </c>
    </row>
    <row r="2407" spans="1:10" x14ac:dyDescent="0.2">
      <c r="A2407">
        <v>10</v>
      </c>
      <c r="B2407" t="s">
        <v>39</v>
      </c>
      <c r="C2407">
        <v>30</v>
      </c>
      <c r="D2407">
        <v>15</v>
      </c>
      <c r="E2407">
        <v>0</v>
      </c>
      <c r="F2407">
        <v>32</v>
      </c>
      <c r="G2407">
        <v>1706</v>
      </c>
      <c r="H2407">
        <v>0.69999998807907104</v>
      </c>
      <c r="I2407" t="s">
        <v>392</v>
      </c>
      <c r="J2407" t="s">
        <v>393</v>
      </c>
    </row>
    <row r="2408" spans="1:10" x14ac:dyDescent="0.2">
      <c r="A2408">
        <v>11</v>
      </c>
      <c r="B2408" t="s">
        <v>40</v>
      </c>
      <c r="C2408">
        <v>30</v>
      </c>
      <c r="D2408">
        <v>15</v>
      </c>
      <c r="E2408">
        <v>1</v>
      </c>
      <c r="F2408">
        <v>32</v>
      </c>
      <c r="G2408">
        <v>1738</v>
      </c>
      <c r="H2408">
        <v>0.69999998807907104</v>
      </c>
      <c r="I2408" t="s">
        <v>392</v>
      </c>
      <c r="J2408" t="s">
        <v>393</v>
      </c>
    </row>
    <row r="2410" spans="1:10" x14ac:dyDescent="0.2">
      <c r="A2410" t="s">
        <v>394</v>
      </c>
    </row>
    <row r="2411" spans="1:10" x14ac:dyDescent="0.2">
      <c r="A2411" t="s">
        <v>395</v>
      </c>
      <c r="B2411" t="s">
        <v>396</v>
      </c>
      <c r="C2411">
        <v>2</v>
      </c>
      <c r="D2411">
        <v>3</v>
      </c>
      <c r="E2411">
        <v>4</v>
      </c>
      <c r="F2411">
        <v>5</v>
      </c>
    </row>
    <row r="2412" spans="1:10" x14ac:dyDescent="0.2">
      <c r="A2412">
        <v>1</v>
      </c>
      <c r="B2412" t="s">
        <v>397</v>
      </c>
      <c r="C2412" t="s">
        <v>398</v>
      </c>
      <c r="D2412" t="s">
        <v>392</v>
      </c>
      <c r="E2412" t="s">
        <v>399</v>
      </c>
      <c r="F2412" t="s">
        <v>400</v>
      </c>
    </row>
    <row r="2413" spans="1:10" x14ac:dyDescent="0.2">
      <c r="A2413">
        <v>2</v>
      </c>
      <c r="B2413" t="s">
        <v>392</v>
      </c>
      <c r="C2413" t="s">
        <v>401</v>
      </c>
      <c r="D2413" t="s">
        <v>392</v>
      </c>
      <c r="E2413" t="s">
        <v>402</v>
      </c>
      <c r="F2413" t="s">
        <v>403</v>
      </c>
    </row>
    <row r="2414" spans="1:10" x14ac:dyDescent="0.2">
      <c r="A2414">
        <v>3</v>
      </c>
      <c r="B2414" t="s">
        <v>392</v>
      </c>
      <c r="C2414" t="s">
        <v>404</v>
      </c>
      <c r="D2414" t="s">
        <v>392</v>
      </c>
      <c r="E2414" t="s">
        <v>405</v>
      </c>
      <c r="F2414" t="s">
        <v>40</v>
      </c>
    </row>
    <row r="2415" spans="1:10" x14ac:dyDescent="0.2">
      <c r="A2415">
        <v>4</v>
      </c>
      <c r="B2415" t="s">
        <v>392</v>
      </c>
      <c r="C2415" t="s">
        <v>392</v>
      </c>
      <c r="D2415" t="s">
        <v>392</v>
      </c>
      <c r="E2415" t="s">
        <v>406</v>
      </c>
      <c r="F2415" t="s">
        <v>392</v>
      </c>
    </row>
    <row r="2417" spans="1:8" x14ac:dyDescent="0.2">
      <c r="A2417" t="s">
        <v>407</v>
      </c>
    </row>
    <row r="2419" spans="1:8" x14ac:dyDescent="0.2">
      <c r="A2419" t="s">
        <v>408</v>
      </c>
    </row>
    <row r="2420" spans="1:8" x14ac:dyDescent="0.2">
      <c r="A2420" t="s">
        <v>21</v>
      </c>
      <c r="B2420" t="s">
        <v>22</v>
      </c>
      <c r="C2420" t="s">
        <v>409</v>
      </c>
      <c r="D2420" t="s">
        <v>43</v>
      </c>
      <c r="E2420" t="s">
        <v>410</v>
      </c>
      <c r="F2420" t="s">
        <v>46</v>
      </c>
      <c r="G2420" t="s">
        <v>47</v>
      </c>
      <c r="H2420" t="s">
        <v>30</v>
      </c>
    </row>
    <row r="2421" spans="1:8" x14ac:dyDescent="0.2">
      <c r="A2421">
        <v>1</v>
      </c>
      <c r="B2421" t="s">
        <v>30</v>
      </c>
      <c r="C2421" t="s">
        <v>411</v>
      </c>
      <c r="D2421">
        <v>3.7672998905181885</v>
      </c>
      <c r="E2421">
        <v>3.4723999500274658</v>
      </c>
      <c r="F2421">
        <v>21.532199859619141</v>
      </c>
      <c r="G2421">
        <v>0.16130000352859497</v>
      </c>
      <c r="H2421">
        <v>1</v>
      </c>
    </row>
    <row r="2422" spans="1:8" x14ac:dyDescent="0.2">
      <c r="A2422">
        <v>2</v>
      </c>
      <c r="B2422" t="s">
        <v>31</v>
      </c>
      <c r="C2422" t="s">
        <v>412</v>
      </c>
      <c r="D2422">
        <v>7.5739998817443848</v>
      </c>
      <c r="E2422">
        <v>1.614799976348877</v>
      </c>
      <c r="F2422">
        <v>1.996399998664856</v>
      </c>
      <c r="G2422">
        <v>0.80889999866485596</v>
      </c>
      <c r="H2422">
        <v>1</v>
      </c>
    </row>
    <row r="2423" spans="1:8" x14ac:dyDescent="0.2">
      <c r="A2423">
        <v>3</v>
      </c>
      <c r="B2423" t="s">
        <v>50</v>
      </c>
      <c r="C2423" t="s">
        <v>413</v>
      </c>
      <c r="D2423">
        <v>15.250300407409668</v>
      </c>
      <c r="E2423">
        <v>1.0709999799728394</v>
      </c>
      <c r="F2423">
        <v>1.2035000324249268</v>
      </c>
      <c r="G2423">
        <v>0.88969999551773071</v>
      </c>
      <c r="H2423">
        <v>1.0002000331878662</v>
      </c>
    </row>
    <row r="2424" spans="1:8" x14ac:dyDescent="0.2">
      <c r="A2424">
        <v>4</v>
      </c>
      <c r="B2424" t="s">
        <v>51</v>
      </c>
      <c r="C2424" t="s">
        <v>414</v>
      </c>
      <c r="D2424">
        <v>24.793899536132812</v>
      </c>
      <c r="E2424">
        <v>0.86309999227523804</v>
      </c>
      <c r="F2424">
        <v>0.93500000238418579</v>
      </c>
      <c r="G2424">
        <v>0.92309999465942383</v>
      </c>
      <c r="H2424">
        <v>1.0001000165939331</v>
      </c>
    </row>
    <row r="2425" spans="1:8" x14ac:dyDescent="0.2">
      <c r="A2425">
        <v>5</v>
      </c>
      <c r="B2425" t="s">
        <v>52</v>
      </c>
      <c r="C2425" t="s">
        <v>415</v>
      </c>
      <c r="D2425">
        <v>11.592599868774414</v>
      </c>
      <c r="E2425">
        <v>5.3768000602722168</v>
      </c>
      <c r="F2425">
        <v>10.723799705505371</v>
      </c>
      <c r="G2425">
        <v>0.49950000643730164</v>
      </c>
      <c r="H2425">
        <v>1.0038000345230103</v>
      </c>
    </row>
    <row r="2426" spans="1:8" x14ac:dyDescent="0.2">
      <c r="A2426">
        <v>6</v>
      </c>
      <c r="B2426" t="s">
        <v>53</v>
      </c>
      <c r="C2426" t="s">
        <v>416</v>
      </c>
      <c r="D2426">
        <v>21.579999923706055</v>
      </c>
      <c r="E2426">
        <v>3.6456000804901123</v>
      </c>
      <c r="F2426">
        <v>5.8873000144958496</v>
      </c>
      <c r="G2426">
        <v>0.61500000953674316</v>
      </c>
      <c r="H2426">
        <v>1.0068999528884888</v>
      </c>
    </row>
    <row r="2427" spans="1:8" x14ac:dyDescent="0.2">
      <c r="A2427">
        <v>7</v>
      </c>
      <c r="B2427" t="s">
        <v>54</v>
      </c>
      <c r="C2427" t="s">
        <v>414</v>
      </c>
      <c r="D2427">
        <v>55.340999603271484</v>
      </c>
      <c r="E2427">
        <v>3.2097001075744629</v>
      </c>
      <c r="F2427">
        <v>4.4021000862121582</v>
      </c>
      <c r="G2427">
        <v>0.72850000858306885</v>
      </c>
      <c r="H2427">
        <v>1.0009000301361084</v>
      </c>
    </row>
    <row r="2428" spans="1:8" x14ac:dyDescent="0.2">
      <c r="A2428">
        <v>8</v>
      </c>
      <c r="B2428" t="s">
        <v>55</v>
      </c>
      <c r="C2428" t="s">
        <v>416</v>
      </c>
      <c r="D2428">
        <v>20.350000381469727</v>
      </c>
      <c r="E2428">
        <v>4.6729998588562012</v>
      </c>
      <c r="F2428">
        <v>7.9214000701904297</v>
      </c>
      <c r="G2428">
        <v>0.58609998226165771</v>
      </c>
      <c r="H2428">
        <v>1.0065000057220459</v>
      </c>
    </row>
    <row r="2429" spans="1:8" x14ac:dyDescent="0.2">
      <c r="A2429">
        <v>9</v>
      </c>
      <c r="B2429" t="s">
        <v>56</v>
      </c>
      <c r="C2429" t="s">
        <v>417</v>
      </c>
      <c r="D2429">
        <v>23.877099990844727</v>
      </c>
      <c r="E2429">
        <v>0.19910000264644623</v>
      </c>
      <c r="F2429">
        <v>0.20250000059604645</v>
      </c>
      <c r="G2429">
        <v>0.98320001363754272</v>
      </c>
      <c r="H2429">
        <v>1</v>
      </c>
    </row>
    <row r="2430" spans="1:8" x14ac:dyDescent="0.2">
      <c r="A2430">
        <v>10</v>
      </c>
      <c r="B2430" t="s">
        <v>57</v>
      </c>
      <c r="C2430" t="s">
        <v>418</v>
      </c>
      <c r="D2430">
        <v>42.30059814453125</v>
      </c>
      <c r="E2430">
        <v>0.26780000329017639</v>
      </c>
      <c r="F2430">
        <v>0.27369999885559082</v>
      </c>
      <c r="G2430">
        <v>0.97869998216629028</v>
      </c>
      <c r="H2430">
        <v>1</v>
      </c>
    </row>
    <row r="2431" spans="1:8" x14ac:dyDescent="0.2">
      <c r="A2431">
        <v>11</v>
      </c>
      <c r="B2431" t="s">
        <v>58</v>
      </c>
      <c r="C2431" t="s">
        <v>419</v>
      </c>
      <c r="D2431">
        <v>99.9833984375</v>
      </c>
      <c r="E2431">
        <v>0.59130001068115234</v>
      </c>
      <c r="F2431">
        <v>0.60600000619888306</v>
      </c>
      <c r="G2431">
        <v>0.9757000207901001</v>
      </c>
      <c r="H2431">
        <v>1</v>
      </c>
    </row>
    <row r="2433" spans="1:9" x14ac:dyDescent="0.2">
      <c r="A2433" t="s">
        <v>420</v>
      </c>
    </row>
    <row r="2434" spans="1:9" x14ac:dyDescent="0.2">
      <c r="A2434" t="s">
        <v>21</v>
      </c>
      <c r="B2434" t="s">
        <v>22</v>
      </c>
      <c r="C2434" t="s">
        <v>421</v>
      </c>
      <c r="D2434" t="s">
        <v>24</v>
      </c>
      <c r="E2434" t="s">
        <v>422</v>
      </c>
      <c r="F2434" t="s">
        <v>423</v>
      </c>
      <c r="G2434" t="s">
        <v>27</v>
      </c>
      <c r="H2434" t="s">
        <v>424</v>
      </c>
      <c r="I2434" t="s">
        <v>425</v>
      </c>
    </row>
    <row r="2435" spans="1:9" x14ac:dyDescent="0.2">
      <c r="A2435">
        <v>1</v>
      </c>
      <c r="B2435" t="s">
        <v>30</v>
      </c>
      <c r="C2435">
        <v>2.0010000767456404E-8</v>
      </c>
      <c r="D2435">
        <v>518.70001220703125</v>
      </c>
      <c r="E2435">
        <v>137.5</v>
      </c>
      <c r="F2435">
        <v>84</v>
      </c>
      <c r="G2435">
        <v>0.74000000953674316</v>
      </c>
      <c r="H2435" t="s">
        <v>426</v>
      </c>
      <c r="I2435" t="s">
        <v>427</v>
      </c>
    </row>
    <row r="2436" spans="1:9" x14ac:dyDescent="0.2">
      <c r="A2436">
        <v>2</v>
      </c>
      <c r="B2436" t="s">
        <v>31</v>
      </c>
      <c r="C2436">
        <v>2.0010000767456404E-8</v>
      </c>
      <c r="D2436">
        <v>2201.199951171875</v>
      </c>
      <c r="E2436">
        <v>15.699999809265137</v>
      </c>
      <c r="F2436">
        <v>11</v>
      </c>
      <c r="G2436">
        <v>0.30000001192092896</v>
      </c>
      <c r="H2436" t="s">
        <v>426</v>
      </c>
      <c r="I2436" t="s">
        <v>428</v>
      </c>
    </row>
    <row r="2437" spans="1:9" x14ac:dyDescent="0.2">
      <c r="A2437">
        <v>3</v>
      </c>
      <c r="B2437" t="s">
        <v>32</v>
      </c>
      <c r="C2437">
        <v>2.0010000767456404E-8</v>
      </c>
      <c r="D2437">
        <v>5679.7998046875</v>
      </c>
      <c r="E2437">
        <v>33.599998474121094</v>
      </c>
      <c r="F2437">
        <v>22.700000762939453</v>
      </c>
      <c r="G2437">
        <v>0.18999999761581421</v>
      </c>
      <c r="H2437" t="s">
        <v>426</v>
      </c>
      <c r="I2437" t="s">
        <v>429</v>
      </c>
    </row>
    <row r="2438" spans="1:9" x14ac:dyDescent="0.2">
      <c r="A2438">
        <v>4</v>
      </c>
      <c r="B2438" t="s">
        <v>33</v>
      </c>
      <c r="C2438">
        <v>1.9990000765801597E-8</v>
      </c>
      <c r="D2438">
        <v>9333.5</v>
      </c>
      <c r="E2438">
        <v>48.799999237060547</v>
      </c>
      <c r="F2438">
        <v>43.299999237060547</v>
      </c>
      <c r="G2438">
        <v>0.15000000596046448</v>
      </c>
      <c r="H2438" t="s">
        <v>426</v>
      </c>
      <c r="I2438" t="s">
        <v>430</v>
      </c>
    </row>
    <row r="2439" spans="1:9" x14ac:dyDescent="0.2">
      <c r="A2439">
        <v>5</v>
      </c>
      <c r="B2439" t="s">
        <v>34</v>
      </c>
      <c r="C2439">
        <v>1.9990000765801597E-8</v>
      </c>
      <c r="D2439">
        <v>946.0999755859375</v>
      </c>
      <c r="E2439">
        <v>8</v>
      </c>
      <c r="F2439">
        <v>6</v>
      </c>
      <c r="G2439">
        <v>0.46000000834465027</v>
      </c>
      <c r="H2439" t="s">
        <v>426</v>
      </c>
      <c r="I2439" t="s">
        <v>431</v>
      </c>
    </row>
    <row r="2440" spans="1:9" x14ac:dyDescent="0.2">
      <c r="A2440">
        <v>6</v>
      </c>
      <c r="B2440" t="s">
        <v>35</v>
      </c>
      <c r="C2440">
        <v>1.9999999878450581E-8</v>
      </c>
      <c r="D2440">
        <v>3476.10009765625</v>
      </c>
      <c r="E2440">
        <v>37.200000762939453</v>
      </c>
      <c r="F2440">
        <v>18.200000762939453</v>
      </c>
      <c r="G2440">
        <v>0.23999999463558197</v>
      </c>
      <c r="H2440" t="s">
        <v>426</v>
      </c>
      <c r="I2440" t="s">
        <v>432</v>
      </c>
    </row>
    <row r="2441" spans="1:9" x14ac:dyDescent="0.2">
      <c r="A2441">
        <v>7</v>
      </c>
      <c r="B2441" t="s">
        <v>36</v>
      </c>
      <c r="C2441">
        <v>1.9990000765801597E-8</v>
      </c>
      <c r="D2441">
        <v>10542.5</v>
      </c>
      <c r="E2441">
        <v>126.69999694824219</v>
      </c>
      <c r="F2441">
        <v>38.400001525878906</v>
      </c>
      <c r="G2441">
        <v>0.14000000059604645</v>
      </c>
      <c r="H2441" t="s">
        <v>426</v>
      </c>
      <c r="I2441" t="s">
        <v>430</v>
      </c>
    </row>
    <row r="2442" spans="1:9" x14ac:dyDescent="0.2">
      <c r="A2442">
        <v>8</v>
      </c>
      <c r="B2442" t="s">
        <v>37</v>
      </c>
      <c r="C2442">
        <v>1.9999999878450581E-8</v>
      </c>
      <c r="D2442">
        <v>2742.5</v>
      </c>
      <c r="E2442">
        <v>17.200000762939453</v>
      </c>
      <c r="F2442">
        <v>15</v>
      </c>
      <c r="G2442">
        <v>0.27000001072883606</v>
      </c>
      <c r="H2442" t="s">
        <v>426</v>
      </c>
      <c r="I2442" t="s">
        <v>432</v>
      </c>
    </row>
    <row r="2443" spans="1:9" x14ac:dyDescent="0.2">
      <c r="A2443">
        <v>9</v>
      </c>
      <c r="B2443" t="s">
        <v>38</v>
      </c>
      <c r="C2443">
        <v>1.9990000765801597E-8</v>
      </c>
      <c r="D2443">
        <v>2234.10009765625</v>
      </c>
      <c r="E2443">
        <v>26</v>
      </c>
      <c r="F2443">
        <v>23.200000762939453</v>
      </c>
      <c r="G2443">
        <v>0.30000001192092896</v>
      </c>
      <c r="H2443" t="s">
        <v>426</v>
      </c>
      <c r="I2443" t="s">
        <v>433</v>
      </c>
    </row>
    <row r="2444" spans="1:9" x14ac:dyDescent="0.2">
      <c r="A2444">
        <v>10</v>
      </c>
      <c r="B2444" t="s">
        <v>39</v>
      </c>
      <c r="C2444">
        <v>1.9990000765801597E-8</v>
      </c>
      <c r="D2444">
        <v>3787.300048828125</v>
      </c>
      <c r="E2444">
        <v>69.599998474121094</v>
      </c>
      <c r="F2444">
        <v>20.200000762939453</v>
      </c>
      <c r="G2444">
        <v>0.23000000417232513</v>
      </c>
      <c r="H2444" t="s">
        <v>426</v>
      </c>
      <c r="I2444" t="s">
        <v>434</v>
      </c>
    </row>
    <row r="2445" spans="1:9" x14ac:dyDescent="0.2">
      <c r="A2445">
        <v>11</v>
      </c>
      <c r="B2445" t="s">
        <v>40</v>
      </c>
      <c r="C2445">
        <v>2.0010000767456404E-8</v>
      </c>
      <c r="D2445">
        <v>4901</v>
      </c>
      <c r="E2445">
        <v>11.699999809265137</v>
      </c>
      <c r="F2445">
        <v>9.8999996185302734</v>
      </c>
      <c r="G2445">
        <v>0.20000000298023224</v>
      </c>
      <c r="H2445" t="s">
        <v>426</v>
      </c>
      <c r="I2445" t="s">
        <v>435</v>
      </c>
    </row>
    <row r="2447" spans="1:9" x14ac:dyDescent="0.2">
      <c r="A2447" t="s">
        <v>62</v>
      </c>
    </row>
    <row r="2450" spans="1:10" x14ac:dyDescent="0.2">
      <c r="A2450" t="s">
        <v>368</v>
      </c>
    </row>
    <row r="2451" spans="1:10" x14ac:dyDescent="0.2">
      <c r="A2451" t="s">
        <v>369</v>
      </c>
    </row>
    <row r="2452" spans="1:10" x14ac:dyDescent="0.2">
      <c r="A2452" t="s">
        <v>21</v>
      </c>
      <c r="B2452" t="s">
        <v>22</v>
      </c>
      <c r="C2452" t="s">
        <v>370</v>
      </c>
      <c r="D2452" t="s">
        <v>371</v>
      </c>
      <c r="E2452" t="s">
        <v>372</v>
      </c>
      <c r="F2452" t="s">
        <v>373</v>
      </c>
      <c r="G2452" t="s">
        <v>374</v>
      </c>
      <c r="H2452" t="s">
        <v>375</v>
      </c>
      <c r="I2452" t="s">
        <v>376</v>
      </c>
      <c r="J2452" t="s">
        <v>377</v>
      </c>
    </row>
    <row r="2453" spans="1:10" x14ac:dyDescent="0.2">
      <c r="A2453">
        <v>1</v>
      </c>
      <c r="B2453" t="s">
        <v>30</v>
      </c>
      <c r="C2453" t="s">
        <v>378</v>
      </c>
      <c r="D2453" t="s">
        <v>379</v>
      </c>
      <c r="E2453">
        <v>1</v>
      </c>
      <c r="F2453">
        <v>15</v>
      </c>
      <c r="G2453">
        <v>84.869003295898438</v>
      </c>
      <c r="H2453">
        <v>1.8320000171661377</v>
      </c>
      <c r="I2453">
        <v>6</v>
      </c>
      <c r="J2453">
        <v>5</v>
      </c>
    </row>
    <row r="2454" spans="1:10" x14ac:dyDescent="0.2">
      <c r="A2454">
        <v>2</v>
      </c>
      <c r="B2454" t="s">
        <v>31</v>
      </c>
      <c r="C2454" t="s">
        <v>378</v>
      </c>
      <c r="D2454" t="s">
        <v>380</v>
      </c>
      <c r="E2454">
        <v>2</v>
      </c>
      <c r="F2454">
        <v>15</v>
      </c>
      <c r="G2454">
        <v>151.10800170898438</v>
      </c>
      <c r="H2454">
        <v>0.47277998924255371</v>
      </c>
      <c r="I2454">
        <v>2</v>
      </c>
      <c r="J2454">
        <v>2</v>
      </c>
    </row>
    <row r="2455" spans="1:10" x14ac:dyDescent="0.2">
      <c r="A2455">
        <v>3</v>
      </c>
      <c r="B2455" t="s">
        <v>32</v>
      </c>
      <c r="C2455" t="s">
        <v>378</v>
      </c>
      <c r="D2455" t="s">
        <v>380</v>
      </c>
      <c r="E2455">
        <v>2</v>
      </c>
      <c r="F2455">
        <v>15</v>
      </c>
      <c r="G2455">
        <v>119.48699951171875</v>
      </c>
      <c r="H2455">
        <v>0.37413999438285828</v>
      </c>
      <c r="I2455">
        <v>3</v>
      </c>
      <c r="J2455">
        <v>7</v>
      </c>
    </row>
    <row r="2456" spans="1:10" x14ac:dyDescent="0.2">
      <c r="A2456">
        <v>4</v>
      </c>
      <c r="B2456" t="s">
        <v>33</v>
      </c>
      <c r="C2456" t="s">
        <v>378</v>
      </c>
      <c r="D2456" t="s">
        <v>380</v>
      </c>
      <c r="E2456">
        <v>2</v>
      </c>
      <c r="F2456">
        <v>15</v>
      </c>
      <c r="G2456">
        <v>107.24500274658203</v>
      </c>
      <c r="H2456">
        <v>0.33583998680114746</v>
      </c>
      <c r="I2456">
        <v>2</v>
      </c>
      <c r="J2456">
        <v>2.4000000953674316</v>
      </c>
    </row>
    <row r="2457" spans="1:10" x14ac:dyDescent="0.2">
      <c r="A2457">
        <v>5</v>
      </c>
      <c r="B2457" t="s">
        <v>34</v>
      </c>
      <c r="C2457" t="s">
        <v>378</v>
      </c>
      <c r="D2457" t="s">
        <v>381</v>
      </c>
      <c r="E2457">
        <v>4</v>
      </c>
      <c r="F2457">
        <v>15</v>
      </c>
      <c r="G2457">
        <v>129.45700073242188</v>
      </c>
      <c r="H2457">
        <v>1.1910099983215332</v>
      </c>
      <c r="I2457">
        <v>4.9000000953674316</v>
      </c>
      <c r="J2457">
        <v>4.1999998092651367</v>
      </c>
    </row>
    <row r="2458" spans="1:10" x14ac:dyDescent="0.2">
      <c r="A2458">
        <v>6</v>
      </c>
      <c r="B2458" t="s">
        <v>35</v>
      </c>
      <c r="C2458" t="s">
        <v>378</v>
      </c>
      <c r="D2458" t="s">
        <v>381</v>
      </c>
      <c r="E2458">
        <v>4</v>
      </c>
      <c r="F2458">
        <v>15</v>
      </c>
      <c r="G2458">
        <v>90.679000854492188</v>
      </c>
      <c r="H2458">
        <v>0.83393001556396484</v>
      </c>
      <c r="I2458">
        <v>5.5</v>
      </c>
      <c r="J2458">
        <v>5.9000000953674316</v>
      </c>
    </row>
    <row r="2459" spans="1:10" x14ac:dyDescent="0.2">
      <c r="A2459">
        <v>7</v>
      </c>
      <c r="B2459" t="s">
        <v>36</v>
      </c>
      <c r="C2459" t="s">
        <v>378</v>
      </c>
      <c r="D2459" t="s">
        <v>381</v>
      </c>
      <c r="E2459">
        <v>4</v>
      </c>
      <c r="F2459">
        <v>15</v>
      </c>
      <c r="G2459">
        <v>77.502998352050781</v>
      </c>
      <c r="H2459">
        <v>0.71253997087478638</v>
      </c>
      <c r="I2459">
        <v>3.2999999523162842</v>
      </c>
      <c r="J2459">
        <v>4.0999999046325684</v>
      </c>
    </row>
    <row r="2460" spans="1:10" x14ac:dyDescent="0.2">
      <c r="A2460">
        <v>8</v>
      </c>
      <c r="B2460" t="s">
        <v>37</v>
      </c>
      <c r="C2460" t="s">
        <v>378</v>
      </c>
      <c r="D2460" t="s">
        <v>381</v>
      </c>
      <c r="E2460">
        <v>4</v>
      </c>
      <c r="F2460">
        <v>15</v>
      </c>
      <c r="G2460">
        <v>107.51300048828125</v>
      </c>
      <c r="H2460">
        <v>0.98900002241134644</v>
      </c>
      <c r="I2460">
        <v>7.5</v>
      </c>
      <c r="J2460">
        <v>3</v>
      </c>
    </row>
    <row r="2461" spans="1:10" x14ac:dyDescent="0.2">
      <c r="A2461">
        <v>9</v>
      </c>
      <c r="B2461" t="s">
        <v>38</v>
      </c>
      <c r="C2461" t="s">
        <v>378</v>
      </c>
      <c r="D2461" t="s">
        <v>382</v>
      </c>
      <c r="E2461">
        <v>5</v>
      </c>
      <c r="F2461">
        <v>15</v>
      </c>
      <c r="G2461">
        <v>134.93400573730469</v>
      </c>
      <c r="H2461">
        <v>0.19359999895095825</v>
      </c>
      <c r="I2461">
        <v>3.5</v>
      </c>
      <c r="J2461">
        <v>3.5999999046325684</v>
      </c>
    </row>
    <row r="2462" spans="1:10" x14ac:dyDescent="0.2">
      <c r="A2462">
        <v>10</v>
      </c>
      <c r="B2462" t="s">
        <v>39</v>
      </c>
      <c r="C2462" t="s">
        <v>378</v>
      </c>
      <c r="D2462" t="s">
        <v>382</v>
      </c>
      <c r="E2462">
        <v>5</v>
      </c>
      <c r="F2462">
        <v>15</v>
      </c>
      <c r="G2462">
        <v>146.42500305175781</v>
      </c>
      <c r="H2462">
        <v>0.21017999947071075</v>
      </c>
      <c r="I2462">
        <v>1</v>
      </c>
      <c r="J2462">
        <v>3.2999999523162842</v>
      </c>
    </row>
    <row r="2463" spans="1:10" x14ac:dyDescent="0.2">
      <c r="A2463">
        <v>11</v>
      </c>
      <c r="B2463" t="s">
        <v>40</v>
      </c>
      <c r="C2463" t="s">
        <v>378</v>
      </c>
      <c r="D2463" t="s">
        <v>382</v>
      </c>
      <c r="E2463">
        <v>5</v>
      </c>
      <c r="F2463">
        <v>15</v>
      </c>
      <c r="G2463">
        <v>191.38900756835938</v>
      </c>
      <c r="H2463">
        <v>0.27485001087188721</v>
      </c>
      <c r="I2463">
        <v>3</v>
      </c>
      <c r="J2463">
        <v>4</v>
      </c>
    </row>
    <row r="2465" spans="1:10" x14ac:dyDescent="0.2">
      <c r="A2465" t="s">
        <v>21</v>
      </c>
      <c r="B2465" t="s">
        <v>22</v>
      </c>
      <c r="C2465" t="s">
        <v>383</v>
      </c>
      <c r="D2465" t="s">
        <v>384</v>
      </c>
      <c r="E2465" t="s">
        <v>385</v>
      </c>
      <c r="F2465" t="s">
        <v>386</v>
      </c>
      <c r="G2465" t="s">
        <v>387</v>
      </c>
      <c r="H2465" t="s">
        <v>388</v>
      </c>
      <c r="I2465" t="s">
        <v>389</v>
      </c>
      <c r="J2465" t="s">
        <v>390</v>
      </c>
    </row>
    <row r="2466" spans="1:10" x14ac:dyDescent="0.2">
      <c r="A2466">
        <v>1</v>
      </c>
      <c r="B2466" t="s">
        <v>30</v>
      </c>
      <c r="C2466">
        <v>10</v>
      </c>
      <c r="D2466">
        <v>5</v>
      </c>
      <c r="E2466">
        <v>1</v>
      </c>
      <c r="F2466">
        <v>64</v>
      </c>
      <c r="G2466">
        <v>1630</v>
      </c>
      <c r="H2466">
        <v>0.69999998807907104</v>
      </c>
      <c r="I2466">
        <v>9.3000001907348633</v>
      </c>
      <c r="J2466" t="s">
        <v>391</v>
      </c>
    </row>
    <row r="2467" spans="1:10" x14ac:dyDescent="0.2">
      <c r="A2467">
        <v>2</v>
      </c>
      <c r="B2467" t="s">
        <v>31</v>
      </c>
      <c r="C2467">
        <v>20</v>
      </c>
      <c r="D2467">
        <v>10</v>
      </c>
      <c r="E2467">
        <v>0</v>
      </c>
      <c r="F2467">
        <v>64</v>
      </c>
      <c r="G2467">
        <v>1686</v>
      </c>
      <c r="H2467">
        <v>0.69999998807907104</v>
      </c>
      <c r="I2467" t="s">
        <v>392</v>
      </c>
      <c r="J2467" t="s">
        <v>393</v>
      </c>
    </row>
    <row r="2468" spans="1:10" x14ac:dyDescent="0.2">
      <c r="A2468">
        <v>3</v>
      </c>
      <c r="B2468" t="s">
        <v>32</v>
      </c>
      <c r="C2468">
        <v>20</v>
      </c>
      <c r="D2468">
        <v>10</v>
      </c>
      <c r="E2468">
        <v>0</v>
      </c>
      <c r="F2468">
        <v>64</v>
      </c>
      <c r="G2468">
        <v>1672</v>
      </c>
      <c r="H2468">
        <v>0.69999998807907104</v>
      </c>
      <c r="I2468" t="s">
        <v>392</v>
      </c>
      <c r="J2468" t="s">
        <v>393</v>
      </c>
    </row>
    <row r="2469" spans="1:10" x14ac:dyDescent="0.2">
      <c r="A2469">
        <v>4</v>
      </c>
      <c r="B2469" t="s">
        <v>33</v>
      </c>
      <c r="C2469">
        <v>20</v>
      </c>
      <c r="D2469">
        <v>10</v>
      </c>
      <c r="E2469">
        <v>1</v>
      </c>
      <c r="F2469">
        <v>64</v>
      </c>
      <c r="G2469">
        <v>1664</v>
      </c>
      <c r="H2469">
        <v>0.69999998807907104</v>
      </c>
      <c r="I2469" t="s">
        <v>392</v>
      </c>
      <c r="J2469" t="s">
        <v>393</v>
      </c>
    </row>
    <row r="2470" spans="1:10" x14ac:dyDescent="0.2">
      <c r="A2470">
        <v>5</v>
      </c>
      <c r="B2470" t="s">
        <v>34</v>
      </c>
      <c r="C2470">
        <v>10</v>
      </c>
      <c r="D2470">
        <v>5</v>
      </c>
      <c r="E2470">
        <v>1</v>
      </c>
      <c r="F2470">
        <v>32</v>
      </c>
      <c r="G2470">
        <v>1658</v>
      </c>
      <c r="H2470">
        <v>0.69999998807907104</v>
      </c>
      <c r="I2470">
        <v>9.3000001907348633</v>
      </c>
      <c r="J2470" t="s">
        <v>391</v>
      </c>
    </row>
    <row r="2471" spans="1:10" x14ac:dyDescent="0.2">
      <c r="A2471">
        <v>6</v>
      </c>
      <c r="B2471" t="s">
        <v>35</v>
      </c>
      <c r="C2471">
        <v>20</v>
      </c>
      <c r="D2471">
        <v>10</v>
      </c>
      <c r="E2471">
        <v>1</v>
      </c>
      <c r="F2471">
        <v>32</v>
      </c>
      <c r="G2471">
        <v>1632</v>
      </c>
      <c r="H2471">
        <v>0.69999998807907104</v>
      </c>
      <c r="I2471">
        <v>9.3000001907348633</v>
      </c>
      <c r="J2471" t="s">
        <v>391</v>
      </c>
    </row>
    <row r="2472" spans="1:10" x14ac:dyDescent="0.2">
      <c r="A2472">
        <v>7</v>
      </c>
      <c r="B2472" t="s">
        <v>36</v>
      </c>
      <c r="C2472">
        <v>20</v>
      </c>
      <c r="D2472">
        <v>10</v>
      </c>
      <c r="E2472">
        <v>1</v>
      </c>
      <c r="F2472">
        <v>32</v>
      </c>
      <c r="G2472">
        <v>1622</v>
      </c>
      <c r="H2472">
        <v>0.69999998807907104</v>
      </c>
      <c r="I2472">
        <v>9.3000001907348633</v>
      </c>
      <c r="J2472" t="s">
        <v>391</v>
      </c>
    </row>
    <row r="2473" spans="1:10" x14ac:dyDescent="0.2">
      <c r="A2473">
        <v>8</v>
      </c>
      <c r="B2473" t="s">
        <v>37</v>
      </c>
      <c r="C2473">
        <v>20</v>
      </c>
      <c r="D2473">
        <v>10</v>
      </c>
      <c r="E2473">
        <v>1</v>
      </c>
      <c r="F2473">
        <v>32</v>
      </c>
      <c r="G2473">
        <v>1642</v>
      </c>
      <c r="H2473">
        <v>0.69999998807907104</v>
      </c>
      <c r="I2473">
        <v>9.3000001907348633</v>
      </c>
      <c r="J2473" t="s">
        <v>391</v>
      </c>
    </row>
    <row r="2474" spans="1:10" x14ac:dyDescent="0.2">
      <c r="A2474">
        <v>9</v>
      </c>
      <c r="B2474" t="s">
        <v>38</v>
      </c>
      <c r="C2474">
        <v>20</v>
      </c>
      <c r="D2474">
        <v>10</v>
      </c>
      <c r="E2474">
        <v>1</v>
      </c>
      <c r="F2474">
        <v>32</v>
      </c>
      <c r="G2474">
        <v>1690</v>
      </c>
      <c r="H2474">
        <v>0.69999998807907104</v>
      </c>
      <c r="I2474" t="s">
        <v>392</v>
      </c>
      <c r="J2474" t="s">
        <v>393</v>
      </c>
    </row>
    <row r="2475" spans="1:10" x14ac:dyDescent="0.2">
      <c r="A2475">
        <v>10</v>
      </c>
      <c r="B2475" t="s">
        <v>39</v>
      </c>
      <c r="C2475">
        <v>30</v>
      </c>
      <c r="D2475">
        <v>15</v>
      </c>
      <c r="E2475">
        <v>0</v>
      </c>
      <c r="F2475">
        <v>32</v>
      </c>
      <c r="G2475">
        <v>1706</v>
      </c>
      <c r="H2475">
        <v>0.69999998807907104</v>
      </c>
      <c r="I2475" t="s">
        <v>392</v>
      </c>
      <c r="J2475" t="s">
        <v>393</v>
      </c>
    </row>
    <row r="2476" spans="1:10" x14ac:dyDescent="0.2">
      <c r="A2476">
        <v>11</v>
      </c>
      <c r="B2476" t="s">
        <v>40</v>
      </c>
      <c r="C2476">
        <v>30</v>
      </c>
      <c r="D2476">
        <v>15</v>
      </c>
      <c r="E2476">
        <v>1</v>
      </c>
      <c r="F2476">
        <v>32</v>
      </c>
      <c r="G2476">
        <v>1738</v>
      </c>
      <c r="H2476">
        <v>0.69999998807907104</v>
      </c>
      <c r="I2476" t="s">
        <v>392</v>
      </c>
      <c r="J2476" t="s">
        <v>393</v>
      </c>
    </row>
    <row r="2478" spans="1:10" x14ac:dyDescent="0.2">
      <c r="A2478" t="s">
        <v>394</v>
      </c>
    </row>
    <row r="2479" spans="1:10" x14ac:dyDescent="0.2">
      <c r="A2479" t="s">
        <v>395</v>
      </c>
      <c r="B2479" t="s">
        <v>396</v>
      </c>
      <c r="C2479">
        <v>2</v>
      </c>
      <c r="D2479">
        <v>3</v>
      </c>
      <c r="E2479">
        <v>4</v>
      </c>
      <c r="F2479">
        <v>5</v>
      </c>
    </row>
    <row r="2480" spans="1:10" x14ac:dyDescent="0.2">
      <c r="A2480">
        <v>1</v>
      </c>
      <c r="B2480" t="s">
        <v>397</v>
      </c>
      <c r="C2480" t="s">
        <v>398</v>
      </c>
      <c r="D2480" t="s">
        <v>392</v>
      </c>
      <c r="E2480" t="s">
        <v>399</v>
      </c>
      <c r="F2480" t="s">
        <v>400</v>
      </c>
    </row>
    <row r="2481" spans="1:8" x14ac:dyDescent="0.2">
      <c r="A2481">
        <v>2</v>
      </c>
      <c r="B2481" t="s">
        <v>392</v>
      </c>
      <c r="C2481" t="s">
        <v>401</v>
      </c>
      <c r="D2481" t="s">
        <v>392</v>
      </c>
      <c r="E2481" t="s">
        <v>402</v>
      </c>
      <c r="F2481" t="s">
        <v>403</v>
      </c>
    </row>
    <row r="2482" spans="1:8" x14ac:dyDescent="0.2">
      <c r="A2482">
        <v>3</v>
      </c>
      <c r="B2482" t="s">
        <v>392</v>
      </c>
      <c r="C2482" t="s">
        <v>404</v>
      </c>
      <c r="D2482" t="s">
        <v>392</v>
      </c>
      <c r="E2482" t="s">
        <v>405</v>
      </c>
      <c r="F2482" t="s">
        <v>40</v>
      </c>
    </row>
    <row r="2483" spans="1:8" x14ac:dyDescent="0.2">
      <c r="A2483">
        <v>4</v>
      </c>
      <c r="B2483" t="s">
        <v>392</v>
      </c>
      <c r="C2483" t="s">
        <v>392</v>
      </c>
      <c r="D2483" t="s">
        <v>392</v>
      </c>
      <c r="E2483" t="s">
        <v>406</v>
      </c>
      <c r="F2483" t="s">
        <v>392</v>
      </c>
    </row>
    <row r="2485" spans="1:8" x14ac:dyDescent="0.2">
      <c r="A2485" t="s">
        <v>407</v>
      </c>
    </row>
    <row r="2487" spans="1:8" x14ac:dyDescent="0.2">
      <c r="A2487" t="s">
        <v>408</v>
      </c>
    </row>
    <row r="2488" spans="1:8" x14ac:dyDescent="0.2">
      <c r="A2488" t="s">
        <v>21</v>
      </c>
      <c r="B2488" t="s">
        <v>22</v>
      </c>
      <c r="C2488" t="s">
        <v>409</v>
      </c>
      <c r="D2488" t="s">
        <v>43</v>
      </c>
      <c r="E2488" t="s">
        <v>410</v>
      </c>
      <c r="F2488" t="s">
        <v>46</v>
      </c>
      <c r="G2488" t="s">
        <v>47</v>
      </c>
      <c r="H2488" t="s">
        <v>30</v>
      </c>
    </row>
    <row r="2489" spans="1:8" x14ac:dyDescent="0.2">
      <c r="A2489">
        <v>1</v>
      </c>
      <c r="B2489" t="s">
        <v>30</v>
      </c>
      <c r="C2489" t="s">
        <v>411</v>
      </c>
      <c r="D2489">
        <v>3.7672998905181885</v>
      </c>
      <c r="E2489">
        <v>3.4723999500274658</v>
      </c>
      <c r="F2489">
        <v>21.532199859619141</v>
      </c>
      <c r="G2489">
        <v>0.16130000352859497</v>
      </c>
      <c r="H2489">
        <v>1</v>
      </c>
    </row>
    <row r="2490" spans="1:8" x14ac:dyDescent="0.2">
      <c r="A2490">
        <v>2</v>
      </c>
      <c r="B2490" t="s">
        <v>31</v>
      </c>
      <c r="C2490" t="s">
        <v>412</v>
      </c>
      <c r="D2490">
        <v>7.5739998817443848</v>
      </c>
      <c r="E2490">
        <v>1.614799976348877</v>
      </c>
      <c r="F2490">
        <v>1.996399998664856</v>
      </c>
      <c r="G2490">
        <v>0.80889999866485596</v>
      </c>
      <c r="H2490">
        <v>1</v>
      </c>
    </row>
    <row r="2491" spans="1:8" x14ac:dyDescent="0.2">
      <c r="A2491">
        <v>3</v>
      </c>
      <c r="B2491" t="s">
        <v>50</v>
      </c>
      <c r="C2491" t="s">
        <v>413</v>
      </c>
      <c r="D2491">
        <v>15.250300407409668</v>
      </c>
      <c r="E2491">
        <v>1.0709999799728394</v>
      </c>
      <c r="F2491">
        <v>1.2035000324249268</v>
      </c>
      <c r="G2491">
        <v>0.88969999551773071</v>
      </c>
      <c r="H2491">
        <v>1.0002000331878662</v>
      </c>
    </row>
    <row r="2492" spans="1:8" x14ac:dyDescent="0.2">
      <c r="A2492">
        <v>4</v>
      </c>
      <c r="B2492" t="s">
        <v>51</v>
      </c>
      <c r="C2492" t="s">
        <v>414</v>
      </c>
      <c r="D2492">
        <v>24.793899536132812</v>
      </c>
      <c r="E2492">
        <v>0.86309999227523804</v>
      </c>
      <c r="F2492">
        <v>0.93500000238418579</v>
      </c>
      <c r="G2492">
        <v>0.92309999465942383</v>
      </c>
      <c r="H2492">
        <v>1.0001000165939331</v>
      </c>
    </row>
    <row r="2493" spans="1:8" x14ac:dyDescent="0.2">
      <c r="A2493">
        <v>5</v>
      </c>
      <c r="B2493" t="s">
        <v>52</v>
      </c>
      <c r="C2493" t="s">
        <v>415</v>
      </c>
      <c r="D2493">
        <v>11.592599868774414</v>
      </c>
      <c r="E2493">
        <v>5.3768000602722168</v>
      </c>
      <c r="F2493">
        <v>10.723799705505371</v>
      </c>
      <c r="G2493">
        <v>0.49950000643730164</v>
      </c>
      <c r="H2493">
        <v>1.0038000345230103</v>
      </c>
    </row>
    <row r="2494" spans="1:8" x14ac:dyDescent="0.2">
      <c r="A2494">
        <v>6</v>
      </c>
      <c r="B2494" t="s">
        <v>53</v>
      </c>
      <c r="C2494" t="s">
        <v>416</v>
      </c>
      <c r="D2494">
        <v>21.579999923706055</v>
      </c>
      <c r="E2494">
        <v>3.6456000804901123</v>
      </c>
      <c r="F2494">
        <v>5.8873000144958496</v>
      </c>
      <c r="G2494">
        <v>0.61500000953674316</v>
      </c>
      <c r="H2494">
        <v>1.0068999528884888</v>
      </c>
    </row>
    <row r="2495" spans="1:8" x14ac:dyDescent="0.2">
      <c r="A2495">
        <v>7</v>
      </c>
      <c r="B2495" t="s">
        <v>54</v>
      </c>
      <c r="C2495" t="s">
        <v>414</v>
      </c>
      <c r="D2495">
        <v>55.340999603271484</v>
      </c>
      <c r="E2495">
        <v>3.2097001075744629</v>
      </c>
      <c r="F2495">
        <v>4.4021000862121582</v>
      </c>
      <c r="G2495">
        <v>0.72850000858306885</v>
      </c>
      <c r="H2495">
        <v>1.0009000301361084</v>
      </c>
    </row>
    <row r="2496" spans="1:8" x14ac:dyDescent="0.2">
      <c r="A2496">
        <v>8</v>
      </c>
      <c r="B2496" t="s">
        <v>55</v>
      </c>
      <c r="C2496" t="s">
        <v>416</v>
      </c>
      <c r="D2496">
        <v>20.350000381469727</v>
      </c>
      <c r="E2496">
        <v>4.6729998588562012</v>
      </c>
      <c r="F2496">
        <v>7.9214000701904297</v>
      </c>
      <c r="G2496">
        <v>0.58609998226165771</v>
      </c>
      <c r="H2496">
        <v>1.0065000057220459</v>
      </c>
    </row>
    <row r="2497" spans="1:9" x14ac:dyDescent="0.2">
      <c r="A2497">
        <v>9</v>
      </c>
      <c r="B2497" t="s">
        <v>56</v>
      </c>
      <c r="C2497" t="s">
        <v>417</v>
      </c>
      <c r="D2497">
        <v>23.877099990844727</v>
      </c>
      <c r="E2497">
        <v>0.19910000264644623</v>
      </c>
      <c r="F2497">
        <v>0.20250000059604645</v>
      </c>
      <c r="G2497">
        <v>0.98320001363754272</v>
      </c>
      <c r="H2497">
        <v>1</v>
      </c>
    </row>
    <row r="2498" spans="1:9" x14ac:dyDescent="0.2">
      <c r="A2498">
        <v>10</v>
      </c>
      <c r="B2498" t="s">
        <v>57</v>
      </c>
      <c r="C2498" t="s">
        <v>418</v>
      </c>
      <c r="D2498">
        <v>42.30059814453125</v>
      </c>
      <c r="E2498">
        <v>0.26780000329017639</v>
      </c>
      <c r="F2498">
        <v>0.27369999885559082</v>
      </c>
      <c r="G2498">
        <v>0.97869998216629028</v>
      </c>
      <c r="H2498">
        <v>1</v>
      </c>
    </row>
    <row r="2499" spans="1:9" x14ac:dyDescent="0.2">
      <c r="A2499">
        <v>11</v>
      </c>
      <c r="B2499" t="s">
        <v>58</v>
      </c>
      <c r="C2499" t="s">
        <v>419</v>
      </c>
      <c r="D2499">
        <v>99.9833984375</v>
      </c>
      <c r="E2499">
        <v>0.59130001068115234</v>
      </c>
      <c r="F2499">
        <v>0.60600000619888306</v>
      </c>
      <c r="G2499">
        <v>0.9757000207901001</v>
      </c>
      <c r="H2499">
        <v>1</v>
      </c>
    </row>
    <row r="2501" spans="1:9" x14ac:dyDescent="0.2">
      <c r="A2501" t="s">
        <v>420</v>
      </c>
    </row>
    <row r="2502" spans="1:9" x14ac:dyDescent="0.2">
      <c r="A2502" t="s">
        <v>21</v>
      </c>
      <c r="B2502" t="s">
        <v>22</v>
      </c>
      <c r="C2502" t="s">
        <v>421</v>
      </c>
      <c r="D2502" t="s">
        <v>24</v>
      </c>
      <c r="E2502" t="s">
        <v>422</v>
      </c>
      <c r="F2502" t="s">
        <v>423</v>
      </c>
      <c r="G2502" t="s">
        <v>27</v>
      </c>
      <c r="H2502" t="s">
        <v>424</v>
      </c>
      <c r="I2502" t="s">
        <v>425</v>
      </c>
    </row>
    <row r="2503" spans="1:9" x14ac:dyDescent="0.2">
      <c r="A2503">
        <v>1</v>
      </c>
      <c r="B2503" t="s">
        <v>30</v>
      </c>
      <c r="C2503">
        <v>2.0010000767456404E-8</v>
      </c>
      <c r="D2503">
        <v>518.70001220703125</v>
      </c>
      <c r="E2503">
        <v>137.5</v>
      </c>
      <c r="F2503">
        <v>84</v>
      </c>
      <c r="G2503">
        <v>0.74000000953674316</v>
      </c>
      <c r="H2503" t="s">
        <v>426</v>
      </c>
      <c r="I2503" t="s">
        <v>427</v>
      </c>
    </row>
    <row r="2504" spans="1:9" x14ac:dyDescent="0.2">
      <c r="A2504">
        <v>2</v>
      </c>
      <c r="B2504" t="s">
        <v>31</v>
      </c>
      <c r="C2504">
        <v>2.0010000767456404E-8</v>
      </c>
      <c r="D2504">
        <v>2201.199951171875</v>
      </c>
      <c r="E2504">
        <v>15.699999809265137</v>
      </c>
      <c r="F2504">
        <v>11</v>
      </c>
      <c r="G2504">
        <v>0.30000001192092896</v>
      </c>
      <c r="H2504" t="s">
        <v>426</v>
      </c>
      <c r="I2504" t="s">
        <v>428</v>
      </c>
    </row>
    <row r="2505" spans="1:9" x14ac:dyDescent="0.2">
      <c r="A2505">
        <v>3</v>
      </c>
      <c r="B2505" t="s">
        <v>32</v>
      </c>
      <c r="C2505">
        <v>2.0010000767456404E-8</v>
      </c>
      <c r="D2505">
        <v>5679.7998046875</v>
      </c>
      <c r="E2505">
        <v>33.599998474121094</v>
      </c>
      <c r="F2505">
        <v>22.700000762939453</v>
      </c>
      <c r="G2505">
        <v>0.18999999761581421</v>
      </c>
      <c r="H2505" t="s">
        <v>426</v>
      </c>
      <c r="I2505" t="s">
        <v>429</v>
      </c>
    </row>
    <row r="2506" spans="1:9" x14ac:dyDescent="0.2">
      <c r="A2506">
        <v>4</v>
      </c>
      <c r="B2506" t="s">
        <v>33</v>
      </c>
      <c r="C2506">
        <v>1.9990000765801597E-8</v>
      </c>
      <c r="D2506">
        <v>9333.5</v>
      </c>
      <c r="E2506">
        <v>48.799999237060547</v>
      </c>
      <c r="F2506">
        <v>43.299999237060547</v>
      </c>
      <c r="G2506">
        <v>0.15000000596046448</v>
      </c>
      <c r="H2506" t="s">
        <v>426</v>
      </c>
      <c r="I2506" t="s">
        <v>430</v>
      </c>
    </row>
    <row r="2507" spans="1:9" x14ac:dyDescent="0.2">
      <c r="A2507">
        <v>5</v>
      </c>
      <c r="B2507" t="s">
        <v>34</v>
      </c>
      <c r="C2507">
        <v>1.9990000765801597E-8</v>
      </c>
      <c r="D2507">
        <v>946.0999755859375</v>
      </c>
      <c r="E2507">
        <v>8</v>
      </c>
      <c r="F2507">
        <v>6</v>
      </c>
      <c r="G2507">
        <v>0.46000000834465027</v>
      </c>
      <c r="H2507" t="s">
        <v>426</v>
      </c>
      <c r="I2507" t="s">
        <v>431</v>
      </c>
    </row>
    <row r="2508" spans="1:9" x14ac:dyDescent="0.2">
      <c r="A2508">
        <v>6</v>
      </c>
      <c r="B2508" t="s">
        <v>35</v>
      </c>
      <c r="C2508">
        <v>1.9999999878450581E-8</v>
      </c>
      <c r="D2508">
        <v>3476.10009765625</v>
      </c>
      <c r="E2508">
        <v>37.200000762939453</v>
      </c>
      <c r="F2508">
        <v>18.200000762939453</v>
      </c>
      <c r="G2508">
        <v>0.23999999463558197</v>
      </c>
      <c r="H2508" t="s">
        <v>426</v>
      </c>
      <c r="I2508" t="s">
        <v>432</v>
      </c>
    </row>
    <row r="2509" spans="1:9" x14ac:dyDescent="0.2">
      <c r="A2509">
        <v>7</v>
      </c>
      <c r="B2509" t="s">
        <v>36</v>
      </c>
      <c r="C2509">
        <v>1.9990000765801597E-8</v>
      </c>
      <c r="D2509">
        <v>10542.5</v>
      </c>
      <c r="E2509">
        <v>126.69999694824219</v>
      </c>
      <c r="F2509">
        <v>38.400001525878906</v>
      </c>
      <c r="G2509">
        <v>0.14000000059604645</v>
      </c>
      <c r="H2509" t="s">
        <v>426</v>
      </c>
      <c r="I2509" t="s">
        <v>430</v>
      </c>
    </row>
    <row r="2510" spans="1:9" x14ac:dyDescent="0.2">
      <c r="A2510">
        <v>8</v>
      </c>
      <c r="B2510" t="s">
        <v>37</v>
      </c>
      <c r="C2510">
        <v>1.9999999878450581E-8</v>
      </c>
      <c r="D2510">
        <v>2742.5</v>
      </c>
      <c r="E2510">
        <v>17.200000762939453</v>
      </c>
      <c r="F2510">
        <v>15</v>
      </c>
      <c r="G2510">
        <v>0.27000001072883606</v>
      </c>
      <c r="H2510" t="s">
        <v>426</v>
      </c>
      <c r="I2510" t="s">
        <v>432</v>
      </c>
    </row>
    <row r="2511" spans="1:9" x14ac:dyDescent="0.2">
      <c r="A2511">
        <v>9</v>
      </c>
      <c r="B2511" t="s">
        <v>38</v>
      </c>
      <c r="C2511">
        <v>1.9990000765801597E-8</v>
      </c>
      <c r="D2511">
        <v>2234.10009765625</v>
      </c>
      <c r="E2511">
        <v>26</v>
      </c>
      <c r="F2511">
        <v>23.200000762939453</v>
      </c>
      <c r="G2511">
        <v>0.30000001192092896</v>
      </c>
      <c r="H2511" t="s">
        <v>426</v>
      </c>
      <c r="I2511" t="s">
        <v>433</v>
      </c>
    </row>
    <row r="2512" spans="1:9" x14ac:dyDescent="0.2">
      <c r="A2512">
        <v>10</v>
      </c>
      <c r="B2512" t="s">
        <v>39</v>
      </c>
      <c r="C2512">
        <v>1.9990000765801597E-8</v>
      </c>
      <c r="D2512">
        <v>3787.300048828125</v>
      </c>
      <c r="E2512">
        <v>69.599998474121094</v>
      </c>
      <c r="F2512">
        <v>20.200000762939453</v>
      </c>
      <c r="G2512">
        <v>0.23000000417232513</v>
      </c>
      <c r="H2512" t="s">
        <v>426</v>
      </c>
      <c r="I2512" t="s">
        <v>434</v>
      </c>
    </row>
    <row r="2513" spans="1:10" x14ac:dyDescent="0.2">
      <c r="A2513">
        <v>11</v>
      </c>
      <c r="B2513" t="s">
        <v>40</v>
      </c>
      <c r="C2513">
        <v>2.0010000767456404E-8</v>
      </c>
      <c r="D2513">
        <v>4901</v>
      </c>
      <c r="E2513">
        <v>11.699999809265137</v>
      </c>
      <c r="F2513">
        <v>9.8999996185302734</v>
      </c>
      <c r="G2513">
        <v>0.20000000298023224</v>
      </c>
      <c r="H2513" t="s">
        <v>426</v>
      </c>
      <c r="I2513" t="s">
        <v>435</v>
      </c>
    </row>
    <row r="2515" spans="1:10" x14ac:dyDescent="0.2">
      <c r="A2515" t="s">
        <v>62</v>
      </c>
    </row>
    <row r="2518" spans="1:10" x14ac:dyDescent="0.2">
      <c r="A2518" t="s">
        <v>368</v>
      </c>
    </row>
    <row r="2519" spans="1:10" x14ac:dyDescent="0.2">
      <c r="A2519" t="s">
        <v>369</v>
      </c>
    </row>
    <row r="2520" spans="1:10" x14ac:dyDescent="0.2">
      <c r="A2520" t="s">
        <v>21</v>
      </c>
      <c r="B2520" t="s">
        <v>22</v>
      </c>
      <c r="C2520" t="s">
        <v>370</v>
      </c>
      <c r="D2520" t="s">
        <v>371</v>
      </c>
      <c r="E2520" t="s">
        <v>372</v>
      </c>
      <c r="F2520" t="s">
        <v>373</v>
      </c>
      <c r="G2520" t="s">
        <v>374</v>
      </c>
      <c r="H2520" t="s">
        <v>375</v>
      </c>
      <c r="I2520" t="s">
        <v>376</v>
      </c>
      <c r="J2520" t="s">
        <v>377</v>
      </c>
    </row>
    <row r="2521" spans="1:10" x14ac:dyDescent="0.2">
      <c r="A2521">
        <v>1</v>
      </c>
      <c r="B2521" t="s">
        <v>30</v>
      </c>
      <c r="C2521" t="s">
        <v>378</v>
      </c>
      <c r="D2521" t="s">
        <v>379</v>
      </c>
      <c r="E2521">
        <v>1</v>
      </c>
      <c r="F2521">
        <v>15</v>
      </c>
      <c r="G2521">
        <v>84.869003295898438</v>
      </c>
      <c r="H2521">
        <v>1.8320000171661377</v>
      </c>
      <c r="I2521">
        <v>6</v>
      </c>
      <c r="J2521">
        <v>5</v>
      </c>
    </row>
    <row r="2522" spans="1:10" x14ac:dyDescent="0.2">
      <c r="A2522">
        <v>2</v>
      </c>
      <c r="B2522" t="s">
        <v>31</v>
      </c>
      <c r="C2522" t="s">
        <v>378</v>
      </c>
      <c r="D2522" t="s">
        <v>380</v>
      </c>
      <c r="E2522">
        <v>2</v>
      </c>
      <c r="F2522">
        <v>15</v>
      </c>
      <c r="G2522">
        <v>151.10800170898438</v>
      </c>
      <c r="H2522">
        <v>0.47277998924255371</v>
      </c>
      <c r="I2522">
        <v>2</v>
      </c>
      <c r="J2522">
        <v>2</v>
      </c>
    </row>
    <row r="2523" spans="1:10" x14ac:dyDescent="0.2">
      <c r="A2523">
        <v>3</v>
      </c>
      <c r="B2523" t="s">
        <v>32</v>
      </c>
      <c r="C2523" t="s">
        <v>378</v>
      </c>
      <c r="D2523" t="s">
        <v>380</v>
      </c>
      <c r="E2523">
        <v>2</v>
      </c>
      <c r="F2523">
        <v>15</v>
      </c>
      <c r="G2523">
        <v>119.48699951171875</v>
      </c>
      <c r="H2523">
        <v>0.37413999438285828</v>
      </c>
      <c r="I2523">
        <v>3</v>
      </c>
      <c r="J2523">
        <v>7</v>
      </c>
    </row>
    <row r="2524" spans="1:10" x14ac:dyDescent="0.2">
      <c r="A2524">
        <v>4</v>
      </c>
      <c r="B2524" t="s">
        <v>33</v>
      </c>
      <c r="C2524" t="s">
        <v>378</v>
      </c>
      <c r="D2524" t="s">
        <v>380</v>
      </c>
      <c r="E2524">
        <v>2</v>
      </c>
      <c r="F2524">
        <v>15</v>
      </c>
      <c r="G2524">
        <v>107.24500274658203</v>
      </c>
      <c r="H2524">
        <v>0.33583998680114746</v>
      </c>
      <c r="I2524">
        <v>2</v>
      </c>
      <c r="J2524">
        <v>2.4000000953674316</v>
      </c>
    </row>
    <row r="2525" spans="1:10" x14ac:dyDescent="0.2">
      <c r="A2525">
        <v>5</v>
      </c>
      <c r="B2525" t="s">
        <v>34</v>
      </c>
      <c r="C2525" t="s">
        <v>378</v>
      </c>
      <c r="D2525" t="s">
        <v>381</v>
      </c>
      <c r="E2525">
        <v>4</v>
      </c>
      <c r="F2525">
        <v>15</v>
      </c>
      <c r="G2525">
        <v>129.45700073242188</v>
      </c>
      <c r="H2525">
        <v>1.1910099983215332</v>
      </c>
      <c r="I2525">
        <v>4.9000000953674316</v>
      </c>
      <c r="J2525">
        <v>4.1999998092651367</v>
      </c>
    </row>
    <row r="2526" spans="1:10" x14ac:dyDescent="0.2">
      <c r="A2526">
        <v>6</v>
      </c>
      <c r="B2526" t="s">
        <v>35</v>
      </c>
      <c r="C2526" t="s">
        <v>378</v>
      </c>
      <c r="D2526" t="s">
        <v>381</v>
      </c>
      <c r="E2526">
        <v>4</v>
      </c>
      <c r="F2526">
        <v>15</v>
      </c>
      <c r="G2526">
        <v>90.679000854492188</v>
      </c>
      <c r="H2526">
        <v>0.83393001556396484</v>
      </c>
      <c r="I2526">
        <v>5.5</v>
      </c>
      <c r="J2526">
        <v>5.9000000953674316</v>
      </c>
    </row>
    <row r="2527" spans="1:10" x14ac:dyDescent="0.2">
      <c r="A2527">
        <v>7</v>
      </c>
      <c r="B2527" t="s">
        <v>36</v>
      </c>
      <c r="C2527" t="s">
        <v>378</v>
      </c>
      <c r="D2527" t="s">
        <v>381</v>
      </c>
      <c r="E2527">
        <v>4</v>
      </c>
      <c r="F2527">
        <v>15</v>
      </c>
      <c r="G2527">
        <v>77.502998352050781</v>
      </c>
      <c r="H2527">
        <v>0.71253997087478638</v>
      </c>
      <c r="I2527">
        <v>3.2999999523162842</v>
      </c>
      <c r="J2527">
        <v>4.0999999046325684</v>
      </c>
    </row>
    <row r="2528" spans="1:10" x14ac:dyDescent="0.2">
      <c r="A2528">
        <v>8</v>
      </c>
      <c r="B2528" t="s">
        <v>37</v>
      </c>
      <c r="C2528" t="s">
        <v>378</v>
      </c>
      <c r="D2528" t="s">
        <v>381</v>
      </c>
      <c r="E2528">
        <v>4</v>
      </c>
      <c r="F2528">
        <v>15</v>
      </c>
      <c r="G2528">
        <v>107.51300048828125</v>
      </c>
      <c r="H2528">
        <v>0.98900002241134644</v>
      </c>
      <c r="I2528">
        <v>7.5</v>
      </c>
      <c r="J2528">
        <v>3</v>
      </c>
    </row>
    <row r="2529" spans="1:10" x14ac:dyDescent="0.2">
      <c r="A2529">
        <v>9</v>
      </c>
      <c r="B2529" t="s">
        <v>38</v>
      </c>
      <c r="C2529" t="s">
        <v>378</v>
      </c>
      <c r="D2529" t="s">
        <v>382</v>
      </c>
      <c r="E2529">
        <v>5</v>
      </c>
      <c r="F2529">
        <v>15</v>
      </c>
      <c r="G2529">
        <v>134.93400573730469</v>
      </c>
      <c r="H2529">
        <v>0.19359999895095825</v>
      </c>
      <c r="I2529">
        <v>3.5</v>
      </c>
      <c r="J2529">
        <v>3.5999999046325684</v>
      </c>
    </row>
    <row r="2530" spans="1:10" x14ac:dyDescent="0.2">
      <c r="A2530">
        <v>10</v>
      </c>
      <c r="B2530" t="s">
        <v>39</v>
      </c>
      <c r="C2530" t="s">
        <v>378</v>
      </c>
      <c r="D2530" t="s">
        <v>382</v>
      </c>
      <c r="E2530">
        <v>5</v>
      </c>
      <c r="F2530">
        <v>15</v>
      </c>
      <c r="G2530">
        <v>146.42500305175781</v>
      </c>
      <c r="H2530">
        <v>0.21017999947071075</v>
      </c>
      <c r="I2530">
        <v>1</v>
      </c>
      <c r="J2530">
        <v>3.2999999523162842</v>
      </c>
    </row>
    <row r="2531" spans="1:10" x14ac:dyDescent="0.2">
      <c r="A2531">
        <v>11</v>
      </c>
      <c r="B2531" t="s">
        <v>40</v>
      </c>
      <c r="C2531" t="s">
        <v>378</v>
      </c>
      <c r="D2531" t="s">
        <v>382</v>
      </c>
      <c r="E2531">
        <v>5</v>
      </c>
      <c r="F2531">
        <v>15</v>
      </c>
      <c r="G2531">
        <v>191.38900756835938</v>
      </c>
      <c r="H2531">
        <v>0.27485001087188721</v>
      </c>
      <c r="I2531">
        <v>3</v>
      </c>
      <c r="J2531">
        <v>4</v>
      </c>
    </row>
    <row r="2533" spans="1:10" x14ac:dyDescent="0.2">
      <c r="A2533" t="s">
        <v>21</v>
      </c>
      <c r="B2533" t="s">
        <v>22</v>
      </c>
      <c r="C2533" t="s">
        <v>383</v>
      </c>
      <c r="D2533" t="s">
        <v>384</v>
      </c>
      <c r="E2533" t="s">
        <v>385</v>
      </c>
      <c r="F2533" t="s">
        <v>386</v>
      </c>
      <c r="G2533" t="s">
        <v>387</v>
      </c>
      <c r="H2533" t="s">
        <v>388</v>
      </c>
      <c r="I2533" t="s">
        <v>389</v>
      </c>
      <c r="J2533" t="s">
        <v>390</v>
      </c>
    </row>
    <row r="2534" spans="1:10" x14ac:dyDescent="0.2">
      <c r="A2534">
        <v>1</v>
      </c>
      <c r="B2534" t="s">
        <v>30</v>
      </c>
      <c r="C2534">
        <v>10</v>
      </c>
      <c r="D2534">
        <v>5</v>
      </c>
      <c r="E2534">
        <v>1</v>
      </c>
      <c r="F2534">
        <v>64</v>
      </c>
      <c r="G2534">
        <v>1630</v>
      </c>
      <c r="H2534">
        <v>0.69999998807907104</v>
      </c>
      <c r="I2534">
        <v>9.3000001907348633</v>
      </c>
      <c r="J2534" t="s">
        <v>391</v>
      </c>
    </row>
    <row r="2535" spans="1:10" x14ac:dyDescent="0.2">
      <c r="A2535">
        <v>2</v>
      </c>
      <c r="B2535" t="s">
        <v>31</v>
      </c>
      <c r="C2535">
        <v>20</v>
      </c>
      <c r="D2535">
        <v>10</v>
      </c>
      <c r="E2535">
        <v>0</v>
      </c>
      <c r="F2535">
        <v>64</v>
      </c>
      <c r="G2535">
        <v>1686</v>
      </c>
      <c r="H2535">
        <v>0.69999998807907104</v>
      </c>
      <c r="I2535" t="s">
        <v>392</v>
      </c>
      <c r="J2535" t="s">
        <v>393</v>
      </c>
    </row>
    <row r="2536" spans="1:10" x14ac:dyDescent="0.2">
      <c r="A2536">
        <v>3</v>
      </c>
      <c r="B2536" t="s">
        <v>32</v>
      </c>
      <c r="C2536">
        <v>20</v>
      </c>
      <c r="D2536">
        <v>10</v>
      </c>
      <c r="E2536">
        <v>0</v>
      </c>
      <c r="F2536">
        <v>64</v>
      </c>
      <c r="G2536">
        <v>1672</v>
      </c>
      <c r="H2536">
        <v>0.69999998807907104</v>
      </c>
      <c r="I2536" t="s">
        <v>392</v>
      </c>
      <c r="J2536" t="s">
        <v>393</v>
      </c>
    </row>
    <row r="2537" spans="1:10" x14ac:dyDescent="0.2">
      <c r="A2537">
        <v>4</v>
      </c>
      <c r="B2537" t="s">
        <v>33</v>
      </c>
      <c r="C2537">
        <v>20</v>
      </c>
      <c r="D2537">
        <v>10</v>
      </c>
      <c r="E2537">
        <v>1</v>
      </c>
      <c r="F2537">
        <v>64</v>
      </c>
      <c r="G2537">
        <v>1664</v>
      </c>
      <c r="H2537">
        <v>0.69999998807907104</v>
      </c>
      <c r="I2537" t="s">
        <v>392</v>
      </c>
      <c r="J2537" t="s">
        <v>393</v>
      </c>
    </row>
    <row r="2538" spans="1:10" x14ac:dyDescent="0.2">
      <c r="A2538">
        <v>5</v>
      </c>
      <c r="B2538" t="s">
        <v>34</v>
      </c>
      <c r="C2538">
        <v>10</v>
      </c>
      <c r="D2538">
        <v>5</v>
      </c>
      <c r="E2538">
        <v>1</v>
      </c>
      <c r="F2538">
        <v>32</v>
      </c>
      <c r="G2538">
        <v>1658</v>
      </c>
      <c r="H2538">
        <v>0.69999998807907104</v>
      </c>
      <c r="I2538">
        <v>9.3000001907348633</v>
      </c>
      <c r="J2538" t="s">
        <v>391</v>
      </c>
    </row>
    <row r="2539" spans="1:10" x14ac:dyDescent="0.2">
      <c r="A2539">
        <v>6</v>
      </c>
      <c r="B2539" t="s">
        <v>35</v>
      </c>
      <c r="C2539">
        <v>20</v>
      </c>
      <c r="D2539">
        <v>10</v>
      </c>
      <c r="E2539">
        <v>1</v>
      </c>
      <c r="F2539">
        <v>32</v>
      </c>
      <c r="G2539">
        <v>1632</v>
      </c>
      <c r="H2539">
        <v>0.69999998807907104</v>
      </c>
      <c r="I2539">
        <v>9.3000001907348633</v>
      </c>
      <c r="J2539" t="s">
        <v>391</v>
      </c>
    </row>
    <row r="2540" spans="1:10" x14ac:dyDescent="0.2">
      <c r="A2540">
        <v>7</v>
      </c>
      <c r="B2540" t="s">
        <v>36</v>
      </c>
      <c r="C2540">
        <v>20</v>
      </c>
      <c r="D2540">
        <v>10</v>
      </c>
      <c r="E2540">
        <v>1</v>
      </c>
      <c r="F2540">
        <v>32</v>
      </c>
      <c r="G2540">
        <v>1622</v>
      </c>
      <c r="H2540">
        <v>0.69999998807907104</v>
      </c>
      <c r="I2540">
        <v>9.3000001907348633</v>
      </c>
      <c r="J2540" t="s">
        <v>391</v>
      </c>
    </row>
    <row r="2541" spans="1:10" x14ac:dyDescent="0.2">
      <c r="A2541">
        <v>8</v>
      </c>
      <c r="B2541" t="s">
        <v>37</v>
      </c>
      <c r="C2541">
        <v>20</v>
      </c>
      <c r="D2541">
        <v>10</v>
      </c>
      <c r="E2541">
        <v>1</v>
      </c>
      <c r="F2541">
        <v>32</v>
      </c>
      <c r="G2541">
        <v>1642</v>
      </c>
      <c r="H2541">
        <v>0.69999998807907104</v>
      </c>
      <c r="I2541">
        <v>9.3000001907348633</v>
      </c>
      <c r="J2541" t="s">
        <v>391</v>
      </c>
    </row>
    <row r="2542" spans="1:10" x14ac:dyDescent="0.2">
      <c r="A2542">
        <v>9</v>
      </c>
      <c r="B2542" t="s">
        <v>38</v>
      </c>
      <c r="C2542">
        <v>20</v>
      </c>
      <c r="D2542">
        <v>10</v>
      </c>
      <c r="E2542">
        <v>1</v>
      </c>
      <c r="F2542">
        <v>32</v>
      </c>
      <c r="G2542">
        <v>1690</v>
      </c>
      <c r="H2542">
        <v>0.69999998807907104</v>
      </c>
      <c r="I2542" t="s">
        <v>392</v>
      </c>
      <c r="J2542" t="s">
        <v>393</v>
      </c>
    </row>
    <row r="2543" spans="1:10" x14ac:dyDescent="0.2">
      <c r="A2543">
        <v>10</v>
      </c>
      <c r="B2543" t="s">
        <v>39</v>
      </c>
      <c r="C2543">
        <v>30</v>
      </c>
      <c r="D2543">
        <v>15</v>
      </c>
      <c r="E2543">
        <v>0</v>
      </c>
      <c r="F2543">
        <v>32</v>
      </c>
      <c r="G2543">
        <v>1706</v>
      </c>
      <c r="H2543">
        <v>0.69999998807907104</v>
      </c>
      <c r="I2543" t="s">
        <v>392</v>
      </c>
      <c r="J2543" t="s">
        <v>393</v>
      </c>
    </row>
    <row r="2544" spans="1:10" x14ac:dyDescent="0.2">
      <c r="A2544">
        <v>11</v>
      </c>
      <c r="B2544" t="s">
        <v>40</v>
      </c>
      <c r="C2544">
        <v>30</v>
      </c>
      <c r="D2544">
        <v>15</v>
      </c>
      <c r="E2544">
        <v>1</v>
      </c>
      <c r="F2544">
        <v>32</v>
      </c>
      <c r="G2544">
        <v>1738</v>
      </c>
      <c r="H2544">
        <v>0.69999998807907104</v>
      </c>
      <c r="I2544" t="s">
        <v>392</v>
      </c>
      <c r="J2544" t="s">
        <v>393</v>
      </c>
    </row>
    <row r="2546" spans="1:8" x14ac:dyDescent="0.2">
      <c r="A2546" t="s">
        <v>394</v>
      </c>
    </row>
    <row r="2547" spans="1:8" x14ac:dyDescent="0.2">
      <c r="A2547" t="s">
        <v>395</v>
      </c>
      <c r="B2547" t="s">
        <v>396</v>
      </c>
      <c r="C2547">
        <v>2</v>
      </c>
      <c r="D2547">
        <v>3</v>
      </c>
      <c r="E2547">
        <v>4</v>
      </c>
      <c r="F2547">
        <v>5</v>
      </c>
    </row>
    <row r="2548" spans="1:8" x14ac:dyDescent="0.2">
      <c r="A2548">
        <v>1</v>
      </c>
      <c r="B2548" t="s">
        <v>397</v>
      </c>
      <c r="C2548" t="s">
        <v>398</v>
      </c>
      <c r="D2548" t="s">
        <v>392</v>
      </c>
      <c r="E2548" t="s">
        <v>399</v>
      </c>
      <c r="F2548" t="s">
        <v>400</v>
      </c>
    </row>
    <row r="2549" spans="1:8" x14ac:dyDescent="0.2">
      <c r="A2549">
        <v>2</v>
      </c>
      <c r="B2549" t="s">
        <v>392</v>
      </c>
      <c r="C2549" t="s">
        <v>401</v>
      </c>
      <c r="D2549" t="s">
        <v>392</v>
      </c>
      <c r="E2549" t="s">
        <v>402</v>
      </c>
      <c r="F2549" t="s">
        <v>403</v>
      </c>
    </row>
    <row r="2550" spans="1:8" x14ac:dyDescent="0.2">
      <c r="A2550">
        <v>3</v>
      </c>
      <c r="B2550" t="s">
        <v>392</v>
      </c>
      <c r="C2550" t="s">
        <v>404</v>
      </c>
      <c r="D2550" t="s">
        <v>392</v>
      </c>
      <c r="E2550" t="s">
        <v>405</v>
      </c>
      <c r="F2550" t="s">
        <v>40</v>
      </c>
    </row>
    <row r="2551" spans="1:8" x14ac:dyDescent="0.2">
      <c r="A2551">
        <v>4</v>
      </c>
      <c r="B2551" t="s">
        <v>392</v>
      </c>
      <c r="C2551" t="s">
        <v>392</v>
      </c>
      <c r="D2551" t="s">
        <v>392</v>
      </c>
      <c r="E2551" t="s">
        <v>406</v>
      </c>
      <c r="F2551" t="s">
        <v>392</v>
      </c>
    </row>
    <row r="2553" spans="1:8" x14ac:dyDescent="0.2">
      <c r="A2553" t="s">
        <v>407</v>
      </c>
    </row>
    <row r="2555" spans="1:8" x14ac:dyDescent="0.2">
      <c r="A2555" t="s">
        <v>408</v>
      </c>
    </row>
    <row r="2556" spans="1:8" x14ac:dyDescent="0.2">
      <c r="A2556" t="s">
        <v>21</v>
      </c>
      <c r="B2556" t="s">
        <v>22</v>
      </c>
      <c r="C2556" t="s">
        <v>409</v>
      </c>
      <c r="D2556" t="s">
        <v>43</v>
      </c>
      <c r="E2556" t="s">
        <v>410</v>
      </c>
      <c r="F2556" t="s">
        <v>46</v>
      </c>
      <c r="G2556" t="s">
        <v>47</v>
      </c>
      <c r="H2556" t="s">
        <v>30</v>
      </c>
    </row>
    <row r="2557" spans="1:8" x14ac:dyDescent="0.2">
      <c r="A2557">
        <v>1</v>
      </c>
      <c r="B2557" t="s">
        <v>30</v>
      </c>
      <c r="C2557" t="s">
        <v>411</v>
      </c>
      <c r="D2557">
        <v>3.7672998905181885</v>
      </c>
      <c r="E2557">
        <v>3.4723999500274658</v>
      </c>
      <c r="F2557">
        <v>21.532199859619141</v>
      </c>
      <c r="G2557">
        <v>0.16130000352859497</v>
      </c>
      <c r="H2557">
        <v>1</v>
      </c>
    </row>
    <row r="2558" spans="1:8" x14ac:dyDescent="0.2">
      <c r="A2558">
        <v>2</v>
      </c>
      <c r="B2558" t="s">
        <v>31</v>
      </c>
      <c r="C2558" t="s">
        <v>412</v>
      </c>
      <c r="D2558">
        <v>7.5739998817443848</v>
      </c>
      <c r="E2558">
        <v>1.614799976348877</v>
      </c>
      <c r="F2558">
        <v>1.996399998664856</v>
      </c>
      <c r="G2558">
        <v>0.80889999866485596</v>
      </c>
      <c r="H2558">
        <v>1</v>
      </c>
    </row>
    <row r="2559" spans="1:8" x14ac:dyDescent="0.2">
      <c r="A2559">
        <v>3</v>
      </c>
      <c r="B2559" t="s">
        <v>50</v>
      </c>
      <c r="C2559" t="s">
        <v>413</v>
      </c>
      <c r="D2559">
        <v>15.250300407409668</v>
      </c>
      <c r="E2559">
        <v>1.0709999799728394</v>
      </c>
      <c r="F2559">
        <v>1.2035000324249268</v>
      </c>
      <c r="G2559">
        <v>0.88969999551773071</v>
      </c>
      <c r="H2559">
        <v>1.0002000331878662</v>
      </c>
    </row>
    <row r="2560" spans="1:8" x14ac:dyDescent="0.2">
      <c r="A2560">
        <v>4</v>
      </c>
      <c r="B2560" t="s">
        <v>51</v>
      </c>
      <c r="C2560" t="s">
        <v>414</v>
      </c>
      <c r="D2560">
        <v>24.793899536132812</v>
      </c>
      <c r="E2560">
        <v>0.86309999227523804</v>
      </c>
      <c r="F2560">
        <v>0.93500000238418579</v>
      </c>
      <c r="G2560">
        <v>0.92309999465942383</v>
      </c>
      <c r="H2560">
        <v>1.0001000165939331</v>
      </c>
    </row>
    <row r="2561" spans="1:9" x14ac:dyDescent="0.2">
      <c r="A2561">
        <v>5</v>
      </c>
      <c r="B2561" t="s">
        <v>52</v>
      </c>
      <c r="C2561" t="s">
        <v>415</v>
      </c>
      <c r="D2561">
        <v>11.592599868774414</v>
      </c>
      <c r="E2561">
        <v>5.3768000602722168</v>
      </c>
      <c r="F2561">
        <v>10.723799705505371</v>
      </c>
      <c r="G2561">
        <v>0.49950000643730164</v>
      </c>
      <c r="H2561">
        <v>1.0038000345230103</v>
      </c>
    </row>
    <row r="2562" spans="1:9" x14ac:dyDescent="0.2">
      <c r="A2562">
        <v>6</v>
      </c>
      <c r="B2562" t="s">
        <v>53</v>
      </c>
      <c r="C2562" t="s">
        <v>416</v>
      </c>
      <c r="D2562">
        <v>21.579999923706055</v>
      </c>
      <c r="E2562">
        <v>3.6456000804901123</v>
      </c>
      <c r="F2562">
        <v>5.8873000144958496</v>
      </c>
      <c r="G2562">
        <v>0.61500000953674316</v>
      </c>
      <c r="H2562">
        <v>1.0068999528884888</v>
      </c>
    </row>
    <row r="2563" spans="1:9" x14ac:dyDescent="0.2">
      <c r="A2563">
        <v>7</v>
      </c>
      <c r="B2563" t="s">
        <v>54</v>
      </c>
      <c r="C2563" t="s">
        <v>414</v>
      </c>
      <c r="D2563">
        <v>55.340999603271484</v>
      </c>
      <c r="E2563">
        <v>3.2097001075744629</v>
      </c>
      <c r="F2563">
        <v>4.4021000862121582</v>
      </c>
      <c r="G2563">
        <v>0.72850000858306885</v>
      </c>
      <c r="H2563">
        <v>1.0009000301361084</v>
      </c>
    </row>
    <row r="2564" spans="1:9" x14ac:dyDescent="0.2">
      <c r="A2564">
        <v>8</v>
      </c>
      <c r="B2564" t="s">
        <v>55</v>
      </c>
      <c r="C2564" t="s">
        <v>416</v>
      </c>
      <c r="D2564">
        <v>20.350000381469727</v>
      </c>
      <c r="E2564">
        <v>4.6729998588562012</v>
      </c>
      <c r="F2564">
        <v>7.9214000701904297</v>
      </c>
      <c r="G2564">
        <v>0.58609998226165771</v>
      </c>
      <c r="H2564">
        <v>1.0065000057220459</v>
      </c>
    </row>
    <row r="2565" spans="1:9" x14ac:dyDescent="0.2">
      <c r="A2565">
        <v>9</v>
      </c>
      <c r="B2565" t="s">
        <v>56</v>
      </c>
      <c r="C2565" t="s">
        <v>417</v>
      </c>
      <c r="D2565">
        <v>23.877099990844727</v>
      </c>
      <c r="E2565">
        <v>0.19910000264644623</v>
      </c>
      <c r="F2565">
        <v>0.20250000059604645</v>
      </c>
      <c r="G2565">
        <v>0.98320001363754272</v>
      </c>
      <c r="H2565">
        <v>1</v>
      </c>
    </row>
    <row r="2566" spans="1:9" x14ac:dyDescent="0.2">
      <c r="A2566">
        <v>10</v>
      </c>
      <c r="B2566" t="s">
        <v>57</v>
      </c>
      <c r="C2566" t="s">
        <v>418</v>
      </c>
      <c r="D2566">
        <v>42.30059814453125</v>
      </c>
      <c r="E2566">
        <v>0.26780000329017639</v>
      </c>
      <c r="F2566">
        <v>0.27369999885559082</v>
      </c>
      <c r="G2566">
        <v>0.97869998216629028</v>
      </c>
      <c r="H2566">
        <v>1</v>
      </c>
    </row>
    <row r="2567" spans="1:9" x14ac:dyDescent="0.2">
      <c r="A2567">
        <v>11</v>
      </c>
      <c r="B2567" t="s">
        <v>58</v>
      </c>
      <c r="C2567" t="s">
        <v>419</v>
      </c>
      <c r="D2567">
        <v>99.9833984375</v>
      </c>
      <c r="E2567">
        <v>0.59130001068115234</v>
      </c>
      <c r="F2567">
        <v>0.60600000619888306</v>
      </c>
      <c r="G2567">
        <v>0.9757000207901001</v>
      </c>
      <c r="H2567">
        <v>1</v>
      </c>
    </row>
    <row r="2569" spans="1:9" x14ac:dyDescent="0.2">
      <c r="A2569" t="s">
        <v>420</v>
      </c>
    </row>
    <row r="2570" spans="1:9" x14ac:dyDescent="0.2">
      <c r="A2570" t="s">
        <v>21</v>
      </c>
      <c r="B2570" t="s">
        <v>22</v>
      </c>
      <c r="C2570" t="s">
        <v>421</v>
      </c>
      <c r="D2570" t="s">
        <v>24</v>
      </c>
      <c r="E2570" t="s">
        <v>422</v>
      </c>
      <c r="F2570" t="s">
        <v>423</v>
      </c>
      <c r="G2570" t="s">
        <v>27</v>
      </c>
      <c r="H2570" t="s">
        <v>424</v>
      </c>
      <c r="I2570" t="s">
        <v>425</v>
      </c>
    </row>
    <row r="2571" spans="1:9" x14ac:dyDescent="0.2">
      <c r="A2571">
        <v>1</v>
      </c>
      <c r="B2571" t="s">
        <v>30</v>
      </c>
      <c r="C2571">
        <v>2.0010000767456404E-8</v>
      </c>
      <c r="D2571">
        <v>518.70001220703125</v>
      </c>
      <c r="E2571">
        <v>137.5</v>
      </c>
      <c r="F2571">
        <v>84</v>
      </c>
      <c r="G2571">
        <v>0.74000000953674316</v>
      </c>
      <c r="H2571" t="s">
        <v>426</v>
      </c>
      <c r="I2571" t="s">
        <v>427</v>
      </c>
    </row>
    <row r="2572" spans="1:9" x14ac:dyDescent="0.2">
      <c r="A2572">
        <v>2</v>
      </c>
      <c r="B2572" t="s">
        <v>31</v>
      </c>
      <c r="C2572">
        <v>2.0010000767456404E-8</v>
      </c>
      <c r="D2572">
        <v>2201.199951171875</v>
      </c>
      <c r="E2572">
        <v>15.699999809265137</v>
      </c>
      <c r="F2572">
        <v>11</v>
      </c>
      <c r="G2572">
        <v>0.30000001192092896</v>
      </c>
      <c r="H2572" t="s">
        <v>426</v>
      </c>
      <c r="I2572" t="s">
        <v>428</v>
      </c>
    </row>
    <row r="2573" spans="1:9" x14ac:dyDescent="0.2">
      <c r="A2573">
        <v>3</v>
      </c>
      <c r="B2573" t="s">
        <v>32</v>
      </c>
      <c r="C2573">
        <v>2.0010000767456404E-8</v>
      </c>
      <c r="D2573">
        <v>5679.7998046875</v>
      </c>
      <c r="E2573">
        <v>33.599998474121094</v>
      </c>
      <c r="F2573">
        <v>22.700000762939453</v>
      </c>
      <c r="G2573">
        <v>0.18999999761581421</v>
      </c>
      <c r="H2573" t="s">
        <v>426</v>
      </c>
      <c r="I2573" t="s">
        <v>429</v>
      </c>
    </row>
    <row r="2574" spans="1:9" x14ac:dyDescent="0.2">
      <c r="A2574">
        <v>4</v>
      </c>
      <c r="B2574" t="s">
        <v>33</v>
      </c>
      <c r="C2574">
        <v>1.9990000765801597E-8</v>
      </c>
      <c r="D2574">
        <v>9333.5</v>
      </c>
      <c r="E2574">
        <v>48.799999237060547</v>
      </c>
      <c r="F2574">
        <v>43.299999237060547</v>
      </c>
      <c r="G2574">
        <v>0.15000000596046448</v>
      </c>
      <c r="H2574" t="s">
        <v>426</v>
      </c>
      <c r="I2574" t="s">
        <v>430</v>
      </c>
    </row>
    <row r="2575" spans="1:9" x14ac:dyDescent="0.2">
      <c r="A2575">
        <v>5</v>
      </c>
      <c r="B2575" t="s">
        <v>34</v>
      </c>
      <c r="C2575">
        <v>1.9990000765801597E-8</v>
      </c>
      <c r="D2575">
        <v>946.0999755859375</v>
      </c>
      <c r="E2575">
        <v>8</v>
      </c>
      <c r="F2575">
        <v>6</v>
      </c>
      <c r="G2575">
        <v>0.46000000834465027</v>
      </c>
      <c r="H2575" t="s">
        <v>426</v>
      </c>
      <c r="I2575" t="s">
        <v>431</v>
      </c>
    </row>
    <row r="2576" spans="1:9" x14ac:dyDescent="0.2">
      <c r="A2576">
        <v>6</v>
      </c>
      <c r="B2576" t="s">
        <v>35</v>
      </c>
      <c r="C2576">
        <v>1.9999999878450581E-8</v>
      </c>
      <c r="D2576">
        <v>3476.10009765625</v>
      </c>
      <c r="E2576">
        <v>37.200000762939453</v>
      </c>
      <c r="F2576">
        <v>18.200000762939453</v>
      </c>
      <c r="G2576">
        <v>0.23999999463558197</v>
      </c>
      <c r="H2576" t="s">
        <v>426</v>
      </c>
      <c r="I2576" t="s">
        <v>432</v>
      </c>
    </row>
    <row r="2577" spans="1:10" x14ac:dyDescent="0.2">
      <c r="A2577">
        <v>7</v>
      </c>
      <c r="B2577" t="s">
        <v>36</v>
      </c>
      <c r="C2577">
        <v>1.9990000765801597E-8</v>
      </c>
      <c r="D2577">
        <v>10542.5</v>
      </c>
      <c r="E2577">
        <v>126.69999694824219</v>
      </c>
      <c r="F2577">
        <v>38.400001525878906</v>
      </c>
      <c r="G2577">
        <v>0.14000000059604645</v>
      </c>
      <c r="H2577" t="s">
        <v>426</v>
      </c>
      <c r="I2577" t="s">
        <v>430</v>
      </c>
    </row>
    <row r="2578" spans="1:10" x14ac:dyDescent="0.2">
      <c r="A2578">
        <v>8</v>
      </c>
      <c r="B2578" t="s">
        <v>37</v>
      </c>
      <c r="C2578">
        <v>1.9999999878450581E-8</v>
      </c>
      <c r="D2578">
        <v>2742.5</v>
      </c>
      <c r="E2578">
        <v>17.200000762939453</v>
      </c>
      <c r="F2578">
        <v>15</v>
      </c>
      <c r="G2578">
        <v>0.27000001072883606</v>
      </c>
      <c r="H2578" t="s">
        <v>426</v>
      </c>
      <c r="I2578" t="s">
        <v>432</v>
      </c>
    </row>
    <row r="2579" spans="1:10" x14ac:dyDescent="0.2">
      <c r="A2579">
        <v>9</v>
      </c>
      <c r="B2579" t="s">
        <v>38</v>
      </c>
      <c r="C2579">
        <v>1.9990000765801597E-8</v>
      </c>
      <c r="D2579">
        <v>2234.10009765625</v>
      </c>
      <c r="E2579">
        <v>26</v>
      </c>
      <c r="F2579">
        <v>23.200000762939453</v>
      </c>
      <c r="G2579">
        <v>0.30000001192092896</v>
      </c>
      <c r="H2579" t="s">
        <v>426</v>
      </c>
      <c r="I2579" t="s">
        <v>433</v>
      </c>
    </row>
    <row r="2580" spans="1:10" x14ac:dyDescent="0.2">
      <c r="A2580">
        <v>10</v>
      </c>
      <c r="B2580" t="s">
        <v>39</v>
      </c>
      <c r="C2580">
        <v>1.9990000765801597E-8</v>
      </c>
      <c r="D2580">
        <v>3787.300048828125</v>
      </c>
      <c r="E2580">
        <v>69.599998474121094</v>
      </c>
      <c r="F2580">
        <v>20.200000762939453</v>
      </c>
      <c r="G2580">
        <v>0.23000000417232513</v>
      </c>
      <c r="H2580" t="s">
        <v>426</v>
      </c>
      <c r="I2580" t="s">
        <v>434</v>
      </c>
    </row>
    <row r="2581" spans="1:10" x14ac:dyDescent="0.2">
      <c r="A2581">
        <v>11</v>
      </c>
      <c r="B2581" t="s">
        <v>40</v>
      </c>
      <c r="C2581">
        <v>2.0010000767456404E-8</v>
      </c>
      <c r="D2581">
        <v>4901</v>
      </c>
      <c r="E2581">
        <v>11.699999809265137</v>
      </c>
      <c r="F2581">
        <v>9.8999996185302734</v>
      </c>
      <c r="G2581">
        <v>0.20000000298023224</v>
      </c>
      <c r="H2581" t="s">
        <v>426</v>
      </c>
      <c r="I2581" t="s">
        <v>435</v>
      </c>
    </row>
    <row r="2583" spans="1:10" x14ac:dyDescent="0.2">
      <c r="A2583" t="s">
        <v>62</v>
      </c>
    </row>
    <row r="2586" spans="1:10" x14ac:dyDescent="0.2">
      <c r="A2586" t="s">
        <v>368</v>
      </c>
    </row>
    <row r="2587" spans="1:10" x14ac:dyDescent="0.2">
      <c r="A2587" t="s">
        <v>369</v>
      </c>
    </row>
    <row r="2588" spans="1:10" x14ac:dyDescent="0.2">
      <c r="A2588" t="s">
        <v>21</v>
      </c>
      <c r="B2588" t="s">
        <v>22</v>
      </c>
      <c r="C2588" t="s">
        <v>370</v>
      </c>
      <c r="D2588" t="s">
        <v>371</v>
      </c>
      <c r="E2588" t="s">
        <v>372</v>
      </c>
      <c r="F2588" t="s">
        <v>373</v>
      </c>
      <c r="G2588" t="s">
        <v>374</v>
      </c>
      <c r="H2588" t="s">
        <v>375</v>
      </c>
      <c r="I2588" t="s">
        <v>376</v>
      </c>
      <c r="J2588" t="s">
        <v>377</v>
      </c>
    </row>
    <row r="2589" spans="1:10" x14ac:dyDescent="0.2">
      <c r="A2589">
        <v>1</v>
      </c>
      <c r="B2589" t="s">
        <v>30</v>
      </c>
      <c r="C2589" t="s">
        <v>378</v>
      </c>
      <c r="D2589" t="s">
        <v>379</v>
      </c>
      <c r="E2589">
        <v>1</v>
      </c>
      <c r="F2589">
        <v>15</v>
      </c>
      <c r="G2589">
        <v>84.869003295898438</v>
      </c>
      <c r="H2589">
        <v>1.8320000171661377</v>
      </c>
      <c r="I2589">
        <v>6</v>
      </c>
      <c r="J2589">
        <v>5</v>
      </c>
    </row>
    <row r="2590" spans="1:10" x14ac:dyDescent="0.2">
      <c r="A2590">
        <v>2</v>
      </c>
      <c r="B2590" t="s">
        <v>31</v>
      </c>
      <c r="C2590" t="s">
        <v>378</v>
      </c>
      <c r="D2590" t="s">
        <v>380</v>
      </c>
      <c r="E2590">
        <v>2</v>
      </c>
      <c r="F2590">
        <v>15</v>
      </c>
      <c r="G2590">
        <v>151.10800170898438</v>
      </c>
      <c r="H2590">
        <v>0.47277998924255371</v>
      </c>
      <c r="I2590">
        <v>2</v>
      </c>
      <c r="J2590">
        <v>2</v>
      </c>
    </row>
    <row r="2591" spans="1:10" x14ac:dyDescent="0.2">
      <c r="A2591">
        <v>3</v>
      </c>
      <c r="B2591" t="s">
        <v>32</v>
      </c>
      <c r="C2591" t="s">
        <v>378</v>
      </c>
      <c r="D2591" t="s">
        <v>380</v>
      </c>
      <c r="E2591">
        <v>2</v>
      </c>
      <c r="F2591">
        <v>15</v>
      </c>
      <c r="G2591">
        <v>119.48699951171875</v>
      </c>
      <c r="H2591">
        <v>0.37413999438285828</v>
      </c>
      <c r="I2591">
        <v>3</v>
      </c>
      <c r="J2591">
        <v>7</v>
      </c>
    </row>
    <row r="2592" spans="1:10" x14ac:dyDescent="0.2">
      <c r="A2592">
        <v>4</v>
      </c>
      <c r="B2592" t="s">
        <v>33</v>
      </c>
      <c r="C2592" t="s">
        <v>378</v>
      </c>
      <c r="D2592" t="s">
        <v>380</v>
      </c>
      <c r="E2592">
        <v>2</v>
      </c>
      <c r="F2592">
        <v>15</v>
      </c>
      <c r="G2592">
        <v>107.24500274658203</v>
      </c>
      <c r="H2592">
        <v>0.33583998680114746</v>
      </c>
      <c r="I2592">
        <v>2</v>
      </c>
      <c r="J2592">
        <v>2.4000000953674316</v>
      </c>
    </row>
    <row r="2593" spans="1:10" x14ac:dyDescent="0.2">
      <c r="A2593">
        <v>5</v>
      </c>
      <c r="B2593" t="s">
        <v>34</v>
      </c>
      <c r="C2593" t="s">
        <v>378</v>
      </c>
      <c r="D2593" t="s">
        <v>381</v>
      </c>
      <c r="E2593">
        <v>4</v>
      </c>
      <c r="F2593">
        <v>15</v>
      </c>
      <c r="G2593">
        <v>129.45700073242188</v>
      </c>
      <c r="H2593">
        <v>1.1910099983215332</v>
      </c>
      <c r="I2593">
        <v>4.9000000953674316</v>
      </c>
      <c r="J2593">
        <v>4.1999998092651367</v>
      </c>
    </row>
    <row r="2594" spans="1:10" x14ac:dyDescent="0.2">
      <c r="A2594">
        <v>6</v>
      </c>
      <c r="B2594" t="s">
        <v>35</v>
      </c>
      <c r="C2594" t="s">
        <v>378</v>
      </c>
      <c r="D2594" t="s">
        <v>381</v>
      </c>
      <c r="E2594">
        <v>4</v>
      </c>
      <c r="F2594">
        <v>15</v>
      </c>
      <c r="G2594">
        <v>90.679000854492188</v>
      </c>
      <c r="H2594">
        <v>0.83393001556396484</v>
      </c>
      <c r="I2594">
        <v>5.5</v>
      </c>
      <c r="J2594">
        <v>5.9000000953674316</v>
      </c>
    </row>
    <row r="2595" spans="1:10" x14ac:dyDescent="0.2">
      <c r="A2595">
        <v>7</v>
      </c>
      <c r="B2595" t="s">
        <v>36</v>
      </c>
      <c r="C2595" t="s">
        <v>378</v>
      </c>
      <c r="D2595" t="s">
        <v>381</v>
      </c>
      <c r="E2595">
        <v>4</v>
      </c>
      <c r="F2595">
        <v>15</v>
      </c>
      <c r="G2595">
        <v>77.502998352050781</v>
      </c>
      <c r="H2595">
        <v>0.71253997087478638</v>
      </c>
      <c r="I2595">
        <v>3.2999999523162842</v>
      </c>
      <c r="J2595">
        <v>4.0999999046325684</v>
      </c>
    </row>
    <row r="2596" spans="1:10" x14ac:dyDescent="0.2">
      <c r="A2596">
        <v>8</v>
      </c>
      <c r="B2596" t="s">
        <v>37</v>
      </c>
      <c r="C2596" t="s">
        <v>378</v>
      </c>
      <c r="D2596" t="s">
        <v>381</v>
      </c>
      <c r="E2596">
        <v>4</v>
      </c>
      <c r="F2596">
        <v>15</v>
      </c>
      <c r="G2596">
        <v>107.51300048828125</v>
      </c>
      <c r="H2596">
        <v>0.98900002241134644</v>
      </c>
      <c r="I2596">
        <v>7.5</v>
      </c>
      <c r="J2596">
        <v>3</v>
      </c>
    </row>
    <row r="2597" spans="1:10" x14ac:dyDescent="0.2">
      <c r="A2597">
        <v>9</v>
      </c>
      <c r="B2597" t="s">
        <v>38</v>
      </c>
      <c r="C2597" t="s">
        <v>378</v>
      </c>
      <c r="D2597" t="s">
        <v>382</v>
      </c>
      <c r="E2597">
        <v>5</v>
      </c>
      <c r="F2597">
        <v>15</v>
      </c>
      <c r="G2597">
        <v>134.93400573730469</v>
      </c>
      <c r="H2597">
        <v>0.19359999895095825</v>
      </c>
      <c r="I2597">
        <v>3.5</v>
      </c>
      <c r="J2597">
        <v>3.5999999046325684</v>
      </c>
    </row>
    <row r="2598" spans="1:10" x14ac:dyDescent="0.2">
      <c r="A2598">
        <v>10</v>
      </c>
      <c r="B2598" t="s">
        <v>39</v>
      </c>
      <c r="C2598" t="s">
        <v>378</v>
      </c>
      <c r="D2598" t="s">
        <v>382</v>
      </c>
      <c r="E2598">
        <v>5</v>
      </c>
      <c r="F2598">
        <v>15</v>
      </c>
      <c r="G2598">
        <v>146.42500305175781</v>
      </c>
      <c r="H2598">
        <v>0.21017999947071075</v>
      </c>
      <c r="I2598">
        <v>1</v>
      </c>
      <c r="J2598">
        <v>3.2999999523162842</v>
      </c>
    </row>
    <row r="2599" spans="1:10" x14ac:dyDescent="0.2">
      <c r="A2599">
        <v>11</v>
      </c>
      <c r="B2599" t="s">
        <v>40</v>
      </c>
      <c r="C2599" t="s">
        <v>378</v>
      </c>
      <c r="D2599" t="s">
        <v>382</v>
      </c>
      <c r="E2599">
        <v>5</v>
      </c>
      <c r="F2599">
        <v>15</v>
      </c>
      <c r="G2599">
        <v>191.38900756835938</v>
      </c>
      <c r="H2599">
        <v>0.27485001087188721</v>
      </c>
      <c r="I2599">
        <v>3</v>
      </c>
      <c r="J2599">
        <v>4</v>
      </c>
    </row>
    <row r="2601" spans="1:10" x14ac:dyDescent="0.2">
      <c r="A2601" t="s">
        <v>21</v>
      </c>
      <c r="B2601" t="s">
        <v>22</v>
      </c>
      <c r="C2601" t="s">
        <v>383</v>
      </c>
      <c r="D2601" t="s">
        <v>384</v>
      </c>
      <c r="E2601" t="s">
        <v>385</v>
      </c>
      <c r="F2601" t="s">
        <v>386</v>
      </c>
      <c r="G2601" t="s">
        <v>387</v>
      </c>
      <c r="H2601" t="s">
        <v>388</v>
      </c>
      <c r="I2601" t="s">
        <v>389</v>
      </c>
      <c r="J2601" t="s">
        <v>390</v>
      </c>
    </row>
    <row r="2602" spans="1:10" x14ac:dyDescent="0.2">
      <c r="A2602">
        <v>1</v>
      </c>
      <c r="B2602" t="s">
        <v>30</v>
      </c>
      <c r="C2602">
        <v>10</v>
      </c>
      <c r="D2602">
        <v>5</v>
      </c>
      <c r="E2602">
        <v>1</v>
      </c>
      <c r="F2602">
        <v>64</v>
      </c>
      <c r="G2602">
        <v>1630</v>
      </c>
      <c r="H2602">
        <v>0.69999998807907104</v>
      </c>
      <c r="I2602">
        <v>9.3000001907348633</v>
      </c>
      <c r="J2602" t="s">
        <v>391</v>
      </c>
    </row>
    <row r="2603" spans="1:10" x14ac:dyDescent="0.2">
      <c r="A2603">
        <v>2</v>
      </c>
      <c r="B2603" t="s">
        <v>31</v>
      </c>
      <c r="C2603">
        <v>20</v>
      </c>
      <c r="D2603">
        <v>10</v>
      </c>
      <c r="E2603">
        <v>0</v>
      </c>
      <c r="F2603">
        <v>64</v>
      </c>
      <c r="G2603">
        <v>1686</v>
      </c>
      <c r="H2603">
        <v>0.69999998807907104</v>
      </c>
      <c r="I2603" t="s">
        <v>392</v>
      </c>
      <c r="J2603" t="s">
        <v>393</v>
      </c>
    </row>
    <row r="2604" spans="1:10" x14ac:dyDescent="0.2">
      <c r="A2604">
        <v>3</v>
      </c>
      <c r="B2604" t="s">
        <v>32</v>
      </c>
      <c r="C2604">
        <v>20</v>
      </c>
      <c r="D2604">
        <v>10</v>
      </c>
      <c r="E2604">
        <v>0</v>
      </c>
      <c r="F2604">
        <v>64</v>
      </c>
      <c r="G2604">
        <v>1672</v>
      </c>
      <c r="H2604">
        <v>0.69999998807907104</v>
      </c>
      <c r="I2604" t="s">
        <v>392</v>
      </c>
      <c r="J2604" t="s">
        <v>393</v>
      </c>
    </row>
    <row r="2605" spans="1:10" x14ac:dyDescent="0.2">
      <c r="A2605">
        <v>4</v>
      </c>
      <c r="B2605" t="s">
        <v>33</v>
      </c>
      <c r="C2605">
        <v>20</v>
      </c>
      <c r="D2605">
        <v>10</v>
      </c>
      <c r="E2605">
        <v>1</v>
      </c>
      <c r="F2605">
        <v>64</v>
      </c>
      <c r="G2605">
        <v>1664</v>
      </c>
      <c r="H2605">
        <v>0.69999998807907104</v>
      </c>
      <c r="I2605" t="s">
        <v>392</v>
      </c>
      <c r="J2605" t="s">
        <v>393</v>
      </c>
    </row>
    <row r="2606" spans="1:10" x14ac:dyDescent="0.2">
      <c r="A2606">
        <v>5</v>
      </c>
      <c r="B2606" t="s">
        <v>34</v>
      </c>
      <c r="C2606">
        <v>10</v>
      </c>
      <c r="D2606">
        <v>5</v>
      </c>
      <c r="E2606">
        <v>1</v>
      </c>
      <c r="F2606">
        <v>32</v>
      </c>
      <c r="G2606">
        <v>1658</v>
      </c>
      <c r="H2606">
        <v>0.69999998807907104</v>
      </c>
      <c r="I2606">
        <v>9.3000001907348633</v>
      </c>
      <c r="J2606" t="s">
        <v>391</v>
      </c>
    </row>
    <row r="2607" spans="1:10" x14ac:dyDescent="0.2">
      <c r="A2607">
        <v>6</v>
      </c>
      <c r="B2607" t="s">
        <v>35</v>
      </c>
      <c r="C2607">
        <v>20</v>
      </c>
      <c r="D2607">
        <v>10</v>
      </c>
      <c r="E2607">
        <v>1</v>
      </c>
      <c r="F2607">
        <v>32</v>
      </c>
      <c r="G2607">
        <v>1632</v>
      </c>
      <c r="H2607">
        <v>0.69999998807907104</v>
      </c>
      <c r="I2607">
        <v>9.3000001907348633</v>
      </c>
      <c r="J2607" t="s">
        <v>391</v>
      </c>
    </row>
    <row r="2608" spans="1:10" x14ac:dyDescent="0.2">
      <c r="A2608">
        <v>7</v>
      </c>
      <c r="B2608" t="s">
        <v>36</v>
      </c>
      <c r="C2608">
        <v>20</v>
      </c>
      <c r="D2608">
        <v>10</v>
      </c>
      <c r="E2608">
        <v>1</v>
      </c>
      <c r="F2608">
        <v>32</v>
      </c>
      <c r="G2608">
        <v>1622</v>
      </c>
      <c r="H2608">
        <v>0.69999998807907104</v>
      </c>
      <c r="I2608">
        <v>9.3000001907348633</v>
      </c>
      <c r="J2608" t="s">
        <v>391</v>
      </c>
    </row>
    <row r="2609" spans="1:10" x14ac:dyDescent="0.2">
      <c r="A2609">
        <v>8</v>
      </c>
      <c r="B2609" t="s">
        <v>37</v>
      </c>
      <c r="C2609">
        <v>20</v>
      </c>
      <c r="D2609">
        <v>10</v>
      </c>
      <c r="E2609">
        <v>1</v>
      </c>
      <c r="F2609">
        <v>32</v>
      </c>
      <c r="G2609">
        <v>1642</v>
      </c>
      <c r="H2609">
        <v>0.69999998807907104</v>
      </c>
      <c r="I2609">
        <v>9.3000001907348633</v>
      </c>
      <c r="J2609" t="s">
        <v>391</v>
      </c>
    </row>
    <row r="2610" spans="1:10" x14ac:dyDescent="0.2">
      <c r="A2610">
        <v>9</v>
      </c>
      <c r="B2610" t="s">
        <v>38</v>
      </c>
      <c r="C2610">
        <v>20</v>
      </c>
      <c r="D2610">
        <v>10</v>
      </c>
      <c r="E2610">
        <v>1</v>
      </c>
      <c r="F2610">
        <v>32</v>
      </c>
      <c r="G2610">
        <v>1690</v>
      </c>
      <c r="H2610">
        <v>0.69999998807907104</v>
      </c>
      <c r="I2610" t="s">
        <v>392</v>
      </c>
      <c r="J2610" t="s">
        <v>393</v>
      </c>
    </row>
    <row r="2611" spans="1:10" x14ac:dyDescent="0.2">
      <c r="A2611">
        <v>10</v>
      </c>
      <c r="B2611" t="s">
        <v>39</v>
      </c>
      <c r="C2611">
        <v>30</v>
      </c>
      <c r="D2611">
        <v>15</v>
      </c>
      <c r="E2611">
        <v>0</v>
      </c>
      <c r="F2611">
        <v>32</v>
      </c>
      <c r="G2611">
        <v>1706</v>
      </c>
      <c r="H2611">
        <v>0.69999998807907104</v>
      </c>
      <c r="I2611" t="s">
        <v>392</v>
      </c>
      <c r="J2611" t="s">
        <v>393</v>
      </c>
    </row>
    <row r="2612" spans="1:10" x14ac:dyDescent="0.2">
      <c r="A2612">
        <v>11</v>
      </c>
      <c r="B2612" t="s">
        <v>40</v>
      </c>
      <c r="C2612">
        <v>30</v>
      </c>
      <c r="D2612">
        <v>15</v>
      </c>
      <c r="E2612">
        <v>1</v>
      </c>
      <c r="F2612">
        <v>32</v>
      </c>
      <c r="G2612">
        <v>1738</v>
      </c>
      <c r="H2612">
        <v>0.69999998807907104</v>
      </c>
      <c r="I2612" t="s">
        <v>392</v>
      </c>
      <c r="J2612" t="s">
        <v>393</v>
      </c>
    </row>
    <row r="2614" spans="1:10" x14ac:dyDescent="0.2">
      <c r="A2614" t="s">
        <v>394</v>
      </c>
    </row>
    <row r="2615" spans="1:10" x14ac:dyDescent="0.2">
      <c r="A2615" t="s">
        <v>395</v>
      </c>
      <c r="B2615" t="s">
        <v>396</v>
      </c>
      <c r="C2615">
        <v>2</v>
      </c>
      <c r="D2615">
        <v>3</v>
      </c>
      <c r="E2615">
        <v>4</v>
      </c>
      <c r="F2615">
        <v>5</v>
      </c>
    </row>
    <row r="2616" spans="1:10" x14ac:dyDescent="0.2">
      <c r="A2616">
        <v>1</v>
      </c>
      <c r="B2616" t="s">
        <v>397</v>
      </c>
      <c r="C2616" t="s">
        <v>398</v>
      </c>
      <c r="D2616" t="s">
        <v>392</v>
      </c>
      <c r="E2616" t="s">
        <v>399</v>
      </c>
      <c r="F2616" t="s">
        <v>400</v>
      </c>
    </row>
    <row r="2617" spans="1:10" x14ac:dyDescent="0.2">
      <c r="A2617">
        <v>2</v>
      </c>
      <c r="B2617" t="s">
        <v>392</v>
      </c>
      <c r="C2617" t="s">
        <v>401</v>
      </c>
      <c r="D2617" t="s">
        <v>392</v>
      </c>
      <c r="E2617" t="s">
        <v>402</v>
      </c>
      <c r="F2617" t="s">
        <v>403</v>
      </c>
    </row>
    <row r="2618" spans="1:10" x14ac:dyDescent="0.2">
      <c r="A2618">
        <v>3</v>
      </c>
      <c r="B2618" t="s">
        <v>392</v>
      </c>
      <c r="C2618" t="s">
        <v>404</v>
      </c>
      <c r="D2618" t="s">
        <v>392</v>
      </c>
      <c r="E2618" t="s">
        <v>405</v>
      </c>
      <c r="F2618" t="s">
        <v>40</v>
      </c>
    </row>
    <row r="2619" spans="1:10" x14ac:dyDescent="0.2">
      <c r="A2619">
        <v>4</v>
      </c>
      <c r="B2619" t="s">
        <v>392</v>
      </c>
      <c r="C2619" t="s">
        <v>392</v>
      </c>
      <c r="D2619" t="s">
        <v>392</v>
      </c>
      <c r="E2619" t="s">
        <v>406</v>
      </c>
      <c r="F2619" t="s">
        <v>392</v>
      </c>
    </row>
    <row r="2621" spans="1:10" x14ac:dyDescent="0.2">
      <c r="A2621" t="s">
        <v>407</v>
      </c>
    </row>
    <row r="2623" spans="1:10" x14ac:dyDescent="0.2">
      <c r="A2623" t="s">
        <v>408</v>
      </c>
    </row>
    <row r="2624" spans="1:10" x14ac:dyDescent="0.2">
      <c r="A2624" t="s">
        <v>21</v>
      </c>
      <c r="B2624" t="s">
        <v>22</v>
      </c>
      <c r="C2624" t="s">
        <v>409</v>
      </c>
      <c r="D2624" t="s">
        <v>43</v>
      </c>
      <c r="E2624" t="s">
        <v>410</v>
      </c>
      <c r="F2624" t="s">
        <v>46</v>
      </c>
      <c r="G2624" t="s">
        <v>47</v>
      </c>
      <c r="H2624" t="s">
        <v>30</v>
      </c>
    </row>
    <row r="2625" spans="1:9" x14ac:dyDescent="0.2">
      <c r="A2625">
        <v>1</v>
      </c>
      <c r="B2625" t="s">
        <v>30</v>
      </c>
      <c r="C2625" t="s">
        <v>411</v>
      </c>
      <c r="D2625">
        <v>3.7672998905181885</v>
      </c>
      <c r="E2625">
        <v>3.4723999500274658</v>
      </c>
      <c r="F2625">
        <v>21.532199859619141</v>
      </c>
      <c r="G2625">
        <v>0.16130000352859497</v>
      </c>
      <c r="H2625">
        <v>1</v>
      </c>
    </row>
    <row r="2626" spans="1:9" x14ac:dyDescent="0.2">
      <c r="A2626">
        <v>2</v>
      </c>
      <c r="B2626" t="s">
        <v>31</v>
      </c>
      <c r="C2626" t="s">
        <v>412</v>
      </c>
      <c r="D2626">
        <v>7.5739998817443848</v>
      </c>
      <c r="E2626">
        <v>1.614799976348877</v>
      </c>
      <c r="F2626">
        <v>1.996399998664856</v>
      </c>
      <c r="G2626">
        <v>0.80889999866485596</v>
      </c>
      <c r="H2626">
        <v>1</v>
      </c>
    </row>
    <row r="2627" spans="1:9" x14ac:dyDescent="0.2">
      <c r="A2627">
        <v>3</v>
      </c>
      <c r="B2627" t="s">
        <v>50</v>
      </c>
      <c r="C2627" t="s">
        <v>413</v>
      </c>
      <c r="D2627">
        <v>15.250300407409668</v>
      </c>
      <c r="E2627">
        <v>1.0709999799728394</v>
      </c>
      <c r="F2627">
        <v>1.2035000324249268</v>
      </c>
      <c r="G2627">
        <v>0.88969999551773071</v>
      </c>
      <c r="H2627">
        <v>1.0002000331878662</v>
      </c>
    </row>
    <row r="2628" spans="1:9" x14ac:dyDescent="0.2">
      <c r="A2628">
        <v>4</v>
      </c>
      <c r="B2628" t="s">
        <v>51</v>
      </c>
      <c r="C2628" t="s">
        <v>414</v>
      </c>
      <c r="D2628">
        <v>24.793899536132812</v>
      </c>
      <c r="E2628">
        <v>0.86309999227523804</v>
      </c>
      <c r="F2628">
        <v>0.93500000238418579</v>
      </c>
      <c r="G2628">
        <v>0.92309999465942383</v>
      </c>
      <c r="H2628">
        <v>1.0001000165939331</v>
      </c>
    </row>
    <row r="2629" spans="1:9" x14ac:dyDescent="0.2">
      <c r="A2629">
        <v>5</v>
      </c>
      <c r="B2629" t="s">
        <v>52</v>
      </c>
      <c r="C2629" t="s">
        <v>415</v>
      </c>
      <c r="D2629">
        <v>11.592599868774414</v>
      </c>
      <c r="E2629">
        <v>5.3768000602722168</v>
      </c>
      <c r="F2629">
        <v>10.723799705505371</v>
      </c>
      <c r="G2629">
        <v>0.49950000643730164</v>
      </c>
      <c r="H2629">
        <v>1.0038000345230103</v>
      </c>
    </row>
    <row r="2630" spans="1:9" x14ac:dyDescent="0.2">
      <c r="A2630">
        <v>6</v>
      </c>
      <c r="B2630" t="s">
        <v>53</v>
      </c>
      <c r="C2630" t="s">
        <v>416</v>
      </c>
      <c r="D2630">
        <v>21.579999923706055</v>
      </c>
      <c r="E2630">
        <v>3.6456000804901123</v>
      </c>
      <c r="F2630">
        <v>5.8873000144958496</v>
      </c>
      <c r="G2630">
        <v>0.61500000953674316</v>
      </c>
      <c r="H2630">
        <v>1.0068999528884888</v>
      </c>
    </row>
    <row r="2631" spans="1:9" x14ac:dyDescent="0.2">
      <c r="A2631">
        <v>7</v>
      </c>
      <c r="B2631" t="s">
        <v>54</v>
      </c>
      <c r="C2631" t="s">
        <v>414</v>
      </c>
      <c r="D2631">
        <v>55.340999603271484</v>
      </c>
      <c r="E2631">
        <v>3.2097001075744629</v>
      </c>
      <c r="F2631">
        <v>4.4021000862121582</v>
      </c>
      <c r="G2631">
        <v>0.72850000858306885</v>
      </c>
      <c r="H2631">
        <v>1.0009000301361084</v>
      </c>
    </row>
    <row r="2632" spans="1:9" x14ac:dyDescent="0.2">
      <c r="A2632">
        <v>8</v>
      </c>
      <c r="B2632" t="s">
        <v>55</v>
      </c>
      <c r="C2632" t="s">
        <v>416</v>
      </c>
      <c r="D2632">
        <v>20.350000381469727</v>
      </c>
      <c r="E2632">
        <v>4.6729998588562012</v>
      </c>
      <c r="F2632">
        <v>7.9214000701904297</v>
      </c>
      <c r="G2632">
        <v>0.58609998226165771</v>
      </c>
      <c r="H2632">
        <v>1.0065000057220459</v>
      </c>
    </row>
    <row r="2633" spans="1:9" x14ac:dyDescent="0.2">
      <c r="A2633">
        <v>9</v>
      </c>
      <c r="B2633" t="s">
        <v>56</v>
      </c>
      <c r="C2633" t="s">
        <v>417</v>
      </c>
      <c r="D2633">
        <v>23.877099990844727</v>
      </c>
      <c r="E2633">
        <v>0.19910000264644623</v>
      </c>
      <c r="F2633">
        <v>0.20250000059604645</v>
      </c>
      <c r="G2633">
        <v>0.98320001363754272</v>
      </c>
      <c r="H2633">
        <v>1</v>
      </c>
    </row>
    <row r="2634" spans="1:9" x14ac:dyDescent="0.2">
      <c r="A2634">
        <v>10</v>
      </c>
      <c r="B2634" t="s">
        <v>57</v>
      </c>
      <c r="C2634" t="s">
        <v>418</v>
      </c>
      <c r="D2634">
        <v>42.30059814453125</v>
      </c>
      <c r="E2634">
        <v>0.26780000329017639</v>
      </c>
      <c r="F2634">
        <v>0.27369999885559082</v>
      </c>
      <c r="G2634">
        <v>0.97869998216629028</v>
      </c>
      <c r="H2634">
        <v>1</v>
      </c>
    </row>
    <row r="2635" spans="1:9" x14ac:dyDescent="0.2">
      <c r="A2635">
        <v>11</v>
      </c>
      <c r="B2635" t="s">
        <v>58</v>
      </c>
      <c r="C2635" t="s">
        <v>419</v>
      </c>
      <c r="D2635">
        <v>99.9833984375</v>
      </c>
      <c r="E2635">
        <v>0.59130001068115234</v>
      </c>
      <c r="F2635">
        <v>0.60600000619888306</v>
      </c>
      <c r="G2635">
        <v>0.9757000207901001</v>
      </c>
      <c r="H2635">
        <v>1</v>
      </c>
    </row>
    <row r="2637" spans="1:9" x14ac:dyDescent="0.2">
      <c r="A2637" t="s">
        <v>420</v>
      </c>
    </row>
    <row r="2638" spans="1:9" x14ac:dyDescent="0.2">
      <c r="A2638" t="s">
        <v>21</v>
      </c>
      <c r="B2638" t="s">
        <v>22</v>
      </c>
      <c r="C2638" t="s">
        <v>421</v>
      </c>
      <c r="D2638" t="s">
        <v>24</v>
      </c>
      <c r="E2638" t="s">
        <v>422</v>
      </c>
      <c r="F2638" t="s">
        <v>423</v>
      </c>
      <c r="G2638" t="s">
        <v>27</v>
      </c>
      <c r="H2638" t="s">
        <v>424</v>
      </c>
      <c r="I2638" t="s">
        <v>425</v>
      </c>
    </row>
    <row r="2639" spans="1:9" x14ac:dyDescent="0.2">
      <c r="A2639">
        <v>1</v>
      </c>
      <c r="B2639" t="s">
        <v>30</v>
      </c>
      <c r="C2639">
        <v>2.0010000767456404E-8</v>
      </c>
      <c r="D2639">
        <v>518.70001220703125</v>
      </c>
      <c r="E2639">
        <v>137.5</v>
      </c>
      <c r="F2639">
        <v>84</v>
      </c>
      <c r="G2639">
        <v>0.74000000953674316</v>
      </c>
      <c r="H2639" t="s">
        <v>426</v>
      </c>
      <c r="I2639" t="s">
        <v>427</v>
      </c>
    </row>
    <row r="2640" spans="1:9" x14ac:dyDescent="0.2">
      <c r="A2640">
        <v>2</v>
      </c>
      <c r="B2640" t="s">
        <v>31</v>
      </c>
      <c r="C2640">
        <v>2.0010000767456404E-8</v>
      </c>
      <c r="D2640">
        <v>2201.199951171875</v>
      </c>
      <c r="E2640">
        <v>15.699999809265137</v>
      </c>
      <c r="F2640">
        <v>11</v>
      </c>
      <c r="G2640">
        <v>0.30000001192092896</v>
      </c>
      <c r="H2640" t="s">
        <v>426</v>
      </c>
      <c r="I2640" t="s">
        <v>428</v>
      </c>
    </row>
    <row r="2641" spans="1:10" x14ac:dyDescent="0.2">
      <c r="A2641">
        <v>3</v>
      </c>
      <c r="B2641" t="s">
        <v>32</v>
      </c>
      <c r="C2641">
        <v>2.0010000767456404E-8</v>
      </c>
      <c r="D2641">
        <v>5679.7998046875</v>
      </c>
      <c r="E2641">
        <v>33.599998474121094</v>
      </c>
      <c r="F2641">
        <v>22.700000762939453</v>
      </c>
      <c r="G2641">
        <v>0.18999999761581421</v>
      </c>
      <c r="H2641" t="s">
        <v>426</v>
      </c>
      <c r="I2641" t="s">
        <v>429</v>
      </c>
    </row>
    <row r="2642" spans="1:10" x14ac:dyDescent="0.2">
      <c r="A2642">
        <v>4</v>
      </c>
      <c r="B2642" t="s">
        <v>33</v>
      </c>
      <c r="C2642">
        <v>1.9990000765801597E-8</v>
      </c>
      <c r="D2642">
        <v>9333.5</v>
      </c>
      <c r="E2642">
        <v>48.799999237060547</v>
      </c>
      <c r="F2642">
        <v>43.299999237060547</v>
      </c>
      <c r="G2642">
        <v>0.15000000596046448</v>
      </c>
      <c r="H2642" t="s">
        <v>426</v>
      </c>
      <c r="I2642" t="s">
        <v>430</v>
      </c>
    </row>
    <row r="2643" spans="1:10" x14ac:dyDescent="0.2">
      <c r="A2643">
        <v>5</v>
      </c>
      <c r="B2643" t="s">
        <v>34</v>
      </c>
      <c r="C2643">
        <v>1.9990000765801597E-8</v>
      </c>
      <c r="D2643">
        <v>946.0999755859375</v>
      </c>
      <c r="E2643">
        <v>8</v>
      </c>
      <c r="F2643">
        <v>6</v>
      </c>
      <c r="G2643">
        <v>0.46000000834465027</v>
      </c>
      <c r="H2643" t="s">
        <v>426</v>
      </c>
      <c r="I2643" t="s">
        <v>431</v>
      </c>
    </row>
    <row r="2644" spans="1:10" x14ac:dyDescent="0.2">
      <c r="A2644">
        <v>6</v>
      </c>
      <c r="B2644" t="s">
        <v>35</v>
      </c>
      <c r="C2644">
        <v>1.9999999878450581E-8</v>
      </c>
      <c r="D2644">
        <v>3476.10009765625</v>
      </c>
      <c r="E2644">
        <v>37.200000762939453</v>
      </c>
      <c r="F2644">
        <v>18.200000762939453</v>
      </c>
      <c r="G2644">
        <v>0.23999999463558197</v>
      </c>
      <c r="H2644" t="s">
        <v>426</v>
      </c>
      <c r="I2644" t="s">
        <v>432</v>
      </c>
    </row>
    <row r="2645" spans="1:10" x14ac:dyDescent="0.2">
      <c r="A2645">
        <v>7</v>
      </c>
      <c r="B2645" t="s">
        <v>36</v>
      </c>
      <c r="C2645">
        <v>1.9990000765801597E-8</v>
      </c>
      <c r="D2645">
        <v>10542.5</v>
      </c>
      <c r="E2645">
        <v>126.69999694824219</v>
      </c>
      <c r="F2645">
        <v>38.400001525878906</v>
      </c>
      <c r="G2645">
        <v>0.14000000059604645</v>
      </c>
      <c r="H2645" t="s">
        <v>426</v>
      </c>
      <c r="I2645" t="s">
        <v>430</v>
      </c>
    </row>
    <row r="2646" spans="1:10" x14ac:dyDescent="0.2">
      <c r="A2646">
        <v>8</v>
      </c>
      <c r="B2646" t="s">
        <v>37</v>
      </c>
      <c r="C2646">
        <v>1.9999999878450581E-8</v>
      </c>
      <c r="D2646">
        <v>2742.5</v>
      </c>
      <c r="E2646">
        <v>17.200000762939453</v>
      </c>
      <c r="F2646">
        <v>15</v>
      </c>
      <c r="G2646">
        <v>0.27000001072883606</v>
      </c>
      <c r="H2646" t="s">
        <v>426</v>
      </c>
      <c r="I2646" t="s">
        <v>432</v>
      </c>
    </row>
    <row r="2647" spans="1:10" x14ac:dyDescent="0.2">
      <c r="A2647">
        <v>9</v>
      </c>
      <c r="B2647" t="s">
        <v>38</v>
      </c>
      <c r="C2647">
        <v>1.9990000765801597E-8</v>
      </c>
      <c r="D2647">
        <v>2234.10009765625</v>
      </c>
      <c r="E2647">
        <v>26</v>
      </c>
      <c r="F2647">
        <v>23.200000762939453</v>
      </c>
      <c r="G2647">
        <v>0.30000001192092896</v>
      </c>
      <c r="H2647" t="s">
        <v>426</v>
      </c>
      <c r="I2647" t="s">
        <v>433</v>
      </c>
    </row>
    <row r="2648" spans="1:10" x14ac:dyDescent="0.2">
      <c r="A2648">
        <v>10</v>
      </c>
      <c r="B2648" t="s">
        <v>39</v>
      </c>
      <c r="C2648">
        <v>1.9990000765801597E-8</v>
      </c>
      <c r="D2648">
        <v>3787.300048828125</v>
      </c>
      <c r="E2648">
        <v>69.599998474121094</v>
      </c>
      <c r="F2648">
        <v>20.200000762939453</v>
      </c>
      <c r="G2648">
        <v>0.23000000417232513</v>
      </c>
      <c r="H2648" t="s">
        <v>426</v>
      </c>
      <c r="I2648" t="s">
        <v>434</v>
      </c>
    </row>
    <row r="2649" spans="1:10" x14ac:dyDescent="0.2">
      <c r="A2649">
        <v>11</v>
      </c>
      <c r="B2649" t="s">
        <v>40</v>
      </c>
      <c r="C2649">
        <v>2.0010000767456404E-8</v>
      </c>
      <c r="D2649">
        <v>4901</v>
      </c>
      <c r="E2649">
        <v>11.699999809265137</v>
      </c>
      <c r="F2649">
        <v>9.8999996185302734</v>
      </c>
      <c r="G2649">
        <v>0.20000000298023224</v>
      </c>
      <c r="H2649" t="s">
        <v>426</v>
      </c>
      <c r="I2649" t="s">
        <v>435</v>
      </c>
    </row>
    <row r="2651" spans="1:10" x14ac:dyDescent="0.2">
      <c r="A2651" t="s">
        <v>62</v>
      </c>
    </row>
    <row r="2654" spans="1:10" x14ac:dyDescent="0.2">
      <c r="A2654" t="s">
        <v>368</v>
      </c>
    </row>
    <row r="2655" spans="1:10" x14ac:dyDescent="0.2">
      <c r="A2655" t="s">
        <v>369</v>
      </c>
    </row>
    <row r="2656" spans="1:10" x14ac:dyDescent="0.2">
      <c r="A2656" t="s">
        <v>21</v>
      </c>
      <c r="B2656" t="s">
        <v>22</v>
      </c>
      <c r="C2656" t="s">
        <v>370</v>
      </c>
      <c r="D2656" t="s">
        <v>371</v>
      </c>
      <c r="E2656" t="s">
        <v>372</v>
      </c>
      <c r="F2656" t="s">
        <v>373</v>
      </c>
      <c r="G2656" t="s">
        <v>374</v>
      </c>
      <c r="H2656" t="s">
        <v>375</v>
      </c>
      <c r="I2656" t="s">
        <v>376</v>
      </c>
      <c r="J2656" t="s">
        <v>377</v>
      </c>
    </row>
    <row r="2657" spans="1:10" x14ac:dyDescent="0.2">
      <c r="A2657">
        <v>1</v>
      </c>
      <c r="B2657" t="s">
        <v>30</v>
      </c>
      <c r="C2657" t="s">
        <v>378</v>
      </c>
      <c r="D2657" t="s">
        <v>379</v>
      </c>
      <c r="E2657">
        <v>1</v>
      </c>
      <c r="F2657">
        <v>15</v>
      </c>
      <c r="G2657">
        <v>84.869003295898438</v>
      </c>
      <c r="H2657">
        <v>1.8320000171661377</v>
      </c>
      <c r="I2657">
        <v>6</v>
      </c>
      <c r="J2657">
        <v>5</v>
      </c>
    </row>
    <row r="2658" spans="1:10" x14ac:dyDescent="0.2">
      <c r="A2658">
        <v>2</v>
      </c>
      <c r="B2658" t="s">
        <v>31</v>
      </c>
      <c r="C2658" t="s">
        <v>378</v>
      </c>
      <c r="D2658" t="s">
        <v>380</v>
      </c>
      <c r="E2658">
        <v>2</v>
      </c>
      <c r="F2658">
        <v>15</v>
      </c>
      <c r="G2658">
        <v>151.10800170898438</v>
      </c>
      <c r="H2658">
        <v>0.47277998924255371</v>
      </c>
      <c r="I2658">
        <v>2</v>
      </c>
      <c r="J2658">
        <v>2</v>
      </c>
    </row>
    <row r="2659" spans="1:10" x14ac:dyDescent="0.2">
      <c r="A2659">
        <v>3</v>
      </c>
      <c r="B2659" t="s">
        <v>32</v>
      </c>
      <c r="C2659" t="s">
        <v>378</v>
      </c>
      <c r="D2659" t="s">
        <v>380</v>
      </c>
      <c r="E2659">
        <v>2</v>
      </c>
      <c r="F2659">
        <v>15</v>
      </c>
      <c r="G2659">
        <v>119.48699951171875</v>
      </c>
      <c r="H2659">
        <v>0.37413999438285828</v>
      </c>
      <c r="I2659">
        <v>3</v>
      </c>
      <c r="J2659">
        <v>7</v>
      </c>
    </row>
    <row r="2660" spans="1:10" x14ac:dyDescent="0.2">
      <c r="A2660">
        <v>4</v>
      </c>
      <c r="B2660" t="s">
        <v>33</v>
      </c>
      <c r="C2660" t="s">
        <v>378</v>
      </c>
      <c r="D2660" t="s">
        <v>380</v>
      </c>
      <c r="E2660">
        <v>2</v>
      </c>
      <c r="F2660">
        <v>15</v>
      </c>
      <c r="G2660">
        <v>107.24500274658203</v>
      </c>
      <c r="H2660">
        <v>0.33583998680114746</v>
      </c>
      <c r="I2660">
        <v>2</v>
      </c>
      <c r="J2660">
        <v>2.4000000953674316</v>
      </c>
    </row>
    <row r="2661" spans="1:10" x14ac:dyDescent="0.2">
      <c r="A2661">
        <v>5</v>
      </c>
      <c r="B2661" t="s">
        <v>34</v>
      </c>
      <c r="C2661" t="s">
        <v>378</v>
      </c>
      <c r="D2661" t="s">
        <v>381</v>
      </c>
      <c r="E2661">
        <v>4</v>
      </c>
      <c r="F2661">
        <v>15</v>
      </c>
      <c r="G2661">
        <v>129.45700073242188</v>
      </c>
      <c r="H2661">
        <v>1.1910099983215332</v>
      </c>
      <c r="I2661">
        <v>4.9000000953674316</v>
      </c>
      <c r="J2661">
        <v>4.1999998092651367</v>
      </c>
    </row>
    <row r="2662" spans="1:10" x14ac:dyDescent="0.2">
      <c r="A2662">
        <v>6</v>
      </c>
      <c r="B2662" t="s">
        <v>35</v>
      </c>
      <c r="C2662" t="s">
        <v>378</v>
      </c>
      <c r="D2662" t="s">
        <v>381</v>
      </c>
      <c r="E2662">
        <v>4</v>
      </c>
      <c r="F2662">
        <v>15</v>
      </c>
      <c r="G2662">
        <v>90.679000854492188</v>
      </c>
      <c r="H2662">
        <v>0.83393001556396484</v>
      </c>
      <c r="I2662">
        <v>5.5</v>
      </c>
      <c r="J2662">
        <v>5.9000000953674316</v>
      </c>
    </row>
    <row r="2663" spans="1:10" x14ac:dyDescent="0.2">
      <c r="A2663">
        <v>7</v>
      </c>
      <c r="B2663" t="s">
        <v>36</v>
      </c>
      <c r="C2663" t="s">
        <v>378</v>
      </c>
      <c r="D2663" t="s">
        <v>381</v>
      </c>
      <c r="E2663">
        <v>4</v>
      </c>
      <c r="F2663">
        <v>15</v>
      </c>
      <c r="G2663">
        <v>77.502998352050781</v>
      </c>
      <c r="H2663">
        <v>0.71253997087478638</v>
      </c>
      <c r="I2663">
        <v>3.2999999523162842</v>
      </c>
      <c r="J2663">
        <v>4.0999999046325684</v>
      </c>
    </row>
    <row r="2664" spans="1:10" x14ac:dyDescent="0.2">
      <c r="A2664">
        <v>8</v>
      </c>
      <c r="B2664" t="s">
        <v>37</v>
      </c>
      <c r="C2664" t="s">
        <v>378</v>
      </c>
      <c r="D2664" t="s">
        <v>381</v>
      </c>
      <c r="E2664">
        <v>4</v>
      </c>
      <c r="F2664">
        <v>15</v>
      </c>
      <c r="G2664">
        <v>107.51300048828125</v>
      </c>
      <c r="H2664">
        <v>0.98900002241134644</v>
      </c>
      <c r="I2664">
        <v>7.5</v>
      </c>
      <c r="J2664">
        <v>3</v>
      </c>
    </row>
    <row r="2665" spans="1:10" x14ac:dyDescent="0.2">
      <c r="A2665">
        <v>9</v>
      </c>
      <c r="B2665" t="s">
        <v>38</v>
      </c>
      <c r="C2665" t="s">
        <v>378</v>
      </c>
      <c r="D2665" t="s">
        <v>382</v>
      </c>
      <c r="E2665">
        <v>5</v>
      </c>
      <c r="F2665">
        <v>15</v>
      </c>
      <c r="G2665">
        <v>134.93400573730469</v>
      </c>
      <c r="H2665">
        <v>0.19359999895095825</v>
      </c>
      <c r="I2665">
        <v>3.5</v>
      </c>
      <c r="J2665">
        <v>3.5999999046325684</v>
      </c>
    </row>
    <row r="2666" spans="1:10" x14ac:dyDescent="0.2">
      <c r="A2666">
        <v>10</v>
      </c>
      <c r="B2666" t="s">
        <v>39</v>
      </c>
      <c r="C2666" t="s">
        <v>378</v>
      </c>
      <c r="D2666" t="s">
        <v>382</v>
      </c>
      <c r="E2666">
        <v>5</v>
      </c>
      <c r="F2666">
        <v>15</v>
      </c>
      <c r="G2666">
        <v>146.42500305175781</v>
      </c>
      <c r="H2666">
        <v>0.21017999947071075</v>
      </c>
      <c r="I2666">
        <v>1</v>
      </c>
      <c r="J2666">
        <v>3.2999999523162842</v>
      </c>
    </row>
    <row r="2667" spans="1:10" x14ac:dyDescent="0.2">
      <c r="A2667">
        <v>11</v>
      </c>
      <c r="B2667" t="s">
        <v>40</v>
      </c>
      <c r="C2667" t="s">
        <v>378</v>
      </c>
      <c r="D2667" t="s">
        <v>382</v>
      </c>
      <c r="E2667">
        <v>5</v>
      </c>
      <c r="F2667">
        <v>15</v>
      </c>
      <c r="G2667">
        <v>191.38900756835938</v>
      </c>
      <c r="H2667">
        <v>0.27485001087188721</v>
      </c>
      <c r="I2667">
        <v>3</v>
      </c>
      <c r="J2667">
        <v>4</v>
      </c>
    </row>
    <row r="2669" spans="1:10" x14ac:dyDescent="0.2">
      <c r="A2669" t="s">
        <v>21</v>
      </c>
      <c r="B2669" t="s">
        <v>22</v>
      </c>
      <c r="C2669" t="s">
        <v>383</v>
      </c>
      <c r="D2669" t="s">
        <v>384</v>
      </c>
      <c r="E2669" t="s">
        <v>385</v>
      </c>
      <c r="F2669" t="s">
        <v>386</v>
      </c>
      <c r="G2669" t="s">
        <v>387</v>
      </c>
      <c r="H2669" t="s">
        <v>388</v>
      </c>
      <c r="I2669" t="s">
        <v>389</v>
      </c>
      <c r="J2669" t="s">
        <v>390</v>
      </c>
    </row>
    <row r="2670" spans="1:10" x14ac:dyDescent="0.2">
      <c r="A2670">
        <v>1</v>
      </c>
      <c r="B2670" t="s">
        <v>30</v>
      </c>
      <c r="C2670">
        <v>10</v>
      </c>
      <c r="D2670">
        <v>5</v>
      </c>
      <c r="E2670">
        <v>1</v>
      </c>
      <c r="F2670">
        <v>64</v>
      </c>
      <c r="G2670">
        <v>1630</v>
      </c>
      <c r="H2670">
        <v>0.69999998807907104</v>
      </c>
      <c r="I2670">
        <v>9.3000001907348633</v>
      </c>
      <c r="J2670" t="s">
        <v>391</v>
      </c>
    </row>
    <row r="2671" spans="1:10" x14ac:dyDescent="0.2">
      <c r="A2671">
        <v>2</v>
      </c>
      <c r="B2671" t="s">
        <v>31</v>
      </c>
      <c r="C2671">
        <v>20</v>
      </c>
      <c r="D2671">
        <v>10</v>
      </c>
      <c r="E2671">
        <v>0</v>
      </c>
      <c r="F2671">
        <v>64</v>
      </c>
      <c r="G2671">
        <v>1686</v>
      </c>
      <c r="H2671">
        <v>0.69999998807907104</v>
      </c>
      <c r="I2671" t="s">
        <v>392</v>
      </c>
      <c r="J2671" t="s">
        <v>393</v>
      </c>
    </row>
    <row r="2672" spans="1:10" x14ac:dyDescent="0.2">
      <c r="A2672">
        <v>3</v>
      </c>
      <c r="B2672" t="s">
        <v>32</v>
      </c>
      <c r="C2672">
        <v>20</v>
      </c>
      <c r="D2672">
        <v>10</v>
      </c>
      <c r="E2672">
        <v>0</v>
      </c>
      <c r="F2672">
        <v>64</v>
      </c>
      <c r="G2672">
        <v>1672</v>
      </c>
      <c r="H2672">
        <v>0.69999998807907104</v>
      </c>
      <c r="I2672" t="s">
        <v>392</v>
      </c>
      <c r="J2672" t="s">
        <v>393</v>
      </c>
    </row>
    <row r="2673" spans="1:10" x14ac:dyDescent="0.2">
      <c r="A2673">
        <v>4</v>
      </c>
      <c r="B2673" t="s">
        <v>33</v>
      </c>
      <c r="C2673">
        <v>20</v>
      </c>
      <c r="D2673">
        <v>10</v>
      </c>
      <c r="E2673">
        <v>1</v>
      </c>
      <c r="F2673">
        <v>64</v>
      </c>
      <c r="G2673">
        <v>1664</v>
      </c>
      <c r="H2673">
        <v>0.69999998807907104</v>
      </c>
      <c r="I2673" t="s">
        <v>392</v>
      </c>
      <c r="J2673" t="s">
        <v>393</v>
      </c>
    </row>
    <row r="2674" spans="1:10" x14ac:dyDescent="0.2">
      <c r="A2674">
        <v>5</v>
      </c>
      <c r="B2674" t="s">
        <v>34</v>
      </c>
      <c r="C2674">
        <v>10</v>
      </c>
      <c r="D2674">
        <v>5</v>
      </c>
      <c r="E2674">
        <v>1</v>
      </c>
      <c r="F2674">
        <v>32</v>
      </c>
      <c r="G2674">
        <v>1658</v>
      </c>
      <c r="H2674">
        <v>0.69999998807907104</v>
      </c>
      <c r="I2674">
        <v>9.3000001907348633</v>
      </c>
      <c r="J2674" t="s">
        <v>391</v>
      </c>
    </row>
    <row r="2675" spans="1:10" x14ac:dyDescent="0.2">
      <c r="A2675">
        <v>6</v>
      </c>
      <c r="B2675" t="s">
        <v>35</v>
      </c>
      <c r="C2675">
        <v>20</v>
      </c>
      <c r="D2675">
        <v>10</v>
      </c>
      <c r="E2675">
        <v>1</v>
      </c>
      <c r="F2675">
        <v>32</v>
      </c>
      <c r="G2675">
        <v>1632</v>
      </c>
      <c r="H2675">
        <v>0.69999998807907104</v>
      </c>
      <c r="I2675">
        <v>9.3000001907348633</v>
      </c>
      <c r="J2675" t="s">
        <v>391</v>
      </c>
    </row>
    <row r="2676" spans="1:10" x14ac:dyDescent="0.2">
      <c r="A2676">
        <v>7</v>
      </c>
      <c r="B2676" t="s">
        <v>36</v>
      </c>
      <c r="C2676">
        <v>20</v>
      </c>
      <c r="D2676">
        <v>10</v>
      </c>
      <c r="E2676">
        <v>1</v>
      </c>
      <c r="F2676">
        <v>32</v>
      </c>
      <c r="G2676">
        <v>1622</v>
      </c>
      <c r="H2676">
        <v>0.69999998807907104</v>
      </c>
      <c r="I2676">
        <v>9.3000001907348633</v>
      </c>
      <c r="J2676" t="s">
        <v>391</v>
      </c>
    </row>
    <row r="2677" spans="1:10" x14ac:dyDescent="0.2">
      <c r="A2677">
        <v>8</v>
      </c>
      <c r="B2677" t="s">
        <v>37</v>
      </c>
      <c r="C2677">
        <v>20</v>
      </c>
      <c r="D2677">
        <v>10</v>
      </c>
      <c r="E2677">
        <v>1</v>
      </c>
      <c r="F2677">
        <v>32</v>
      </c>
      <c r="G2677">
        <v>1642</v>
      </c>
      <c r="H2677">
        <v>0.69999998807907104</v>
      </c>
      <c r="I2677">
        <v>9.3000001907348633</v>
      </c>
      <c r="J2677" t="s">
        <v>391</v>
      </c>
    </row>
    <row r="2678" spans="1:10" x14ac:dyDescent="0.2">
      <c r="A2678">
        <v>9</v>
      </c>
      <c r="B2678" t="s">
        <v>38</v>
      </c>
      <c r="C2678">
        <v>20</v>
      </c>
      <c r="D2678">
        <v>10</v>
      </c>
      <c r="E2678">
        <v>1</v>
      </c>
      <c r="F2678">
        <v>32</v>
      </c>
      <c r="G2678">
        <v>1690</v>
      </c>
      <c r="H2678">
        <v>0.69999998807907104</v>
      </c>
      <c r="I2678" t="s">
        <v>392</v>
      </c>
      <c r="J2678" t="s">
        <v>393</v>
      </c>
    </row>
    <row r="2679" spans="1:10" x14ac:dyDescent="0.2">
      <c r="A2679">
        <v>10</v>
      </c>
      <c r="B2679" t="s">
        <v>39</v>
      </c>
      <c r="C2679">
        <v>30</v>
      </c>
      <c r="D2679">
        <v>15</v>
      </c>
      <c r="E2679">
        <v>0</v>
      </c>
      <c r="F2679">
        <v>32</v>
      </c>
      <c r="G2679">
        <v>1706</v>
      </c>
      <c r="H2679">
        <v>0.69999998807907104</v>
      </c>
      <c r="I2679" t="s">
        <v>392</v>
      </c>
      <c r="J2679" t="s">
        <v>393</v>
      </c>
    </row>
    <row r="2680" spans="1:10" x14ac:dyDescent="0.2">
      <c r="A2680">
        <v>11</v>
      </c>
      <c r="B2680" t="s">
        <v>40</v>
      </c>
      <c r="C2680">
        <v>30</v>
      </c>
      <c r="D2680">
        <v>15</v>
      </c>
      <c r="E2680">
        <v>1</v>
      </c>
      <c r="F2680">
        <v>32</v>
      </c>
      <c r="G2680">
        <v>1738</v>
      </c>
      <c r="H2680">
        <v>0.69999998807907104</v>
      </c>
      <c r="I2680" t="s">
        <v>392</v>
      </c>
      <c r="J2680" t="s">
        <v>393</v>
      </c>
    </row>
    <row r="2682" spans="1:10" x14ac:dyDescent="0.2">
      <c r="A2682" t="s">
        <v>394</v>
      </c>
    </row>
    <row r="2683" spans="1:10" x14ac:dyDescent="0.2">
      <c r="A2683" t="s">
        <v>395</v>
      </c>
      <c r="B2683" t="s">
        <v>396</v>
      </c>
      <c r="C2683">
        <v>2</v>
      </c>
      <c r="D2683">
        <v>3</v>
      </c>
      <c r="E2683">
        <v>4</v>
      </c>
      <c r="F2683">
        <v>5</v>
      </c>
    </row>
    <row r="2684" spans="1:10" x14ac:dyDescent="0.2">
      <c r="A2684">
        <v>1</v>
      </c>
      <c r="B2684" t="s">
        <v>397</v>
      </c>
      <c r="C2684" t="s">
        <v>398</v>
      </c>
      <c r="D2684" t="s">
        <v>392</v>
      </c>
      <c r="E2684" t="s">
        <v>399</v>
      </c>
      <c r="F2684" t="s">
        <v>400</v>
      </c>
    </row>
    <row r="2685" spans="1:10" x14ac:dyDescent="0.2">
      <c r="A2685">
        <v>2</v>
      </c>
      <c r="B2685" t="s">
        <v>392</v>
      </c>
      <c r="C2685" t="s">
        <v>401</v>
      </c>
      <c r="D2685" t="s">
        <v>392</v>
      </c>
      <c r="E2685" t="s">
        <v>402</v>
      </c>
      <c r="F2685" t="s">
        <v>403</v>
      </c>
    </row>
    <row r="2686" spans="1:10" x14ac:dyDescent="0.2">
      <c r="A2686">
        <v>3</v>
      </c>
      <c r="B2686" t="s">
        <v>392</v>
      </c>
      <c r="C2686" t="s">
        <v>404</v>
      </c>
      <c r="D2686" t="s">
        <v>392</v>
      </c>
      <c r="E2686" t="s">
        <v>405</v>
      </c>
      <c r="F2686" t="s">
        <v>40</v>
      </c>
    </row>
    <row r="2687" spans="1:10" x14ac:dyDescent="0.2">
      <c r="A2687">
        <v>4</v>
      </c>
      <c r="B2687" t="s">
        <v>392</v>
      </c>
      <c r="C2687" t="s">
        <v>392</v>
      </c>
      <c r="D2687" t="s">
        <v>392</v>
      </c>
      <c r="E2687" t="s">
        <v>406</v>
      </c>
      <c r="F2687" t="s">
        <v>392</v>
      </c>
    </row>
    <row r="2689" spans="1:8" x14ac:dyDescent="0.2">
      <c r="A2689" t="s">
        <v>407</v>
      </c>
    </row>
    <row r="2691" spans="1:8" x14ac:dyDescent="0.2">
      <c r="A2691" t="s">
        <v>408</v>
      </c>
    </row>
    <row r="2692" spans="1:8" x14ac:dyDescent="0.2">
      <c r="A2692" t="s">
        <v>21</v>
      </c>
      <c r="B2692" t="s">
        <v>22</v>
      </c>
      <c r="C2692" t="s">
        <v>409</v>
      </c>
      <c r="D2692" t="s">
        <v>43</v>
      </c>
      <c r="E2692" t="s">
        <v>410</v>
      </c>
      <c r="F2692" t="s">
        <v>46</v>
      </c>
      <c r="G2692" t="s">
        <v>47</v>
      </c>
      <c r="H2692" t="s">
        <v>30</v>
      </c>
    </row>
    <row r="2693" spans="1:8" x14ac:dyDescent="0.2">
      <c r="A2693">
        <v>1</v>
      </c>
      <c r="B2693" t="s">
        <v>30</v>
      </c>
      <c r="C2693" t="s">
        <v>411</v>
      </c>
      <c r="D2693">
        <v>3.7672998905181885</v>
      </c>
      <c r="E2693">
        <v>3.4723999500274658</v>
      </c>
      <c r="F2693">
        <v>21.532199859619141</v>
      </c>
      <c r="G2693">
        <v>0.16130000352859497</v>
      </c>
      <c r="H2693">
        <v>1</v>
      </c>
    </row>
    <row r="2694" spans="1:8" x14ac:dyDescent="0.2">
      <c r="A2694">
        <v>2</v>
      </c>
      <c r="B2694" t="s">
        <v>31</v>
      </c>
      <c r="C2694" t="s">
        <v>412</v>
      </c>
      <c r="D2694">
        <v>7.5739998817443848</v>
      </c>
      <c r="E2694">
        <v>1.614799976348877</v>
      </c>
      <c r="F2694">
        <v>1.996399998664856</v>
      </c>
      <c r="G2694">
        <v>0.80889999866485596</v>
      </c>
      <c r="H2694">
        <v>1</v>
      </c>
    </row>
    <row r="2695" spans="1:8" x14ac:dyDescent="0.2">
      <c r="A2695">
        <v>3</v>
      </c>
      <c r="B2695" t="s">
        <v>50</v>
      </c>
      <c r="C2695" t="s">
        <v>413</v>
      </c>
      <c r="D2695">
        <v>15.250300407409668</v>
      </c>
      <c r="E2695">
        <v>1.0709999799728394</v>
      </c>
      <c r="F2695">
        <v>1.2035000324249268</v>
      </c>
      <c r="G2695">
        <v>0.88969999551773071</v>
      </c>
      <c r="H2695">
        <v>1.0002000331878662</v>
      </c>
    </row>
    <row r="2696" spans="1:8" x14ac:dyDescent="0.2">
      <c r="A2696">
        <v>4</v>
      </c>
      <c r="B2696" t="s">
        <v>51</v>
      </c>
      <c r="C2696" t="s">
        <v>414</v>
      </c>
      <c r="D2696">
        <v>24.793899536132812</v>
      </c>
      <c r="E2696">
        <v>0.86309999227523804</v>
      </c>
      <c r="F2696">
        <v>0.93500000238418579</v>
      </c>
      <c r="G2696">
        <v>0.92309999465942383</v>
      </c>
      <c r="H2696">
        <v>1.0001000165939331</v>
      </c>
    </row>
    <row r="2697" spans="1:8" x14ac:dyDescent="0.2">
      <c r="A2697">
        <v>5</v>
      </c>
      <c r="B2697" t="s">
        <v>52</v>
      </c>
      <c r="C2697" t="s">
        <v>415</v>
      </c>
      <c r="D2697">
        <v>11.592599868774414</v>
      </c>
      <c r="E2697">
        <v>5.3768000602722168</v>
      </c>
      <c r="F2697">
        <v>10.723799705505371</v>
      </c>
      <c r="G2697">
        <v>0.49950000643730164</v>
      </c>
      <c r="H2697">
        <v>1.0038000345230103</v>
      </c>
    </row>
    <row r="2698" spans="1:8" x14ac:dyDescent="0.2">
      <c r="A2698">
        <v>6</v>
      </c>
      <c r="B2698" t="s">
        <v>53</v>
      </c>
      <c r="C2698" t="s">
        <v>416</v>
      </c>
      <c r="D2698">
        <v>21.579999923706055</v>
      </c>
      <c r="E2698">
        <v>3.6456000804901123</v>
      </c>
      <c r="F2698">
        <v>5.8873000144958496</v>
      </c>
      <c r="G2698">
        <v>0.61500000953674316</v>
      </c>
      <c r="H2698">
        <v>1.0068999528884888</v>
      </c>
    </row>
    <row r="2699" spans="1:8" x14ac:dyDescent="0.2">
      <c r="A2699">
        <v>7</v>
      </c>
      <c r="B2699" t="s">
        <v>54</v>
      </c>
      <c r="C2699" t="s">
        <v>414</v>
      </c>
      <c r="D2699">
        <v>55.340999603271484</v>
      </c>
      <c r="E2699">
        <v>3.2097001075744629</v>
      </c>
      <c r="F2699">
        <v>4.4021000862121582</v>
      </c>
      <c r="G2699">
        <v>0.72850000858306885</v>
      </c>
      <c r="H2699">
        <v>1.0009000301361084</v>
      </c>
    </row>
    <row r="2700" spans="1:8" x14ac:dyDescent="0.2">
      <c r="A2700">
        <v>8</v>
      </c>
      <c r="B2700" t="s">
        <v>55</v>
      </c>
      <c r="C2700" t="s">
        <v>416</v>
      </c>
      <c r="D2700">
        <v>20.350000381469727</v>
      </c>
      <c r="E2700">
        <v>4.6729998588562012</v>
      </c>
      <c r="F2700">
        <v>7.9214000701904297</v>
      </c>
      <c r="G2700">
        <v>0.58609998226165771</v>
      </c>
      <c r="H2700">
        <v>1.0065000057220459</v>
      </c>
    </row>
    <row r="2701" spans="1:8" x14ac:dyDescent="0.2">
      <c r="A2701">
        <v>9</v>
      </c>
      <c r="B2701" t="s">
        <v>56</v>
      </c>
      <c r="C2701" t="s">
        <v>417</v>
      </c>
      <c r="D2701">
        <v>23.877099990844727</v>
      </c>
      <c r="E2701">
        <v>0.19910000264644623</v>
      </c>
      <c r="F2701">
        <v>0.20250000059604645</v>
      </c>
      <c r="G2701">
        <v>0.98320001363754272</v>
      </c>
      <c r="H2701">
        <v>1</v>
      </c>
    </row>
    <row r="2702" spans="1:8" x14ac:dyDescent="0.2">
      <c r="A2702">
        <v>10</v>
      </c>
      <c r="B2702" t="s">
        <v>57</v>
      </c>
      <c r="C2702" t="s">
        <v>418</v>
      </c>
      <c r="D2702">
        <v>42.30059814453125</v>
      </c>
      <c r="E2702">
        <v>0.26780000329017639</v>
      </c>
      <c r="F2702">
        <v>0.27369999885559082</v>
      </c>
      <c r="G2702">
        <v>0.97869998216629028</v>
      </c>
      <c r="H2702">
        <v>1</v>
      </c>
    </row>
    <row r="2703" spans="1:8" x14ac:dyDescent="0.2">
      <c r="A2703">
        <v>11</v>
      </c>
      <c r="B2703" t="s">
        <v>58</v>
      </c>
      <c r="C2703" t="s">
        <v>419</v>
      </c>
      <c r="D2703">
        <v>99.9833984375</v>
      </c>
      <c r="E2703">
        <v>0.59130001068115234</v>
      </c>
      <c r="F2703">
        <v>0.60600000619888306</v>
      </c>
      <c r="G2703">
        <v>0.9757000207901001</v>
      </c>
      <c r="H2703">
        <v>1</v>
      </c>
    </row>
    <row r="2705" spans="1:9" x14ac:dyDescent="0.2">
      <c r="A2705" t="s">
        <v>420</v>
      </c>
    </row>
    <row r="2706" spans="1:9" x14ac:dyDescent="0.2">
      <c r="A2706" t="s">
        <v>21</v>
      </c>
      <c r="B2706" t="s">
        <v>22</v>
      </c>
      <c r="C2706" t="s">
        <v>421</v>
      </c>
      <c r="D2706" t="s">
        <v>24</v>
      </c>
      <c r="E2706" t="s">
        <v>422</v>
      </c>
      <c r="F2706" t="s">
        <v>423</v>
      </c>
      <c r="G2706" t="s">
        <v>27</v>
      </c>
      <c r="H2706" t="s">
        <v>424</v>
      </c>
      <c r="I2706" t="s">
        <v>425</v>
      </c>
    </row>
    <row r="2707" spans="1:9" x14ac:dyDescent="0.2">
      <c r="A2707">
        <v>1</v>
      </c>
      <c r="B2707" t="s">
        <v>30</v>
      </c>
      <c r="C2707">
        <v>2.0010000767456404E-8</v>
      </c>
      <c r="D2707">
        <v>518.70001220703125</v>
      </c>
      <c r="E2707">
        <v>137.5</v>
      </c>
      <c r="F2707">
        <v>84</v>
      </c>
      <c r="G2707">
        <v>0.74000000953674316</v>
      </c>
      <c r="H2707" t="s">
        <v>426</v>
      </c>
      <c r="I2707" t="s">
        <v>427</v>
      </c>
    </row>
    <row r="2708" spans="1:9" x14ac:dyDescent="0.2">
      <c r="A2708">
        <v>2</v>
      </c>
      <c r="B2708" t="s">
        <v>31</v>
      </c>
      <c r="C2708">
        <v>2.0010000767456404E-8</v>
      </c>
      <c r="D2708">
        <v>2201.199951171875</v>
      </c>
      <c r="E2708">
        <v>15.699999809265137</v>
      </c>
      <c r="F2708">
        <v>11</v>
      </c>
      <c r="G2708">
        <v>0.30000001192092896</v>
      </c>
      <c r="H2708" t="s">
        <v>426</v>
      </c>
      <c r="I2708" t="s">
        <v>428</v>
      </c>
    </row>
    <row r="2709" spans="1:9" x14ac:dyDescent="0.2">
      <c r="A2709">
        <v>3</v>
      </c>
      <c r="B2709" t="s">
        <v>32</v>
      </c>
      <c r="C2709">
        <v>2.0010000767456404E-8</v>
      </c>
      <c r="D2709">
        <v>5679.7998046875</v>
      </c>
      <c r="E2709">
        <v>33.599998474121094</v>
      </c>
      <c r="F2709">
        <v>22.700000762939453</v>
      </c>
      <c r="G2709">
        <v>0.18999999761581421</v>
      </c>
      <c r="H2709" t="s">
        <v>426</v>
      </c>
      <c r="I2709" t="s">
        <v>429</v>
      </c>
    </row>
    <row r="2710" spans="1:9" x14ac:dyDescent="0.2">
      <c r="A2710">
        <v>4</v>
      </c>
      <c r="B2710" t="s">
        <v>33</v>
      </c>
      <c r="C2710">
        <v>1.9990000765801597E-8</v>
      </c>
      <c r="D2710">
        <v>9333.5</v>
      </c>
      <c r="E2710">
        <v>48.799999237060547</v>
      </c>
      <c r="F2710">
        <v>43.299999237060547</v>
      </c>
      <c r="G2710">
        <v>0.15000000596046448</v>
      </c>
      <c r="H2710" t="s">
        <v>426</v>
      </c>
      <c r="I2710" t="s">
        <v>430</v>
      </c>
    </row>
    <row r="2711" spans="1:9" x14ac:dyDescent="0.2">
      <c r="A2711">
        <v>5</v>
      </c>
      <c r="B2711" t="s">
        <v>34</v>
      </c>
      <c r="C2711">
        <v>1.9990000765801597E-8</v>
      </c>
      <c r="D2711">
        <v>946.0999755859375</v>
      </c>
      <c r="E2711">
        <v>8</v>
      </c>
      <c r="F2711">
        <v>6</v>
      </c>
      <c r="G2711">
        <v>0.46000000834465027</v>
      </c>
      <c r="H2711" t="s">
        <v>426</v>
      </c>
      <c r="I2711" t="s">
        <v>431</v>
      </c>
    </row>
    <row r="2712" spans="1:9" x14ac:dyDescent="0.2">
      <c r="A2712">
        <v>6</v>
      </c>
      <c r="B2712" t="s">
        <v>35</v>
      </c>
      <c r="C2712">
        <v>1.9999999878450581E-8</v>
      </c>
      <c r="D2712">
        <v>3476.10009765625</v>
      </c>
      <c r="E2712">
        <v>37.200000762939453</v>
      </c>
      <c r="F2712">
        <v>18.200000762939453</v>
      </c>
      <c r="G2712">
        <v>0.23999999463558197</v>
      </c>
      <c r="H2712" t="s">
        <v>426</v>
      </c>
      <c r="I2712" t="s">
        <v>432</v>
      </c>
    </row>
    <row r="2713" spans="1:9" x14ac:dyDescent="0.2">
      <c r="A2713">
        <v>7</v>
      </c>
      <c r="B2713" t="s">
        <v>36</v>
      </c>
      <c r="C2713">
        <v>1.9990000765801597E-8</v>
      </c>
      <c r="D2713">
        <v>10542.5</v>
      </c>
      <c r="E2713">
        <v>126.69999694824219</v>
      </c>
      <c r="F2713">
        <v>38.400001525878906</v>
      </c>
      <c r="G2713">
        <v>0.14000000059604645</v>
      </c>
      <c r="H2713" t="s">
        <v>426</v>
      </c>
      <c r="I2713" t="s">
        <v>430</v>
      </c>
    </row>
    <row r="2714" spans="1:9" x14ac:dyDescent="0.2">
      <c r="A2714">
        <v>8</v>
      </c>
      <c r="B2714" t="s">
        <v>37</v>
      </c>
      <c r="C2714">
        <v>1.9999999878450581E-8</v>
      </c>
      <c r="D2714">
        <v>2742.5</v>
      </c>
      <c r="E2714">
        <v>17.200000762939453</v>
      </c>
      <c r="F2714">
        <v>15</v>
      </c>
      <c r="G2714">
        <v>0.27000001072883606</v>
      </c>
      <c r="H2714" t="s">
        <v>426</v>
      </c>
      <c r="I2714" t="s">
        <v>432</v>
      </c>
    </row>
    <row r="2715" spans="1:9" x14ac:dyDescent="0.2">
      <c r="A2715">
        <v>9</v>
      </c>
      <c r="B2715" t="s">
        <v>38</v>
      </c>
      <c r="C2715">
        <v>1.9990000765801597E-8</v>
      </c>
      <c r="D2715">
        <v>2234.10009765625</v>
      </c>
      <c r="E2715">
        <v>26</v>
      </c>
      <c r="F2715">
        <v>23.200000762939453</v>
      </c>
      <c r="G2715">
        <v>0.30000001192092896</v>
      </c>
      <c r="H2715" t="s">
        <v>426</v>
      </c>
      <c r="I2715" t="s">
        <v>433</v>
      </c>
    </row>
    <row r="2716" spans="1:9" x14ac:dyDescent="0.2">
      <c r="A2716">
        <v>10</v>
      </c>
      <c r="B2716" t="s">
        <v>39</v>
      </c>
      <c r="C2716">
        <v>1.9990000765801597E-8</v>
      </c>
      <c r="D2716">
        <v>3787.300048828125</v>
      </c>
      <c r="E2716">
        <v>69.599998474121094</v>
      </c>
      <c r="F2716">
        <v>20.200000762939453</v>
      </c>
      <c r="G2716">
        <v>0.23000000417232513</v>
      </c>
      <c r="H2716" t="s">
        <v>426</v>
      </c>
      <c r="I2716" t="s">
        <v>434</v>
      </c>
    </row>
    <row r="2717" spans="1:9" x14ac:dyDescent="0.2">
      <c r="A2717">
        <v>11</v>
      </c>
      <c r="B2717" t="s">
        <v>40</v>
      </c>
      <c r="C2717">
        <v>2.0010000767456404E-8</v>
      </c>
      <c r="D2717">
        <v>4901</v>
      </c>
      <c r="E2717">
        <v>11.699999809265137</v>
      </c>
      <c r="F2717">
        <v>9.8999996185302734</v>
      </c>
      <c r="G2717">
        <v>0.20000000298023224</v>
      </c>
      <c r="H2717" t="s">
        <v>426</v>
      </c>
      <c r="I2717" t="s">
        <v>435</v>
      </c>
    </row>
    <row r="2719" spans="1:9" x14ac:dyDescent="0.2">
      <c r="A2719" t="s">
        <v>62</v>
      </c>
    </row>
    <row r="2722" spans="1:10" x14ac:dyDescent="0.2">
      <c r="A2722" t="s">
        <v>368</v>
      </c>
    </row>
    <row r="2723" spans="1:10" x14ac:dyDescent="0.2">
      <c r="A2723" t="s">
        <v>369</v>
      </c>
    </row>
    <row r="2724" spans="1:10" x14ac:dyDescent="0.2">
      <c r="A2724" t="s">
        <v>21</v>
      </c>
      <c r="B2724" t="s">
        <v>22</v>
      </c>
      <c r="C2724" t="s">
        <v>370</v>
      </c>
      <c r="D2724" t="s">
        <v>371</v>
      </c>
      <c r="E2724" t="s">
        <v>372</v>
      </c>
      <c r="F2724" t="s">
        <v>373</v>
      </c>
      <c r="G2724" t="s">
        <v>374</v>
      </c>
      <c r="H2724" t="s">
        <v>375</v>
      </c>
      <c r="I2724" t="s">
        <v>376</v>
      </c>
      <c r="J2724" t="s">
        <v>377</v>
      </c>
    </row>
    <row r="2725" spans="1:10" x14ac:dyDescent="0.2">
      <c r="A2725">
        <v>1</v>
      </c>
      <c r="B2725" t="s">
        <v>30</v>
      </c>
      <c r="C2725" t="s">
        <v>378</v>
      </c>
      <c r="D2725" t="s">
        <v>379</v>
      </c>
      <c r="E2725">
        <v>1</v>
      </c>
      <c r="F2725">
        <v>15</v>
      </c>
      <c r="G2725">
        <v>84.869003295898438</v>
      </c>
      <c r="H2725">
        <v>1.8320000171661377</v>
      </c>
      <c r="I2725">
        <v>6</v>
      </c>
      <c r="J2725">
        <v>5</v>
      </c>
    </row>
    <row r="2726" spans="1:10" x14ac:dyDescent="0.2">
      <c r="A2726">
        <v>2</v>
      </c>
      <c r="B2726" t="s">
        <v>31</v>
      </c>
      <c r="C2726" t="s">
        <v>378</v>
      </c>
      <c r="D2726" t="s">
        <v>380</v>
      </c>
      <c r="E2726">
        <v>2</v>
      </c>
      <c r="F2726">
        <v>15</v>
      </c>
      <c r="G2726">
        <v>151.10800170898438</v>
      </c>
      <c r="H2726">
        <v>0.47277998924255371</v>
      </c>
      <c r="I2726">
        <v>2</v>
      </c>
      <c r="J2726">
        <v>2</v>
      </c>
    </row>
    <row r="2727" spans="1:10" x14ac:dyDescent="0.2">
      <c r="A2727">
        <v>3</v>
      </c>
      <c r="B2727" t="s">
        <v>32</v>
      </c>
      <c r="C2727" t="s">
        <v>378</v>
      </c>
      <c r="D2727" t="s">
        <v>380</v>
      </c>
      <c r="E2727">
        <v>2</v>
      </c>
      <c r="F2727">
        <v>15</v>
      </c>
      <c r="G2727">
        <v>119.48699951171875</v>
      </c>
      <c r="H2727">
        <v>0.37413999438285828</v>
      </c>
      <c r="I2727">
        <v>3</v>
      </c>
      <c r="J2727">
        <v>7</v>
      </c>
    </row>
    <row r="2728" spans="1:10" x14ac:dyDescent="0.2">
      <c r="A2728">
        <v>4</v>
      </c>
      <c r="B2728" t="s">
        <v>33</v>
      </c>
      <c r="C2728" t="s">
        <v>378</v>
      </c>
      <c r="D2728" t="s">
        <v>380</v>
      </c>
      <c r="E2728">
        <v>2</v>
      </c>
      <c r="F2728">
        <v>15</v>
      </c>
      <c r="G2728">
        <v>107.24500274658203</v>
      </c>
      <c r="H2728">
        <v>0.33583998680114746</v>
      </c>
      <c r="I2728">
        <v>2</v>
      </c>
      <c r="J2728">
        <v>2.4000000953674316</v>
      </c>
    </row>
    <row r="2729" spans="1:10" x14ac:dyDescent="0.2">
      <c r="A2729">
        <v>5</v>
      </c>
      <c r="B2729" t="s">
        <v>34</v>
      </c>
      <c r="C2729" t="s">
        <v>378</v>
      </c>
      <c r="D2729" t="s">
        <v>381</v>
      </c>
      <c r="E2729">
        <v>4</v>
      </c>
      <c r="F2729">
        <v>15</v>
      </c>
      <c r="G2729">
        <v>129.45700073242188</v>
      </c>
      <c r="H2729">
        <v>1.1910099983215332</v>
      </c>
      <c r="I2729">
        <v>4.9000000953674316</v>
      </c>
      <c r="J2729">
        <v>4.1999998092651367</v>
      </c>
    </row>
    <row r="2730" spans="1:10" x14ac:dyDescent="0.2">
      <c r="A2730">
        <v>6</v>
      </c>
      <c r="B2730" t="s">
        <v>35</v>
      </c>
      <c r="C2730" t="s">
        <v>378</v>
      </c>
      <c r="D2730" t="s">
        <v>381</v>
      </c>
      <c r="E2730">
        <v>4</v>
      </c>
      <c r="F2730">
        <v>15</v>
      </c>
      <c r="G2730">
        <v>90.679000854492188</v>
      </c>
      <c r="H2730">
        <v>0.83393001556396484</v>
      </c>
      <c r="I2730">
        <v>5.5</v>
      </c>
      <c r="J2730">
        <v>5.9000000953674316</v>
      </c>
    </row>
    <row r="2731" spans="1:10" x14ac:dyDescent="0.2">
      <c r="A2731">
        <v>7</v>
      </c>
      <c r="B2731" t="s">
        <v>36</v>
      </c>
      <c r="C2731" t="s">
        <v>378</v>
      </c>
      <c r="D2731" t="s">
        <v>381</v>
      </c>
      <c r="E2731">
        <v>4</v>
      </c>
      <c r="F2731">
        <v>15</v>
      </c>
      <c r="G2731">
        <v>77.502998352050781</v>
      </c>
      <c r="H2731">
        <v>0.71253997087478638</v>
      </c>
      <c r="I2731">
        <v>3.2999999523162842</v>
      </c>
      <c r="J2731">
        <v>4.0999999046325684</v>
      </c>
    </row>
    <row r="2732" spans="1:10" x14ac:dyDescent="0.2">
      <c r="A2732">
        <v>8</v>
      </c>
      <c r="B2732" t="s">
        <v>37</v>
      </c>
      <c r="C2732" t="s">
        <v>378</v>
      </c>
      <c r="D2732" t="s">
        <v>381</v>
      </c>
      <c r="E2732">
        <v>4</v>
      </c>
      <c r="F2732">
        <v>15</v>
      </c>
      <c r="G2732">
        <v>107.51300048828125</v>
      </c>
      <c r="H2732">
        <v>0.98900002241134644</v>
      </c>
      <c r="I2732">
        <v>7.5</v>
      </c>
      <c r="J2732">
        <v>3</v>
      </c>
    </row>
    <row r="2733" spans="1:10" x14ac:dyDescent="0.2">
      <c r="A2733">
        <v>9</v>
      </c>
      <c r="B2733" t="s">
        <v>38</v>
      </c>
      <c r="C2733" t="s">
        <v>378</v>
      </c>
      <c r="D2733" t="s">
        <v>382</v>
      </c>
      <c r="E2733">
        <v>5</v>
      </c>
      <c r="F2733">
        <v>15</v>
      </c>
      <c r="G2733">
        <v>134.93400573730469</v>
      </c>
      <c r="H2733">
        <v>0.19359999895095825</v>
      </c>
      <c r="I2733">
        <v>3.5</v>
      </c>
      <c r="J2733">
        <v>3.5999999046325684</v>
      </c>
    </row>
    <row r="2734" spans="1:10" x14ac:dyDescent="0.2">
      <c r="A2734">
        <v>10</v>
      </c>
      <c r="B2734" t="s">
        <v>39</v>
      </c>
      <c r="C2734" t="s">
        <v>378</v>
      </c>
      <c r="D2734" t="s">
        <v>382</v>
      </c>
      <c r="E2734">
        <v>5</v>
      </c>
      <c r="F2734">
        <v>15</v>
      </c>
      <c r="G2734">
        <v>146.42500305175781</v>
      </c>
      <c r="H2734">
        <v>0.21017999947071075</v>
      </c>
      <c r="I2734">
        <v>1</v>
      </c>
      <c r="J2734">
        <v>3.2999999523162842</v>
      </c>
    </row>
    <row r="2735" spans="1:10" x14ac:dyDescent="0.2">
      <c r="A2735">
        <v>11</v>
      </c>
      <c r="B2735" t="s">
        <v>40</v>
      </c>
      <c r="C2735" t="s">
        <v>378</v>
      </c>
      <c r="D2735" t="s">
        <v>382</v>
      </c>
      <c r="E2735">
        <v>5</v>
      </c>
      <c r="F2735">
        <v>15</v>
      </c>
      <c r="G2735">
        <v>191.38900756835938</v>
      </c>
      <c r="H2735">
        <v>0.27485001087188721</v>
      </c>
      <c r="I2735">
        <v>3</v>
      </c>
      <c r="J2735">
        <v>4</v>
      </c>
    </row>
    <row r="2737" spans="1:10" x14ac:dyDescent="0.2">
      <c r="A2737" t="s">
        <v>21</v>
      </c>
      <c r="B2737" t="s">
        <v>22</v>
      </c>
      <c r="C2737" t="s">
        <v>383</v>
      </c>
      <c r="D2737" t="s">
        <v>384</v>
      </c>
      <c r="E2737" t="s">
        <v>385</v>
      </c>
      <c r="F2737" t="s">
        <v>386</v>
      </c>
      <c r="G2737" t="s">
        <v>387</v>
      </c>
      <c r="H2737" t="s">
        <v>388</v>
      </c>
      <c r="I2737" t="s">
        <v>389</v>
      </c>
      <c r="J2737" t="s">
        <v>390</v>
      </c>
    </row>
    <row r="2738" spans="1:10" x14ac:dyDescent="0.2">
      <c r="A2738">
        <v>1</v>
      </c>
      <c r="B2738" t="s">
        <v>30</v>
      </c>
      <c r="C2738">
        <v>10</v>
      </c>
      <c r="D2738">
        <v>5</v>
      </c>
      <c r="E2738">
        <v>1</v>
      </c>
      <c r="F2738">
        <v>64</v>
      </c>
      <c r="G2738">
        <v>1630</v>
      </c>
      <c r="H2738">
        <v>0.69999998807907104</v>
      </c>
      <c r="I2738">
        <v>9.3000001907348633</v>
      </c>
      <c r="J2738" t="s">
        <v>391</v>
      </c>
    </row>
    <row r="2739" spans="1:10" x14ac:dyDescent="0.2">
      <c r="A2739">
        <v>2</v>
      </c>
      <c r="B2739" t="s">
        <v>31</v>
      </c>
      <c r="C2739">
        <v>20</v>
      </c>
      <c r="D2739">
        <v>10</v>
      </c>
      <c r="E2739">
        <v>0</v>
      </c>
      <c r="F2739">
        <v>64</v>
      </c>
      <c r="G2739">
        <v>1686</v>
      </c>
      <c r="H2739">
        <v>0.69999998807907104</v>
      </c>
      <c r="I2739" t="s">
        <v>392</v>
      </c>
      <c r="J2739" t="s">
        <v>393</v>
      </c>
    </row>
    <row r="2740" spans="1:10" x14ac:dyDescent="0.2">
      <c r="A2740">
        <v>3</v>
      </c>
      <c r="B2740" t="s">
        <v>32</v>
      </c>
      <c r="C2740">
        <v>20</v>
      </c>
      <c r="D2740">
        <v>10</v>
      </c>
      <c r="E2740">
        <v>0</v>
      </c>
      <c r="F2740">
        <v>64</v>
      </c>
      <c r="G2740">
        <v>1672</v>
      </c>
      <c r="H2740">
        <v>0.69999998807907104</v>
      </c>
      <c r="I2740" t="s">
        <v>392</v>
      </c>
      <c r="J2740" t="s">
        <v>393</v>
      </c>
    </row>
    <row r="2741" spans="1:10" x14ac:dyDescent="0.2">
      <c r="A2741">
        <v>4</v>
      </c>
      <c r="B2741" t="s">
        <v>33</v>
      </c>
      <c r="C2741">
        <v>20</v>
      </c>
      <c r="D2741">
        <v>10</v>
      </c>
      <c r="E2741">
        <v>1</v>
      </c>
      <c r="F2741">
        <v>64</v>
      </c>
      <c r="G2741">
        <v>1664</v>
      </c>
      <c r="H2741">
        <v>0.69999998807907104</v>
      </c>
      <c r="I2741" t="s">
        <v>392</v>
      </c>
      <c r="J2741" t="s">
        <v>393</v>
      </c>
    </row>
    <row r="2742" spans="1:10" x14ac:dyDescent="0.2">
      <c r="A2742">
        <v>5</v>
      </c>
      <c r="B2742" t="s">
        <v>34</v>
      </c>
      <c r="C2742">
        <v>10</v>
      </c>
      <c r="D2742">
        <v>5</v>
      </c>
      <c r="E2742">
        <v>1</v>
      </c>
      <c r="F2742">
        <v>32</v>
      </c>
      <c r="G2742">
        <v>1658</v>
      </c>
      <c r="H2742">
        <v>0.69999998807907104</v>
      </c>
      <c r="I2742">
        <v>9.3000001907348633</v>
      </c>
      <c r="J2742" t="s">
        <v>391</v>
      </c>
    </row>
    <row r="2743" spans="1:10" x14ac:dyDescent="0.2">
      <c r="A2743">
        <v>6</v>
      </c>
      <c r="B2743" t="s">
        <v>35</v>
      </c>
      <c r="C2743">
        <v>20</v>
      </c>
      <c r="D2743">
        <v>10</v>
      </c>
      <c r="E2743">
        <v>1</v>
      </c>
      <c r="F2743">
        <v>32</v>
      </c>
      <c r="G2743">
        <v>1632</v>
      </c>
      <c r="H2743">
        <v>0.69999998807907104</v>
      </c>
      <c r="I2743">
        <v>9.3000001907348633</v>
      </c>
      <c r="J2743" t="s">
        <v>391</v>
      </c>
    </row>
    <row r="2744" spans="1:10" x14ac:dyDescent="0.2">
      <c r="A2744">
        <v>7</v>
      </c>
      <c r="B2744" t="s">
        <v>36</v>
      </c>
      <c r="C2744">
        <v>20</v>
      </c>
      <c r="D2744">
        <v>10</v>
      </c>
      <c r="E2744">
        <v>1</v>
      </c>
      <c r="F2744">
        <v>32</v>
      </c>
      <c r="G2744">
        <v>1622</v>
      </c>
      <c r="H2744">
        <v>0.69999998807907104</v>
      </c>
      <c r="I2744">
        <v>9.3000001907348633</v>
      </c>
      <c r="J2744" t="s">
        <v>391</v>
      </c>
    </row>
    <row r="2745" spans="1:10" x14ac:dyDescent="0.2">
      <c r="A2745">
        <v>8</v>
      </c>
      <c r="B2745" t="s">
        <v>37</v>
      </c>
      <c r="C2745">
        <v>20</v>
      </c>
      <c r="D2745">
        <v>10</v>
      </c>
      <c r="E2745">
        <v>1</v>
      </c>
      <c r="F2745">
        <v>32</v>
      </c>
      <c r="G2745">
        <v>1642</v>
      </c>
      <c r="H2745">
        <v>0.69999998807907104</v>
      </c>
      <c r="I2745">
        <v>9.3000001907348633</v>
      </c>
      <c r="J2745" t="s">
        <v>391</v>
      </c>
    </row>
    <row r="2746" spans="1:10" x14ac:dyDescent="0.2">
      <c r="A2746">
        <v>9</v>
      </c>
      <c r="B2746" t="s">
        <v>38</v>
      </c>
      <c r="C2746">
        <v>20</v>
      </c>
      <c r="D2746">
        <v>10</v>
      </c>
      <c r="E2746">
        <v>1</v>
      </c>
      <c r="F2746">
        <v>32</v>
      </c>
      <c r="G2746">
        <v>1690</v>
      </c>
      <c r="H2746">
        <v>0.69999998807907104</v>
      </c>
      <c r="I2746" t="s">
        <v>392</v>
      </c>
      <c r="J2746" t="s">
        <v>393</v>
      </c>
    </row>
    <row r="2747" spans="1:10" x14ac:dyDescent="0.2">
      <c r="A2747">
        <v>10</v>
      </c>
      <c r="B2747" t="s">
        <v>39</v>
      </c>
      <c r="C2747">
        <v>30</v>
      </c>
      <c r="D2747">
        <v>15</v>
      </c>
      <c r="E2747">
        <v>0</v>
      </c>
      <c r="F2747">
        <v>32</v>
      </c>
      <c r="G2747">
        <v>1706</v>
      </c>
      <c r="H2747">
        <v>0.69999998807907104</v>
      </c>
      <c r="I2747" t="s">
        <v>392</v>
      </c>
      <c r="J2747" t="s">
        <v>393</v>
      </c>
    </row>
    <row r="2748" spans="1:10" x14ac:dyDescent="0.2">
      <c r="A2748">
        <v>11</v>
      </c>
      <c r="B2748" t="s">
        <v>40</v>
      </c>
      <c r="C2748">
        <v>30</v>
      </c>
      <c r="D2748">
        <v>15</v>
      </c>
      <c r="E2748">
        <v>1</v>
      </c>
      <c r="F2748">
        <v>32</v>
      </c>
      <c r="G2748">
        <v>1738</v>
      </c>
      <c r="H2748">
        <v>0.69999998807907104</v>
      </c>
      <c r="I2748" t="s">
        <v>392</v>
      </c>
      <c r="J2748" t="s">
        <v>393</v>
      </c>
    </row>
    <row r="2750" spans="1:10" x14ac:dyDescent="0.2">
      <c r="A2750" t="s">
        <v>394</v>
      </c>
    </row>
    <row r="2751" spans="1:10" x14ac:dyDescent="0.2">
      <c r="A2751" t="s">
        <v>395</v>
      </c>
      <c r="B2751" t="s">
        <v>396</v>
      </c>
      <c r="C2751">
        <v>2</v>
      </c>
      <c r="D2751">
        <v>3</v>
      </c>
      <c r="E2751">
        <v>4</v>
      </c>
      <c r="F2751">
        <v>5</v>
      </c>
    </row>
    <row r="2752" spans="1:10" x14ac:dyDescent="0.2">
      <c r="A2752">
        <v>1</v>
      </c>
      <c r="B2752" t="s">
        <v>397</v>
      </c>
      <c r="C2752" t="s">
        <v>398</v>
      </c>
      <c r="D2752" t="s">
        <v>392</v>
      </c>
      <c r="E2752" t="s">
        <v>399</v>
      </c>
      <c r="F2752" t="s">
        <v>400</v>
      </c>
    </row>
    <row r="2753" spans="1:8" x14ac:dyDescent="0.2">
      <c r="A2753">
        <v>2</v>
      </c>
      <c r="B2753" t="s">
        <v>392</v>
      </c>
      <c r="C2753" t="s">
        <v>401</v>
      </c>
      <c r="D2753" t="s">
        <v>392</v>
      </c>
      <c r="E2753" t="s">
        <v>402</v>
      </c>
      <c r="F2753" t="s">
        <v>403</v>
      </c>
    </row>
    <row r="2754" spans="1:8" x14ac:dyDescent="0.2">
      <c r="A2754">
        <v>3</v>
      </c>
      <c r="B2754" t="s">
        <v>392</v>
      </c>
      <c r="C2754" t="s">
        <v>404</v>
      </c>
      <c r="D2754" t="s">
        <v>392</v>
      </c>
      <c r="E2754" t="s">
        <v>405</v>
      </c>
      <c r="F2754" t="s">
        <v>40</v>
      </c>
    </row>
    <row r="2755" spans="1:8" x14ac:dyDescent="0.2">
      <c r="A2755">
        <v>4</v>
      </c>
      <c r="B2755" t="s">
        <v>392</v>
      </c>
      <c r="C2755" t="s">
        <v>392</v>
      </c>
      <c r="D2755" t="s">
        <v>392</v>
      </c>
      <c r="E2755" t="s">
        <v>406</v>
      </c>
      <c r="F2755" t="s">
        <v>392</v>
      </c>
    </row>
    <row r="2757" spans="1:8" x14ac:dyDescent="0.2">
      <c r="A2757" t="s">
        <v>407</v>
      </c>
    </row>
    <row r="2759" spans="1:8" x14ac:dyDescent="0.2">
      <c r="A2759" t="s">
        <v>408</v>
      </c>
    </row>
    <row r="2760" spans="1:8" x14ac:dyDescent="0.2">
      <c r="A2760" t="s">
        <v>21</v>
      </c>
      <c r="B2760" t="s">
        <v>22</v>
      </c>
      <c r="C2760" t="s">
        <v>409</v>
      </c>
      <c r="D2760" t="s">
        <v>43</v>
      </c>
      <c r="E2760" t="s">
        <v>410</v>
      </c>
      <c r="F2760" t="s">
        <v>46</v>
      </c>
      <c r="G2760" t="s">
        <v>47</v>
      </c>
      <c r="H2760" t="s">
        <v>30</v>
      </c>
    </row>
    <row r="2761" spans="1:8" x14ac:dyDescent="0.2">
      <c r="A2761">
        <v>1</v>
      </c>
      <c r="B2761" t="s">
        <v>30</v>
      </c>
      <c r="C2761" t="s">
        <v>411</v>
      </c>
      <c r="D2761">
        <v>3.7672998905181885</v>
      </c>
      <c r="E2761">
        <v>3.4723999500274658</v>
      </c>
      <c r="F2761">
        <v>21.532199859619141</v>
      </c>
      <c r="G2761">
        <v>0.16130000352859497</v>
      </c>
      <c r="H2761">
        <v>1</v>
      </c>
    </row>
    <row r="2762" spans="1:8" x14ac:dyDescent="0.2">
      <c r="A2762">
        <v>2</v>
      </c>
      <c r="B2762" t="s">
        <v>31</v>
      </c>
      <c r="C2762" t="s">
        <v>412</v>
      </c>
      <c r="D2762">
        <v>7.5739998817443848</v>
      </c>
      <c r="E2762">
        <v>1.614799976348877</v>
      </c>
      <c r="F2762">
        <v>1.996399998664856</v>
      </c>
      <c r="G2762">
        <v>0.80889999866485596</v>
      </c>
      <c r="H2762">
        <v>1</v>
      </c>
    </row>
    <row r="2763" spans="1:8" x14ac:dyDescent="0.2">
      <c r="A2763">
        <v>3</v>
      </c>
      <c r="B2763" t="s">
        <v>50</v>
      </c>
      <c r="C2763" t="s">
        <v>413</v>
      </c>
      <c r="D2763">
        <v>15.250300407409668</v>
      </c>
      <c r="E2763">
        <v>1.0709999799728394</v>
      </c>
      <c r="F2763">
        <v>1.2035000324249268</v>
      </c>
      <c r="G2763">
        <v>0.88969999551773071</v>
      </c>
      <c r="H2763">
        <v>1.0002000331878662</v>
      </c>
    </row>
    <row r="2764" spans="1:8" x14ac:dyDescent="0.2">
      <c r="A2764">
        <v>4</v>
      </c>
      <c r="B2764" t="s">
        <v>51</v>
      </c>
      <c r="C2764" t="s">
        <v>414</v>
      </c>
      <c r="D2764">
        <v>24.793899536132812</v>
      </c>
      <c r="E2764">
        <v>0.86309999227523804</v>
      </c>
      <c r="F2764">
        <v>0.93500000238418579</v>
      </c>
      <c r="G2764">
        <v>0.92309999465942383</v>
      </c>
      <c r="H2764">
        <v>1.0001000165939331</v>
      </c>
    </row>
    <row r="2765" spans="1:8" x14ac:dyDescent="0.2">
      <c r="A2765">
        <v>5</v>
      </c>
      <c r="B2765" t="s">
        <v>52</v>
      </c>
      <c r="C2765" t="s">
        <v>415</v>
      </c>
      <c r="D2765">
        <v>11.592599868774414</v>
      </c>
      <c r="E2765">
        <v>5.3768000602722168</v>
      </c>
      <c r="F2765">
        <v>10.723799705505371</v>
      </c>
      <c r="G2765">
        <v>0.49950000643730164</v>
      </c>
      <c r="H2765">
        <v>1.0038000345230103</v>
      </c>
    </row>
    <row r="2766" spans="1:8" x14ac:dyDescent="0.2">
      <c r="A2766">
        <v>6</v>
      </c>
      <c r="B2766" t="s">
        <v>53</v>
      </c>
      <c r="C2766" t="s">
        <v>416</v>
      </c>
      <c r="D2766">
        <v>21.579999923706055</v>
      </c>
      <c r="E2766">
        <v>3.6456000804901123</v>
      </c>
      <c r="F2766">
        <v>5.8873000144958496</v>
      </c>
      <c r="G2766">
        <v>0.61500000953674316</v>
      </c>
      <c r="H2766">
        <v>1.0068999528884888</v>
      </c>
    </row>
    <row r="2767" spans="1:8" x14ac:dyDescent="0.2">
      <c r="A2767">
        <v>7</v>
      </c>
      <c r="B2767" t="s">
        <v>54</v>
      </c>
      <c r="C2767" t="s">
        <v>414</v>
      </c>
      <c r="D2767">
        <v>55.340999603271484</v>
      </c>
      <c r="E2767">
        <v>3.2097001075744629</v>
      </c>
      <c r="F2767">
        <v>4.4021000862121582</v>
      </c>
      <c r="G2767">
        <v>0.72850000858306885</v>
      </c>
      <c r="H2767">
        <v>1.0009000301361084</v>
      </c>
    </row>
    <row r="2768" spans="1:8" x14ac:dyDescent="0.2">
      <c r="A2768">
        <v>8</v>
      </c>
      <c r="B2768" t="s">
        <v>55</v>
      </c>
      <c r="C2768" t="s">
        <v>416</v>
      </c>
      <c r="D2768">
        <v>20.350000381469727</v>
      </c>
      <c r="E2768">
        <v>4.6729998588562012</v>
      </c>
      <c r="F2768">
        <v>7.9214000701904297</v>
      </c>
      <c r="G2768">
        <v>0.58609998226165771</v>
      </c>
      <c r="H2768">
        <v>1.0065000057220459</v>
      </c>
    </row>
    <row r="2769" spans="1:9" x14ac:dyDescent="0.2">
      <c r="A2769">
        <v>9</v>
      </c>
      <c r="B2769" t="s">
        <v>56</v>
      </c>
      <c r="C2769" t="s">
        <v>417</v>
      </c>
      <c r="D2769">
        <v>23.877099990844727</v>
      </c>
      <c r="E2769">
        <v>0.19910000264644623</v>
      </c>
      <c r="F2769">
        <v>0.20250000059604645</v>
      </c>
      <c r="G2769">
        <v>0.98320001363754272</v>
      </c>
      <c r="H2769">
        <v>1</v>
      </c>
    </row>
    <row r="2770" spans="1:9" x14ac:dyDescent="0.2">
      <c r="A2770">
        <v>10</v>
      </c>
      <c r="B2770" t="s">
        <v>57</v>
      </c>
      <c r="C2770" t="s">
        <v>418</v>
      </c>
      <c r="D2770">
        <v>42.30059814453125</v>
      </c>
      <c r="E2770">
        <v>0.26780000329017639</v>
      </c>
      <c r="F2770">
        <v>0.27369999885559082</v>
      </c>
      <c r="G2770">
        <v>0.97869998216629028</v>
      </c>
      <c r="H2770">
        <v>1</v>
      </c>
    </row>
    <row r="2771" spans="1:9" x14ac:dyDescent="0.2">
      <c r="A2771">
        <v>11</v>
      </c>
      <c r="B2771" t="s">
        <v>58</v>
      </c>
      <c r="C2771" t="s">
        <v>419</v>
      </c>
      <c r="D2771">
        <v>99.9833984375</v>
      </c>
      <c r="E2771">
        <v>0.59130001068115234</v>
      </c>
      <c r="F2771">
        <v>0.60600000619888306</v>
      </c>
      <c r="G2771">
        <v>0.9757000207901001</v>
      </c>
      <c r="H2771">
        <v>1</v>
      </c>
    </row>
    <row r="2773" spans="1:9" x14ac:dyDescent="0.2">
      <c r="A2773" t="s">
        <v>420</v>
      </c>
    </row>
    <row r="2774" spans="1:9" x14ac:dyDescent="0.2">
      <c r="A2774" t="s">
        <v>21</v>
      </c>
      <c r="B2774" t="s">
        <v>22</v>
      </c>
      <c r="C2774" t="s">
        <v>421</v>
      </c>
      <c r="D2774" t="s">
        <v>24</v>
      </c>
      <c r="E2774" t="s">
        <v>422</v>
      </c>
      <c r="F2774" t="s">
        <v>423</v>
      </c>
      <c r="G2774" t="s">
        <v>27</v>
      </c>
      <c r="H2774" t="s">
        <v>424</v>
      </c>
      <c r="I2774" t="s">
        <v>425</v>
      </c>
    </row>
    <row r="2775" spans="1:9" x14ac:dyDescent="0.2">
      <c r="A2775">
        <v>1</v>
      </c>
      <c r="B2775" t="s">
        <v>30</v>
      </c>
      <c r="C2775">
        <v>2.0010000767456404E-8</v>
      </c>
      <c r="D2775">
        <v>518.70001220703125</v>
      </c>
      <c r="E2775">
        <v>137.5</v>
      </c>
      <c r="F2775">
        <v>84</v>
      </c>
      <c r="G2775">
        <v>0.74000000953674316</v>
      </c>
      <c r="H2775" t="s">
        <v>426</v>
      </c>
      <c r="I2775" t="s">
        <v>427</v>
      </c>
    </row>
    <row r="2776" spans="1:9" x14ac:dyDescent="0.2">
      <c r="A2776">
        <v>2</v>
      </c>
      <c r="B2776" t="s">
        <v>31</v>
      </c>
      <c r="C2776">
        <v>2.0010000767456404E-8</v>
      </c>
      <c r="D2776">
        <v>2201.199951171875</v>
      </c>
      <c r="E2776">
        <v>15.699999809265137</v>
      </c>
      <c r="F2776">
        <v>11</v>
      </c>
      <c r="G2776">
        <v>0.30000001192092896</v>
      </c>
      <c r="H2776" t="s">
        <v>426</v>
      </c>
      <c r="I2776" t="s">
        <v>428</v>
      </c>
    </row>
    <row r="2777" spans="1:9" x14ac:dyDescent="0.2">
      <c r="A2777">
        <v>3</v>
      </c>
      <c r="B2777" t="s">
        <v>32</v>
      </c>
      <c r="C2777">
        <v>2.0010000767456404E-8</v>
      </c>
      <c r="D2777">
        <v>5679.7998046875</v>
      </c>
      <c r="E2777">
        <v>33.599998474121094</v>
      </c>
      <c r="F2777">
        <v>22.700000762939453</v>
      </c>
      <c r="G2777">
        <v>0.18999999761581421</v>
      </c>
      <c r="H2777" t="s">
        <v>426</v>
      </c>
      <c r="I2777" t="s">
        <v>429</v>
      </c>
    </row>
    <row r="2778" spans="1:9" x14ac:dyDescent="0.2">
      <c r="A2778">
        <v>4</v>
      </c>
      <c r="B2778" t="s">
        <v>33</v>
      </c>
      <c r="C2778">
        <v>1.9990000765801597E-8</v>
      </c>
      <c r="D2778">
        <v>9333.5</v>
      </c>
      <c r="E2778">
        <v>48.799999237060547</v>
      </c>
      <c r="F2778">
        <v>43.299999237060547</v>
      </c>
      <c r="G2778">
        <v>0.15000000596046448</v>
      </c>
      <c r="H2778" t="s">
        <v>426</v>
      </c>
      <c r="I2778" t="s">
        <v>430</v>
      </c>
    </row>
    <row r="2779" spans="1:9" x14ac:dyDescent="0.2">
      <c r="A2779">
        <v>5</v>
      </c>
      <c r="B2779" t="s">
        <v>34</v>
      </c>
      <c r="C2779">
        <v>1.9990000765801597E-8</v>
      </c>
      <c r="D2779">
        <v>946.0999755859375</v>
      </c>
      <c r="E2779">
        <v>8</v>
      </c>
      <c r="F2779">
        <v>6</v>
      </c>
      <c r="G2779">
        <v>0.46000000834465027</v>
      </c>
      <c r="H2779" t="s">
        <v>426</v>
      </c>
      <c r="I2779" t="s">
        <v>431</v>
      </c>
    </row>
    <row r="2780" spans="1:9" x14ac:dyDescent="0.2">
      <c r="A2780">
        <v>6</v>
      </c>
      <c r="B2780" t="s">
        <v>35</v>
      </c>
      <c r="C2780">
        <v>1.9999999878450581E-8</v>
      </c>
      <c r="D2780">
        <v>3476.10009765625</v>
      </c>
      <c r="E2780">
        <v>37.200000762939453</v>
      </c>
      <c r="F2780">
        <v>18.200000762939453</v>
      </c>
      <c r="G2780">
        <v>0.23999999463558197</v>
      </c>
      <c r="H2780" t="s">
        <v>426</v>
      </c>
      <c r="I2780" t="s">
        <v>432</v>
      </c>
    </row>
    <row r="2781" spans="1:9" x14ac:dyDescent="0.2">
      <c r="A2781">
        <v>7</v>
      </c>
      <c r="B2781" t="s">
        <v>36</v>
      </c>
      <c r="C2781">
        <v>1.9990000765801597E-8</v>
      </c>
      <c r="D2781">
        <v>10542.5</v>
      </c>
      <c r="E2781">
        <v>126.69999694824219</v>
      </c>
      <c r="F2781">
        <v>38.400001525878906</v>
      </c>
      <c r="G2781">
        <v>0.14000000059604645</v>
      </c>
      <c r="H2781" t="s">
        <v>426</v>
      </c>
      <c r="I2781" t="s">
        <v>430</v>
      </c>
    </row>
    <row r="2782" spans="1:9" x14ac:dyDescent="0.2">
      <c r="A2782">
        <v>8</v>
      </c>
      <c r="B2782" t="s">
        <v>37</v>
      </c>
      <c r="C2782">
        <v>1.9999999878450581E-8</v>
      </c>
      <c r="D2782">
        <v>2742.5</v>
      </c>
      <c r="E2782">
        <v>17.200000762939453</v>
      </c>
      <c r="F2782">
        <v>15</v>
      </c>
      <c r="G2782">
        <v>0.27000001072883606</v>
      </c>
      <c r="H2782" t="s">
        <v>426</v>
      </c>
      <c r="I2782" t="s">
        <v>432</v>
      </c>
    </row>
    <row r="2783" spans="1:9" x14ac:dyDescent="0.2">
      <c r="A2783">
        <v>9</v>
      </c>
      <c r="B2783" t="s">
        <v>38</v>
      </c>
      <c r="C2783">
        <v>1.9990000765801597E-8</v>
      </c>
      <c r="D2783">
        <v>2234.10009765625</v>
      </c>
      <c r="E2783">
        <v>26</v>
      </c>
      <c r="F2783">
        <v>23.200000762939453</v>
      </c>
      <c r="G2783">
        <v>0.30000001192092896</v>
      </c>
      <c r="H2783" t="s">
        <v>426</v>
      </c>
      <c r="I2783" t="s">
        <v>433</v>
      </c>
    </row>
    <row r="2784" spans="1:9" x14ac:dyDescent="0.2">
      <c r="A2784">
        <v>10</v>
      </c>
      <c r="B2784" t="s">
        <v>39</v>
      </c>
      <c r="C2784">
        <v>1.9990000765801597E-8</v>
      </c>
      <c r="D2784">
        <v>3787.300048828125</v>
      </c>
      <c r="E2784">
        <v>69.599998474121094</v>
      </c>
      <c r="F2784">
        <v>20.200000762939453</v>
      </c>
      <c r="G2784">
        <v>0.23000000417232513</v>
      </c>
      <c r="H2784" t="s">
        <v>426</v>
      </c>
      <c r="I2784" t="s">
        <v>434</v>
      </c>
    </row>
    <row r="2785" spans="1:10" x14ac:dyDescent="0.2">
      <c r="A2785">
        <v>11</v>
      </c>
      <c r="B2785" t="s">
        <v>40</v>
      </c>
      <c r="C2785">
        <v>2.0010000767456404E-8</v>
      </c>
      <c r="D2785">
        <v>4901</v>
      </c>
      <c r="E2785">
        <v>11.699999809265137</v>
      </c>
      <c r="F2785">
        <v>9.8999996185302734</v>
      </c>
      <c r="G2785">
        <v>0.20000000298023224</v>
      </c>
      <c r="H2785" t="s">
        <v>426</v>
      </c>
      <c r="I2785" t="s">
        <v>435</v>
      </c>
    </row>
    <row r="2787" spans="1:10" x14ac:dyDescent="0.2">
      <c r="A2787" t="s">
        <v>62</v>
      </c>
    </row>
    <row r="2790" spans="1:10" x14ac:dyDescent="0.2">
      <c r="A2790" t="s">
        <v>368</v>
      </c>
    </row>
    <row r="2791" spans="1:10" x14ac:dyDescent="0.2">
      <c r="A2791" t="s">
        <v>369</v>
      </c>
    </row>
    <row r="2792" spans="1:10" x14ac:dyDescent="0.2">
      <c r="A2792" t="s">
        <v>21</v>
      </c>
      <c r="B2792" t="s">
        <v>22</v>
      </c>
      <c r="C2792" t="s">
        <v>370</v>
      </c>
      <c r="D2792" t="s">
        <v>371</v>
      </c>
      <c r="E2792" t="s">
        <v>372</v>
      </c>
      <c r="F2792" t="s">
        <v>373</v>
      </c>
      <c r="G2792" t="s">
        <v>374</v>
      </c>
      <c r="H2792" t="s">
        <v>375</v>
      </c>
      <c r="I2792" t="s">
        <v>376</v>
      </c>
      <c r="J2792" t="s">
        <v>377</v>
      </c>
    </row>
    <row r="2793" spans="1:10" x14ac:dyDescent="0.2">
      <c r="A2793">
        <v>1</v>
      </c>
      <c r="B2793" t="s">
        <v>30</v>
      </c>
      <c r="C2793" t="s">
        <v>378</v>
      </c>
      <c r="D2793" t="s">
        <v>379</v>
      </c>
      <c r="E2793">
        <v>1</v>
      </c>
      <c r="F2793">
        <v>15</v>
      </c>
      <c r="G2793">
        <v>84.869003295898438</v>
      </c>
      <c r="H2793">
        <v>1.8320000171661377</v>
      </c>
      <c r="I2793">
        <v>6</v>
      </c>
      <c r="J2793">
        <v>5</v>
      </c>
    </row>
    <row r="2794" spans="1:10" x14ac:dyDescent="0.2">
      <c r="A2794">
        <v>2</v>
      </c>
      <c r="B2794" t="s">
        <v>31</v>
      </c>
      <c r="C2794" t="s">
        <v>378</v>
      </c>
      <c r="D2794" t="s">
        <v>380</v>
      </c>
      <c r="E2794">
        <v>2</v>
      </c>
      <c r="F2794">
        <v>15</v>
      </c>
      <c r="G2794">
        <v>151.10800170898438</v>
      </c>
      <c r="H2794">
        <v>0.47277998924255371</v>
      </c>
      <c r="I2794">
        <v>2</v>
      </c>
      <c r="J2794">
        <v>2</v>
      </c>
    </row>
    <row r="2795" spans="1:10" x14ac:dyDescent="0.2">
      <c r="A2795">
        <v>3</v>
      </c>
      <c r="B2795" t="s">
        <v>32</v>
      </c>
      <c r="C2795" t="s">
        <v>378</v>
      </c>
      <c r="D2795" t="s">
        <v>380</v>
      </c>
      <c r="E2795">
        <v>2</v>
      </c>
      <c r="F2795">
        <v>15</v>
      </c>
      <c r="G2795">
        <v>119.48699951171875</v>
      </c>
      <c r="H2795">
        <v>0.37413999438285828</v>
      </c>
      <c r="I2795">
        <v>3</v>
      </c>
      <c r="J2795">
        <v>7</v>
      </c>
    </row>
    <row r="2796" spans="1:10" x14ac:dyDescent="0.2">
      <c r="A2796">
        <v>4</v>
      </c>
      <c r="B2796" t="s">
        <v>33</v>
      </c>
      <c r="C2796" t="s">
        <v>378</v>
      </c>
      <c r="D2796" t="s">
        <v>380</v>
      </c>
      <c r="E2796">
        <v>2</v>
      </c>
      <c r="F2796">
        <v>15</v>
      </c>
      <c r="G2796">
        <v>107.24500274658203</v>
      </c>
      <c r="H2796">
        <v>0.33583998680114746</v>
      </c>
      <c r="I2796">
        <v>2</v>
      </c>
      <c r="J2796">
        <v>2.4000000953674316</v>
      </c>
    </row>
    <row r="2797" spans="1:10" x14ac:dyDescent="0.2">
      <c r="A2797">
        <v>5</v>
      </c>
      <c r="B2797" t="s">
        <v>34</v>
      </c>
      <c r="C2797" t="s">
        <v>378</v>
      </c>
      <c r="D2797" t="s">
        <v>381</v>
      </c>
      <c r="E2797">
        <v>4</v>
      </c>
      <c r="F2797">
        <v>15</v>
      </c>
      <c r="G2797">
        <v>129.45700073242188</v>
      </c>
      <c r="H2797">
        <v>1.1910099983215332</v>
      </c>
      <c r="I2797">
        <v>4.9000000953674316</v>
      </c>
      <c r="J2797">
        <v>4.1999998092651367</v>
      </c>
    </row>
    <row r="2798" spans="1:10" x14ac:dyDescent="0.2">
      <c r="A2798">
        <v>6</v>
      </c>
      <c r="B2798" t="s">
        <v>35</v>
      </c>
      <c r="C2798" t="s">
        <v>378</v>
      </c>
      <c r="D2798" t="s">
        <v>381</v>
      </c>
      <c r="E2798">
        <v>4</v>
      </c>
      <c r="F2798">
        <v>15</v>
      </c>
      <c r="G2798">
        <v>90.679000854492188</v>
      </c>
      <c r="H2798">
        <v>0.83393001556396484</v>
      </c>
      <c r="I2798">
        <v>5.5</v>
      </c>
      <c r="J2798">
        <v>5.9000000953674316</v>
      </c>
    </row>
    <row r="2799" spans="1:10" x14ac:dyDescent="0.2">
      <c r="A2799">
        <v>7</v>
      </c>
      <c r="B2799" t="s">
        <v>36</v>
      </c>
      <c r="C2799" t="s">
        <v>378</v>
      </c>
      <c r="D2799" t="s">
        <v>381</v>
      </c>
      <c r="E2799">
        <v>4</v>
      </c>
      <c r="F2799">
        <v>15</v>
      </c>
      <c r="G2799">
        <v>77.502998352050781</v>
      </c>
      <c r="H2799">
        <v>0.71253997087478638</v>
      </c>
      <c r="I2799">
        <v>3.2999999523162842</v>
      </c>
      <c r="J2799">
        <v>4.0999999046325684</v>
      </c>
    </row>
    <row r="2800" spans="1:10" x14ac:dyDescent="0.2">
      <c r="A2800">
        <v>8</v>
      </c>
      <c r="B2800" t="s">
        <v>37</v>
      </c>
      <c r="C2800" t="s">
        <v>378</v>
      </c>
      <c r="D2800" t="s">
        <v>381</v>
      </c>
      <c r="E2800">
        <v>4</v>
      </c>
      <c r="F2800">
        <v>15</v>
      </c>
      <c r="G2800">
        <v>107.51300048828125</v>
      </c>
      <c r="H2800">
        <v>0.98900002241134644</v>
      </c>
      <c r="I2800">
        <v>7.5</v>
      </c>
      <c r="J2800">
        <v>3</v>
      </c>
    </row>
    <row r="2801" spans="1:10" x14ac:dyDescent="0.2">
      <c r="A2801">
        <v>9</v>
      </c>
      <c r="B2801" t="s">
        <v>38</v>
      </c>
      <c r="C2801" t="s">
        <v>378</v>
      </c>
      <c r="D2801" t="s">
        <v>382</v>
      </c>
      <c r="E2801">
        <v>5</v>
      </c>
      <c r="F2801">
        <v>15</v>
      </c>
      <c r="G2801">
        <v>134.93400573730469</v>
      </c>
      <c r="H2801">
        <v>0.19359999895095825</v>
      </c>
      <c r="I2801">
        <v>3.5</v>
      </c>
      <c r="J2801">
        <v>3.5999999046325684</v>
      </c>
    </row>
    <row r="2802" spans="1:10" x14ac:dyDescent="0.2">
      <c r="A2802">
        <v>10</v>
      </c>
      <c r="B2802" t="s">
        <v>39</v>
      </c>
      <c r="C2802" t="s">
        <v>378</v>
      </c>
      <c r="D2802" t="s">
        <v>382</v>
      </c>
      <c r="E2802">
        <v>5</v>
      </c>
      <c r="F2802">
        <v>15</v>
      </c>
      <c r="G2802">
        <v>146.42500305175781</v>
      </c>
      <c r="H2802">
        <v>0.21017999947071075</v>
      </c>
      <c r="I2802">
        <v>1</v>
      </c>
      <c r="J2802">
        <v>3.2999999523162842</v>
      </c>
    </row>
    <row r="2803" spans="1:10" x14ac:dyDescent="0.2">
      <c r="A2803">
        <v>11</v>
      </c>
      <c r="B2803" t="s">
        <v>40</v>
      </c>
      <c r="C2803" t="s">
        <v>378</v>
      </c>
      <c r="D2803" t="s">
        <v>382</v>
      </c>
      <c r="E2803">
        <v>5</v>
      </c>
      <c r="F2803">
        <v>15</v>
      </c>
      <c r="G2803">
        <v>191.38900756835938</v>
      </c>
      <c r="H2803">
        <v>0.27485001087188721</v>
      </c>
      <c r="I2803">
        <v>3</v>
      </c>
      <c r="J2803">
        <v>4</v>
      </c>
    </row>
    <row r="2805" spans="1:10" x14ac:dyDescent="0.2">
      <c r="A2805" t="s">
        <v>21</v>
      </c>
      <c r="B2805" t="s">
        <v>22</v>
      </c>
      <c r="C2805" t="s">
        <v>383</v>
      </c>
      <c r="D2805" t="s">
        <v>384</v>
      </c>
      <c r="E2805" t="s">
        <v>385</v>
      </c>
      <c r="F2805" t="s">
        <v>386</v>
      </c>
      <c r="G2805" t="s">
        <v>387</v>
      </c>
      <c r="H2805" t="s">
        <v>388</v>
      </c>
      <c r="I2805" t="s">
        <v>389</v>
      </c>
      <c r="J2805" t="s">
        <v>390</v>
      </c>
    </row>
    <row r="2806" spans="1:10" x14ac:dyDescent="0.2">
      <c r="A2806">
        <v>1</v>
      </c>
      <c r="B2806" t="s">
        <v>30</v>
      </c>
      <c r="C2806">
        <v>10</v>
      </c>
      <c r="D2806">
        <v>5</v>
      </c>
      <c r="E2806">
        <v>1</v>
      </c>
      <c r="F2806">
        <v>64</v>
      </c>
      <c r="G2806">
        <v>1630</v>
      </c>
      <c r="H2806">
        <v>0.69999998807907104</v>
      </c>
      <c r="I2806">
        <v>9.3000001907348633</v>
      </c>
      <c r="J2806" t="s">
        <v>391</v>
      </c>
    </row>
    <row r="2807" spans="1:10" x14ac:dyDescent="0.2">
      <c r="A2807">
        <v>2</v>
      </c>
      <c r="B2807" t="s">
        <v>31</v>
      </c>
      <c r="C2807">
        <v>20</v>
      </c>
      <c r="D2807">
        <v>10</v>
      </c>
      <c r="E2807">
        <v>0</v>
      </c>
      <c r="F2807">
        <v>64</v>
      </c>
      <c r="G2807">
        <v>1686</v>
      </c>
      <c r="H2807">
        <v>0.69999998807907104</v>
      </c>
      <c r="I2807" t="s">
        <v>392</v>
      </c>
      <c r="J2807" t="s">
        <v>393</v>
      </c>
    </row>
    <row r="2808" spans="1:10" x14ac:dyDescent="0.2">
      <c r="A2808">
        <v>3</v>
      </c>
      <c r="B2808" t="s">
        <v>32</v>
      </c>
      <c r="C2808">
        <v>20</v>
      </c>
      <c r="D2808">
        <v>10</v>
      </c>
      <c r="E2808">
        <v>0</v>
      </c>
      <c r="F2808">
        <v>64</v>
      </c>
      <c r="G2808">
        <v>1672</v>
      </c>
      <c r="H2808">
        <v>0.69999998807907104</v>
      </c>
      <c r="I2808" t="s">
        <v>392</v>
      </c>
      <c r="J2808" t="s">
        <v>393</v>
      </c>
    </row>
    <row r="2809" spans="1:10" x14ac:dyDescent="0.2">
      <c r="A2809">
        <v>4</v>
      </c>
      <c r="B2809" t="s">
        <v>33</v>
      </c>
      <c r="C2809">
        <v>20</v>
      </c>
      <c r="D2809">
        <v>10</v>
      </c>
      <c r="E2809">
        <v>1</v>
      </c>
      <c r="F2809">
        <v>64</v>
      </c>
      <c r="G2809">
        <v>1664</v>
      </c>
      <c r="H2809">
        <v>0.69999998807907104</v>
      </c>
      <c r="I2809" t="s">
        <v>392</v>
      </c>
      <c r="J2809" t="s">
        <v>393</v>
      </c>
    </row>
    <row r="2810" spans="1:10" x14ac:dyDescent="0.2">
      <c r="A2810">
        <v>5</v>
      </c>
      <c r="B2810" t="s">
        <v>34</v>
      </c>
      <c r="C2810">
        <v>10</v>
      </c>
      <c r="D2810">
        <v>5</v>
      </c>
      <c r="E2810">
        <v>1</v>
      </c>
      <c r="F2810">
        <v>32</v>
      </c>
      <c r="G2810">
        <v>1658</v>
      </c>
      <c r="H2810">
        <v>0.69999998807907104</v>
      </c>
      <c r="I2810">
        <v>9.3000001907348633</v>
      </c>
      <c r="J2810" t="s">
        <v>391</v>
      </c>
    </row>
    <row r="2811" spans="1:10" x14ac:dyDescent="0.2">
      <c r="A2811">
        <v>6</v>
      </c>
      <c r="B2811" t="s">
        <v>35</v>
      </c>
      <c r="C2811">
        <v>20</v>
      </c>
      <c r="D2811">
        <v>10</v>
      </c>
      <c r="E2811">
        <v>1</v>
      </c>
      <c r="F2811">
        <v>32</v>
      </c>
      <c r="G2811">
        <v>1632</v>
      </c>
      <c r="H2811">
        <v>0.69999998807907104</v>
      </c>
      <c r="I2811">
        <v>9.3000001907348633</v>
      </c>
      <c r="J2811" t="s">
        <v>391</v>
      </c>
    </row>
    <row r="2812" spans="1:10" x14ac:dyDescent="0.2">
      <c r="A2812">
        <v>7</v>
      </c>
      <c r="B2812" t="s">
        <v>36</v>
      </c>
      <c r="C2812">
        <v>20</v>
      </c>
      <c r="D2812">
        <v>10</v>
      </c>
      <c r="E2812">
        <v>1</v>
      </c>
      <c r="F2812">
        <v>32</v>
      </c>
      <c r="G2812">
        <v>1622</v>
      </c>
      <c r="H2812">
        <v>0.69999998807907104</v>
      </c>
      <c r="I2812">
        <v>9.3000001907348633</v>
      </c>
      <c r="J2812" t="s">
        <v>391</v>
      </c>
    </row>
    <row r="2813" spans="1:10" x14ac:dyDescent="0.2">
      <c r="A2813">
        <v>8</v>
      </c>
      <c r="B2813" t="s">
        <v>37</v>
      </c>
      <c r="C2813">
        <v>20</v>
      </c>
      <c r="D2813">
        <v>10</v>
      </c>
      <c r="E2813">
        <v>1</v>
      </c>
      <c r="F2813">
        <v>32</v>
      </c>
      <c r="G2813">
        <v>1642</v>
      </c>
      <c r="H2813">
        <v>0.69999998807907104</v>
      </c>
      <c r="I2813">
        <v>9.3000001907348633</v>
      </c>
      <c r="J2813" t="s">
        <v>391</v>
      </c>
    </row>
    <row r="2814" spans="1:10" x14ac:dyDescent="0.2">
      <c r="A2814">
        <v>9</v>
      </c>
      <c r="B2814" t="s">
        <v>38</v>
      </c>
      <c r="C2814">
        <v>20</v>
      </c>
      <c r="D2814">
        <v>10</v>
      </c>
      <c r="E2814">
        <v>1</v>
      </c>
      <c r="F2814">
        <v>32</v>
      </c>
      <c r="G2814">
        <v>1690</v>
      </c>
      <c r="H2814">
        <v>0.69999998807907104</v>
      </c>
      <c r="I2814" t="s">
        <v>392</v>
      </c>
      <c r="J2814" t="s">
        <v>393</v>
      </c>
    </row>
    <row r="2815" spans="1:10" x14ac:dyDescent="0.2">
      <c r="A2815">
        <v>10</v>
      </c>
      <c r="B2815" t="s">
        <v>39</v>
      </c>
      <c r="C2815">
        <v>30</v>
      </c>
      <c r="D2815">
        <v>15</v>
      </c>
      <c r="E2815">
        <v>0</v>
      </c>
      <c r="F2815">
        <v>32</v>
      </c>
      <c r="G2815">
        <v>1706</v>
      </c>
      <c r="H2815">
        <v>0.69999998807907104</v>
      </c>
      <c r="I2815" t="s">
        <v>392</v>
      </c>
      <c r="J2815" t="s">
        <v>393</v>
      </c>
    </row>
    <row r="2816" spans="1:10" x14ac:dyDescent="0.2">
      <c r="A2816">
        <v>11</v>
      </c>
      <c r="B2816" t="s">
        <v>40</v>
      </c>
      <c r="C2816">
        <v>30</v>
      </c>
      <c r="D2816">
        <v>15</v>
      </c>
      <c r="E2816">
        <v>1</v>
      </c>
      <c r="F2816">
        <v>32</v>
      </c>
      <c r="G2816">
        <v>1738</v>
      </c>
      <c r="H2816">
        <v>0.69999998807907104</v>
      </c>
      <c r="I2816" t="s">
        <v>392</v>
      </c>
      <c r="J2816" t="s">
        <v>393</v>
      </c>
    </row>
    <row r="2818" spans="1:8" x14ac:dyDescent="0.2">
      <c r="A2818" t="s">
        <v>394</v>
      </c>
    </row>
    <row r="2819" spans="1:8" x14ac:dyDescent="0.2">
      <c r="A2819" t="s">
        <v>395</v>
      </c>
      <c r="B2819" t="s">
        <v>396</v>
      </c>
      <c r="C2819">
        <v>2</v>
      </c>
      <c r="D2819">
        <v>3</v>
      </c>
      <c r="E2819">
        <v>4</v>
      </c>
      <c r="F2819">
        <v>5</v>
      </c>
    </row>
    <row r="2820" spans="1:8" x14ac:dyDescent="0.2">
      <c r="A2820">
        <v>1</v>
      </c>
      <c r="B2820" t="s">
        <v>397</v>
      </c>
      <c r="C2820" t="s">
        <v>398</v>
      </c>
      <c r="D2820" t="s">
        <v>392</v>
      </c>
      <c r="E2820" t="s">
        <v>399</v>
      </c>
      <c r="F2820" t="s">
        <v>400</v>
      </c>
    </row>
    <row r="2821" spans="1:8" x14ac:dyDescent="0.2">
      <c r="A2821">
        <v>2</v>
      </c>
      <c r="B2821" t="s">
        <v>392</v>
      </c>
      <c r="C2821" t="s">
        <v>401</v>
      </c>
      <c r="D2821" t="s">
        <v>392</v>
      </c>
      <c r="E2821" t="s">
        <v>402</v>
      </c>
      <c r="F2821" t="s">
        <v>403</v>
      </c>
    </row>
    <row r="2822" spans="1:8" x14ac:dyDescent="0.2">
      <c r="A2822">
        <v>3</v>
      </c>
      <c r="B2822" t="s">
        <v>392</v>
      </c>
      <c r="C2822" t="s">
        <v>404</v>
      </c>
      <c r="D2822" t="s">
        <v>392</v>
      </c>
      <c r="E2822" t="s">
        <v>405</v>
      </c>
      <c r="F2822" t="s">
        <v>40</v>
      </c>
    </row>
    <row r="2823" spans="1:8" x14ac:dyDescent="0.2">
      <c r="A2823">
        <v>4</v>
      </c>
      <c r="B2823" t="s">
        <v>392</v>
      </c>
      <c r="C2823" t="s">
        <v>392</v>
      </c>
      <c r="D2823" t="s">
        <v>392</v>
      </c>
      <c r="E2823" t="s">
        <v>406</v>
      </c>
      <c r="F2823" t="s">
        <v>392</v>
      </c>
    </row>
    <row r="2825" spans="1:8" x14ac:dyDescent="0.2">
      <c r="A2825" t="s">
        <v>407</v>
      </c>
    </row>
    <row r="2827" spans="1:8" x14ac:dyDescent="0.2">
      <c r="A2827" t="s">
        <v>408</v>
      </c>
    </row>
    <row r="2828" spans="1:8" x14ac:dyDescent="0.2">
      <c r="A2828" t="s">
        <v>21</v>
      </c>
      <c r="B2828" t="s">
        <v>22</v>
      </c>
      <c r="C2828" t="s">
        <v>409</v>
      </c>
      <c r="D2828" t="s">
        <v>43</v>
      </c>
      <c r="E2828" t="s">
        <v>410</v>
      </c>
      <c r="F2828" t="s">
        <v>46</v>
      </c>
      <c r="G2828" t="s">
        <v>47</v>
      </c>
      <c r="H2828" t="s">
        <v>30</v>
      </c>
    </row>
    <row r="2829" spans="1:8" x14ac:dyDescent="0.2">
      <c r="A2829">
        <v>1</v>
      </c>
      <c r="B2829" t="s">
        <v>30</v>
      </c>
      <c r="C2829" t="s">
        <v>411</v>
      </c>
      <c r="D2829">
        <v>3.7672998905181885</v>
      </c>
      <c r="E2829">
        <v>3.4723999500274658</v>
      </c>
      <c r="F2829">
        <v>21.532199859619141</v>
      </c>
      <c r="G2829">
        <v>0.16130000352859497</v>
      </c>
      <c r="H2829">
        <v>1</v>
      </c>
    </row>
    <row r="2830" spans="1:8" x14ac:dyDescent="0.2">
      <c r="A2830">
        <v>2</v>
      </c>
      <c r="B2830" t="s">
        <v>31</v>
      </c>
      <c r="C2830" t="s">
        <v>412</v>
      </c>
      <c r="D2830">
        <v>7.5739998817443848</v>
      </c>
      <c r="E2830">
        <v>1.614799976348877</v>
      </c>
      <c r="F2830">
        <v>1.996399998664856</v>
      </c>
      <c r="G2830">
        <v>0.80889999866485596</v>
      </c>
      <c r="H2830">
        <v>1</v>
      </c>
    </row>
    <row r="2831" spans="1:8" x14ac:dyDescent="0.2">
      <c r="A2831">
        <v>3</v>
      </c>
      <c r="B2831" t="s">
        <v>50</v>
      </c>
      <c r="C2831" t="s">
        <v>413</v>
      </c>
      <c r="D2831">
        <v>15.250300407409668</v>
      </c>
      <c r="E2831">
        <v>1.0709999799728394</v>
      </c>
      <c r="F2831">
        <v>1.2035000324249268</v>
      </c>
      <c r="G2831">
        <v>0.88969999551773071</v>
      </c>
      <c r="H2831">
        <v>1.0002000331878662</v>
      </c>
    </row>
    <row r="2832" spans="1:8" x14ac:dyDescent="0.2">
      <c r="A2832">
        <v>4</v>
      </c>
      <c r="B2832" t="s">
        <v>51</v>
      </c>
      <c r="C2832" t="s">
        <v>414</v>
      </c>
      <c r="D2832">
        <v>24.793899536132812</v>
      </c>
      <c r="E2832">
        <v>0.86309999227523804</v>
      </c>
      <c r="F2832">
        <v>0.93500000238418579</v>
      </c>
      <c r="G2832">
        <v>0.92309999465942383</v>
      </c>
      <c r="H2832">
        <v>1.0001000165939331</v>
      </c>
    </row>
    <row r="2833" spans="1:9" x14ac:dyDescent="0.2">
      <c r="A2833">
        <v>5</v>
      </c>
      <c r="B2833" t="s">
        <v>52</v>
      </c>
      <c r="C2833" t="s">
        <v>415</v>
      </c>
      <c r="D2833">
        <v>11.592599868774414</v>
      </c>
      <c r="E2833">
        <v>5.3768000602722168</v>
      </c>
      <c r="F2833">
        <v>10.723799705505371</v>
      </c>
      <c r="G2833">
        <v>0.49950000643730164</v>
      </c>
      <c r="H2833">
        <v>1.0038000345230103</v>
      </c>
    </row>
    <row r="2834" spans="1:9" x14ac:dyDescent="0.2">
      <c r="A2834">
        <v>6</v>
      </c>
      <c r="B2834" t="s">
        <v>53</v>
      </c>
      <c r="C2834" t="s">
        <v>416</v>
      </c>
      <c r="D2834">
        <v>21.579999923706055</v>
      </c>
      <c r="E2834">
        <v>3.6456000804901123</v>
      </c>
      <c r="F2834">
        <v>5.8873000144958496</v>
      </c>
      <c r="G2834">
        <v>0.61500000953674316</v>
      </c>
      <c r="H2834">
        <v>1.0068999528884888</v>
      </c>
    </row>
    <row r="2835" spans="1:9" x14ac:dyDescent="0.2">
      <c r="A2835">
        <v>7</v>
      </c>
      <c r="B2835" t="s">
        <v>54</v>
      </c>
      <c r="C2835" t="s">
        <v>414</v>
      </c>
      <c r="D2835">
        <v>55.340999603271484</v>
      </c>
      <c r="E2835">
        <v>3.2097001075744629</v>
      </c>
      <c r="F2835">
        <v>4.4021000862121582</v>
      </c>
      <c r="G2835">
        <v>0.72850000858306885</v>
      </c>
      <c r="H2835">
        <v>1.0009000301361084</v>
      </c>
    </row>
    <row r="2836" spans="1:9" x14ac:dyDescent="0.2">
      <c r="A2836">
        <v>8</v>
      </c>
      <c r="B2836" t="s">
        <v>55</v>
      </c>
      <c r="C2836" t="s">
        <v>416</v>
      </c>
      <c r="D2836">
        <v>20.350000381469727</v>
      </c>
      <c r="E2836">
        <v>4.6729998588562012</v>
      </c>
      <c r="F2836">
        <v>7.9214000701904297</v>
      </c>
      <c r="G2836">
        <v>0.58609998226165771</v>
      </c>
      <c r="H2836">
        <v>1.0065000057220459</v>
      </c>
    </row>
    <row r="2837" spans="1:9" x14ac:dyDescent="0.2">
      <c r="A2837">
        <v>9</v>
      </c>
      <c r="B2837" t="s">
        <v>56</v>
      </c>
      <c r="C2837" t="s">
        <v>417</v>
      </c>
      <c r="D2837">
        <v>23.877099990844727</v>
      </c>
      <c r="E2837">
        <v>0.19910000264644623</v>
      </c>
      <c r="F2837">
        <v>0.20250000059604645</v>
      </c>
      <c r="G2837">
        <v>0.98320001363754272</v>
      </c>
      <c r="H2837">
        <v>1</v>
      </c>
    </row>
    <row r="2838" spans="1:9" x14ac:dyDescent="0.2">
      <c r="A2838">
        <v>10</v>
      </c>
      <c r="B2838" t="s">
        <v>57</v>
      </c>
      <c r="C2838" t="s">
        <v>418</v>
      </c>
      <c r="D2838">
        <v>42.30059814453125</v>
      </c>
      <c r="E2838">
        <v>0.26780000329017639</v>
      </c>
      <c r="F2838">
        <v>0.27369999885559082</v>
      </c>
      <c r="G2838">
        <v>0.97869998216629028</v>
      </c>
      <c r="H2838">
        <v>1</v>
      </c>
    </row>
    <row r="2839" spans="1:9" x14ac:dyDescent="0.2">
      <c r="A2839">
        <v>11</v>
      </c>
      <c r="B2839" t="s">
        <v>58</v>
      </c>
      <c r="C2839" t="s">
        <v>419</v>
      </c>
      <c r="D2839">
        <v>99.9833984375</v>
      </c>
      <c r="E2839">
        <v>0.59130001068115234</v>
      </c>
      <c r="F2839">
        <v>0.60600000619888306</v>
      </c>
      <c r="G2839">
        <v>0.9757000207901001</v>
      </c>
      <c r="H2839">
        <v>1</v>
      </c>
    </row>
    <row r="2841" spans="1:9" x14ac:dyDescent="0.2">
      <c r="A2841" t="s">
        <v>420</v>
      </c>
    </row>
    <row r="2842" spans="1:9" x14ac:dyDescent="0.2">
      <c r="A2842" t="s">
        <v>21</v>
      </c>
      <c r="B2842" t="s">
        <v>22</v>
      </c>
      <c r="C2842" t="s">
        <v>421</v>
      </c>
      <c r="D2842" t="s">
        <v>24</v>
      </c>
      <c r="E2842" t="s">
        <v>422</v>
      </c>
      <c r="F2842" t="s">
        <v>423</v>
      </c>
      <c r="G2842" t="s">
        <v>27</v>
      </c>
      <c r="H2842" t="s">
        <v>424</v>
      </c>
      <c r="I2842" t="s">
        <v>425</v>
      </c>
    </row>
    <row r="2843" spans="1:9" x14ac:dyDescent="0.2">
      <c r="A2843">
        <v>1</v>
      </c>
      <c r="B2843" t="s">
        <v>30</v>
      </c>
      <c r="C2843">
        <v>2.0010000767456404E-8</v>
      </c>
      <c r="D2843">
        <v>518.70001220703125</v>
      </c>
      <c r="E2843">
        <v>137.5</v>
      </c>
      <c r="F2843">
        <v>84</v>
      </c>
      <c r="G2843">
        <v>0.74000000953674316</v>
      </c>
      <c r="H2843" t="s">
        <v>426</v>
      </c>
      <c r="I2843" t="s">
        <v>427</v>
      </c>
    </row>
    <row r="2844" spans="1:9" x14ac:dyDescent="0.2">
      <c r="A2844">
        <v>2</v>
      </c>
      <c r="B2844" t="s">
        <v>31</v>
      </c>
      <c r="C2844">
        <v>2.0010000767456404E-8</v>
      </c>
      <c r="D2844">
        <v>2201.199951171875</v>
      </c>
      <c r="E2844">
        <v>15.699999809265137</v>
      </c>
      <c r="F2844">
        <v>11</v>
      </c>
      <c r="G2844">
        <v>0.30000001192092896</v>
      </c>
      <c r="H2844" t="s">
        <v>426</v>
      </c>
      <c r="I2844" t="s">
        <v>428</v>
      </c>
    </row>
    <row r="2845" spans="1:9" x14ac:dyDescent="0.2">
      <c r="A2845">
        <v>3</v>
      </c>
      <c r="B2845" t="s">
        <v>32</v>
      </c>
      <c r="C2845">
        <v>2.0010000767456404E-8</v>
      </c>
      <c r="D2845">
        <v>5679.7998046875</v>
      </c>
      <c r="E2845">
        <v>33.599998474121094</v>
      </c>
      <c r="F2845">
        <v>22.700000762939453</v>
      </c>
      <c r="G2845">
        <v>0.18999999761581421</v>
      </c>
      <c r="H2845" t="s">
        <v>426</v>
      </c>
      <c r="I2845" t="s">
        <v>429</v>
      </c>
    </row>
    <row r="2846" spans="1:9" x14ac:dyDescent="0.2">
      <c r="A2846">
        <v>4</v>
      </c>
      <c r="B2846" t="s">
        <v>33</v>
      </c>
      <c r="C2846">
        <v>1.9990000765801597E-8</v>
      </c>
      <c r="D2846">
        <v>9333.5</v>
      </c>
      <c r="E2846">
        <v>48.799999237060547</v>
      </c>
      <c r="F2846">
        <v>43.299999237060547</v>
      </c>
      <c r="G2846">
        <v>0.15000000596046448</v>
      </c>
      <c r="H2846" t="s">
        <v>426</v>
      </c>
      <c r="I2846" t="s">
        <v>430</v>
      </c>
    </row>
    <row r="2847" spans="1:9" x14ac:dyDescent="0.2">
      <c r="A2847">
        <v>5</v>
      </c>
      <c r="B2847" t="s">
        <v>34</v>
      </c>
      <c r="C2847">
        <v>1.9990000765801597E-8</v>
      </c>
      <c r="D2847">
        <v>946.0999755859375</v>
      </c>
      <c r="E2847">
        <v>8</v>
      </c>
      <c r="F2847">
        <v>6</v>
      </c>
      <c r="G2847">
        <v>0.46000000834465027</v>
      </c>
      <c r="H2847" t="s">
        <v>426</v>
      </c>
      <c r="I2847" t="s">
        <v>431</v>
      </c>
    </row>
    <row r="2848" spans="1:9" x14ac:dyDescent="0.2">
      <c r="A2848">
        <v>6</v>
      </c>
      <c r="B2848" t="s">
        <v>35</v>
      </c>
      <c r="C2848">
        <v>1.9999999878450581E-8</v>
      </c>
      <c r="D2848">
        <v>3476.10009765625</v>
      </c>
      <c r="E2848">
        <v>37.200000762939453</v>
      </c>
      <c r="F2848">
        <v>18.200000762939453</v>
      </c>
      <c r="G2848">
        <v>0.23999999463558197</v>
      </c>
      <c r="H2848" t="s">
        <v>426</v>
      </c>
      <c r="I2848" t="s">
        <v>432</v>
      </c>
    </row>
    <row r="2849" spans="1:10" x14ac:dyDescent="0.2">
      <c r="A2849">
        <v>7</v>
      </c>
      <c r="B2849" t="s">
        <v>36</v>
      </c>
      <c r="C2849">
        <v>1.9990000765801597E-8</v>
      </c>
      <c r="D2849">
        <v>10542.5</v>
      </c>
      <c r="E2849">
        <v>126.69999694824219</v>
      </c>
      <c r="F2849">
        <v>38.400001525878906</v>
      </c>
      <c r="G2849">
        <v>0.14000000059604645</v>
      </c>
      <c r="H2849" t="s">
        <v>426</v>
      </c>
      <c r="I2849" t="s">
        <v>430</v>
      </c>
    </row>
    <row r="2850" spans="1:10" x14ac:dyDescent="0.2">
      <c r="A2850">
        <v>8</v>
      </c>
      <c r="B2850" t="s">
        <v>37</v>
      </c>
      <c r="C2850">
        <v>1.9999999878450581E-8</v>
      </c>
      <c r="D2850">
        <v>2742.5</v>
      </c>
      <c r="E2850">
        <v>17.200000762939453</v>
      </c>
      <c r="F2850">
        <v>15</v>
      </c>
      <c r="G2850">
        <v>0.27000001072883606</v>
      </c>
      <c r="H2850" t="s">
        <v>426</v>
      </c>
      <c r="I2850" t="s">
        <v>432</v>
      </c>
    </row>
    <row r="2851" spans="1:10" x14ac:dyDescent="0.2">
      <c r="A2851">
        <v>9</v>
      </c>
      <c r="B2851" t="s">
        <v>38</v>
      </c>
      <c r="C2851">
        <v>1.9990000765801597E-8</v>
      </c>
      <c r="D2851">
        <v>2234.10009765625</v>
      </c>
      <c r="E2851">
        <v>26</v>
      </c>
      <c r="F2851">
        <v>23.200000762939453</v>
      </c>
      <c r="G2851">
        <v>0.30000001192092896</v>
      </c>
      <c r="H2851" t="s">
        <v>426</v>
      </c>
      <c r="I2851" t="s">
        <v>433</v>
      </c>
    </row>
    <row r="2852" spans="1:10" x14ac:dyDescent="0.2">
      <c r="A2852">
        <v>10</v>
      </c>
      <c r="B2852" t="s">
        <v>39</v>
      </c>
      <c r="C2852">
        <v>1.9990000765801597E-8</v>
      </c>
      <c r="D2852">
        <v>3787.300048828125</v>
      </c>
      <c r="E2852">
        <v>69.599998474121094</v>
      </c>
      <c r="F2852">
        <v>20.200000762939453</v>
      </c>
      <c r="G2852">
        <v>0.23000000417232513</v>
      </c>
      <c r="H2852" t="s">
        <v>426</v>
      </c>
      <c r="I2852" t="s">
        <v>434</v>
      </c>
    </row>
    <row r="2853" spans="1:10" x14ac:dyDescent="0.2">
      <c r="A2853">
        <v>11</v>
      </c>
      <c r="B2853" t="s">
        <v>40</v>
      </c>
      <c r="C2853">
        <v>2.0010000767456404E-8</v>
      </c>
      <c r="D2853">
        <v>4901</v>
      </c>
      <c r="E2853">
        <v>11.699999809265137</v>
      </c>
      <c r="F2853">
        <v>9.8999996185302734</v>
      </c>
      <c r="G2853">
        <v>0.20000000298023224</v>
      </c>
      <c r="H2853" t="s">
        <v>426</v>
      </c>
      <c r="I2853" t="s">
        <v>435</v>
      </c>
    </row>
    <row r="2855" spans="1:10" x14ac:dyDescent="0.2">
      <c r="A2855" t="s">
        <v>62</v>
      </c>
    </row>
    <row r="2858" spans="1:10" x14ac:dyDescent="0.2">
      <c r="A2858" t="s">
        <v>368</v>
      </c>
    </row>
    <row r="2859" spans="1:10" x14ac:dyDescent="0.2">
      <c r="A2859" t="s">
        <v>369</v>
      </c>
    </row>
    <row r="2860" spans="1:10" x14ac:dyDescent="0.2">
      <c r="A2860" t="s">
        <v>21</v>
      </c>
      <c r="B2860" t="s">
        <v>22</v>
      </c>
      <c r="C2860" t="s">
        <v>370</v>
      </c>
      <c r="D2860" t="s">
        <v>371</v>
      </c>
      <c r="E2860" t="s">
        <v>372</v>
      </c>
      <c r="F2860" t="s">
        <v>373</v>
      </c>
      <c r="G2860" t="s">
        <v>374</v>
      </c>
      <c r="H2860" t="s">
        <v>375</v>
      </c>
      <c r="I2860" t="s">
        <v>376</v>
      </c>
      <c r="J2860" t="s">
        <v>377</v>
      </c>
    </row>
    <row r="2861" spans="1:10" x14ac:dyDescent="0.2">
      <c r="A2861">
        <v>1</v>
      </c>
      <c r="B2861" t="s">
        <v>30</v>
      </c>
      <c r="C2861" t="s">
        <v>378</v>
      </c>
      <c r="D2861" t="s">
        <v>379</v>
      </c>
      <c r="E2861">
        <v>1</v>
      </c>
      <c r="F2861">
        <v>15</v>
      </c>
      <c r="G2861">
        <v>84.869003295898438</v>
      </c>
      <c r="H2861">
        <v>1.8320000171661377</v>
      </c>
      <c r="I2861">
        <v>6</v>
      </c>
      <c r="J2861">
        <v>5</v>
      </c>
    </row>
    <row r="2862" spans="1:10" x14ac:dyDescent="0.2">
      <c r="A2862">
        <v>2</v>
      </c>
      <c r="B2862" t="s">
        <v>31</v>
      </c>
      <c r="C2862" t="s">
        <v>378</v>
      </c>
      <c r="D2862" t="s">
        <v>380</v>
      </c>
      <c r="E2862">
        <v>2</v>
      </c>
      <c r="F2862">
        <v>15</v>
      </c>
      <c r="G2862">
        <v>151.10800170898438</v>
      </c>
      <c r="H2862">
        <v>0.47277998924255371</v>
      </c>
      <c r="I2862">
        <v>2</v>
      </c>
      <c r="J2862">
        <v>2</v>
      </c>
    </row>
    <row r="2863" spans="1:10" x14ac:dyDescent="0.2">
      <c r="A2863">
        <v>3</v>
      </c>
      <c r="B2863" t="s">
        <v>32</v>
      </c>
      <c r="C2863" t="s">
        <v>378</v>
      </c>
      <c r="D2863" t="s">
        <v>380</v>
      </c>
      <c r="E2863">
        <v>2</v>
      </c>
      <c r="F2863">
        <v>15</v>
      </c>
      <c r="G2863">
        <v>119.48699951171875</v>
      </c>
      <c r="H2863">
        <v>0.37413999438285828</v>
      </c>
      <c r="I2863">
        <v>3</v>
      </c>
      <c r="J2863">
        <v>7</v>
      </c>
    </row>
    <row r="2864" spans="1:10" x14ac:dyDescent="0.2">
      <c r="A2864">
        <v>4</v>
      </c>
      <c r="B2864" t="s">
        <v>33</v>
      </c>
      <c r="C2864" t="s">
        <v>378</v>
      </c>
      <c r="D2864" t="s">
        <v>380</v>
      </c>
      <c r="E2864">
        <v>2</v>
      </c>
      <c r="F2864">
        <v>15</v>
      </c>
      <c r="G2864">
        <v>107.24500274658203</v>
      </c>
      <c r="H2864">
        <v>0.33583998680114746</v>
      </c>
      <c r="I2864">
        <v>2</v>
      </c>
      <c r="J2864">
        <v>2.4000000953674316</v>
      </c>
    </row>
    <row r="2865" spans="1:10" x14ac:dyDescent="0.2">
      <c r="A2865">
        <v>5</v>
      </c>
      <c r="B2865" t="s">
        <v>34</v>
      </c>
      <c r="C2865" t="s">
        <v>378</v>
      </c>
      <c r="D2865" t="s">
        <v>381</v>
      </c>
      <c r="E2865">
        <v>4</v>
      </c>
      <c r="F2865">
        <v>15</v>
      </c>
      <c r="G2865">
        <v>129.45700073242188</v>
      </c>
      <c r="H2865">
        <v>1.1910099983215332</v>
      </c>
      <c r="I2865">
        <v>4.9000000953674316</v>
      </c>
      <c r="J2865">
        <v>4.1999998092651367</v>
      </c>
    </row>
    <row r="2866" spans="1:10" x14ac:dyDescent="0.2">
      <c r="A2866">
        <v>6</v>
      </c>
      <c r="B2866" t="s">
        <v>35</v>
      </c>
      <c r="C2866" t="s">
        <v>378</v>
      </c>
      <c r="D2866" t="s">
        <v>381</v>
      </c>
      <c r="E2866">
        <v>4</v>
      </c>
      <c r="F2866">
        <v>15</v>
      </c>
      <c r="G2866">
        <v>90.679000854492188</v>
      </c>
      <c r="H2866">
        <v>0.83393001556396484</v>
      </c>
      <c r="I2866">
        <v>5.5</v>
      </c>
      <c r="J2866">
        <v>5.9000000953674316</v>
      </c>
    </row>
    <row r="2867" spans="1:10" x14ac:dyDescent="0.2">
      <c r="A2867">
        <v>7</v>
      </c>
      <c r="B2867" t="s">
        <v>36</v>
      </c>
      <c r="C2867" t="s">
        <v>378</v>
      </c>
      <c r="D2867" t="s">
        <v>381</v>
      </c>
      <c r="E2867">
        <v>4</v>
      </c>
      <c r="F2867">
        <v>15</v>
      </c>
      <c r="G2867">
        <v>77.502998352050781</v>
      </c>
      <c r="H2867">
        <v>0.71253997087478638</v>
      </c>
      <c r="I2867">
        <v>3.2999999523162842</v>
      </c>
      <c r="J2867">
        <v>4.0999999046325684</v>
      </c>
    </row>
    <row r="2868" spans="1:10" x14ac:dyDescent="0.2">
      <c r="A2868">
        <v>8</v>
      </c>
      <c r="B2868" t="s">
        <v>37</v>
      </c>
      <c r="C2868" t="s">
        <v>378</v>
      </c>
      <c r="D2868" t="s">
        <v>381</v>
      </c>
      <c r="E2868">
        <v>4</v>
      </c>
      <c r="F2868">
        <v>15</v>
      </c>
      <c r="G2868">
        <v>107.51300048828125</v>
      </c>
      <c r="H2868">
        <v>0.98900002241134644</v>
      </c>
      <c r="I2868">
        <v>7.5</v>
      </c>
      <c r="J2868">
        <v>3</v>
      </c>
    </row>
    <row r="2869" spans="1:10" x14ac:dyDescent="0.2">
      <c r="A2869">
        <v>9</v>
      </c>
      <c r="B2869" t="s">
        <v>38</v>
      </c>
      <c r="C2869" t="s">
        <v>378</v>
      </c>
      <c r="D2869" t="s">
        <v>382</v>
      </c>
      <c r="E2869">
        <v>5</v>
      </c>
      <c r="F2869">
        <v>15</v>
      </c>
      <c r="G2869">
        <v>134.93400573730469</v>
      </c>
      <c r="H2869">
        <v>0.19359999895095825</v>
      </c>
      <c r="I2869">
        <v>3.5</v>
      </c>
      <c r="J2869">
        <v>3.5999999046325684</v>
      </c>
    </row>
    <row r="2870" spans="1:10" x14ac:dyDescent="0.2">
      <c r="A2870">
        <v>10</v>
      </c>
      <c r="B2870" t="s">
        <v>39</v>
      </c>
      <c r="C2870" t="s">
        <v>378</v>
      </c>
      <c r="D2870" t="s">
        <v>382</v>
      </c>
      <c r="E2870">
        <v>5</v>
      </c>
      <c r="F2870">
        <v>15</v>
      </c>
      <c r="G2870">
        <v>146.42500305175781</v>
      </c>
      <c r="H2870">
        <v>0.21017999947071075</v>
      </c>
      <c r="I2870">
        <v>1</v>
      </c>
      <c r="J2870">
        <v>3.2999999523162842</v>
      </c>
    </row>
    <row r="2871" spans="1:10" x14ac:dyDescent="0.2">
      <c r="A2871">
        <v>11</v>
      </c>
      <c r="B2871" t="s">
        <v>40</v>
      </c>
      <c r="C2871" t="s">
        <v>378</v>
      </c>
      <c r="D2871" t="s">
        <v>382</v>
      </c>
      <c r="E2871">
        <v>5</v>
      </c>
      <c r="F2871">
        <v>15</v>
      </c>
      <c r="G2871">
        <v>191.38900756835938</v>
      </c>
      <c r="H2871">
        <v>0.27485001087188721</v>
      </c>
      <c r="I2871">
        <v>3</v>
      </c>
      <c r="J2871">
        <v>4</v>
      </c>
    </row>
    <row r="2873" spans="1:10" x14ac:dyDescent="0.2">
      <c r="A2873" t="s">
        <v>21</v>
      </c>
      <c r="B2873" t="s">
        <v>22</v>
      </c>
      <c r="C2873" t="s">
        <v>383</v>
      </c>
      <c r="D2873" t="s">
        <v>384</v>
      </c>
      <c r="E2873" t="s">
        <v>385</v>
      </c>
      <c r="F2873" t="s">
        <v>386</v>
      </c>
      <c r="G2873" t="s">
        <v>387</v>
      </c>
      <c r="H2873" t="s">
        <v>388</v>
      </c>
      <c r="I2873" t="s">
        <v>389</v>
      </c>
      <c r="J2873" t="s">
        <v>390</v>
      </c>
    </row>
    <row r="2874" spans="1:10" x14ac:dyDescent="0.2">
      <c r="A2874">
        <v>1</v>
      </c>
      <c r="B2874" t="s">
        <v>30</v>
      </c>
      <c r="C2874">
        <v>10</v>
      </c>
      <c r="D2874">
        <v>5</v>
      </c>
      <c r="E2874">
        <v>1</v>
      </c>
      <c r="F2874">
        <v>64</v>
      </c>
      <c r="G2874">
        <v>1630</v>
      </c>
      <c r="H2874">
        <v>0.69999998807907104</v>
      </c>
      <c r="I2874">
        <v>9.3000001907348633</v>
      </c>
      <c r="J2874" t="s">
        <v>391</v>
      </c>
    </row>
    <row r="2875" spans="1:10" x14ac:dyDescent="0.2">
      <c r="A2875">
        <v>2</v>
      </c>
      <c r="B2875" t="s">
        <v>31</v>
      </c>
      <c r="C2875">
        <v>20</v>
      </c>
      <c r="D2875">
        <v>10</v>
      </c>
      <c r="E2875">
        <v>0</v>
      </c>
      <c r="F2875">
        <v>64</v>
      </c>
      <c r="G2875">
        <v>1686</v>
      </c>
      <c r="H2875">
        <v>0.69999998807907104</v>
      </c>
      <c r="I2875" t="s">
        <v>392</v>
      </c>
      <c r="J2875" t="s">
        <v>393</v>
      </c>
    </row>
    <row r="2876" spans="1:10" x14ac:dyDescent="0.2">
      <c r="A2876">
        <v>3</v>
      </c>
      <c r="B2876" t="s">
        <v>32</v>
      </c>
      <c r="C2876">
        <v>20</v>
      </c>
      <c r="D2876">
        <v>10</v>
      </c>
      <c r="E2876">
        <v>0</v>
      </c>
      <c r="F2876">
        <v>64</v>
      </c>
      <c r="G2876">
        <v>1672</v>
      </c>
      <c r="H2876">
        <v>0.69999998807907104</v>
      </c>
      <c r="I2876" t="s">
        <v>392</v>
      </c>
      <c r="J2876" t="s">
        <v>393</v>
      </c>
    </row>
    <row r="2877" spans="1:10" x14ac:dyDescent="0.2">
      <c r="A2877">
        <v>4</v>
      </c>
      <c r="B2877" t="s">
        <v>33</v>
      </c>
      <c r="C2877">
        <v>20</v>
      </c>
      <c r="D2877">
        <v>10</v>
      </c>
      <c r="E2877">
        <v>1</v>
      </c>
      <c r="F2877">
        <v>64</v>
      </c>
      <c r="G2877">
        <v>1664</v>
      </c>
      <c r="H2877">
        <v>0.69999998807907104</v>
      </c>
      <c r="I2877" t="s">
        <v>392</v>
      </c>
      <c r="J2877" t="s">
        <v>393</v>
      </c>
    </row>
    <row r="2878" spans="1:10" x14ac:dyDescent="0.2">
      <c r="A2878">
        <v>5</v>
      </c>
      <c r="B2878" t="s">
        <v>34</v>
      </c>
      <c r="C2878">
        <v>10</v>
      </c>
      <c r="D2878">
        <v>5</v>
      </c>
      <c r="E2878">
        <v>1</v>
      </c>
      <c r="F2878">
        <v>32</v>
      </c>
      <c r="G2878">
        <v>1658</v>
      </c>
      <c r="H2878">
        <v>0.69999998807907104</v>
      </c>
      <c r="I2878">
        <v>9.3000001907348633</v>
      </c>
      <c r="J2878" t="s">
        <v>391</v>
      </c>
    </row>
    <row r="2879" spans="1:10" x14ac:dyDescent="0.2">
      <c r="A2879">
        <v>6</v>
      </c>
      <c r="B2879" t="s">
        <v>35</v>
      </c>
      <c r="C2879">
        <v>20</v>
      </c>
      <c r="D2879">
        <v>10</v>
      </c>
      <c r="E2879">
        <v>1</v>
      </c>
      <c r="F2879">
        <v>32</v>
      </c>
      <c r="G2879">
        <v>1632</v>
      </c>
      <c r="H2879">
        <v>0.69999998807907104</v>
      </c>
      <c r="I2879">
        <v>9.3000001907348633</v>
      </c>
      <c r="J2879" t="s">
        <v>391</v>
      </c>
    </row>
    <row r="2880" spans="1:10" x14ac:dyDescent="0.2">
      <c r="A2880">
        <v>7</v>
      </c>
      <c r="B2880" t="s">
        <v>36</v>
      </c>
      <c r="C2880">
        <v>20</v>
      </c>
      <c r="D2880">
        <v>10</v>
      </c>
      <c r="E2880">
        <v>1</v>
      </c>
      <c r="F2880">
        <v>32</v>
      </c>
      <c r="G2880">
        <v>1622</v>
      </c>
      <c r="H2880">
        <v>0.69999998807907104</v>
      </c>
      <c r="I2880">
        <v>9.3000001907348633</v>
      </c>
      <c r="J2880" t="s">
        <v>391</v>
      </c>
    </row>
    <row r="2881" spans="1:10" x14ac:dyDescent="0.2">
      <c r="A2881">
        <v>8</v>
      </c>
      <c r="B2881" t="s">
        <v>37</v>
      </c>
      <c r="C2881">
        <v>20</v>
      </c>
      <c r="D2881">
        <v>10</v>
      </c>
      <c r="E2881">
        <v>1</v>
      </c>
      <c r="F2881">
        <v>32</v>
      </c>
      <c r="G2881">
        <v>1642</v>
      </c>
      <c r="H2881">
        <v>0.69999998807907104</v>
      </c>
      <c r="I2881">
        <v>9.3000001907348633</v>
      </c>
      <c r="J2881" t="s">
        <v>391</v>
      </c>
    </row>
    <row r="2882" spans="1:10" x14ac:dyDescent="0.2">
      <c r="A2882">
        <v>9</v>
      </c>
      <c r="B2882" t="s">
        <v>38</v>
      </c>
      <c r="C2882">
        <v>20</v>
      </c>
      <c r="D2882">
        <v>10</v>
      </c>
      <c r="E2882">
        <v>1</v>
      </c>
      <c r="F2882">
        <v>32</v>
      </c>
      <c r="G2882">
        <v>1690</v>
      </c>
      <c r="H2882">
        <v>0.69999998807907104</v>
      </c>
      <c r="I2882" t="s">
        <v>392</v>
      </c>
      <c r="J2882" t="s">
        <v>393</v>
      </c>
    </row>
    <row r="2883" spans="1:10" x14ac:dyDescent="0.2">
      <c r="A2883">
        <v>10</v>
      </c>
      <c r="B2883" t="s">
        <v>39</v>
      </c>
      <c r="C2883">
        <v>30</v>
      </c>
      <c r="D2883">
        <v>15</v>
      </c>
      <c r="E2883">
        <v>0</v>
      </c>
      <c r="F2883">
        <v>32</v>
      </c>
      <c r="G2883">
        <v>1706</v>
      </c>
      <c r="H2883">
        <v>0.69999998807907104</v>
      </c>
      <c r="I2883" t="s">
        <v>392</v>
      </c>
      <c r="J2883" t="s">
        <v>393</v>
      </c>
    </row>
    <row r="2884" spans="1:10" x14ac:dyDescent="0.2">
      <c r="A2884">
        <v>11</v>
      </c>
      <c r="B2884" t="s">
        <v>40</v>
      </c>
      <c r="C2884">
        <v>30</v>
      </c>
      <c r="D2884">
        <v>15</v>
      </c>
      <c r="E2884">
        <v>1</v>
      </c>
      <c r="F2884">
        <v>32</v>
      </c>
      <c r="G2884">
        <v>1738</v>
      </c>
      <c r="H2884">
        <v>0.69999998807907104</v>
      </c>
      <c r="I2884" t="s">
        <v>392</v>
      </c>
      <c r="J2884" t="s">
        <v>393</v>
      </c>
    </row>
    <row r="2886" spans="1:10" x14ac:dyDescent="0.2">
      <c r="A2886" t="s">
        <v>394</v>
      </c>
    </row>
    <row r="2887" spans="1:10" x14ac:dyDescent="0.2">
      <c r="A2887" t="s">
        <v>395</v>
      </c>
      <c r="B2887" t="s">
        <v>396</v>
      </c>
      <c r="C2887">
        <v>2</v>
      </c>
      <c r="D2887">
        <v>3</v>
      </c>
      <c r="E2887">
        <v>4</v>
      </c>
      <c r="F2887">
        <v>5</v>
      </c>
    </row>
    <row r="2888" spans="1:10" x14ac:dyDescent="0.2">
      <c r="A2888">
        <v>1</v>
      </c>
      <c r="B2888" t="s">
        <v>397</v>
      </c>
      <c r="C2888" t="s">
        <v>398</v>
      </c>
      <c r="D2888" t="s">
        <v>392</v>
      </c>
      <c r="E2888" t="s">
        <v>399</v>
      </c>
      <c r="F2888" t="s">
        <v>400</v>
      </c>
    </row>
    <row r="2889" spans="1:10" x14ac:dyDescent="0.2">
      <c r="A2889">
        <v>2</v>
      </c>
      <c r="B2889" t="s">
        <v>392</v>
      </c>
      <c r="C2889" t="s">
        <v>401</v>
      </c>
      <c r="D2889" t="s">
        <v>392</v>
      </c>
      <c r="E2889" t="s">
        <v>402</v>
      </c>
      <c r="F2889" t="s">
        <v>403</v>
      </c>
    </row>
    <row r="2890" spans="1:10" x14ac:dyDescent="0.2">
      <c r="A2890">
        <v>3</v>
      </c>
      <c r="B2890" t="s">
        <v>392</v>
      </c>
      <c r="C2890" t="s">
        <v>404</v>
      </c>
      <c r="D2890" t="s">
        <v>392</v>
      </c>
      <c r="E2890" t="s">
        <v>405</v>
      </c>
      <c r="F2890" t="s">
        <v>40</v>
      </c>
    </row>
    <row r="2891" spans="1:10" x14ac:dyDescent="0.2">
      <c r="A2891">
        <v>4</v>
      </c>
      <c r="B2891" t="s">
        <v>392</v>
      </c>
      <c r="C2891" t="s">
        <v>392</v>
      </c>
      <c r="D2891" t="s">
        <v>392</v>
      </c>
      <c r="E2891" t="s">
        <v>406</v>
      </c>
      <c r="F2891" t="s">
        <v>392</v>
      </c>
    </row>
    <row r="2893" spans="1:10" x14ac:dyDescent="0.2">
      <c r="A2893" t="s">
        <v>407</v>
      </c>
    </row>
    <row r="2895" spans="1:10" x14ac:dyDescent="0.2">
      <c r="A2895" t="s">
        <v>408</v>
      </c>
    </row>
    <row r="2896" spans="1:10" x14ac:dyDescent="0.2">
      <c r="A2896" t="s">
        <v>21</v>
      </c>
      <c r="B2896" t="s">
        <v>22</v>
      </c>
      <c r="C2896" t="s">
        <v>409</v>
      </c>
      <c r="D2896" t="s">
        <v>43</v>
      </c>
      <c r="E2896" t="s">
        <v>410</v>
      </c>
      <c r="F2896" t="s">
        <v>46</v>
      </c>
      <c r="G2896" t="s">
        <v>47</v>
      </c>
      <c r="H2896" t="s">
        <v>30</v>
      </c>
    </row>
    <row r="2897" spans="1:9" x14ac:dyDescent="0.2">
      <c r="A2897">
        <v>1</v>
      </c>
      <c r="B2897" t="s">
        <v>30</v>
      </c>
      <c r="C2897" t="s">
        <v>411</v>
      </c>
      <c r="D2897">
        <v>3.7672998905181885</v>
      </c>
      <c r="E2897">
        <v>3.4723999500274658</v>
      </c>
      <c r="F2897">
        <v>21.532199859619141</v>
      </c>
      <c r="G2897">
        <v>0.16130000352859497</v>
      </c>
      <c r="H2897">
        <v>1</v>
      </c>
    </row>
    <row r="2898" spans="1:9" x14ac:dyDescent="0.2">
      <c r="A2898">
        <v>2</v>
      </c>
      <c r="B2898" t="s">
        <v>31</v>
      </c>
      <c r="C2898" t="s">
        <v>412</v>
      </c>
      <c r="D2898">
        <v>7.5739998817443848</v>
      </c>
      <c r="E2898">
        <v>1.614799976348877</v>
      </c>
      <c r="F2898">
        <v>1.996399998664856</v>
      </c>
      <c r="G2898">
        <v>0.80889999866485596</v>
      </c>
      <c r="H2898">
        <v>1</v>
      </c>
    </row>
    <row r="2899" spans="1:9" x14ac:dyDescent="0.2">
      <c r="A2899">
        <v>3</v>
      </c>
      <c r="B2899" t="s">
        <v>50</v>
      </c>
      <c r="C2899" t="s">
        <v>413</v>
      </c>
      <c r="D2899">
        <v>15.250300407409668</v>
      </c>
      <c r="E2899">
        <v>1.0709999799728394</v>
      </c>
      <c r="F2899">
        <v>1.2035000324249268</v>
      </c>
      <c r="G2899">
        <v>0.88969999551773071</v>
      </c>
      <c r="H2899">
        <v>1.0002000331878662</v>
      </c>
    </row>
    <row r="2900" spans="1:9" x14ac:dyDescent="0.2">
      <c r="A2900">
        <v>4</v>
      </c>
      <c r="B2900" t="s">
        <v>51</v>
      </c>
      <c r="C2900" t="s">
        <v>414</v>
      </c>
      <c r="D2900">
        <v>24.793899536132812</v>
      </c>
      <c r="E2900">
        <v>0.86309999227523804</v>
      </c>
      <c r="F2900">
        <v>0.93500000238418579</v>
      </c>
      <c r="G2900">
        <v>0.92309999465942383</v>
      </c>
      <c r="H2900">
        <v>1.0001000165939331</v>
      </c>
    </row>
    <row r="2901" spans="1:9" x14ac:dyDescent="0.2">
      <c r="A2901">
        <v>5</v>
      </c>
      <c r="B2901" t="s">
        <v>52</v>
      </c>
      <c r="C2901" t="s">
        <v>415</v>
      </c>
      <c r="D2901">
        <v>11.592599868774414</v>
      </c>
      <c r="E2901">
        <v>5.3768000602722168</v>
      </c>
      <c r="F2901">
        <v>10.723799705505371</v>
      </c>
      <c r="G2901">
        <v>0.49950000643730164</v>
      </c>
      <c r="H2901">
        <v>1.0038000345230103</v>
      </c>
    </row>
    <row r="2902" spans="1:9" x14ac:dyDescent="0.2">
      <c r="A2902">
        <v>6</v>
      </c>
      <c r="B2902" t="s">
        <v>53</v>
      </c>
      <c r="C2902" t="s">
        <v>416</v>
      </c>
      <c r="D2902">
        <v>21.579999923706055</v>
      </c>
      <c r="E2902">
        <v>3.6456000804901123</v>
      </c>
      <c r="F2902">
        <v>5.8873000144958496</v>
      </c>
      <c r="G2902">
        <v>0.61500000953674316</v>
      </c>
      <c r="H2902">
        <v>1.0068999528884888</v>
      </c>
    </row>
    <row r="2903" spans="1:9" x14ac:dyDescent="0.2">
      <c r="A2903">
        <v>7</v>
      </c>
      <c r="B2903" t="s">
        <v>54</v>
      </c>
      <c r="C2903" t="s">
        <v>414</v>
      </c>
      <c r="D2903">
        <v>55.340999603271484</v>
      </c>
      <c r="E2903">
        <v>3.2097001075744629</v>
      </c>
      <c r="F2903">
        <v>4.4021000862121582</v>
      </c>
      <c r="G2903">
        <v>0.72850000858306885</v>
      </c>
      <c r="H2903">
        <v>1.0009000301361084</v>
      </c>
    </row>
    <row r="2904" spans="1:9" x14ac:dyDescent="0.2">
      <c r="A2904">
        <v>8</v>
      </c>
      <c r="B2904" t="s">
        <v>55</v>
      </c>
      <c r="C2904" t="s">
        <v>416</v>
      </c>
      <c r="D2904">
        <v>20.350000381469727</v>
      </c>
      <c r="E2904">
        <v>4.6729998588562012</v>
      </c>
      <c r="F2904">
        <v>7.9214000701904297</v>
      </c>
      <c r="G2904">
        <v>0.58609998226165771</v>
      </c>
      <c r="H2904">
        <v>1.0065000057220459</v>
      </c>
    </row>
    <row r="2905" spans="1:9" x14ac:dyDescent="0.2">
      <c r="A2905">
        <v>9</v>
      </c>
      <c r="B2905" t="s">
        <v>56</v>
      </c>
      <c r="C2905" t="s">
        <v>417</v>
      </c>
      <c r="D2905">
        <v>23.877099990844727</v>
      </c>
      <c r="E2905">
        <v>0.19910000264644623</v>
      </c>
      <c r="F2905">
        <v>0.20250000059604645</v>
      </c>
      <c r="G2905">
        <v>0.98320001363754272</v>
      </c>
      <c r="H2905">
        <v>1</v>
      </c>
    </row>
    <row r="2906" spans="1:9" x14ac:dyDescent="0.2">
      <c r="A2906">
        <v>10</v>
      </c>
      <c r="B2906" t="s">
        <v>57</v>
      </c>
      <c r="C2906" t="s">
        <v>418</v>
      </c>
      <c r="D2906">
        <v>42.30059814453125</v>
      </c>
      <c r="E2906">
        <v>0.26780000329017639</v>
      </c>
      <c r="F2906">
        <v>0.27369999885559082</v>
      </c>
      <c r="G2906">
        <v>0.97869998216629028</v>
      </c>
      <c r="H2906">
        <v>1</v>
      </c>
    </row>
    <row r="2907" spans="1:9" x14ac:dyDescent="0.2">
      <c r="A2907">
        <v>11</v>
      </c>
      <c r="B2907" t="s">
        <v>58</v>
      </c>
      <c r="C2907" t="s">
        <v>419</v>
      </c>
      <c r="D2907">
        <v>99.9833984375</v>
      </c>
      <c r="E2907">
        <v>0.59130001068115234</v>
      </c>
      <c r="F2907">
        <v>0.60600000619888306</v>
      </c>
      <c r="G2907">
        <v>0.9757000207901001</v>
      </c>
      <c r="H2907">
        <v>1</v>
      </c>
    </row>
    <row r="2909" spans="1:9" x14ac:dyDescent="0.2">
      <c r="A2909" t="s">
        <v>420</v>
      </c>
    </row>
    <row r="2910" spans="1:9" x14ac:dyDescent="0.2">
      <c r="A2910" t="s">
        <v>21</v>
      </c>
      <c r="B2910" t="s">
        <v>22</v>
      </c>
      <c r="C2910" t="s">
        <v>421</v>
      </c>
      <c r="D2910" t="s">
        <v>24</v>
      </c>
      <c r="E2910" t="s">
        <v>422</v>
      </c>
      <c r="F2910" t="s">
        <v>423</v>
      </c>
      <c r="G2910" t="s">
        <v>27</v>
      </c>
      <c r="H2910" t="s">
        <v>424</v>
      </c>
      <c r="I2910" t="s">
        <v>425</v>
      </c>
    </row>
    <row r="2911" spans="1:9" x14ac:dyDescent="0.2">
      <c r="A2911">
        <v>1</v>
      </c>
      <c r="B2911" t="s">
        <v>30</v>
      </c>
      <c r="C2911">
        <v>2.0010000767456404E-8</v>
      </c>
      <c r="D2911">
        <v>518.70001220703125</v>
      </c>
      <c r="E2911">
        <v>137.5</v>
      </c>
      <c r="F2911">
        <v>84</v>
      </c>
      <c r="G2911">
        <v>0.74000000953674316</v>
      </c>
      <c r="H2911" t="s">
        <v>426</v>
      </c>
      <c r="I2911" t="s">
        <v>427</v>
      </c>
    </row>
    <row r="2912" spans="1:9" x14ac:dyDescent="0.2">
      <c r="A2912">
        <v>2</v>
      </c>
      <c r="B2912" t="s">
        <v>31</v>
      </c>
      <c r="C2912">
        <v>2.0010000767456404E-8</v>
      </c>
      <c r="D2912">
        <v>2201.199951171875</v>
      </c>
      <c r="E2912">
        <v>15.699999809265137</v>
      </c>
      <c r="F2912">
        <v>11</v>
      </c>
      <c r="G2912">
        <v>0.30000001192092896</v>
      </c>
      <c r="H2912" t="s">
        <v>426</v>
      </c>
      <c r="I2912" t="s">
        <v>428</v>
      </c>
    </row>
    <row r="2913" spans="1:10" x14ac:dyDescent="0.2">
      <c r="A2913">
        <v>3</v>
      </c>
      <c r="B2913" t="s">
        <v>32</v>
      </c>
      <c r="C2913">
        <v>2.0010000767456404E-8</v>
      </c>
      <c r="D2913">
        <v>5679.7998046875</v>
      </c>
      <c r="E2913">
        <v>33.599998474121094</v>
      </c>
      <c r="F2913">
        <v>22.700000762939453</v>
      </c>
      <c r="G2913">
        <v>0.18999999761581421</v>
      </c>
      <c r="H2913" t="s">
        <v>426</v>
      </c>
      <c r="I2913" t="s">
        <v>429</v>
      </c>
    </row>
    <row r="2914" spans="1:10" x14ac:dyDescent="0.2">
      <c r="A2914">
        <v>4</v>
      </c>
      <c r="B2914" t="s">
        <v>33</v>
      </c>
      <c r="C2914">
        <v>1.9990000765801597E-8</v>
      </c>
      <c r="D2914">
        <v>9333.5</v>
      </c>
      <c r="E2914">
        <v>48.799999237060547</v>
      </c>
      <c r="F2914">
        <v>43.299999237060547</v>
      </c>
      <c r="G2914">
        <v>0.15000000596046448</v>
      </c>
      <c r="H2914" t="s">
        <v>426</v>
      </c>
      <c r="I2914" t="s">
        <v>430</v>
      </c>
    </row>
    <row r="2915" spans="1:10" x14ac:dyDescent="0.2">
      <c r="A2915">
        <v>5</v>
      </c>
      <c r="B2915" t="s">
        <v>34</v>
      </c>
      <c r="C2915">
        <v>1.9990000765801597E-8</v>
      </c>
      <c r="D2915">
        <v>946.0999755859375</v>
      </c>
      <c r="E2915">
        <v>8</v>
      </c>
      <c r="F2915">
        <v>6</v>
      </c>
      <c r="G2915">
        <v>0.46000000834465027</v>
      </c>
      <c r="H2915" t="s">
        <v>426</v>
      </c>
      <c r="I2915" t="s">
        <v>431</v>
      </c>
    </row>
    <row r="2916" spans="1:10" x14ac:dyDescent="0.2">
      <c r="A2916">
        <v>6</v>
      </c>
      <c r="B2916" t="s">
        <v>35</v>
      </c>
      <c r="C2916">
        <v>1.9999999878450581E-8</v>
      </c>
      <c r="D2916">
        <v>3476.10009765625</v>
      </c>
      <c r="E2916">
        <v>37.200000762939453</v>
      </c>
      <c r="F2916">
        <v>18.200000762939453</v>
      </c>
      <c r="G2916">
        <v>0.23999999463558197</v>
      </c>
      <c r="H2916" t="s">
        <v>426</v>
      </c>
      <c r="I2916" t="s">
        <v>432</v>
      </c>
    </row>
    <row r="2917" spans="1:10" x14ac:dyDescent="0.2">
      <c r="A2917">
        <v>7</v>
      </c>
      <c r="B2917" t="s">
        <v>36</v>
      </c>
      <c r="C2917">
        <v>1.9990000765801597E-8</v>
      </c>
      <c r="D2917">
        <v>10542.5</v>
      </c>
      <c r="E2917">
        <v>126.69999694824219</v>
      </c>
      <c r="F2917">
        <v>38.400001525878906</v>
      </c>
      <c r="G2917">
        <v>0.14000000059604645</v>
      </c>
      <c r="H2917" t="s">
        <v>426</v>
      </c>
      <c r="I2917" t="s">
        <v>430</v>
      </c>
    </row>
    <row r="2918" spans="1:10" x14ac:dyDescent="0.2">
      <c r="A2918">
        <v>8</v>
      </c>
      <c r="B2918" t="s">
        <v>37</v>
      </c>
      <c r="C2918">
        <v>1.9999999878450581E-8</v>
      </c>
      <c r="D2918">
        <v>2742.5</v>
      </c>
      <c r="E2918">
        <v>17.200000762939453</v>
      </c>
      <c r="F2918">
        <v>15</v>
      </c>
      <c r="G2918">
        <v>0.27000001072883606</v>
      </c>
      <c r="H2918" t="s">
        <v>426</v>
      </c>
      <c r="I2918" t="s">
        <v>432</v>
      </c>
    </row>
    <row r="2919" spans="1:10" x14ac:dyDescent="0.2">
      <c r="A2919">
        <v>9</v>
      </c>
      <c r="B2919" t="s">
        <v>38</v>
      </c>
      <c r="C2919">
        <v>1.9990000765801597E-8</v>
      </c>
      <c r="D2919">
        <v>2234.10009765625</v>
      </c>
      <c r="E2919">
        <v>26</v>
      </c>
      <c r="F2919">
        <v>23.200000762939453</v>
      </c>
      <c r="G2919">
        <v>0.30000001192092896</v>
      </c>
      <c r="H2919" t="s">
        <v>426</v>
      </c>
      <c r="I2919" t="s">
        <v>433</v>
      </c>
    </row>
    <row r="2920" spans="1:10" x14ac:dyDescent="0.2">
      <c r="A2920">
        <v>10</v>
      </c>
      <c r="B2920" t="s">
        <v>39</v>
      </c>
      <c r="C2920">
        <v>1.9990000765801597E-8</v>
      </c>
      <c r="D2920">
        <v>3787.300048828125</v>
      </c>
      <c r="E2920">
        <v>69.599998474121094</v>
      </c>
      <c r="F2920">
        <v>20.200000762939453</v>
      </c>
      <c r="G2920">
        <v>0.23000000417232513</v>
      </c>
      <c r="H2920" t="s">
        <v>426</v>
      </c>
      <c r="I2920" t="s">
        <v>434</v>
      </c>
    </row>
    <row r="2921" spans="1:10" x14ac:dyDescent="0.2">
      <c r="A2921">
        <v>11</v>
      </c>
      <c r="B2921" t="s">
        <v>40</v>
      </c>
      <c r="C2921">
        <v>2.0010000767456404E-8</v>
      </c>
      <c r="D2921">
        <v>4901</v>
      </c>
      <c r="E2921">
        <v>11.699999809265137</v>
      </c>
      <c r="F2921">
        <v>9.8999996185302734</v>
      </c>
      <c r="G2921">
        <v>0.20000000298023224</v>
      </c>
      <c r="H2921" t="s">
        <v>426</v>
      </c>
      <c r="I2921" t="s">
        <v>435</v>
      </c>
    </row>
    <row r="2923" spans="1:10" x14ac:dyDescent="0.2">
      <c r="A2923" t="s">
        <v>62</v>
      </c>
    </row>
    <row r="2926" spans="1:10" x14ac:dyDescent="0.2">
      <c r="A2926" t="s">
        <v>368</v>
      </c>
    </row>
    <row r="2927" spans="1:10" x14ac:dyDescent="0.2">
      <c r="A2927" t="s">
        <v>369</v>
      </c>
    </row>
    <row r="2928" spans="1:10" x14ac:dyDescent="0.2">
      <c r="A2928" t="s">
        <v>21</v>
      </c>
      <c r="B2928" t="s">
        <v>22</v>
      </c>
      <c r="C2928" t="s">
        <v>370</v>
      </c>
      <c r="D2928" t="s">
        <v>371</v>
      </c>
      <c r="E2928" t="s">
        <v>372</v>
      </c>
      <c r="F2928" t="s">
        <v>373</v>
      </c>
      <c r="G2928" t="s">
        <v>374</v>
      </c>
      <c r="H2928" t="s">
        <v>375</v>
      </c>
      <c r="I2928" t="s">
        <v>376</v>
      </c>
      <c r="J2928" t="s">
        <v>377</v>
      </c>
    </row>
    <row r="2929" spans="1:10" x14ac:dyDescent="0.2">
      <c r="A2929">
        <v>1</v>
      </c>
      <c r="B2929" t="s">
        <v>30</v>
      </c>
      <c r="C2929" t="s">
        <v>378</v>
      </c>
      <c r="D2929" t="s">
        <v>379</v>
      </c>
      <c r="E2929">
        <v>1</v>
      </c>
      <c r="F2929">
        <v>15</v>
      </c>
      <c r="G2929">
        <v>84.869003295898438</v>
      </c>
      <c r="H2929">
        <v>1.8320000171661377</v>
      </c>
      <c r="I2929">
        <v>6</v>
      </c>
      <c r="J2929">
        <v>5</v>
      </c>
    </row>
    <row r="2930" spans="1:10" x14ac:dyDescent="0.2">
      <c r="A2930">
        <v>2</v>
      </c>
      <c r="B2930" t="s">
        <v>31</v>
      </c>
      <c r="C2930" t="s">
        <v>378</v>
      </c>
      <c r="D2930" t="s">
        <v>380</v>
      </c>
      <c r="E2930">
        <v>2</v>
      </c>
      <c r="F2930">
        <v>15</v>
      </c>
      <c r="G2930">
        <v>151.10800170898438</v>
      </c>
      <c r="H2930">
        <v>0.47277998924255371</v>
      </c>
      <c r="I2930">
        <v>2</v>
      </c>
      <c r="J2930">
        <v>2</v>
      </c>
    </row>
    <row r="2931" spans="1:10" x14ac:dyDescent="0.2">
      <c r="A2931">
        <v>3</v>
      </c>
      <c r="B2931" t="s">
        <v>32</v>
      </c>
      <c r="C2931" t="s">
        <v>378</v>
      </c>
      <c r="D2931" t="s">
        <v>380</v>
      </c>
      <c r="E2931">
        <v>2</v>
      </c>
      <c r="F2931">
        <v>15</v>
      </c>
      <c r="G2931">
        <v>119.48699951171875</v>
      </c>
      <c r="H2931">
        <v>0.37413999438285828</v>
      </c>
      <c r="I2931">
        <v>3</v>
      </c>
      <c r="J2931">
        <v>7</v>
      </c>
    </row>
    <row r="2932" spans="1:10" x14ac:dyDescent="0.2">
      <c r="A2932">
        <v>4</v>
      </c>
      <c r="B2932" t="s">
        <v>33</v>
      </c>
      <c r="C2932" t="s">
        <v>378</v>
      </c>
      <c r="D2932" t="s">
        <v>380</v>
      </c>
      <c r="E2932">
        <v>2</v>
      </c>
      <c r="F2932">
        <v>15</v>
      </c>
      <c r="G2932">
        <v>107.24500274658203</v>
      </c>
      <c r="H2932">
        <v>0.33583998680114746</v>
      </c>
      <c r="I2932">
        <v>2</v>
      </c>
      <c r="J2932">
        <v>2.4000000953674316</v>
      </c>
    </row>
    <row r="2933" spans="1:10" x14ac:dyDescent="0.2">
      <c r="A2933">
        <v>5</v>
      </c>
      <c r="B2933" t="s">
        <v>34</v>
      </c>
      <c r="C2933" t="s">
        <v>378</v>
      </c>
      <c r="D2933" t="s">
        <v>381</v>
      </c>
      <c r="E2933">
        <v>4</v>
      </c>
      <c r="F2933">
        <v>15</v>
      </c>
      <c r="G2933">
        <v>129.45700073242188</v>
      </c>
      <c r="H2933">
        <v>1.1910099983215332</v>
      </c>
      <c r="I2933">
        <v>4.9000000953674316</v>
      </c>
      <c r="J2933">
        <v>4.1999998092651367</v>
      </c>
    </row>
    <row r="2934" spans="1:10" x14ac:dyDescent="0.2">
      <c r="A2934">
        <v>6</v>
      </c>
      <c r="B2934" t="s">
        <v>35</v>
      </c>
      <c r="C2934" t="s">
        <v>378</v>
      </c>
      <c r="D2934" t="s">
        <v>381</v>
      </c>
      <c r="E2934">
        <v>4</v>
      </c>
      <c r="F2934">
        <v>15</v>
      </c>
      <c r="G2934">
        <v>90.679000854492188</v>
      </c>
      <c r="H2934">
        <v>0.83393001556396484</v>
      </c>
      <c r="I2934">
        <v>5.5</v>
      </c>
      <c r="J2934">
        <v>5.9000000953674316</v>
      </c>
    </row>
    <row r="2935" spans="1:10" x14ac:dyDescent="0.2">
      <c r="A2935">
        <v>7</v>
      </c>
      <c r="B2935" t="s">
        <v>36</v>
      </c>
      <c r="C2935" t="s">
        <v>378</v>
      </c>
      <c r="D2935" t="s">
        <v>381</v>
      </c>
      <c r="E2935">
        <v>4</v>
      </c>
      <c r="F2935">
        <v>15</v>
      </c>
      <c r="G2935">
        <v>77.502998352050781</v>
      </c>
      <c r="H2935">
        <v>0.71253997087478638</v>
      </c>
      <c r="I2935">
        <v>3.2999999523162842</v>
      </c>
      <c r="J2935">
        <v>4.0999999046325684</v>
      </c>
    </row>
    <row r="2936" spans="1:10" x14ac:dyDescent="0.2">
      <c r="A2936">
        <v>8</v>
      </c>
      <c r="B2936" t="s">
        <v>37</v>
      </c>
      <c r="C2936" t="s">
        <v>378</v>
      </c>
      <c r="D2936" t="s">
        <v>381</v>
      </c>
      <c r="E2936">
        <v>4</v>
      </c>
      <c r="F2936">
        <v>15</v>
      </c>
      <c r="G2936">
        <v>107.51300048828125</v>
      </c>
      <c r="H2936">
        <v>0.98900002241134644</v>
      </c>
      <c r="I2936">
        <v>7.5</v>
      </c>
      <c r="J2936">
        <v>3</v>
      </c>
    </row>
    <row r="2937" spans="1:10" x14ac:dyDescent="0.2">
      <c r="A2937">
        <v>9</v>
      </c>
      <c r="B2937" t="s">
        <v>38</v>
      </c>
      <c r="C2937" t="s">
        <v>378</v>
      </c>
      <c r="D2937" t="s">
        <v>382</v>
      </c>
      <c r="E2937">
        <v>5</v>
      </c>
      <c r="F2937">
        <v>15</v>
      </c>
      <c r="G2937">
        <v>134.93400573730469</v>
      </c>
      <c r="H2937">
        <v>0.19359999895095825</v>
      </c>
      <c r="I2937">
        <v>3.5</v>
      </c>
      <c r="J2937">
        <v>3.5999999046325684</v>
      </c>
    </row>
    <row r="2938" spans="1:10" x14ac:dyDescent="0.2">
      <c r="A2938">
        <v>10</v>
      </c>
      <c r="B2938" t="s">
        <v>39</v>
      </c>
      <c r="C2938" t="s">
        <v>378</v>
      </c>
      <c r="D2938" t="s">
        <v>382</v>
      </c>
      <c r="E2938">
        <v>5</v>
      </c>
      <c r="F2938">
        <v>15</v>
      </c>
      <c r="G2938">
        <v>146.42500305175781</v>
      </c>
      <c r="H2938">
        <v>0.21017999947071075</v>
      </c>
      <c r="I2938">
        <v>1</v>
      </c>
      <c r="J2938">
        <v>3.2999999523162842</v>
      </c>
    </row>
    <row r="2939" spans="1:10" x14ac:dyDescent="0.2">
      <c r="A2939">
        <v>11</v>
      </c>
      <c r="B2939" t="s">
        <v>40</v>
      </c>
      <c r="C2939" t="s">
        <v>378</v>
      </c>
      <c r="D2939" t="s">
        <v>382</v>
      </c>
      <c r="E2939">
        <v>5</v>
      </c>
      <c r="F2939">
        <v>15</v>
      </c>
      <c r="G2939">
        <v>191.38900756835938</v>
      </c>
      <c r="H2939">
        <v>0.27485001087188721</v>
      </c>
      <c r="I2939">
        <v>3</v>
      </c>
      <c r="J2939">
        <v>4</v>
      </c>
    </row>
    <row r="2941" spans="1:10" x14ac:dyDescent="0.2">
      <c r="A2941" t="s">
        <v>21</v>
      </c>
      <c r="B2941" t="s">
        <v>22</v>
      </c>
      <c r="C2941" t="s">
        <v>383</v>
      </c>
      <c r="D2941" t="s">
        <v>384</v>
      </c>
      <c r="E2941" t="s">
        <v>385</v>
      </c>
      <c r="F2941" t="s">
        <v>386</v>
      </c>
      <c r="G2941" t="s">
        <v>387</v>
      </c>
      <c r="H2941" t="s">
        <v>388</v>
      </c>
      <c r="I2941" t="s">
        <v>389</v>
      </c>
      <c r="J2941" t="s">
        <v>390</v>
      </c>
    </row>
    <row r="2942" spans="1:10" x14ac:dyDescent="0.2">
      <c r="A2942">
        <v>1</v>
      </c>
      <c r="B2942" t="s">
        <v>30</v>
      </c>
      <c r="C2942">
        <v>10</v>
      </c>
      <c r="D2942">
        <v>5</v>
      </c>
      <c r="E2942">
        <v>1</v>
      </c>
      <c r="F2942">
        <v>64</v>
      </c>
      <c r="G2942">
        <v>1630</v>
      </c>
      <c r="H2942">
        <v>0.69999998807907104</v>
      </c>
      <c r="I2942">
        <v>9.3000001907348633</v>
      </c>
      <c r="J2942" t="s">
        <v>391</v>
      </c>
    </row>
    <row r="2943" spans="1:10" x14ac:dyDescent="0.2">
      <c r="A2943">
        <v>2</v>
      </c>
      <c r="B2943" t="s">
        <v>31</v>
      </c>
      <c r="C2943">
        <v>20</v>
      </c>
      <c r="D2943">
        <v>10</v>
      </c>
      <c r="E2943">
        <v>0</v>
      </c>
      <c r="F2943">
        <v>64</v>
      </c>
      <c r="G2943">
        <v>1686</v>
      </c>
      <c r="H2943">
        <v>0.69999998807907104</v>
      </c>
      <c r="I2943" t="s">
        <v>392</v>
      </c>
      <c r="J2943" t="s">
        <v>393</v>
      </c>
    </row>
    <row r="2944" spans="1:10" x14ac:dyDescent="0.2">
      <c r="A2944">
        <v>3</v>
      </c>
      <c r="B2944" t="s">
        <v>32</v>
      </c>
      <c r="C2944">
        <v>20</v>
      </c>
      <c r="D2944">
        <v>10</v>
      </c>
      <c r="E2944">
        <v>0</v>
      </c>
      <c r="F2944">
        <v>64</v>
      </c>
      <c r="G2944">
        <v>1672</v>
      </c>
      <c r="H2944">
        <v>0.69999998807907104</v>
      </c>
      <c r="I2944" t="s">
        <v>392</v>
      </c>
      <c r="J2944" t="s">
        <v>393</v>
      </c>
    </row>
    <row r="2945" spans="1:10" x14ac:dyDescent="0.2">
      <c r="A2945">
        <v>4</v>
      </c>
      <c r="B2945" t="s">
        <v>33</v>
      </c>
      <c r="C2945">
        <v>20</v>
      </c>
      <c r="D2945">
        <v>10</v>
      </c>
      <c r="E2945">
        <v>1</v>
      </c>
      <c r="F2945">
        <v>64</v>
      </c>
      <c r="G2945">
        <v>1664</v>
      </c>
      <c r="H2945">
        <v>0.69999998807907104</v>
      </c>
      <c r="I2945" t="s">
        <v>392</v>
      </c>
      <c r="J2945" t="s">
        <v>393</v>
      </c>
    </row>
    <row r="2946" spans="1:10" x14ac:dyDescent="0.2">
      <c r="A2946">
        <v>5</v>
      </c>
      <c r="B2946" t="s">
        <v>34</v>
      </c>
      <c r="C2946">
        <v>10</v>
      </c>
      <c r="D2946">
        <v>5</v>
      </c>
      <c r="E2946">
        <v>1</v>
      </c>
      <c r="F2946">
        <v>32</v>
      </c>
      <c r="G2946">
        <v>1658</v>
      </c>
      <c r="H2946">
        <v>0.69999998807907104</v>
      </c>
      <c r="I2946">
        <v>9.3000001907348633</v>
      </c>
      <c r="J2946" t="s">
        <v>391</v>
      </c>
    </row>
    <row r="2947" spans="1:10" x14ac:dyDescent="0.2">
      <c r="A2947">
        <v>6</v>
      </c>
      <c r="B2947" t="s">
        <v>35</v>
      </c>
      <c r="C2947">
        <v>20</v>
      </c>
      <c r="D2947">
        <v>10</v>
      </c>
      <c r="E2947">
        <v>1</v>
      </c>
      <c r="F2947">
        <v>32</v>
      </c>
      <c r="G2947">
        <v>1632</v>
      </c>
      <c r="H2947">
        <v>0.69999998807907104</v>
      </c>
      <c r="I2947">
        <v>9.3000001907348633</v>
      </c>
      <c r="J2947" t="s">
        <v>391</v>
      </c>
    </row>
    <row r="2948" spans="1:10" x14ac:dyDescent="0.2">
      <c r="A2948">
        <v>7</v>
      </c>
      <c r="B2948" t="s">
        <v>36</v>
      </c>
      <c r="C2948">
        <v>20</v>
      </c>
      <c r="D2948">
        <v>10</v>
      </c>
      <c r="E2948">
        <v>1</v>
      </c>
      <c r="F2948">
        <v>32</v>
      </c>
      <c r="G2948">
        <v>1622</v>
      </c>
      <c r="H2948">
        <v>0.69999998807907104</v>
      </c>
      <c r="I2948">
        <v>9.3000001907348633</v>
      </c>
      <c r="J2948" t="s">
        <v>391</v>
      </c>
    </row>
    <row r="2949" spans="1:10" x14ac:dyDescent="0.2">
      <c r="A2949">
        <v>8</v>
      </c>
      <c r="B2949" t="s">
        <v>37</v>
      </c>
      <c r="C2949">
        <v>20</v>
      </c>
      <c r="D2949">
        <v>10</v>
      </c>
      <c r="E2949">
        <v>1</v>
      </c>
      <c r="F2949">
        <v>32</v>
      </c>
      <c r="G2949">
        <v>1642</v>
      </c>
      <c r="H2949">
        <v>0.69999998807907104</v>
      </c>
      <c r="I2949">
        <v>9.3000001907348633</v>
      </c>
      <c r="J2949" t="s">
        <v>391</v>
      </c>
    </row>
    <row r="2950" spans="1:10" x14ac:dyDescent="0.2">
      <c r="A2950">
        <v>9</v>
      </c>
      <c r="B2950" t="s">
        <v>38</v>
      </c>
      <c r="C2950">
        <v>20</v>
      </c>
      <c r="D2950">
        <v>10</v>
      </c>
      <c r="E2950">
        <v>1</v>
      </c>
      <c r="F2950">
        <v>32</v>
      </c>
      <c r="G2950">
        <v>1690</v>
      </c>
      <c r="H2950">
        <v>0.69999998807907104</v>
      </c>
      <c r="I2950" t="s">
        <v>392</v>
      </c>
      <c r="J2950" t="s">
        <v>393</v>
      </c>
    </row>
    <row r="2951" spans="1:10" x14ac:dyDescent="0.2">
      <c r="A2951">
        <v>10</v>
      </c>
      <c r="B2951" t="s">
        <v>39</v>
      </c>
      <c r="C2951">
        <v>30</v>
      </c>
      <c r="D2951">
        <v>15</v>
      </c>
      <c r="E2951">
        <v>0</v>
      </c>
      <c r="F2951">
        <v>32</v>
      </c>
      <c r="G2951">
        <v>1706</v>
      </c>
      <c r="H2951">
        <v>0.69999998807907104</v>
      </c>
      <c r="I2951" t="s">
        <v>392</v>
      </c>
      <c r="J2951" t="s">
        <v>393</v>
      </c>
    </row>
    <row r="2952" spans="1:10" x14ac:dyDescent="0.2">
      <c r="A2952">
        <v>11</v>
      </c>
      <c r="B2952" t="s">
        <v>40</v>
      </c>
      <c r="C2952">
        <v>30</v>
      </c>
      <c r="D2952">
        <v>15</v>
      </c>
      <c r="E2952">
        <v>1</v>
      </c>
      <c r="F2952">
        <v>32</v>
      </c>
      <c r="G2952">
        <v>1738</v>
      </c>
      <c r="H2952">
        <v>0.69999998807907104</v>
      </c>
      <c r="I2952" t="s">
        <v>392</v>
      </c>
      <c r="J2952" t="s">
        <v>393</v>
      </c>
    </row>
    <row r="2954" spans="1:10" x14ac:dyDescent="0.2">
      <c r="A2954" t="s">
        <v>394</v>
      </c>
    </row>
    <row r="2955" spans="1:10" x14ac:dyDescent="0.2">
      <c r="A2955" t="s">
        <v>395</v>
      </c>
      <c r="B2955" t="s">
        <v>396</v>
      </c>
      <c r="C2955">
        <v>2</v>
      </c>
      <c r="D2955">
        <v>3</v>
      </c>
      <c r="E2955">
        <v>4</v>
      </c>
      <c r="F2955">
        <v>5</v>
      </c>
    </row>
    <row r="2956" spans="1:10" x14ac:dyDescent="0.2">
      <c r="A2956">
        <v>1</v>
      </c>
      <c r="B2956" t="s">
        <v>397</v>
      </c>
      <c r="C2956" t="s">
        <v>398</v>
      </c>
      <c r="D2956" t="s">
        <v>392</v>
      </c>
      <c r="E2956" t="s">
        <v>399</v>
      </c>
      <c r="F2956" t="s">
        <v>400</v>
      </c>
    </row>
    <row r="2957" spans="1:10" x14ac:dyDescent="0.2">
      <c r="A2957">
        <v>2</v>
      </c>
      <c r="B2957" t="s">
        <v>392</v>
      </c>
      <c r="C2957" t="s">
        <v>401</v>
      </c>
      <c r="D2957" t="s">
        <v>392</v>
      </c>
      <c r="E2957" t="s">
        <v>402</v>
      </c>
      <c r="F2957" t="s">
        <v>403</v>
      </c>
    </row>
    <row r="2958" spans="1:10" x14ac:dyDescent="0.2">
      <c r="A2958">
        <v>3</v>
      </c>
      <c r="B2958" t="s">
        <v>392</v>
      </c>
      <c r="C2958" t="s">
        <v>404</v>
      </c>
      <c r="D2958" t="s">
        <v>392</v>
      </c>
      <c r="E2958" t="s">
        <v>405</v>
      </c>
      <c r="F2958" t="s">
        <v>40</v>
      </c>
    </row>
    <row r="2959" spans="1:10" x14ac:dyDescent="0.2">
      <c r="A2959">
        <v>4</v>
      </c>
      <c r="B2959" t="s">
        <v>392</v>
      </c>
      <c r="C2959" t="s">
        <v>392</v>
      </c>
      <c r="D2959" t="s">
        <v>392</v>
      </c>
      <c r="E2959" t="s">
        <v>406</v>
      </c>
      <c r="F2959" t="s">
        <v>392</v>
      </c>
    </row>
    <row r="2961" spans="1:8" x14ac:dyDescent="0.2">
      <c r="A2961" t="s">
        <v>407</v>
      </c>
    </row>
    <row r="2963" spans="1:8" x14ac:dyDescent="0.2">
      <c r="A2963" t="s">
        <v>408</v>
      </c>
    </row>
    <row r="2964" spans="1:8" x14ac:dyDescent="0.2">
      <c r="A2964" t="s">
        <v>21</v>
      </c>
      <c r="B2964" t="s">
        <v>22</v>
      </c>
      <c r="C2964" t="s">
        <v>409</v>
      </c>
      <c r="D2964" t="s">
        <v>43</v>
      </c>
      <c r="E2964" t="s">
        <v>410</v>
      </c>
      <c r="F2964" t="s">
        <v>46</v>
      </c>
      <c r="G2964" t="s">
        <v>47</v>
      </c>
      <c r="H2964" t="s">
        <v>30</v>
      </c>
    </row>
    <row r="2965" spans="1:8" x14ac:dyDescent="0.2">
      <c r="A2965">
        <v>1</v>
      </c>
      <c r="B2965" t="s">
        <v>30</v>
      </c>
      <c r="C2965" t="s">
        <v>411</v>
      </c>
      <c r="D2965">
        <v>3.7672998905181885</v>
      </c>
      <c r="E2965">
        <v>3.4723999500274658</v>
      </c>
      <c r="F2965">
        <v>21.532199859619141</v>
      </c>
      <c r="G2965">
        <v>0.16130000352859497</v>
      </c>
      <c r="H2965">
        <v>1</v>
      </c>
    </row>
    <row r="2966" spans="1:8" x14ac:dyDescent="0.2">
      <c r="A2966">
        <v>2</v>
      </c>
      <c r="B2966" t="s">
        <v>31</v>
      </c>
      <c r="C2966" t="s">
        <v>412</v>
      </c>
      <c r="D2966">
        <v>7.5739998817443848</v>
      </c>
      <c r="E2966">
        <v>1.614799976348877</v>
      </c>
      <c r="F2966">
        <v>1.996399998664856</v>
      </c>
      <c r="G2966">
        <v>0.80889999866485596</v>
      </c>
      <c r="H2966">
        <v>1</v>
      </c>
    </row>
    <row r="2967" spans="1:8" x14ac:dyDescent="0.2">
      <c r="A2967">
        <v>3</v>
      </c>
      <c r="B2967" t="s">
        <v>50</v>
      </c>
      <c r="C2967" t="s">
        <v>413</v>
      </c>
      <c r="D2967">
        <v>15.250300407409668</v>
      </c>
      <c r="E2967">
        <v>1.0709999799728394</v>
      </c>
      <c r="F2967">
        <v>1.2035000324249268</v>
      </c>
      <c r="G2967">
        <v>0.88969999551773071</v>
      </c>
      <c r="H2967">
        <v>1.0002000331878662</v>
      </c>
    </row>
    <row r="2968" spans="1:8" x14ac:dyDescent="0.2">
      <c r="A2968">
        <v>4</v>
      </c>
      <c r="B2968" t="s">
        <v>51</v>
      </c>
      <c r="C2968" t="s">
        <v>414</v>
      </c>
      <c r="D2968">
        <v>24.793899536132812</v>
      </c>
      <c r="E2968">
        <v>0.86309999227523804</v>
      </c>
      <c r="F2968">
        <v>0.93500000238418579</v>
      </c>
      <c r="G2968">
        <v>0.92309999465942383</v>
      </c>
      <c r="H2968">
        <v>1.0001000165939331</v>
      </c>
    </row>
    <row r="2969" spans="1:8" x14ac:dyDescent="0.2">
      <c r="A2969">
        <v>5</v>
      </c>
      <c r="B2969" t="s">
        <v>52</v>
      </c>
      <c r="C2969" t="s">
        <v>415</v>
      </c>
      <c r="D2969">
        <v>11.592599868774414</v>
      </c>
      <c r="E2969">
        <v>5.3768000602722168</v>
      </c>
      <c r="F2969">
        <v>10.723799705505371</v>
      </c>
      <c r="G2969">
        <v>0.49950000643730164</v>
      </c>
      <c r="H2969">
        <v>1.0038000345230103</v>
      </c>
    </row>
    <row r="2970" spans="1:8" x14ac:dyDescent="0.2">
      <c r="A2970">
        <v>6</v>
      </c>
      <c r="B2970" t="s">
        <v>53</v>
      </c>
      <c r="C2970" t="s">
        <v>416</v>
      </c>
      <c r="D2970">
        <v>21.579999923706055</v>
      </c>
      <c r="E2970">
        <v>3.6456000804901123</v>
      </c>
      <c r="F2970">
        <v>5.8873000144958496</v>
      </c>
      <c r="G2970">
        <v>0.61500000953674316</v>
      </c>
      <c r="H2970">
        <v>1.0068999528884888</v>
      </c>
    </row>
    <row r="2971" spans="1:8" x14ac:dyDescent="0.2">
      <c r="A2971">
        <v>7</v>
      </c>
      <c r="B2971" t="s">
        <v>54</v>
      </c>
      <c r="C2971" t="s">
        <v>414</v>
      </c>
      <c r="D2971">
        <v>55.340999603271484</v>
      </c>
      <c r="E2971">
        <v>3.2097001075744629</v>
      </c>
      <c r="F2971">
        <v>4.4021000862121582</v>
      </c>
      <c r="G2971">
        <v>0.72850000858306885</v>
      </c>
      <c r="H2971">
        <v>1.0009000301361084</v>
      </c>
    </row>
    <row r="2972" spans="1:8" x14ac:dyDescent="0.2">
      <c r="A2972">
        <v>8</v>
      </c>
      <c r="B2972" t="s">
        <v>55</v>
      </c>
      <c r="C2972" t="s">
        <v>416</v>
      </c>
      <c r="D2972">
        <v>20.350000381469727</v>
      </c>
      <c r="E2972">
        <v>4.6729998588562012</v>
      </c>
      <c r="F2972">
        <v>7.9214000701904297</v>
      </c>
      <c r="G2972">
        <v>0.58609998226165771</v>
      </c>
      <c r="H2972">
        <v>1.0065000057220459</v>
      </c>
    </row>
    <row r="2973" spans="1:8" x14ac:dyDescent="0.2">
      <c r="A2973">
        <v>9</v>
      </c>
      <c r="B2973" t="s">
        <v>56</v>
      </c>
      <c r="C2973" t="s">
        <v>417</v>
      </c>
      <c r="D2973">
        <v>23.877099990844727</v>
      </c>
      <c r="E2973">
        <v>0.19910000264644623</v>
      </c>
      <c r="F2973">
        <v>0.20250000059604645</v>
      </c>
      <c r="G2973">
        <v>0.98320001363754272</v>
      </c>
      <c r="H2973">
        <v>1</v>
      </c>
    </row>
    <row r="2974" spans="1:8" x14ac:dyDescent="0.2">
      <c r="A2974">
        <v>10</v>
      </c>
      <c r="B2974" t="s">
        <v>57</v>
      </c>
      <c r="C2974" t="s">
        <v>418</v>
      </c>
      <c r="D2974">
        <v>42.30059814453125</v>
      </c>
      <c r="E2974">
        <v>0.26780000329017639</v>
      </c>
      <c r="F2974">
        <v>0.27369999885559082</v>
      </c>
      <c r="G2974">
        <v>0.97869998216629028</v>
      </c>
      <c r="H2974">
        <v>1</v>
      </c>
    </row>
    <row r="2975" spans="1:8" x14ac:dyDescent="0.2">
      <c r="A2975">
        <v>11</v>
      </c>
      <c r="B2975" t="s">
        <v>58</v>
      </c>
      <c r="C2975" t="s">
        <v>419</v>
      </c>
      <c r="D2975">
        <v>99.9833984375</v>
      </c>
      <c r="E2975">
        <v>0.59130001068115234</v>
      </c>
      <c r="F2975">
        <v>0.60600000619888306</v>
      </c>
      <c r="G2975">
        <v>0.9757000207901001</v>
      </c>
      <c r="H2975">
        <v>1</v>
      </c>
    </row>
    <row r="2977" spans="1:9" x14ac:dyDescent="0.2">
      <c r="A2977" t="s">
        <v>420</v>
      </c>
    </row>
    <row r="2978" spans="1:9" x14ac:dyDescent="0.2">
      <c r="A2978" t="s">
        <v>21</v>
      </c>
      <c r="B2978" t="s">
        <v>22</v>
      </c>
      <c r="C2978" t="s">
        <v>421</v>
      </c>
      <c r="D2978" t="s">
        <v>24</v>
      </c>
      <c r="E2978" t="s">
        <v>422</v>
      </c>
      <c r="F2978" t="s">
        <v>423</v>
      </c>
      <c r="G2978" t="s">
        <v>27</v>
      </c>
      <c r="H2978" t="s">
        <v>424</v>
      </c>
      <c r="I2978" t="s">
        <v>425</v>
      </c>
    </row>
    <row r="2979" spans="1:9" x14ac:dyDescent="0.2">
      <c r="A2979">
        <v>1</v>
      </c>
      <c r="B2979" t="s">
        <v>30</v>
      </c>
      <c r="C2979">
        <v>2.0010000767456404E-8</v>
      </c>
      <c r="D2979">
        <v>518.70001220703125</v>
      </c>
      <c r="E2979">
        <v>137.5</v>
      </c>
      <c r="F2979">
        <v>84</v>
      </c>
      <c r="G2979">
        <v>0.74000000953674316</v>
      </c>
      <c r="H2979" t="s">
        <v>426</v>
      </c>
      <c r="I2979" t="s">
        <v>427</v>
      </c>
    </row>
    <row r="2980" spans="1:9" x14ac:dyDescent="0.2">
      <c r="A2980">
        <v>2</v>
      </c>
      <c r="B2980" t="s">
        <v>31</v>
      </c>
      <c r="C2980">
        <v>2.0010000767456404E-8</v>
      </c>
      <c r="D2980">
        <v>2201.199951171875</v>
      </c>
      <c r="E2980">
        <v>15.699999809265137</v>
      </c>
      <c r="F2980">
        <v>11</v>
      </c>
      <c r="G2980">
        <v>0.30000001192092896</v>
      </c>
      <c r="H2980" t="s">
        <v>426</v>
      </c>
      <c r="I2980" t="s">
        <v>428</v>
      </c>
    </row>
    <row r="2981" spans="1:9" x14ac:dyDescent="0.2">
      <c r="A2981">
        <v>3</v>
      </c>
      <c r="B2981" t="s">
        <v>32</v>
      </c>
      <c r="C2981">
        <v>2.0010000767456404E-8</v>
      </c>
      <c r="D2981">
        <v>5679.7998046875</v>
      </c>
      <c r="E2981">
        <v>33.599998474121094</v>
      </c>
      <c r="F2981">
        <v>22.700000762939453</v>
      </c>
      <c r="G2981">
        <v>0.18999999761581421</v>
      </c>
      <c r="H2981" t="s">
        <v>426</v>
      </c>
      <c r="I2981" t="s">
        <v>429</v>
      </c>
    </row>
    <row r="2982" spans="1:9" x14ac:dyDescent="0.2">
      <c r="A2982">
        <v>4</v>
      </c>
      <c r="B2982" t="s">
        <v>33</v>
      </c>
      <c r="C2982">
        <v>1.9990000765801597E-8</v>
      </c>
      <c r="D2982">
        <v>9333.5</v>
      </c>
      <c r="E2982">
        <v>48.799999237060547</v>
      </c>
      <c r="F2982">
        <v>43.299999237060547</v>
      </c>
      <c r="G2982">
        <v>0.15000000596046448</v>
      </c>
      <c r="H2982" t="s">
        <v>426</v>
      </c>
      <c r="I2982" t="s">
        <v>430</v>
      </c>
    </row>
    <row r="2983" spans="1:9" x14ac:dyDescent="0.2">
      <c r="A2983">
        <v>5</v>
      </c>
      <c r="B2983" t="s">
        <v>34</v>
      </c>
      <c r="C2983">
        <v>1.9990000765801597E-8</v>
      </c>
      <c r="D2983">
        <v>946.0999755859375</v>
      </c>
      <c r="E2983">
        <v>8</v>
      </c>
      <c r="F2983">
        <v>6</v>
      </c>
      <c r="G2983">
        <v>0.46000000834465027</v>
      </c>
      <c r="H2983" t="s">
        <v>426</v>
      </c>
      <c r="I2983" t="s">
        <v>431</v>
      </c>
    </row>
    <row r="2984" spans="1:9" x14ac:dyDescent="0.2">
      <c r="A2984">
        <v>6</v>
      </c>
      <c r="B2984" t="s">
        <v>35</v>
      </c>
      <c r="C2984">
        <v>1.9999999878450581E-8</v>
      </c>
      <c r="D2984">
        <v>3476.10009765625</v>
      </c>
      <c r="E2984">
        <v>37.200000762939453</v>
      </c>
      <c r="F2984">
        <v>18.200000762939453</v>
      </c>
      <c r="G2984">
        <v>0.23999999463558197</v>
      </c>
      <c r="H2984" t="s">
        <v>426</v>
      </c>
      <c r="I2984" t="s">
        <v>432</v>
      </c>
    </row>
    <row r="2985" spans="1:9" x14ac:dyDescent="0.2">
      <c r="A2985">
        <v>7</v>
      </c>
      <c r="B2985" t="s">
        <v>36</v>
      </c>
      <c r="C2985">
        <v>1.9990000765801597E-8</v>
      </c>
      <c r="D2985">
        <v>10542.5</v>
      </c>
      <c r="E2985">
        <v>126.69999694824219</v>
      </c>
      <c r="F2985">
        <v>38.400001525878906</v>
      </c>
      <c r="G2985">
        <v>0.14000000059604645</v>
      </c>
      <c r="H2985" t="s">
        <v>426</v>
      </c>
      <c r="I2985" t="s">
        <v>430</v>
      </c>
    </row>
    <row r="2986" spans="1:9" x14ac:dyDescent="0.2">
      <c r="A2986">
        <v>8</v>
      </c>
      <c r="B2986" t="s">
        <v>37</v>
      </c>
      <c r="C2986">
        <v>1.9999999878450581E-8</v>
      </c>
      <c r="D2986">
        <v>2742.5</v>
      </c>
      <c r="E2986">
        <v>17.200000762939453</v>
      </c>
      <c r="F2986">
        <v>15</v>
      </c>
      <c r="G2986">
        <v>0.27000001072883606</v>
      </c>
      <c r="H2986" t="s">
        <v>426</v>
      </c>
      <c r="I2986" t="s">
        <v>432</v>
      </c>
    </row>
    <row r="2987" spans="1:9" x14ac:dyDescent="0.2">
      <c r="A2987">
        <v>9</v>
      </c>
      <c r="B2987" t="s">
        <v>38</v>
      </c>
      <c r="C2987">
        <v>1.9990000765801597E-8</v>
      </c>
      <c r="D2987">
        <v>2234.10009765625</v>
      </c>
      <c r="E2987">
        <v>26</v>
      </c>
      <c r="F2987">
        <v>23.200000762939453</v>
      </c>
      <c r="G2987">
        <v>0.30000001192092896</v>
      </c>
      <c r="H2987" t="s">
        <v>426</v>
      </c>
      <c r="I2987" t="s">
        <v>433</v>
      </c>
    </row>
    <row r="2988" spans="1:9" x14ac:dyDescent="0.2">
      <c r="A2988">
        <v>10</v>
      </c>
      <c r="B2988" t="s">
        <v>39</v>
      </c>
      <c r="C2988">
        <v>1.9990000765801597E-8</v>
      </c>
      <c r="D2988">
        <v>3787.300048828125</v>
      </c>
      <c r="E2988">
        <v>69.599998474121094</v>
      </c>
      <c r="F2988">
        <v>20.200000762939453</v>
      </c>
      <c r="G2988">
        <v>0.23000000417232513</v>
      </c>
      <c r="H2988" t="s">
        <v>426</v>
      </c>
      <c r="I2988" t="s">
        <v>434</v>
      </c>
    </row>
    <row r="2989" spans="1:9" x14ac:dyDescent="0.2">
      <c r="A2989">
        <v>11</v>
      </c>
      <c r="B2989" t="s">
        <v>40</v>
      </c>
      <c r="C2989">
        <v>2.0010000767456404E-8</v>
      </c>
      <c r="D2989">
        <v>4901</v>
      </c>
      <c r="E2989">
        <v>11.699999809265137</v>
      </c>
      <c r="F2989">
        <v>9.8999996185302734</v>
      </c>
      <c r="G2989">
        <v>0.20000000298023224</v>
      </c>
      <c r="H2989" t="s">
        <v>426</v>
      </c>
      <c r="I2989" t="s">
        <v>435</v>
      </c>
    </row>
    <row r="2991" spans="1:9" x14ac:dyDescent="0.2">
      <c r="A2991" t="s">
        <v>62</v>
      </c>
    </row>
    <row r="2994" spans="1:10" x14ac:dyDescent="0.2">
      <c r="A2994" t="s">
        <v>368</v>
      </c>
    </row>
    <row r="2995" spans="1:10" x14ac:dyDescent="0.2">
      <c r="A2995" t="s">
        <v>369</v>
      </c>
    </row>
    <row r="2996" spans="1:10" x14ac:dyDescent="0.2">
      <c r="A2996" t="s">
        <v>21</v>
      </c>
      <c r="B2996" t="s">
        <v>22</v>
      </c>
      <c r="C2996" t="s">
        <v>370</v>
      </c>
      <c r="D2996" t="s">
        <v>371</v>
      </c>
      <c r="E2996" t="s">
        <v>372</v>
      </c>
      <c r="F2996" t="s">
        <v>373</v>
      </c>
      <c r="G2996" t="s">
        <v>374</v>
      </c>
      <c r="H2996" t="s">
        <v>375</v>
      </c>
      <c r="I2996" t="s">
        <v>376</v>
      </c>
      <c r="J2996" t="s">
        <v>377</v>
      </c>
    </row>
    <row r="2997" spans="1:10" x14ac:dyDescent="0.2">
      <c r="A2997">
        <v>1</v>
      </c>
      <c r="B2997" t="s">
        <v>30</v>
      </c>
      <c r="C2997" t="s">
        <v>378</v>
      </c>
      <c r="D2997" t="s">
        <v>379</v>
      </c>
      <c r="E2997">
        <v>1</v>
      </c>
      <c r="F2997">
        <v>15</v>
      </c>
      <c r="G2997">
        <v>84.869003295898438</v>
      </c>
      <c r="H2997">
        <v>1.8320000171661377</v>
      </c>
      <c r="I2997">
        <v>6</v>
      </c>
      <c r="J2997">
        <v>5</v>
      </c>
    </row>
    <row r="2998" spans="1:10" x14ac:dyDescent="0.2">
      <c r="A2998">
        <v>2</v>
      </c>
      <c r="B2998" t="s">
        <v>31</v>
      </c>
      <c r="C2998" t="s">
        <v>378</v>
      </c>
      <c r="D2998" t="s">
        <v>380</v>
      </c>
      <c r="E2998">
        <v>2</v>
      </c>
      <c r="F2998">
        <v>15</v>
      </c>
      <c r="G2998">
        <v>151.10800170898438</v>
      </c>
      <c r="H2998">
        <v>0.47277998924255371</v>
      </c>
      <c r="I2998">
        <v>2</v>
      </c>
      <c r="J2998">
        <v>2</v>
      </c>
    </row>
    <row r="2999" spans="1:10" x14ac:dyDescent="0.2">
      <c r="A2999">
        <v>3</v>
      </c>
      <c r="B2999" t="s">
        <v>32</v>
      </c>
      <c r="C2999" t="s">
        <v>378</v>
      </c>
      <c r="D2999" t="s">
        <v>380</v>
      </c>
      <c r="E2999">
        <v>2</v>
      </c>
      <c r="F2999">
        <v>15</v>
      </c>
      <c r="G2999">
        <v>119.48699951171875</v>
      </c>
      <c r="H2999">
        <v>0.37413999438285828</v>
      </c>
      <c r="I2999">
        <v>3</v>
      </c>
      <c r="J2999">
        <v>7</v>
      </c>
    </row>
    <row r="3000" spans="1:10" x14ac:dyDescent="0.2">
      <c r="A3000">
        <v>4</v>
      </c>
      <c r="B3000" t="s">
        <v>33</v>
      </c>
      <c r="C3000" t="s">
        <v>378</v>
      </c>
      <c r="D3000" t="s">
        <v>380</v>
      </c>
      <c r="E3000">
        <v>2</v>
      </c>
      <c r="F3000">
        <v>15</v>
      </c>
      <c r="G3000">
        <v>107.24500274658203</v>
      </c>
      <c r="H3000">
        <v>0.33583998680114746</v>
      </c>
      <c r="I3000">
        <v>2</v>
      </c>
      <c r="J3000">
        <v>2.4000000953674316</v>
      </c>
    </row>
    <row r="3001" spans="1:10" x14ac:dyDescent="0.2">
      <c r="A3001">
        <v>5</v>
      </c>
      <c r="B3001" t="s">
        <v>34</v>
      </c>
      <c r="C3001" t="s">
        <v>378</v>
      </c>
      <c r="D3001" t="s">
        <v>381</v>
      </c>
      <c r="E3001">
        <v>4</v>
      </c>
      <c r="F3001">
        <v>15</v>
      </c>
      <c r="G3001">
        <v>129.45700073242188</v>
      </c>
      <c r="H3001">
        <v>1.1910099983215332</v>
      </c>
      <c r="I3001">
        <v>4.9000000953674316</v>
      </c>
      <c r="J3001">
        <v>4.1999998092651367</v>
      </c>
    </row>
    <row r="3002" spans="1:10" x14ac:dyDescent="0.2">
      <c r="A3002">
        <v>6</v>
      </c>
      <c r="B3002" t="s">
        <v>35</v>
      </c>
      <c r="C3002" t="s">
        <v>378</v>
      </c>
      <c r="D3002" t="s">
        <v>381</v>
      </c>
      <c r="E3002">
        <v>4</v>
      </c>
      <c r="F3002">
        <v>15</v>
      </c>
      <c r="G3002">
        <v>90.679000854492188</v>
      </c>
      <c r="H3002">
        <v>0.83393001556396484</v>
      </c>
      <c r="I3002">
        <v>5.5</v>
      </c>
      <c r="J3002">
        <v>5.9000000953674316</v>
      </c>
    </row>
    <row r="3003" spans="1:10" x14ac:dyDescent="0.2">
      <c r="A3003">
        <v>7</v>
      </c>
      <c r="B3003" t="s">
        <v>36</v>
      </c>
      <c r="C3003" t="s">
        <v>378</v>
      </c>
      <c r="D3003" t="s">
        <v>381</v>
      </c>
      <c r="E3003">
        <v>4</v>
      </c>
      <c r="F3003">
        <v>15</v>
      </c>
      <c r="G3003">
        <v>77.502998352050781</v>
      </c>
      <c r="H3003">
        <v>0.71253997087478638</v>
      </c>
      <c r="I3003">
        <v>3.2999999523162842</v>
      </c>
      <c r="J3003">
        <v>4.0999999046325684</v>
      </c>
    </row>
    <row r="3004" spans="1:10" x14ac:dyDescent="0.2">
      <c r="A3004">
        <v>8</v>
      </c>
      <c r="B3004" t="s">
        <v>37</v>
      </c>
      <c r="C3004" t="s">
        <v>378</v>
      </c>
      <c r="D3004" t="s">
        <v>381</v>
      </c>
      <c r="E3004">
        <v>4</v>
      </c>
      <c r="F3004">
        <v>15</v>
      </c>
      <c r="G3004">
        <v>107.51300048828125</v>
      </c>
      <c r="H3004">
        <v>0.98900002241134644</v>
      </c>
      <c r="I3004">
        <v>7.5</v>
      </c>
      <c r="J3004">
        <v>3</v>
      </c>
    </row>
    <row r="3005" spans="1:10" x14ac:dyDescent="0.2">
      <c r="A3005">
        <v>9</v>
      </c>
      <c r="B3005" t="s">
        <v>38</v>
      </c>
      <c r="C3005" t="s">
        <v>378</v>
      </c>
      <c r="D3005" t="s">
        <v>382</v>
      </c>
      <c r="E3005">
        <v>5</v>
      </c>
      <c r="F3005">
        <v>15</v>
      </c>
      <c r="G3005">
        <v>134.93400573730469</v>
      </c>
      <c r="H3005">
        <v>0.19359999895095825</v>
      </c>
      <c r="I3005">
        <v>3.5</v>
      </c>
      <c r="J3005">
        <v>3.5999999046325684</v>
      </c>
    </row>
    <row r="3006" spans="1:10" x14ac:dyDescent="0.2">
      <c r="A3006">
        <v>10</v>
      </c>
      <c r="B3006" t="s">
        <v>39</v>
      </c>
      <c r="C3006" t="s">
        <v>378</v>
      </c>
      <c r="D3006" t="s">
        <v>382</v>
      </c>
      <c r="E3006">
        <v>5</v>
      </c>
      <c r="F3006">
        <v>15</v>
      </c>
      <c r="G3006">
        <v>146.42500305175781</v>
      </c>
      <c r="H3006">
        <v>0.21017999947071075</v>
      </c>
      <c r="I3006">
        <v>1</v>
      </c>
      <c r="J3006">
        <v>3.2999999523162842</v>
      </c>
    </row>
    <row r="3007" spans="1:10" x14ac:dyDescent="0.2">
      <c r="A3007">
        <v>11</v>
      </c>
      <c r="B3007" t="s">
        <v>40</v>
      </c>
      <c r="C3007" t="s">
        <v>378</v>
      </c>
      <c r="D3007" t="s">
        <v>382</v>
      </c>
      <c r="E3007">
        <v>5</v>
      </c>
      <c r="F3007">
        <v>15</v>
      </c>
      <c r="G3007">
        <v>191.38900756835938</v>
      </c>
      <c r="H3007">
        <v>0.27485001087188721</v>
      </c>
      <c r="I3007">
        <v>3</v>
      </c>
      <c r="J3007">
        <v>4</v>
      </c>
    </row>
    <row r="3009" spans="1:10" x14ac:dyDescent="0.2">
      <c r="A3009" t="s">
        <v>21</v>
      </c>
      <c r="B3009" t="s">
        <v>22</v>
      </c>
      <c r="C3009" t="s">
        <v>383</v>
      </c>
      <c r="D3009" t="s">
        <v>384</v>
      </c>
      <c r="E3009" t="s">
        <v>385</v>
      </c>
      <c r="F3009" t="s">
        <v>386</v>
      </c>
      <c r="G3009" t="s">
        <v>387</v>
      </c>
      <c r="H3009" t="s">
        <v>388</v>
      </c>
      <c r="I3009" t="s">
        <v>389</v>
      </c>
      <c r="J3009" t="s">
        <v>390</v>
      </c>
    </row>
    <row r="3010" spans="1:10" x14ac:dyDescent="0.2">
      <c r="A3010">
        <v>1</v>
      </c>
      <c r="B3010" t="s">
        <v>30</v>
      </c>
      <c r="C3010">
        <v>10</v>
      </c>
      <c r="D3010">
        <v>5</v>
      </c>
      <c r="E3010">
        <v>1</v>
      </c>
      <c r="F3010">
        <v>64</v>
      </c>
      <c r="G3010">
        <v>1630</v>
      </c>
      <c r="H3010">
        <v>0.69999998807907104</v>
      </c>
      <c r="I3010">
        <v>9.3000001907348633</v>
      </c>
      <c r="J3010" t="s">
        <v>391</v>
      </c>
    </row>
    <row r="3011" spans="1:10" x14ac:dyDescent="0.2">
      <c r="A3011">
        <v>2</v>
      </c>
      <c r="B3011" t="s">
        <v>31</v>
      </c>
      <c r="C3011">
        <v>20</v>
      </c>
      <c r="D3011">
        <v>10</v>
      </c>
      <c r="E3011">
        <v>0</v>
      </c>
      <c r="F3011">
        <v>64</v>
      </c>
      <c r="G3011">
        <v>1686</v>
      </c>
      <c r="H3011">
        <v>0.69999998807907104</v>
      </c>
      <c r="I3011" t="s">
        <v>392</v>
      </c>
      <c r="J3011" t="s">
        <v>393</v>
      </c>
    </row>
    <row r="3012" spans="1:10" x14ac:dyDescent="0.2">
      <c r="A3012">
        <v>3</v>
      </c>
      <c r="B3012" t="s">
        <v>32</v>
      </c>
      <c r="C3012">
        <v>20</v>
      </c>
      <c r="D3012">
        <v>10</v>
      </c>
      <c r="E3012">
        <v>0</v>
      </c>
      <c r="F3012">
        <v>64</v>
      </c>
      <c r="G3012">
        <v>1672</v>
      </c>
      <c r="H3012">
        <v>0.69999998807907104</v>
      </c>
      <c r="I3012" t="s">
        <v>392</v>
      </c>
      <c r="J3012" t="s">
        <v>393</v>
      </c>
    </row>
    <row r="3013" spans="1:10" x14ac:dyDescent="0.2">
      <c r="A3013">
        <v>4</v>
      </c>
      <c r="B3013" t="s">
        <v>33</v>
      </c>
      <c r="C3013">
        <v>20</v>
      </c>
      <c r="D3013">
        <v>10</v>
      </c>
      <c r="E3013">
        <v>1</v>
      </c>
      <c r="F3013">
        <v>64</v>
      </c>
      <c r="G3013">
        <v>1664</v>
      </c>
      <c r="H3013">
        <v>0.69999998807907104</v>
      </c>
      <c r="I3013" t="s">
        <v>392</v>
      </c>
      <c r="J3013" t="s">
        <v>393</v>
      </c>
    </row>
    <row r="3014" spans="1:10" x14ac:dyDescent="0.2">
      <c r="A3014">
        <v>5</v>
      </c>
      <c r="B3014" t="s">
        <v>34</v>
      </c>
      <c r="C3014">
        <v>10</v>
      </c>
      <c r="D3014">
        <v>5</v>
      </c>
      <c r="E3014">
        <v>1</v>
      </c>
      <c r="F3014">
        <v>32</v>
      </c>
      <c r="G3014">
        <v>1658</v>
      </c>
      <c r="H3014">
        <v>0.69999998807907104</v>
      </c>
      <c r="I3014">
        <v>9.3000001907348633</v>
      </c>
      <c r="J3014" t="s">
        <v>391</v>
      </c>
    </row>
    <row r="3015" spans="1:10" x14ac:dyDescent="0.2">
      <c r="A3015">
        <v>6</v>
      </c>
      <c r="B3015" t="s">
        <v>35</v>
      </c>
      <c r="C3015">
        <v>20</v>
      </c>
      <c r="D3015">
        <v>10</v>
      </c>
      <c r="E3015">
        <v>1</v>
      </c>
      <c r="F3015">
        <v>32</v>
      </c>
      <c r="G3015">
        <v>1632</v>
      </c>
      <c r="H3015">
        <v>0.69999998807907104</v>
      </c>
      <c r="I3015">
        <v>9.3000001907348633</v>
      </c>
      <c r="J3015" t="s">
        <v>391</v>
      </c>
    </row>
    <row r="3016" spans="1:10" x14ac:dyDescent="0.2">
      <c r="A3016">
        <v>7</v>
      </c>
      <c r="B3016" t="s">
        <v>36</v>
      </c>
      <c r="C3016">
        <v>20</v>
      </c>
      <c r="D3016">
        <v>10</v>
      </c>
      <c r="E3016">
        <v>1</v>
      </c>
      <c r="F3016">
        <v>32</v>
      </c>
      <c r="G3016">
        <v>1622</v>
      </c>
      <c r="H3016">
        <v>0.69999998807907104</v>
      </c>
      <c r="I3016">
        <v>9.3000001907348633</v>
      </c>
      <c r="J3016" t="s">
        <v>391</v>
      </c>
    </row>
    <row r="3017" spans="1:10" x14ac:dyDescent="0.2">
      <c r="A3017">
        <v>8</v>
      </c>
      <c r="B3017" t="s">
        <v>37</v>
      </c>
      <c r="C3017">
        <v>20</v>
      </c>
      <c r="D3017">
        <v>10</v>
      </c>
      <c r="E3017">
        <v>1</v>
      </c>
      <c r="F3017">
        <v>32</v>
      </c>
      <c r="G3017">
        <v>1642</v>
      </c>
      <c r="H3017">
        <v>0.69999998807907104</v>
      </c>
      <c r="I3017">
        <v>9.3000001907348633</v>
      </c>
      <c r="J3017" t="s">
        <v>391</v>
      </c>
    </row>
    <row r="3018" spans="1:10" x14ac:dyDescent="0.2">
      <c r="A3018">
        <v>9</v>
      </c>
      <c r="B3018" t="s">
        <v>38</v>
      </c>
      <c r="C3018">
        <v>20</v>
      </c>
      <c r="D3018">
        <v>10</v>
      </c>
      <c r="E3018">
        <v>1</v>
      </c>
      <c r="F3018">
        <v>32</v>
      </c>
      <c r="G3018">
        <v>1690</v>
      </c>
      <c r="H3018">
        <v>0.69999998807907104</v>
      </c>
      <c r="I3018" t="s">
        <v>392</v>
      </c>
      <c r="J3018" t="s">
        <v>393</v>
      </c>
    </row>
    <row r="3019" spans="1:10" x14ac:dyDescent="0.2">
      <c r="A3019">
        <v>10</v>
      </c>
      <c r="B3019" t="s">
        <v>39</v>
      </c>
      <c r="C3019">
        <v>30</v>
      </c>
      <c r="D3019">
        <v>15</v>
      </c>
      <c r="E3019">
        <v>0</v>
      </c>
      <c r="F3019">
        <v>32</v>
      </c>
      <c r="G3019">
        <v>1706</v>
      </c>
      <c r="H3019">
        <v>0.69999998807907104</v>
      </c>
      <c r="I3019" t="s">
        <v>392</v>
      </c>
      <c r="J3019" t="s">
        <v>393</v>
      </c>
    </row>
    <row r="3020" spans="1:10" x14ac:dyDescent="0.2">
      <c r="A3020">
        <v>11</v>
      </c>
      <c r="B3020" t="s">
        <v>40</v>
      </c>
      <c r="C3020">
        <v>30</v>
      </c>
      <c r="D3020">
        <v>15</v>
      </c>
      <c r="E3020">
        <v>1</v>
      </c>
      <c r="F3020">
        <v>32</v>
      </c>
      <c r="G3020">
        <v>1738</v>
      </c>
      <c r="H3020">
        <v>0.69999998807907104</v>
      </c>
      <c r="I3020" t="s">
        <v>392</v>
      </c>
      <c r="J3020" t="s">
        <v>393</v>
      </c>
    </row>
    <row r="3022" spans="1:10" x14ac:dyDescent="0.2">
      <c r="A3022" t="s">
        <v>394</v>
      </c>
    </row>
    <row r="3023" spans="1:10" x14ac:dyDescent="0.2">
      <c r="A3023" t="s">
        <v>395</v>
      </c>
      <c r="B3023" t="s">
        <v>396</v>
      </c>
      <c r="C3023">
        <v>2</v>
      </c>
      <c r="D3023">
        <v>3</v>
      </c>
      <c r="E3023">
        <v>4</v>
      </c>
      <c r="F3023">
        <v>5</v>
      </c>
    </row>
    <row r="3024" spans="1:10" x14ac:dyDescent="0.2">
      <c r="A3024">
        <v>1</v>
      </c>
      <c r="B3024" t="s">
        <v>397</v>
      </c>
      <c r="C3024" t="s">
        <v>398</v>
      </c>
      <c r="D3024" t="s">
        <v>392</v>
      </c>
      <c r="E3024" t="s">
        <v>399</v>
      </c>
      <c r="F3024" t="s">
        <v>400</v>
      </c>
    </row>
    <row r="3025" spans="1:8" x14ac:dyDescent="0.2">
      <c r="A3025">
        <v>2</v>
      </c>
      <c r="B3025" t="s">
        <v>392</v>
      </c>
      <c r="C3025" t="s">
        <v>401</v>
      </c>
      <c r="D3025" t="s">
        <v>392</v>
      </c>
      <c r="E3025" t="s">
        <v>402</v>
      </c>
      <c r="F3025" t="s">
        <v>403</v>
      </c>
    </row>
    <row r="3026" spans="1:8" x14ac:dyDescent="0.2">
      <c r="A3026">
        <v>3</v>
      </c>
      <c r="B3026" t="s">
        <v>392</v>
      </c>
      <c r="C3026" t="s">
        <v>404</v>
      </c>
      <c r="D3026" t="s">
        <v>392</v>
      </c>
      <c r="E3026" t="s">
        <v>405</v>
      </c>
      <c r="F3026" t="s">
        <v>40</v>
      </c>
    </row>
    <row r="3027" spans="1:8" x14ac:dyDescent="0.2">
      <c r="A3027">
        <v>4</v>
      </c>
      <c r="B3027" t="s">
        <v>392</v>
      </c>
      <c r="C3027" t="s">
        <v>392</v>
      </c>
      <c r="D3027" t="s">
        <v>392</v>
      </c>
      <c r="E3027" t="s">
        <v>406</v>
      </c>
      <c r="F3027" t="s">
        <v>392</v>
      </c>
    </row>
    <row r="3029" spans="1:8" x14ac:dyDescent="0.2">
      <c r="A3029" t="s">
        <v>407</v>
      </c>
    </row>
    <row r="3031" spans="1:8" x14ac:dyDescent="0.2">
      <c r="A3031" t="s">
        <v>408</v>
      </c>
    </row>
    <row r="3032" spans="1:8" x14ac:dyDescent="0.2">
      <c r="A3032" t="s">
        <v>21</v>
      </c>
      <c r="B3032" t="s">
        <v>22</v>
      </c>
      <c r="C3032" t="s">
        <v>409</v>
      </c>
      <c r="D3032" t="s">
        <v>43</v>
      </c>
      <c r="E3032" t="s">
        <v>410</v>
      </c>
      <c r="F3032" t="s">
        <v>46</v>
      </c>
      <c r="G3032" t="s">
        <v>47</v>
      </c>
      <c r="H3032" t="s">
        <v>30</v>
      </c>
    </row>
    <row r="3033" spans="1:8" x14ac:dyDescent="0.2">
      <c r="A3033">
        <v>1</v>
      </c>
      <c r="B3033" t="s">
        <v>30</v>
      </c>
      <c r="C3033" t="s">
        <v>411</v>
      </c>
      <c r="D3033">
        <v>3.7672998905181885</v>
      </c>
      <c r="E3033">
        <v>3.4723999500274658</v>
      </c>
      <c r="F3033">
        <v>21.532199859619141</v>
      </c>
      <c r="G3033">
        <v>0.16130000352859497</v>
      </c>
      <c r="H3033">
        <v>1</v>
      </c>
    </row>
    <row r="3034" spans="1:8" x14ac:dyDescent="0.2">
      <c r="A3034">
        <v>2</v>
      </c>
      <c r="B3034" t="s">
        <v>31</v>
      </c>
      <c r="C3034" t="s">
        <v>412</v>
      </c>
      <c r="D3034">
        <v>7.5739998817443848</v>
      </c>
      <c r="E3034">
        <v>1.614799976348877</v>
      </c>
      <c r="F3034">
        <v>1.996399998664856</v>
      </c>
      <c r="G3034">
        <v>0.80889999866485596</v>
      </c>
      <c r="H3034">
        <v>1</v>
      </c>
    </row>
    <row r="3035" spans="1:8" x14ac:dyDescent="0.2">
      <c r="A3035">
        <v>3</v>
      </c>
      <c r="B3035" t="s">
        <v>50</v>
      </c>
      <c r="C3035" t="s">
        <v>413</v>
      </c>
      <c r="D3035">
        <v>15.250300407409668</v>
      </c>
      <c r="E3035">
        <v>1.0709999799728394</v>
      </c>
      <c r="F3035">
        <v>1.2035000324249268</v>
      </c>
      <c r="G3035">
        <v>0.88969999551773071</v>
      </c>
      <c r="H3035">
        <v>1.0002000331878662</v>
      </c>
    </row>
    <row r="3036" spans="1:8" x14ac:dyDescent="0.2">
      <c r="A3036">
        <v>4</v>
      </c>
      <c r="B3036" t="s">
        <v>51</v>
      </c>
      <c r="C3036" t="s">
        <v>414</v>
      </c>
      <c r="D3036">
        <v>24.793899536132812</v>
      </c>
      <c r="E3036">
        <v>0.86309999227523804</v>
      </c>
      <c r="F3036">
        <v>0.93500000238418579</v>
      </c>
      <c r="G3036">
        <v>0.92309999465942383</v>
      </c>
      <c r="H3036">
        <v>1.0001000165939331</v>
      </c>
    </row>
    <row r="3037" spans="1:8" x14ac:dyDescent="0.2">
      <c r="A3037">
        <v>5</v>
      </c>
      <c r="B3037" t="s">
        <v>52</v>
      </c>
      <c r="C3037" t="s">
        <v>415</v>
      </c>
      <c r="D3037">
        <v>11.592599868774414</v>
      </c>
      <c r="E3037">
        <v>5.3768000602722168</v>
      </c>
      <c r="F3037">
        <v>10.723799705505371</v>
      </c>
      <c r="G3037">
        <v>0.49950000643730164</v>
      </c>
      <c r="H3037">
        <v>1.0038000345230103</v>
      </c>
    </row>
    <row r="3038" spans="1:8" x14ac:dyDescent="0.2">
      <c r="A3038">
        <v>6</v>
      </c>
      <c r="B3038" t="s">
        <v>53</v>
      </c>
      <c r="C3038" t="s">
        <v>416</v>
      </c>
      <c r="D3038">
        <v>21.579999923706055</v>
      </c>
      <c r="E3038">
        <v>3.6456000804901123</v>
      </c>
      <c r="F3038">
        <v>5.8873000144958496</v>
      </c>
      <c r="G3038">
        <v>0.61500000953674316</v>
      </c>
      <c r="H3038">
        <v>1.0068999528884888</v>
      </c>
    </row>
    <row r="3039" spans="1:8" x14ac:dyDescent="0.2">
      <c r="A3039">
        <v>7</v>
      </c>
      <c r="B3039" t="s">
        <v>54</v>
      </c>
      <c r="C3039" t="s">
        <v>414</v>
      </c>
      <c r="D3039">
        <v>55.340999603271484</v>
      </c>
      <c r="E3039">
        <v>3.2097001075744629</v>
      </c>
      <c r="F3039">
        <v>4.4021000862121582</v>
      </c>
      <c r="G3039">
        <v>0.72850000858306885</v>
      </c>
      <c r="H3039">
        <v>1.0009000301361084</v>
      </c>
    </row>
    <row r="3040" spans="1:8" x14ac:dyDescent="0.2">
      <c r="A3040">
        <v>8</v>
      </c>
      <c r="B3040" t="s">
        <v>55</v>
      </c>
      <c r="C3040" t="s">
        <v>416</v>
      </c>
      <c r="D3040">
        <v>20.350000381469727</v>
      </c>
      <c r="E3040">
        <v>4.6729998588562012</v>
      </c>
      <c r="F3040">
        <v>7.9214000701904297</v>
      </c>
      <c r="G3040">
        <v>0.58609998226165771</v>
      </c>
      <c r="H3040">
        <v>1.0065000057220459</v>
      </c>
    </row>
    <row r="3041" spans="1:9" x14ac:dyDescent="0.2">
      <c r="A3041">
        <v>9</v>
      </c>
      <c r="B3041" t="s">
        <v>56</v>
      </c>
      <c r="C3041" t="s">
        <v>417</v>
      </c>
      <c r="D3041">
        <v>23.877099990844727</v>
      </c>
      <c r="E3041">
        <v>0.19910000264644623</v>
      </c>
      <c r="F3041">
        <v>0.20250000059604645</v>
      </c>
      <c r="G3041">
        <v>0.98320001363754272</v>
      </c>
      <c r="H3041">
        <v>1</v>
      </c>
    </row>
    <row r="3042" spans="1:9" x14ac:dyDescent="0.2">
      <c r="A3042">
        <v>10</v>
      </c>
      <c r="B3042" t="s">
        <v>57</v>
      </c>
      <c r="C3042" t="s">
        <v>418</v>
      </c>
      <c r="D3042">
        <v>42.30059814453125</v>
      </c>
      <c r="E3042">
        <v>0.26780000329017639</v>
      </c>
      <c r="F3042">
        <v>0.27369999885559082</v>
      </c>
      <c r="G3042">
        <v>0.97869998216629028</v>
      </c>
      <c r="H3042">
        <v>1</v>
      </c>
    </row>
    <row r="3043" spans="1:9" x14ac:dyDescent="0.2">
      <c r="A3043">
        <v>11</v>
      </c>
      <c r="B3043" t="s">
        <v>58</v>
      </c>
      <c r="C3043" t="s">
        <v>419</v>
      </c>
      <c r="D3043">
        <v>99.9833984375</v>
      </c>
      <c r="E3043">
        <v>0.59130001068115234</v>
      </c>
      <c r="F3043">
        <v>0.60600000619888306</v>
      </c>
      <c r="G3043">
        <v>0.9757000207901001</v>
      </c>
      <c r="H3043">
        <v>1</v>
      </c>
    </row>
    <row r="3045" spans="1:9" x14ac:dyDescent="0.2">
      <c r="A3045" t="s">
        <v>420</v>
      </c>
    </row>
    <row r="3046" spans="1:9" x14ac:dyDescent="0.2">
      <c r="A3046" t="s">
        <v>21</v>
      </c>
      <c r="B3046" t="s">
        <v>22</v>
      </c>
      <c r="C3046" t="s">
        <v>421</v>
      </c>
      <c r="D3046" t="s">
        <v>24</v>
      </c>
      <c r="E3046" t="s">
        <v>422</v>
      </c>
      <c r="F3046" t="s">
        <v>423</v>
      </c>
      <c r="G3046" t="s">
        <v>27</v>
      </c>
      <c r="H3046" t="s">
        <v>424</v>
      </c>
      <c r="I3046" t="s">
        <v>425</v>
      </c>
    </row>
    <row r="3047" spans="1:9" x14ac:dyDescent="0.2">
      <c r="A3047">
        <v>1</v>
      </c>
      <c r="B3047" t="s">
        <v>30</v>
      </c>
      <c r="C3047">
        <v>2.0010000767456404E-8</v>
      </c>
      <c r="D3047">
        <v>518.70001220703125</v>
      </c>
      <c r="E3047">
        <v>137.5</v>
      </c>
      <c r="F3047">
        <v>84</v>
      </c>
      <c r="G3047">
        <v>0.74000000953674316</v>
      </c>
      <c r="H3047" t="s">
        <v>426</v>
      </c>
      <c r="I3047" t="s">
        <v>427</v>
      </c>
    </row>
    <row r="3048" spans="1:9" x14ac:dyDescent="0.2">
      <c r="A3048">
        <v>2</v>
      </c>
      <c r="B3048" t="s">
        <v>31</v>
      </c>
      <c r="C3048">
        <v>2.0010000767456404E-8</v>
      </c>
      <c r="D3048">
        <v>2201.199951171875</v>
      </c>
      <c r="E3048">
        <v>15.699999809265137</v>
      </c>
      <c r="F3048">
        <v>11</v>
      </c>
      <c r="G3048">
        <v>0.30000001192092896</v>
      </c>
      <c r="H3048" t="s">
        <v>426</v>
      </c>
      <c r="I3048" t="s">
        <v>428</v>
      </c>
    </row>
    <row r="3049" spans="1:9" x14ac:dyDescent="0.2">
      <c r="A3049">
        <v>3</v>
      </c>
      <c r="B3049" t="s">
        <v>32</v>
      </c>
      <c r="C3049">
        <v>2.0010000767456404E-8</v>
      </c>
      <c r="D3049">
        <v>5679.7998046875</v>
      </c>
      <c r="E3049">
        <v>33.599998474121094</v>
      </c>
      <c r="F3049">
        <v>22.700000762939453</v>
      </c>
      <c r="G3049">
        <v>0.18999999761581421</v>
      </c>
      <c r="H3049" t="s">
        <v>426</v>
      </c>
      <c r="I3049" t="s">
        <v>429</v>
      </c>
    </row>
    <row r="3050" spans="1:9" x14ac:dyDescent="0.2">
      <c r="A3050">
        <v>4</v>
      </c>
      <c r="B3050" t="s">
        <v>33</v>
      </c>
      <c r="C3050">
        <v>1.9990000765801597E-8</v>
      </c>
      <c r="D3050">
        <v>9333.5</v>
      </c>
      <c r="E3050">
        <v>48.799999237060547</v>
      </c>
      <c r="F3050">
        <v>43.299999237060547</v>
      </c>
      <c r="G3050">
        <v>0.15000000596046448</v>
      </c>
      <c r="H3050" t="s">
        <v>426</v>
      </c>
      <c r="I3050" t="s">
        <v>430</v>
      </c>
    </row>
    <row r="3051" spans="1:9" x14ac:dyDescent="0.2">
      <c r="A3051">
        <v>5</v>
      </c>
      <c r="B3051" t="s">
        <v>34</v>
      </c>
      <c r="C3051">
        <v>1.9990000765801597E-8</v>
      </c>
      <c r="D3051">
        <v>946.0999755859375</v>
      </c>
      <c r="E3051">
        <v>8</v>
      </c>
      <c r="F3051">
        <v>6</v>
      </c>
      <c r="G3051">
        <v>0.46000000834465027</v>
      </c>
      <c r="H3051" t="s">
        <v>426</v>
      </c>
      <c r="I3051" t="s">
        <v>431</v>
      </c>
    </row>
    <row r="3052" spans="1:9" x14ac:dyDescent="0.2">
      <c r="A3052">
        <v>6</v>
      </c>
      <c r="B3052" t="s">
        <v>35</v>
      </c>
      <c r="C3052">
        <v>1.9999999878450581E-8</v>
      </c>
      <c r="D3052">
        <v>3476.10009765625</v>
      </c>
      <c r="E3052">
        <v>37.200000762939453</v>
      </c>
      <c r="F3052">
        <v>18.200000762939453</v>
      </c>
      <c r="G3052">
        <v>0.23999999463558197</v>
      </c>
      <c r="H3052" t="s">
        <v>426</v>
      </c>
      <c r="I3052" t="s">
        <v>432</v>
      </c>
    </row>
    <row r="3053" spans="1:9" x14ac:dyDescent="0.2">
      <c r="A3053">
        <v>7</v>
      </c>
      <c r="B3053" t="s">
        <v>36</v>
      </c>
      <c r="C3053">
        <v>1.9990000765801597E-8</v>
      </c>
      <c r="D3053">
        <v>10542.5</v>
      </c>
      <c r="E3053">
        <v>126.69999694824219</v>
      </c>
      <c r="F3053">
        <v>38.400001525878906</v>
      </c>
      <c r="G3053">
        <v>0.14000000059604645</v>
      </c>
      <c r="H3053" t="s">
        <v>426</v>
      </c>
      <c r="I3053" t="s">
        <v>430</v>
      </c>
    </row>
    <row r="3054" spans="1:9" x14ac:dyDescent="0.2">
      <c r="A3054">
        <v>8</v>
      </c>
      <c r="B3054" t="s">
        <v>37</v>
      </c>
      <c r="C3054">
        <v>1.9999999878450581E-8</v>
      </c>
      <c r="D3054">
        <v>2742.5</v>
      </c>
      <c r="E3054">
        <v>17.200000762939453</v>
      </c>
      <c r="F3054">
        <v>15</v>
      </c>
      <c r="G3054">
        <v>0.27000001072883606</v>
      </c>
      <c r="H3054" t="s">
        <v>426</v>
      </c>
      <c r="I3054" t="s">
        <v>432</v>
      </c>
    </row>
    <row r="3055" spans="1:9" x14ac:dyDescent="0.2">
      <c r="A3055">
        <v>9</v>
      </c>
      <c r="B3055" t="s">
        <v>38</v>
      </c>
      <c r="C3055">
        <v>1.9990000765801597E-8</v>
      </c>
      <c r="D3055">
        <v>2234.10009765625</v>
      </c>
      <c r="E3055">
        <v>26</v>
      </c>
      <c r="F3055">
        <v>23.200000762939453</v>
      </c>
      <c r="G3055">
        <v>0.30000001192092896</v>
      </c>
      <c r="H3055" t="s">
        <v>426</v>
      </c>
      <c r="I3055" t="s">
        <v>433</v>
      </c>
    </row>
    <row r="3056" spans="1:9" x14ac:dyDescent="0.2">
      <c r="A3056">
        <v>10</v>
      </c>
      <c r="B3056" t="s">
        <v>39</v>
      </c>
      <c r="C3056">
        <v>1.9990000765801597E-8</v>
      </c>
      <c r="D3056">
        <v>3787.300048828125</v>
      </c>
      <c r="E3056">
        <v>69.599998474121094</v>
      </c>
      <c r="F3056">
        <v>20.200000762939453</v>
      </c>
      <c r="G3056">
        <v>0.23000000417232513</v>
      </c>
      <c r="H3056" t="s">
        <v>426</v>
      </c>
      <c r="I3056" t="s">
        <v>434</v>
      </c>
    </row>
    <row r="3057" spans="1:10" x14ac:dyDescent="0.2">
      <c r="A3057">
        <v>11</v>
      </c>
      <c r="B3057" t="s">
        <v>40</v>
      </c>
      <c r="C3057">
        <v>2.0010000767456404E-8</v>
      </c>
      <c r="D3057">
        <v>4901</v>
      </c>
      <c r="E3057">
        <v>11.699999809265137</v>
      </c>
      <c r="F3057">
        <v>9.8999996185302734</v>
      </c>
      <c r="G3057">
        <v>0.20000000298023224</v>
      </c>
      <c r="H3057" t="s">
        <v>426</v>
      </c>
      <c r="I3057" t="s">
        <v>435</v>
      </c>
    </row>
    <row r="3059" spans="1:10" x14ac:dyDescent="0.2">
      <c r="A3059" t="s">
        <v>62</v>
      </c>
    </row>
    <row r="3062" spans="1:10" x14ac:dyDescent="0.2">
      <c r="A3062" t="s">
        <v>368</v>
      </c>
    </row>
    <row r="3063" spans="1:10" x14ac:dyDescent="0.2">
      <c r="A3063" t="s">
        <v>369</v>
      </c>
    </row>
    <row r="3064" spans="1:10" x14ac:dyDescent="0.2">
      <c r="A3064" t="s">
        <v>21</v>
      </c>
      <c r="B3064" t="s">
        <v>22</v>
      </c>
      <c r="C3064" t="s">
        <v>370</v>
      </c>
      <c r="D3064" t="s">
        <v>371</v>
      </c>
      <c r="E3064" t="s">
        <v>372</v>
      </c>
      <c r="F3064" t="s">
        <v>373</v>
      </c>
      <c r="G3064" t="s">
        <v>374</v>
      </c>
      <c r="H3064" t="s">
        <v>375</v>
      </c>
      <c r="I3064" t="s">
        <v>376</v>
      </c>
      <c r="J3064" t="s">
        <v>377</v>
      </c>
    </row>
    <row r="3065" spans="1:10" x14ac:dyDescent="0.2">
      <c r="A3065">
        <v>1</v>
      </c>
      <c r="B3065" t="s">
        <v>30</v>
      </c>
      <c r="C3065" t="s">
        <v>378</v>
      </c>
      <c r="D3065" t="s">
        <v>379</v>
      </c>
      <c r="E3065">
        <v>1</v>
      </c>
      <c r="F3065">
        <v>15</v>
      </c>
      <c r="G3065">
        <v>84.869003295898438</v>
      </c>
      <c r="H3065">
        <v>1.8320000171661377</v>
      </c>
      <c r="I3065">
        <v>6</v>
      </c>
      <c r="J3065">
        <v>5</v>
      </c>
    </row>
    <row r="3066" spans="1:10" x14ac:dyDescent="0.2">
      <c r="A3066">
        <v>2</v>
      </c>
      <c r="B3066" t="s">
        <v>31</v>
      </c>
      <c r="C3066" t="s">
        <v>378</v>
      </c>
      <c r="D3066" t="s">
        <v>380</v>
      </c>
      <c r="E3066">
        <v>2</v>
      </c>
      <c r="F3066">
        <v>15</v>
      </c>
      <c r="G3066">
        <v>151.10800170898438</v>
      </c>
      <c r="H3066">
        <v>0.47277998924255371</v>
      </c>
      <c r="I3066">
        <v>2</v>
      </c>
      <c r="J3066">
        <v>2</v>
      </c>
    </row>
    <row r="3067" spans="1:10" x14ac:dyDescent="0.2">
      <c r="A3067">
        <v>3</v>
      </c>
      <c r="B3067" t="s">
        <v>32</v>
      </c>
      <c r="C3067" t="s">
        <v>378</v>
      </c>
      <c r="D3067" t="s">
        <v>380</v>
      </c>
      <c r="E3067">
        <v>2</v>
      </c>
      <c r="F3067">
        <v>15</v>
      </c>
      <c r="G3067">
        <v>119.48699951171875</v>
      </c>
      <c r="H3067">
        <v>0.37413999438285828</v>
      </c>
      <c r="I3067">
        <v>3</v>
      </c>
      <c r="J3067">
        <v>7</v>
      </c>
    </row>
    <row r="3068" spans="1:10" x14ac:dyDescent="0.2">
      <c r="A3068">
        <v>4</v>
      </c>
      <c r="B3068" t="s">
        <v>33</v>
      </c>
      <c r="C3068" t="s">
        <v>378</v>
      </c>
      <c r="D3068" t="s">
        <v>380</v>
      </c>
      <c r="E3068">
        <v>2</v>
      </c>
      <c r="F3068">
        <v>15</v>
      </c>
      <c r="G3068">
        <v>107.24500274658203</v>
      </c>
      <c r="H3068">
        <v>0.33583998680114746</v>
      </c>
      <c r="I3068">
        <v>2</v>
      </c>
      <c r="J3068">
        <v>2.4000000953674316</v>
      </c>
    </row>
    <row r="3069" spans="1:10" x14ac:dyDescent="0.2">
      <c r="A3069">
        <v>5</v>
      </c>
      <c r="B3069" t="s">
        <v>34</v>
      </c>
      <c r="C3069" t="s">
        <v>378</v>
      </c>
      <c r="D3069" t="s">
        <v>381</v>
      </c>
      <c r="E3069">
        <v>4</v>
      </c>
      <c r="F3069">
        <v>15</v>
      </c>
      <c r="G3069">
        <v>129.45700073242188</v>
      </c>
      <c r="H3069">
        <v>1.1910099983215332</v>
      </c>
      <c r="I3069">
        <v>4.9000000953674316</v>
      </c>
      <c r="J3069">
        <v>4.1999998092651367</v>
      </c>
    </row>
    <row r="3070" spans="1:10" x14ac:dyDescent="0.2">
      <c r="A3070">
        <v>6</v>
      </c>
      <c r="B3070" t="s">
        <v>35</v>
      </c>
      <c r="C3070" t="s">
        <v>378</v>
      </c>
      <c r="D3070" t="s">
        <v>381</v>
      </c>
      <c r="E3070">
        <v>4</v>
      </c>
      <c r="F3070">
        <v>15</v>
      </c>
      <c r="G3070">
        <v>90.679000854492188</v>
      </c>
      <c r="H3070">
        <v>0.83393001556396484</v>
      </c>
      <c r="I3070">
        <v>5.5</v>
      </c>
      <c r="J3070">
        <v>5.9000000953674316</v>
      </c>
    </row>
    <row r="3071" spans="1:10" x14ac:dyDescent="0.2">
      <c r="A3071">
        <v>7</v>
      </c>
      <c r="B3071" t="s">
        <v>36</v>
      </c>
      <c r="C3071" t="s">
        <v>378</v>
      </c>
      <c r="D3071" t="s">
        <v>381</v>
      </c>
      <c r="E3071">
        <v>4</v>
      </c>
      <c r="F3071">
        <v>15</v>
      </c>
      <c r="G3071">
        <v>77.502998352050781</v>
      </c>
      <c r="H3071">
        <v>0.71253997087478638</v>
      </c>
      <c r="I3071">
        <v>3.2999999523162842</v>
      </c>
      <c r="J3071">
        <v>4.0999999046325684</v>
      </c>
    </row>
    <row r="3072" spans="1:10" x14ac:dyDescent="0.2">
      <c r="A3072">
        <v>8</v>
      </c>
      <c r="B3072" t="s">
        <v>37</v>
      </c>
      <c r="C3072" t="s">
        <v>378</v>
      </c>
      <c r="D3072" t="s">
        <v>381</v>
      </c>
      <c r="E3072">
        <v>4</v>
      </c>
      <c r="F3072">
        <v>15</v>
      </c>
      <c r="G3072">
        <v>107.51300048828125</v>
      </c>
      <c r="H3072">
        <v>0.98900002241134644</v>
      </c>
      <c r="I3072">
        <v>7.5</v>
      </c>
      <c r="J3072">
        <v>3</v>
      </c>
    </row>
    <row r="3073" spans="1:10" x14ac:dyDescent="0.2">
      <c r="A3073">
        <v>9</v>
      </c>
      <c r="B3073" t="s">
        <v>38</v>
      </c>
      <c r="C3073" t="s">
        <v>378</v>
      </c>
      <c r="D3073" t="s">
        <v>382</v>
      </c>
      <c r="E3073">
        <v>5</v>
      </c>
      <c r="F3073">
        <v>15</v>
      </c>
      <c r="G3073">
        <v>134.93400573730469</v>
      </c>
      <c r="H3073">
        <v>0.19359999895095825</v>
      </c>
      <c r="I3073">
        <v>3.5</v>
      </c>
      <c r="J3073">
        <v>3.5999999046325684</v>
      </c>
    </row>
    <row r="3074" spans="1:10" x14ac:dyDescent="0.2">
      <c r="A3074">
        <v>10</v>
      </c>
      <c r="B3074" t="s">
        <v>39</v>
      </c>
      <c r="C3074" t="s">
        <v>378</v>
      </c>
      <c r="D3074" t="s">
        <v>382</v>
      </c>
      <c r="E3074">
        <v>5</v>
      </c>
      <c r="F3074">
        <v>15</v>
      </c>
      <c r="G3074">
        <v>146.42500305175781</v>
      </c>
      <c r="H3074">
        <v>0.21017999947071075</v>
      </c>
      <c r="I3074">
        <v>1</v>
      </c>
      <c r="J3074">
        <v>3.2999999523162842</v>
      </c>
    </row>
    <row r="3075" spans="1:10" x14ac:dyDescent="0.2">
      <c r="A3075">
        <v>11</v>
      </c>
      <c r="B3075" t="s">
        <v>40</v>
      </c>
      <c r="C3075" t="s">
        <v>378</v>
      </c>
      <c r="D3075" t="s">
        <v>382</v>
      </c>
      <c r="E3075">
        <v>5</v>
      </c>
      <c r="F3075">
        <v>15</v>
      </c>
      <c r="G3075">
        <v>191.38900756835938</v>
      </c>
      <c r="H3075">
        <v>0.27485001087188721</v>
      </c>
      <c r="I3075">
        <v>3</v>
      </c>
      <c r="J3075">
        <v>4</v>
      </c>
    </row>
    <row r="3077" spans="1:10" x14ac:dyDescent="0.2">
      <c r="A3077" t="s">
        <v>21</v>
      </c>
      <c r="B3077" t="s">
        <v>22</v>
      </c>
      <c r="C3077" t="s">
        <v>383</v>
      </c>
      <c r="D3077" t="s">
        <v>384</v>
      </c>
      <c r="E3077" t="s">
        <v>385</v>
      </c>
      <c r="F3077" t="s">
        <v>386</v>
      </c>
      <c r="G3077" t="s">
        <v>387</v>
      </c>
      <c r="H3077" t="s">
        <v>388</v>
      </c>
      <c r="I3077" t="s">
        <v>389</v>
      </c>
      <c r="J3077" t="s">
        <v>390</v>
      </c>
    </row>
    <row r="3078" spans="1:10" x14ac:dyDescent="0.2">
      <c r="A3078">
        <v>1</v>
      </c>
      <c r="B3078" t="s">
        <v>30</v>
      </c>
      <c r="C3078">
        <v>10</v>
      </c>
      <c r="D3078">
        <v>5</v>
      </c>
      <c r="E3078">
        <v>1</v>
      </c>
      <c r="F3078">
        <v>64</v>
      </c>
      <c r="G3078">
        <v>1630</v>
      </c>
      <c r="H3078">
        <v>0.69999998807907104</v>
      </c>
      <c r="I3078">
        <v>9.3000001907348633</v>
      </c>
      <c r="J3078" t="s">
        <v>391</v>
      </c>
    </row>
    <row r="3079" spans="1:10" x14ac:dyDescent="0.2">
      <c r="A3079">
        <v>2</v>
      </c>
      <c r="B3079" t="s">
        <v>31</v>
      </c>
      <c r="C3079">
        <v>20</v>
      </c>
      <c r="D3079">
        <v>10</v>
      </c>
      <c r="E3079">
        <v>0</v>
      </c>
      <c r="F3079">
        <v>64</v>
      </c>
      <c r="G3079">
        <v>1686</v>
      </c>
      <c r="H3079">
        <v>0.69999998807907104</v>
      </c>
      <c r="I3079" t="s">
        <v>392</v>
      </c>
      <c r="J3079" t="s">
        <v>393</v>
      </c>
    </row>
    <row r="3080" spans="1:10" x14ac:dyDescent="0.2">
      <c r="A3080">
        <v>3</v>
      </c>
      <c r="B3080" t="s">
        <v>32</v>
      </c>
      <c r="C3080">
        <v>20</v>
      </c>
      <c r="D3080">
        <v>10</v>
      </c>
      <c r="E3080">
        <v>0</v>
      </c>
      <c r="F3080">
        <v>64</v>
      </c>
      <c r="G3080">
        <v>1672</v>
      </c>
      <c r="H3080">
        <v>0.69999998807907104</v>
      </c>
      <c r="I3080" t="s">
        <v>392</v>
      </c>
      <c r="J3080" t="s">
        <v>393</v>
      </c>
    </row>
    <row r="3081" spans="1:10" x14ac:dyDescent="0.2">
      <c r="A3081">
        <v>4</v>
      </c>
      <c r="B3081" t="s">
        <v>33</v>
      </c>
      <c r="C3081">
        <v>20</v>
      </c>
      <c r="D3081">
        <v>10</v>
      </c>
      <c r="E3081">
        <v>1</v>
      </c>
      <c r="F3081">
        <v>64</v>
      </c>
      <c r="G3081">
        <v>1664</v>
      </c>
      <c r="H3081">
        <v>0.69999998807907104</v>
      </c>
      <c r="I3081" t="s">
        <v>392</v>
      </c>
      <c r="J3081" t="s">
        <v>393</v>
      </c>
    </row>
    <row r="3082" spans="1:10" x14ac:dyDescent="0.2">
      <c r="A3082">
        <v>5</v>
      </c>
      <c r="B3082" t="s">
        <v>34</v>
      </c>
      <c r="C3082">
        <v>10</v>
      </c>
      <c r="D3082">
        <v>5</v>
      </c>
      <c r="E3082">
        <v>1</v>
      </c>
      <c r="F3082">
        <v>32</v>
      </c>
      <c r="G3082">
        <v>1658</v>
      </c>
      <c r="H3082">
        <v>0.69999998807907104</v>
      </c>
      <c r="I3082">
        <v>9.3000001907348633</v>
      </c>
      <c r="J3082" t="s">
        <v>391</v>
      </c>
    </row>
    <row r="3083" spans="1:10" x14ac:dyDescent="0.2">
      <c r="A3083">
        <v>6</v>
      </c>
      <c r="B3083" t="s">
        <v>35</v>
      </c>
      <c r="C3083">
        <v>20</v>
      </c>
      <c r="D3083">
        <v>10</v>
      </c>
      <c r="E3083">
        <v>1</v>
      </c>
      <c r="F3083">
        <v>32</v>
      </c>
      <c r="G3083">
        <v>1632</v>
      </c>
      <c r="H3083">
        <v>0.69999998807907104</v>
      </c>
      <c r="I3083">
        <v>9.3000001907348633</v>
      </c>
      <c r="J3083" t="s">
        <v>391</v>
      </c>
    </row>
    <row r="3084" spans="1:10" x14ac:dyDescent="0.2">
      <c r="A3084">
        <v>7</v>
      </c>
      <c r="B3084" t="s">
        <v>36</v>
      </c>
      <c r="C3084">
        <v>20</v>
      </c>
      <c r="D3084">
        <v>10</v>
      </c>
      <c r="E3084">
        <v>1</v>
      </c>
      <c r="F3084">
        <v>32</v>
      </c>
      <c r="G3084">
        <v>1622</v>
      </c>
      <c r="H3084">
        <v>0.69999998807907104</v>
      </c>
      <c r="I3084">
        <v>9.3000001907348633</v>
      </c>
      <c r="J3084" t="s">
        <v>391</v>
      </c>
    </row>
    <row r="3085" spans="1:10" x14ac:dyDescent="0.2">
      <c r="A3085">
        <v>8</v>
      </c>
      <c r="B3085" t="s">
        <v>37</v>
      </c>
      <c r="C3085">
        <v>20</v>
      </c>
      <c r="D3085">
        <v>10</v>
      </c>
      <c r="E3085">
        <v>1</v>
      </c>
      <c r="F3085">
        <v>32</v>
      </c>
      <c r="G3085">
        <v>1642</v>
      </c>
      <c r="H3085">
        <v>0.69999998807907104</v>
      </c>
      <c r="I3085">
        <v>9.3000001907348633</v>
      </c>
      <c r="J3085" t="s">
        <v>391</v>
      </c>
    </row>
    <row r="3086" spans="1:10" x14ac:dyDescent="0.2">
      <c r="A3086">
        <v>9</v>
      </c>
      <c r="B3086" t="s">
        <v>38</v>
      </c>
      <c r="C3086">
        <v>20</v>
      </c>
      <c r="D3086">
        <v>10</v>
      </c>
      <c r="E3086">
        <v>1</v>
      </c>
      <c r="F3086">
        <v>32</v>
      </c>
      <c r="G3086">
        <v>1690</v>
      </c>
      <c r="H3086">
        <v>0.69999998807907104</v>
      </c>
      <c r="I3086" t="s">
        <v>392</v>
      </c>
      <c r="J3086" t="s">
        <v>393</v>
      </c>
    </row>
    <row r="3087" spans="1:10" x14ac:dyDescent="0.2">
      <c r="A3087">
        <v>10</v>
      </c>
      <c r="B3087" t="s">
        <v>39</v>
      </c>
      <c r="C3087">
        <v>30</v>
      </c>
      <c r="D3087">
        <v>15</v>
      </c>
      <c r="E3087">
        <v>0</v>
      </c>
      <c r="F3087">
        <v>32</v>
      </c>
      <c r="G3087">
        <v>1706</v>
      </c>
      <c r="H3087">
        <v>0.69999998807907104</v>
      </c>
      <c r="I3087" t="s">
        <v>392</v>
      </c>
      <c r="J3087" t="s">
        <v>393</v>
      </c>
    </row>
    <row r="3088" spans="1:10" x14ac:dyDescent="0.2">
      <c r="A3088">
        <v>11</v>
      </c>
      <c r="B3088" t="s">
        <v>40</v>
      </c>
      <c r="C3088">
        <v>30</v>
      </c>
      <c r="D3088">
        <v>15</v>
      </c>
      <c r="E3088">
        <v>1</v>
      </c>
      <c r="F3088">
        <v>32</v>
      </c>
      <c r="G3088">
        <v>1738</v>
      </c>
      <c r="H3088">
        <v>0.69999998807907104</v>
      </c>
      <c r="I3088" t="s">
        <v>392</v>
      </c>
      <c r="J3088" t="s">
        <v>393</v>
      </c>
    </row>
    <row r="3090" spans="1:8" x14ac:dyDescent="0.2">
      <c r="A3090" t="s">
        <v>394</v>
      </c>
    </row>
    <row r="3091" spans="1:8" x14ac:dyDescent="0.2">
      <c r="A3091" t="s">
        <v>395</v>
      </c>
      <c r="B3091" t="s">
        <v>396</v>
      </c>
      <c r="C3091">
        <v>2</v>
      </c>
      <c r="D3091">
        <v>3</v>
      </c>
      <c r="E3091">
        <v>4</v>
      </c>
      <c r="F3091">
        <v>5</v>
      </c>
    </row>
    <row r="3092" spans="1:8" x14ac:dyDescent="0.2">
      <c r="A3092">
        <v>1</v>
      </c>
      <c r="B3092" t="s">
        <v>397</v>
      </c>
      <c r="C3092" t="s">
        <v>398</v>
      </c>
      <c r="D3092" t="s">
        <v>392</v>
      </c>
      <c r="E3092" t="s">
        <v>399</v>
      </c>
      <c r="F3092" t="s">
        <v>400</v>
      </c>
    </row>
    <row r="3093" spans="1:8" x14ac:dyDescent="0.2">
      <c r="A3093">
        <v>2</v>
      </c>
      <c r="B3093" t="s">
        <v>392</v>
      </c>
      <c r="C3093" t="s">
        <v>401</v>
      </c>
      <c r="D3093" t="s">
        <v>392</v>
      </c>
      <c r="E3093" t="s">
        <v>402</v>
      </c>
      <c r="F3093" t="s">
        <v>403</v>
      </c>
    </row>
    <row r="3094" spans="1:8" x14ac:dyDescent="0.2">
      <c r="A3094">
        <v>3</v>
      </c>
      <c r="B3094" t="s">
        <v>392</v>
      </c>
      <c r="C3094" t="s">
        <v>404</v>
      </c>
      <c r="D3094" t="s">
        <v>392</v>
      </c>
      <c r="E3094" t="s">
        <v>405</v>
      </c>
      <c r="F3094" t="s">
        <v>40</v>
      </c>
    </row>
    <row r="3095" spans="1:8" x14ac:dyDescent="0.2">
      <c r="A3095">
        <v>4</v>
      </c>
      <c r="B3095" t="s">
        <v>392</v>
      </c>
      <c r="C3095" t="s">
        <v>392</v>
      </c>
      <c r="D3095" t="s">
        <v>392</v>
      </c>
      <c r="E3095" t="s">
        <v>406</v>
      </c>
      <c r="F3095" t="s">
        <v>392</v>
      </c>
    </row>
    <row r="3097" spans="1:8" x14ac:dyDescent="0.2">
      <c r="A3097" t="s">
        <v>407</v>
      </c>
    </row>
    <row r="3099" spans="1:8" x14ac:dyDescent="0.2">
      <c r="A3099" t="s">
        <v>408</v>
      </c>
    </row>
    <row r="3100" spans="1:8" x14ac:dyDescent="0.2">
      <c r="A3100" t="s">
        <v>21</v>
      </c>
      <c r="B3100" t="s">
        <v>22</v>
      </c>
      <c r="C3100" t="s">
        <v>409</v>
      </c>
      <c r="D3100" t="s">
        <v>43</v>
      </c>
      <c r="E3100" t="s">
        <v>410</v>
      </c>
      <c r="F3100" t="s">
        <v>46</v>
      </c>
      <c r="G3100" t="s">
        <v>47</v>
      </c>
      <c r="H3100" t="s">
        <v>30</v>
      </c>
    </row>
    <row r="3101" spans="1:8" x14ac:dyDescent="0.2">
      <c r="A3101">
        <v>1</v>
      </c>
      <c r="B3101" t="s">
        <v>30</v>
      </c>
      <c r="C3101" t="s">
        <v>411</v>
      </c>
      <c r="D3101">
        <v>3.7672998905181885</v>
      </c>
      <c r="E3101">
        <v>3.4723999500274658</v>
      </c>
      <c r="F3101">
        <v>21.532199859619141</v>
      </c>
      <c r="G3101">
        <v>0.16130000352859497</v>
      </c>
      <c r="H3101">
        <v>1</v>
      </c>
    </row>
    <row r="3102" spans="1:8" x14ac:dyDescent="0.2">
      <c r="A3102">
        <v>2</v>
      </c>
      <c r="B3102" t="s">
        <v>31</v>
      </c>
      <c r="C3102" t="s">
        <v>412</v>
      </c>
      <c r="D3102">
        <v>7.5739998817443848</v>
      </c>
      <c r="E3102">
        <v>1.614799976348877</v>
      </c>
      <c r="F3102">
        <v>1.996399998664856</v>
      </c>
      <c r="G3102">
        <v>0.80889999866485596</v>
      </c>
      <c r="H3102">
        <v>1</v>
      </c>
    </row>
    <row r="3103" spans="1:8" x14ac:dyDescent="0.2">
      <c r="A3103">
        <v>3</v>
      </c>
      <c r="B3103" t="s">
        <v>50</v>
      </c>
      <c r="C3103" t="s">
        <v>413</v>
      </c>
      <c r="D3103">
        <v>15.250300407409668</v>
      </c>
      <c r="E3103">
        <v>1.0709999799728394</v>
      </c>
      <c r="F3103">
        <v>1.2035000324249268</v>
      </c>
      <c r="G3103">
        <v>0.88969999551773071</v>
      </c>
      <c r="H3103">
        <v>1.0002000331878662</v>
      </c>
    </row>
    <row r="3104" spans="1:8" x14ac:dyDescent="0.2">
      <c r="A3104">
        <v>4</v>
      </c>
      <c r="B3104" t="s">
        <v>51</v>
      </c>
      <c r="C3104" t="s">
        <v>414</v>
      </c>
      <c r="D3104">
        <v>24.793899536132812</v>
      </c>
      <c r="E3104">
        <v>0.86309999227523804</v>
      </c>
      <c r="F3104">
        <v>0.93500000238418579</v>
      </c>
      <c r="G3104">
        <v>0.92309999465942383</v>
      </c>
      <c r="H3104">
        <v>1.0001000165939331</v>
      </c>
    </row>
    <row r="3105" spans="1:9" x14ac:dyDescent="0.2">
      <c r="A3105">
        <v>5</v>
      </c>
      <c r="B3105" t="s">
        <v>52</v>
      </c>
      <c r="C3105" t="s">
        <v>415</v>
      </c>
      <c r="D3105">
        <v>11.592599868774414</v>
      </c>
      <c r="E3105">
        <v>5.3768000602722168</v>
      </c>
      <c r="F3105">
        <v>10.723799705505371</v>
      </c>
      <c r="G3105">
        <v>0.49950000643730164</v>
      </c>
      <c r="H3105">
        <v>1.0038000345230103</v>
      </c>
    </row>
    <row r="3106" spans="1:9" x14ac:dyDescent="0.2">
      <c r="A3106">
        <v>6</v>
      </c>
      <c r="B3106" t="s">
        <v>53</v>
      </c>
      <c r="C3106" t="s">
        <v>416</v>
      </c>
      <c r="D3106">
        <v>21.579999923706055</v>
      </c>
      <c r="E3106">
        <v>3.6456000804901123</v>
      </c>
      <c r="F3106">
        <v>5.8873000144958496</v>
      </c>
      <c r="G3106">
        <v>0.61500000953674316</v>
      </c>
      <c r="H3106">
        <v>1.0068999528884888</v>
      </c>
    </row>
    <row r="3107" spans="1:9" x14ac:dyDescent="0.2">
      <c r="A3107">
        <v>7</v>
      </c>
      <c r="B3107" t="s">
        <v>54</v>
      </c>
      <c r="C3107" t="s">
        <v>414</v>
      </c>
      <c r="D3107">
        <v>55.340999603271484</v>
      </c>
      <c r="E3107">
        <v>3.2097001075744629</v>
      </c>
      <c r="F3107">
        <v>4.4021000862121582</v>
      </c>
      <c r="G3107">
        <v>0.72850000858306885</v>
      </c>
      <c r="H3107">
        <v>1.0009000301361084</v>
      </c>
    </row>
    <row r="3108" spans="1:9" x14ac:dyDescent="0.2">
      <c r="A3108">
        <v>8</v>
      </c>
      <c r="B3108" t="s">
        <v>55</v>
      </c>
      <c r="C3108" t="s">
        <v>416</v>
      </c>
      <c r="D3108">
        <v>20.350000381469727</v>
      </c>
      <c r="E3108">
        <v>4.6729998588562012</v>
      </c>
      <c r="F3108">
        <v>7.9214000701904297</v>
      </c>
      <c r="G3108">
        <v>0.58609998226165771</v>
      </c>
      <c r="H3108">
        <v>1.0065000057220459</v>
      </c>
    </row>
    <row r="3109" spans="1:9" x14ac:dyDescent="0.2">
      <c r="A3109">
        <v>9</v>
      </c>
      <c r="B3109" t="s">
        <v>56</v>
      </c>
      <c r="C3109" t="s">
        <v>417</v>
      </c>
      <c r="D3109">
        <v>23.877099990844727</v>
      </c>
      <c r="E3109">
        <v>0.19910000264644623</v>
      </c>
      <c r="F3109">
        <v>0.20250000059604645</v>
      </c>
      <c r="G3109">
        <v>0.98320001363754272</v>
      </c>
      <c r="H3109">
        <v>1</v>
      </c>
    </row>
    <row r="3110" spans="1:9" x14ac:dyDescent="0.2">
      <c r="A3110">
        <v>10</v>
      </c>
      <c r="B3110" t="s">
        <v>57</v>
      </c>
      <c r="C3110" t="s">
        <v>418</v>
      </c>
      <c r="D3110">
        <v>42.30059814453125</v>
      </c>
      <c r="E3110">
        <v>0.26780000329017639</v>
      </c>
      <c r="F3110">
        <v>0.27369999885559082</v>
      </c>
      <c r="G3110">
        <v>0.97869998216629028</v>
      </c>
      <c r="H3110">
        <v>1</v>
      </c>
    </row>
    <row r="3111" spans="1:9" x14ac:dyDescent="0.2">
      <c r="A3111">
        <v>11</v>
      </c>
      <c r="B3111" t="s">
        <v>58</v>
      </c>
      <c r="C3111" t="s">
        <v>419</v>
      </c>
      <c r="D3111">
        <v>99.9833984375</v>
      </c>
      <c r="E3111">
        <v>0.59130001068115234</v>
      </c>
      <c r="F3111">
        <v>0.60600000619888306</v>
      </c>
      <c r="G3111">
        <v>0.9757000207901001</v>
      </c>
      <c r="H3111">
        <v>1</v>
      </c>
    </row>
    <row r="3113" spans="1:9" x14ac:dyDescent="0.2">
      <c r="A3113" t="s">
        <v>420</v>
      </c>
    </row>
    <row r="3114" spans="1:9" x14ac:dyDescent="0.2">
      <c r="A3114" t="s">
        <v>21</v>
      </c>
      <c r="B3114" t="s">
        <v>22</v>
      </c>
      <c r="C3114" t="s">
        <v>421</v>
      </c>
      <c r="D3114" t="s">
        <v>24</v>
      </c>
      <c r="E3114" t="s">
        <v>422</v>
      </c>
      <c r="F3114" t="s">
        <v>423</v>
      </c>
      <c r="G3114" t="s">
        <v>27</v>
      </c>
      <c r="H3114" t="s">
        <v>424</v>
      </c>
      <c r="I3114" t="s">
        <v>425</v>
      </c>
    </row>
    <row r="3115" spans="1:9" x14ac:dyDescent="0.2">
      <c r="A3115">
        <v>1</v>
      </c>
      <c r="B3115" t="s">
        <v>30</v>
      </c>
      <c r="C3115">
        <v>2.0010000767456404E-8</v>
      </c>
      <c r="D3115">
        <v>518.70001220703125</v>
      </c>
      <c r="E3115">
        <v>137.5</v>
      </c>
      <c r="F3115">
        <v>84</v>
      </c>
      <c r="G3115">
        <v>0.74000000953674316</v>
      </c>
      <c r="H3115" t="s">
        <v>426</v>
      </c>
      <c r="I3115" t="s">
        <v>427</v>
      </c>
    </row>
    <row r="3116" spans="1:9" x14ac:dyDescent="0.2">
      <c r="A3116">
        <v>2</v>
      </c>
      <c r="B3116" t="s">
        <v>31</v>
      </c>
      <c r="C3116">
        <v>2.0010000767456404E-8</v>
      </c>
      <c r="D3116">
        <v>2201.199951171875</v>
      </c>
      <c r="E3116">
        <v>15.699999809265137</v>
      </c>
      <c r="F3116">
        <v>11</v>
      </c>
      <c r="G3116">
        <v>0.30000001192092896</v>
      </c>
      <c r="H3116" t="s">
        <v>426</v>
      </c>
      <c r="I3116" t="s">
        <v>428</v>
      </c>
    </row>
    <row r="3117" spans="1:9" x14ac:dyDescent="0.2">
      <c r="A3117">
        <v>3</v>
      </c>
      <c r="B3117" t="s">
        <v>32</v>
      </c>
      <c r="C3117">
        <v>2.0010000767456404E-8</v>
      </c>
      <c r="D3117">
        <v>5679.7998046875</v>
      </c>
      <c r="E3117">
        <v>33.599998474121094</v>
      </c>
      <c r="F3117">
        <v>22.700000762939453</v>
      </c>
      <c r="G3117">
        <v>0.18999999761581421</v>
      </c>
      <c r="H3117" t="s">
        <v>426</v>
      </c>
      <c r="I3117" t="s">
        <v>429</v>
      </c>
    </row>
    <row r="3118" spans="1:9" x14ac:dyDescent="0.2">
      <c r="A3118">
        <v>4</v>
      </c>
      <c r="B3118" t="s">
        <v>33</v>
      </c>
      <c r="C3118">
        <v>1.9990000765801597E-8</v>
      </c>
      <c r="D3118">
        <v>9333.5</v>
      </c>
      <c r="E3118">
        <v>48.799999237060547</v>
      </c>
      <c r="F3118">
        <v>43.299999237060547</v>
      </c>
      <c r="G3118">
        <v>0.15000000596046448</v>
      </c>
      <c r="H3118" t="s">
        <v>426</v>
      </c>
      <c r="I3118" t="s">
        <v>430</v>
      </c>
    </row>
    <row r="3119" spans="1:9" x14ac:dyDescent="0.2">
      <c r="A3119">
        <v>5</v>
      </c>
      <c r="B3119" t="s">
        <v>34</v>
      </c>
      <c r="C3119">
        <v>1.9990000765801597E-8</v>
      </c>
      <c r="D3119">
        <v>946.0999755859375</v>
      </c>
      <c r="E3119">
        <v>8</v>
      </c>
      <c r="F3119">
        <v>6</v>
      </c>
      <c r="G3119">
        <v>0.46000000834465027</v>
      </c>
      <c r="H3119" t="s">
        <v>426</v>
      </c>
      <c r="I3119" t="s">
        <v>431</v>
      </c>
    </row>
    <row r="3120" spans="1:9" x14ac:dyDescent="0.2">
      <c r="A3120">
        <v>6</v>
      </c>
      <c r="B3120" t="s">
        <v>35</v>
      </c>
      <c r="C3120">
        <v>1.9999999878450581E-8</v>
      </c>
      <c r="D3120">
        <v>3476.10009765625</v>
      </c>
      <c r="E3120">
        <v>37.200000762939453</v>
      </c>
      <c r="F3120">
        <v>18.200000762939453</v>
      </c>
      <c r="G3120">
        <v>0.23999999463558197</v>
      </c>
      <c r="H3120" t="s">
        <v>426</v>
      </c>
      <c r="I3120" t="s">
        <v>432</v>
      </c>
    </row>
    <row r="3121" spans="1:10" x14ac:dyDescent="0.2">
      <c r="A3121">
        <v>7</v>
      </c>
      <c r="B3121" t="s">
        <v>36</v>
      </c>
      <c r="C3121">
        <v>1.9990000765801597E-8</v>
      </c>
      <c r="D3121">
        <v>10542.5</v>
      </c>
      <c r="E3121">
        <v>126.69999694824219</v>
      </c>
      <c r="F3121">
        <v>38.400001525878906</v>
      </c>
      <c r="G3121">
        <v>0.14000000059604645</v>
      </c>
      <c r="H3121" t="s">
        <v>426</v>
      </c>
      <c r="I3121" t="s">
        <v>430</v>
      </c>
    </row>
    <row r="3122" spans="1:10" x14ac:dyDescent="0.2">
      <c r="A3122">
        <v>8</v>
      </c>
      <c r="B3122" t="s">
        <v>37</v>
      </c>
      <c r="C3122">
        <v>1.9999999878450581E-8</v>
      </c>
      <c r="D3122">
        <v>2742.5</v>
      </c>
      <c r="E3122">
        <v>17.200000762939453</v>
      </c>
      <c r="F3122">
        <v>15</v>
      </c>
      <c r="G3122">
        <v>0.27000001072883606</v>
      </c>
      <c r="H3122" t="s">
        <v>426</v>
      </c>
      <c r="I3122" t="s">
        <v>432</v>
      </c>
    </row>
    <row r="3123" spans="1:10" x14ac:dyDescent="0.2">
      <c r="A3123">
        <v>9</v>
      </c>
      <c r="B3123" t="s">
        <v>38</v>
      </c>
      <c r="C3123">
        <v>1.9990000765801597E-8</v>
      </c>
      <c r="D3123">
        <v>2234.10009765625</v>
      </c>
      <c r="E3123">
        <v>26</v>
      </c>
      <c r="F3123">
        <v>23.200000762939453</v>
      </c>
      <c r="G3123">
        <v>0.30000001192092896</v>
      </c>
      <c r="H3123" t="s">
        <v>426</v>
      </c>
      <c r="I3123" t="s">
        <v>433</v>
      </c>
    </row>
    <row r="3124" spans="1:10" x14ac:dyDescent="0.2">
      <c r="A3124">
        <v>10</v>
      </c>
      <c r="B3124" t="s">
        <v>39</v>
      </c>
      <c r="C3124">
        <v>1.9990000765801597E-8</v>
      </c>
      <c r="D3124">
        <v>3787.300048828125</v>
      </c>
      <c r="E3124">
        <v>69.599998474121094</v>
      </c>
      <c r="F3124">
        <v>20.200000762939453</v>
      </c>
      <c r="G3124">
        <v>0.23000000417232513</v>
      </c>
      <c r="H3124" t="s">
        <v>426</v>
      </c>
      <c r="I3124" t="s">
        <v>434</v>
      </c>
    </row>
    <row r="3125" spans="1:10" x14ac:dyDescent="0.2">
      <c r="A3125">
        <v>11</v>
      </c>
      <c r="B3125" t="s">
        <v>40</v>
      </c>
      <c r="C3125">
        <v>2.0010000767456404E-8</v>
      </c>
      <c r="D3125">
        <v>4901</v>
      </c>
      <c r="E3125">
        <v>11.699999809265137</v>
      </c>
      <c r="F3125">
        <v>9.8999996185302734</v>
      </c>
      <c r="G3125">
        <v>0.20000000298023224</v>
      </c>
      <c r="H3125" t="s">
        <v>426</v>
      </c>
      <c r="I3125" t="s">
        <v>435</v>
      </c>
    </row>
    <row r="3127" spans="1:10" x14ac:dyDescent="0.2">
      <c r="A3127" t="s">
        <v>62</v>
      </c>
    </row>
    <row r="3130" spans="1:10" x14ac:dyDescent="0.2">
      <c r="A3130" t="s">
        <v>368</v>
      </c>
    </row>
    <row r="3131" spans="1:10" x14ac:dyDescent="0.2">
      <c r="A3131" t="s">
        <v>369</v>
      </c>
    </row>
    <row r="3132" spans="1:10" x14ac:dyDescent="0.2">
      <c r="A3132" t="s">
        <v>21</v>
      </c>
      <c r="B3132" t="s">
        <v>22</v>
      </c>
      <c r="C3132" t="s">
        <v>370</v>
      </c>
      <c r="D3132" t="s">
        <v>371</v>
      </c>
      <c r="E3132" t="s">
        <v>372</v>
      </c>
      <c r="F3132" t="s">
        <v>373</v>
      </c>
      <c r="G3132" t="s">
        <v>374</v>
      </c>
      <c r="H3132" t="s">
        <v>375</v>
      </c>
      <c r="I3132" t="s">
        <v>376</v>
      </c>
      <c r="J3132" t="s">
        <v>377</v>
      </c>
    </row>
    <row r="3133" spans="1:10" x14ac:dyDescent="0.2">
      <c r="A3133">
        <v>1</v>
      </c>
      <c r="B3133" t="s">
        <v>30</v>
      </c>
      <c r="C3133" t="s">
        <v>378</v>
      </c>
      <c r="D3133" t="s">
        <v>379</v>
      </c>
      <c r="E3133">
        <v>1</v>
      </c>
      <c r="F3133">
        <v>15</v>
      </c>
      <c r="G3133">
        <v>84.869003295898438</v>
      </c>
      <c r="H3133">
        <v>1.8320000171661377</v>
      </c>
      <c r="I3133">
        <v>6</v>
      </c>
      <c r="J3133">
        <v>5</v>
      </c>
    </row>
    <row r="3134" spans="1:10" x14ac:dyDescent="0.2">
      <c r="A3134">
        <v>2</v>
      </c>
      <c r="B3134" t="s">
        <v>31</v>
      </c>
      <c r="C3134" t="s">
        <v>378</v>
      </c>
      <c r="D3134" t="s">
        <v>380</v>
      </c>
      <c r="E3134">
        <v>2</v>
      </c>
      <c r="F3134">
        <v>15</v>
      </c>
      <c r="G3134">
        <v>151.10800170898438</v>
      </c>
      <c r="H3134">
        <v>0.47277998924255371</v>
      </c>
      <c r="I3134">
        <v>2</v>
      </c>
      <c r="J3134">
        <v>2</v>
      </c>
    </row>
    <row r="3135" spans="1:10" x14ac:dyDescent="0.2">
      <c r="A3135">
        <v>3</v>
      </c>
      <c r="B3135" t="s">
        <v>32</v>
      </c>
      <c r="C3135" t="s">
        <v>378</v>
      </c>
      <c r="D3135" t="s">
        <v>380</v>
      </c>
      <c r="E3135">
        <v>2</v>
      </c>
      <c r="F3135">
        <v>15</v>
      </c>
      <c r="G3135">
        <v>119.48699951171875</v>
      </c>
      <c r="H3135">
        <v>0.37413999438285828</v>
      </c>
      <c r="I3135">
        <v>3</v>
      </c>
      <c r="J3135">
        <v>7</v>
      </c>
    </row>
    <row r="3136" spans="1:10" x14ac:dyDescent="0.2">
      <c r="A3136">
        <v>4</v>
      </c>
      <c r="B3136" t="s">
        <v>33</v>
      </c>
      <c r="C3136" t="s">
        <v>378</v>
      </c>
      <c r="D3136" t="s">
        <v>380</v>
      </c>
      <c r="E3136">
        <v>2</v>
      </c>
      <c r="F3136">
        <v>15</v>
      </c>
      <c r="G3136">
        <v>107.24500274658203</v>
      </c>
      <c r="H3136">
        <v>0.33583998680114746</v>
      </c>
      <c r="I3136">
        <v>2</v>
      </c>
      <c r="J3136">
        <v>2.4000000953674316</v>
      </c>
    </row>
    <row r="3137" spans="1:10" x14ac:dyDescent="0.2">
      <c r="A3137">
        <v>5</v>
      </c>
      <c r="B3137" t="s">
        <v>34</v>
      </c>
      <c r="C3137" t="s">
        <v>378</v>
      </c>
      <c r="D3137" t="s">
        <v>381</v>
      </c>
      <c r="E3137">
        <v>4</v>
      </c>
      <c r="F3137">
        <v>15</v>
      </c>
      <c r="G3137">
        <v>129.45700073242188</v>
      </c>
      <c r="H3137">
        <v>1.1910099983215332</v>
      </c>
      <c r="I3137">
        <v>4.9000000953674316</v>
      </c>
      <c r="J3137">
        <v>4.1999998092651367</v>
      </c>
    </row>
    <row r="3138" spans="1:10" x14ac:dyDescent="0.2">
      <c r="A3138">
        <v>6</v>
      </c>
      <c r="B3138" t="s">
        <v>35</v>
      </c>
      <c r="C3138" t="s">
        <v>378</v>
      </c>
      <c r="D3138" t="s">
        <v>381</v>
      </c>
      <c r="E3138">
        <v>4</v>
      </c>
      <c r="F3138">
        <v>15</v>
      </c>
      <c r="G3138">
        <v>90.679000854492188</v>
      </c>
      <c r="H3138">
        <v>0.83393001556396484</v>
      </c>
      <c r="I3138">
        <v>5.5</v>
      </c>
      <c r="J3138">
        <v>5.9000000953674316</v>
      </c>
    </row>
    <row r="3139" spans="1:10" x14ac:dyDescent="0.2">
      <c r="A3139">
        <v>7</v>
      </c>
      <c r="B3139" t="s">
        <v>36</v>
      </c>
      <c r="C3139" t="s">
        <v>378</v>
      </c>
      <c r="D3139" t="s">
        <v>381</v>
      </c>
      <c r="E3139">
        <v>4</v>
      </c>
      <c r="F3139">
        <v>15</v>
      </c>
      <c r="G3139">
        <v>77.502998352050781</v>
      </c>
      <c r="H3139">
        <v>0.71253997087478638</v>
      </c>
      <c r="I3139">
        <v>3.2999999523162842</v>
      </c>
      <c r="J3139">
        <v>4.0999999046325684</v>
      </c>
    </row>
    <row r="3140" spans="1:10" x14ac:dyDescent="0.2">
      <c r="A3140">
        <v>8</v>
      </c>
      <c r="B3140" t="s">
        <v>37</v>
      </c>
      <c r="C3140" t="s">
        <v>378</v>
      </c>
      <c r="D3140" t="s">
        <v>381</v>
      </c>
      <c r="E3140">
        <v>4</v>
      </c>
      <c r="F3140">
        <v>15</v>
      </c>
      <c r="G3140">
        <v>107.51300048828125</v>
      </c>
      <c r="H3140">
        <v>0.98900002241134644</v>
      </c>
      <c r="I3140">
        <v>7.5</v>
      </c>
      <c r="J3140">
        <v>3</v>
      </c>
    </row>
    <row r="3141" spans="1:10" x14ac:dyDescent="0.2">
      <c r="A3141">
        <v>9</v>
      </c>
      <c r="B3141" t="s">
        <v>38</v>
      </c>
      <c r="C3141" t="s">
        <v>378</v>
      </c>
      <c r="D3141" t="s">
        <v>382</v>
      </c>
      <c r="E3141">
        <v>5</v>
      </c>
      <c r="F3141">
        <v>15</v>
      </c>
      <c r="G3141">
        <v>134.93400573730469</v>
      </c>
      <c r="H3141">
        <v>0.19359999895095825</v>
      </c>
      <c r="I3141">
        <v>3.5</v>
      </c>
      <c r="J3141">
        <v>3.5999999046325684</v>
      </c>
    </row>
    <row r="3142" spans="1:10" x14ac:dyDescent="0.2">
      <c r="A3142">
        <v>10</v>
      </c>
      <c r="B3142" t="s">
        <v>39</v>
      </c>
      <c r="C3142" t="s">
        <v>378</v>
      </c>
      <c r="D3142" t="s">
        <v>382</v>
      </c>
      <c r="E3142">
        <v>5</v>
      </c>
      <c r="F3142">
        <v>15</v>
      </c>
      <c r="G3142">
        <v>146.42500305175781</v>
      </c>
      <c r="H3142">
        <v>0.21017999947071075</v>
      </c>
      <c r="I3142">
        <v>1</v>
      </c>
      <c r="J3142">
        <v>3.2999999523162842</v>
      </c>
    </row>
    <row r="3143" spans="1:10" x14ac:dyDescent="0.2">
      <c r="A3143">
        <v>11</v>
      </c>
      <c r="B3143" t="s">
        <v>40</v>
      </c>
      <c r="C3143" t="s">
        <v>378</v>
      </c>
      <c r="D3143" t="s">
        <v>382</v>
      </c>
      <c r="E3143">
        <v>5</v>
      </c>
      <c r="F3143">
        <v>15</v>
      </c>
      <c r="G3143">
        <v>191.38900756835938</v>
      </c>
      <c r="H3143">
        <v>0.27485001087188721</v>
      </c>
      <c r="I3143">
        <v>3</v>
      </c>
      <c r="J3143">
        <v>4</v>
      </c>
    </row>
    <row r="3145" spans="1:10" x14ac:dyDescent="0.2">
      <c r="A3145" t="s">
        <v>21</v>
      </c>
      <c r="B3145" t="s">
        <v>22</v>
      </c>
      <c r="C3145" t="s">
        <v>383</v>
      </c>
      <c r="D3145" t="s">
        <v>384</v>
      </c>
      <c r="E3145" t="s">
        <v>385</v>
      </c>
      <c r="F3145" t="s">
        <v>386</v>
      </c>
      <c r="G3145" t="s">
        <v>387</v>
      </c>
      <c r="H3145" t="s">
        <v>388</v>
      </c>
      <c r="I3145" t="s">
        <v>389</v>
      </c>
      <c r="J3145" t="s">
        <v>390</v>
      </c>
    </row>
    <row r="3146" spans="1:10" x14ac:dyDescent="0.2">
      <c r="A3146">
        <v>1</v>
      </c>
      <c r="B3146" t="s">
        <v>30</v>
      </c>
      <c r="C3146">
        <v>10</v>
      </c>
      <c r="D3146">
        <v>5</v>
      </c>
      <c r="E3146">
        <v>1</v>
      </c>
      <c r="F3146">
        <v>64</v>
      </c>
      <c r="G3146">
        <v>1630</v>
      </c>
      <c r="H3146">
        <v>0.69999998807907104</v>
      </c>
      <c r="I3146">
        <v>9.3000001907348633</v>
      </c>
      <c r="J3146" t="s">
        <v>391</v>
      </c>
    </row>
    <row r="3147" spans="1:10" x14ac:dyDescent="0.2">
      <c r="A3147">
        <v>2</v>
      </c>
      <c r="B3147" t="s">
        <v>31</v>
      </c>
      <c r="C3147">
        <v>20</v>
      </c>
      <c r="D3147">
        <v>10</v>
      </c>
      <c r="E3147">
        <v>0</v>
      </c>
      <c r="F3147">
        <v>64</v>
      </c>
      <c r="G3147">
        <v>1686</v>
      </c>
      <c r="H3147">
        <v>0.69999998807907104</v>
      </c>
      <c r="I3147" t="s">
        <v>392</v>
      </c>
      <c r="J3147" t="s">
        <v>393</v>
      </c>
    </row>
    <row r="3148" spans="1:10" x14ac:dyDescent="0.2">
      <c r="A3148">
        <v>3</v>
      </c>
      <c r="B3148" t="s">
        <v>32</v>
      </c>
      <c r="C3148">
        <v>20</v>
      </c>
      <c r="D3148">
        <v>10</v>
      </c>
      <c r="E3148">
        <v>0</v>
      </c>
      <c r="F3148">
        <v>64</v>
      </c>
      <c r="G3148">
        <v>1672</v>
      </c>
      <c r="H3148">
        <v>0.69999998807907104</v>
      </c>
      <c r="I3148" t="s">
        <v>392</v>
      </c>
      <c r="J3148" t="s">
        <v>393</v>
      </c>
    </row>
    <row r="3149" spans="1:10" x14ac:dyDescent="0.2">
      <c r="A3149">
        <v>4</v>
      </c>
      <c r="B3149" t="s">
        <v>33</v>
      </c>
      <c r="C3149">
        <v>20</v>
      </c>
      <c r="D3149">
        <v>10</v>
      </c>
      <c r="E3149">
        <v>1</v>
      </c>
      <c r="F3149">
        <v>64</v>
      </c>
      <c r="G3149">
        <v>1664</v>
      </c>
      <c r="H3149">
        <v>0.69999998807907104</v>
      </c>
      <c r="I3149" t="s">
        <v>392</v>
      </c>
      <c r="J3149" t="s">
        <v>393</v>
      </c>
    </row>
    <row r="3150" spans="1:10" x14ac:dyDescent="0.2">
      <c r="A3150">
        <v>5</v>
      </c>
      <c r="B3150" t="s">
        <v>34</v>
      </c>
      <c r="C3150">
        <v>10</v>
      </c>
      <c r="D3150">
        <v>5</v>
      </c>
      <c r="E3150">
        <v>1</v>
      </c>
      <c r="F3150">
        <v>32</v>
      </c>
      <c r="G3150">
        <v>1658</v>
      </c>
      <c r="H3150">
        <v>0.69999998807907104</v>
      </c>
      <c r="I3150">
        <v>9.3000001907348633</v>
      </c>
      <c r="J3150" t="s">
        <v>391</v>
      </c>
    </row>
    <row r="3151" spans="1:10" x14ac:dyDescent="0.2">
      <c r="A3151">
        <v>6</v>
      </c>
      <c r="B3151" t="s">
        <v>35</v>
      </c>
      <c r="C3151">
        <v>20</v>
      </c>
      <c r="D3151">
        <v>10</v>
      </c>
      <c r="E3151">
        <v>1</v>
      </c>
      <c r="F3151">
        <v>32</v>
      </c>
      <c r="G3151">
        <v>1632</v>
      </c>
      <c r="H3151">
        <v>0.69999998807907104</v>
      </c>
      <c r="I3151">
        <v>9.3000001907348633</v>
      </c>
      <c r="J3151" t="s">
        <v>391</v>
      </c>
    </row>
    <row r="3152" spans="1:10" x14ac:dyDescent="0.2">
      <c r="A3152">
        <v>7</v>
      </c>
      <c r="B3152" t="s">
        <v>36</v>
      </c>
      <c r="C3152">
        <v>20</v>
      </c>
      <c r="D3152">
        <v>10</v>
      </c>
      <c r="E3152">
        <v>1</v>
      </c>
      <c r="F3152">
        <v>32</v>
      </c>
      <c r="G3152">
        <v>1622</v>
      </c>
      <c r="H3152">
        <v>0.69999998807907104</v>
      </c>
      <c r="I3152">
        <v>9.3000001907348633</v>
      </c>
      <c r="J3152" t="s">
        <v>391</v>
      </c>
    </row>
    <row r="3153" spans="1:10" x14ac:dyDescent="0.2">
      <c r="A3153">
        <v>8</v>
      </c>
      <c r="B3153" t="s">
        <v>37</v>
      </c>
      <c r="C3153">
        <v>20</v>
      </c>
      <c r="D3153">
        <v>10</v>
      </c>
      <c r="E3153">
        <v>1</v>
      </c>
      <c r="F3153">
        <v>32</v>
      </c>
      <c r="G3153">
        <v>1642</v>
      </c>
      <c r="H3153">
        <v>0.69999998807907104</v>
      </c>
      <c r="I3153">
        <v>9.3000001907348633</v>
      </c>
      <c r="J3153" t="s">
        <v>391</v>
      </c>
    </row>
    <row r="3154" spans="1:10" x14ac:dyDescent="0.2">
      <c r="A3154">
        <v>9</v>
      </c>
      <c r="B3154" t="s">
        <v>38</v>
      </c>
      <c r="C3154">
        <v>20</v>
      </c>
      <c r="D3154">
        <v>10</v>
      </c>
      <c r="E3154">
        <v>1</v>
      </c>
      <c r="F3154">
        <v>32</v>
      </c>
      <c r="G3154">
        <v>1690</v>
      </c>
      <c r="H3154">
        <v>0.69999998807907104</v>
      </c>
      <c r="I3154" t="s">
        <v>392</v>
      </c>
      <c r="J3154" t="s">
        <v>393</v>
      </c>
    </row>
    <row r="3155" spans="1:10" x14ac:dyDescent="0.2">
      <c r="A3155">
        <v>10</v>
      </c>
      <c r="B3155" t="s">
        <v>39</v>
      </c>
      <c r="C3155">
        <v>30</v>
      </c>
      <c r="D3155">
        <v>15</v>
      </c>
      <c r="E3155">
        <v>0</v>
      </c>
      <c r="F3155">
        <v>32</v>
      </c>
      <c r="G3155">
        <v>1706</v>
      </c>
      <c r="H3155">
        <v>0.69999998807907104</v>
      </c>
      <c r="I3155" t="s">
        <v>392</v>
      </c>
      <c r="J3155" t="s">
        <v>393</v>
      </c>
    </row>
    <row r="3156" spans="1:10" x14ac:dyDescent="0.2">
      <c r="A3156">
        <v>11</v>
      </c>
      <c r="B3156" t="s">
        <v>40</v>
      </c>
      <c r="C3156">
        <v>30</v>
      </c>
      <c r="D3156">
        <v>15</v>
      </c>
      <c r="E3156">
        <v>1</v>
      </c>
      <c r="F3156">
        <v>32</v>
      </c>
      <c r="G3156">
        <v>1738</v>
      </c>
      <c r="H3156">
        <v>0.69999998807907104</v>
      </c>
      <c r="I3156" t="s">
        <v>392</v>
      </c>
      <c r="J3156" t="s">
        <v>393</v>
      </c>
    </row>
    <row r="3158" spans="1:10" x14ac:dyDescent="0.2">
      <c r="A3158" t="s">
        <v>394</v>
      </c>
    </row>
    <row r="3159" spans="1:10" x14ac:dyDescent="0.2">
      <c r="A3159" t="s">
        <v>395</v>
      </c>
      <c r="B3159" t="s">
        <v>396</v>
      </c>
      <c r="C3159">
        <v>2</v>
      </c>
      <c r="D3159">
        <v>3</v>
      </c>
      <c r="E3159">
        <v>4</v>
      </c>
      <c r="F3159">
        <v>5</v>
      </c>
    </row>
    <row r="3160" spans="1:10" x14ac:dyDescent="0.2">
      <c r="A3160">
        <v>1</v>
      </c>
      <c r="B3160" t="s">
        <v>397</v>
      </c>
      <c r="C3160" t="s">
        <v>398</v>
      </c>
      <c r="D3160" t="s">
        <v>392</v>
      </c>
      <c r="E3160" t="s">
        <v>399</v>
      </c>
      <c r="F3160" t="s">
        <v>400</v>
      </c>
    </row>
    <row r="3161" spans="1:10" x14ac:dyDescent="0.2">
      <c r="A3161">
        <v>2</v>
      </c>
      <c r="B3161" t="s">
        <v>392</v>
      </c>
      <c r="C3161" t="s">
        <v>401</v>
      </c>
      <c r="D3161" t="s">
        <v>392</v>
      </c>
      <c r="E3161" t="s">
        <v>402</v>
      </c>
      <c r="F3161" t="s">
        <v>403</v>
      </c>
    </row>
    <row r="3162" spans="1:10" x14ac:dyDescent="0.2">
      <c r="A3162">
        <v>3</v>
      </c>
      <c r="B3162" t="s">
        <v>392</v>
      </c>
      <c r="C3162" t="s">
        <v>404</v>
      </c>
      <c r="D3162" t="s">
        <v>392</v>
      </c>
      <c r="E3162" t="s">
        <v>405</v>
      </c>
      <c r="F3162" t="s">
        <v>40</v>
      </c>
    </row>
    <row r="3163" spans="1:10" x14ac:dyDescent="0.2">
      <c r="A3163">
        <v>4</v>
      </c>
      <c r="B3163" t="s">
        <v>392</v>
      </c>
      <c r="C3163" t="s">
        <v>392</v>
      </c>
      <c r="D3163" t="s">
        <v>392</v>
      </c>
      <c r="E3163" t="s">
        <v>406</v>
      </c>
      <c r="F3163" t="s">
        <v>392</v>
      </c>
    </row>
    <row r="3165" spans="1:10" x14ac:dyDescent="0.2">
      <c r="A3165" t="s">
        <v>407</v>
      </c>
    </row>
    <row r="3167" spans="1:10" x14ac:dyDescent="0.2">
      <c r="A3167" t="s">
        <v>408</v>
      </c>
    </row>
    <row r="3168" spans="1:10" x14ac:dyDescent="0.2">
      <c r="A3168" t="s">
        <v>21</v>
      </c>
      <c r="B3168" t="s">
        <v>22</v>
      </c>
      <c r="C3168" t="s">
        <v>409</v>
      </c>
      <c r="D3168" t="s">
        <v>43</v>
      </c>
      <c r="E3168" t="s">
        <v>410</v>
      </c>
      <c r="F3168" t="s">
        <v>46</v>
      </c>
      <c r="G3168" t="s">
        <v>47</v>
      </c>
      <c r="H3168" t="s">
        <v>30</v>
      </c>
    </row>
    <row r="3169" spans="1:9" x14ac:dyDescent="0.2">
      <c r="A3169">
        <v>1</v>
      </c>
      <c r="B3169" t="s">
        <v>30</v>
      </c>
      <c r="C3169" t="s">
        <v>411</v>
      </c>
      <c r="D3169">
        <v>3.7672998905181885</v>
      </c>
      <c r="E3169">
        <v>3.4723999500274658</v>
      </c>
      <c r="F3169">
        <v>21.532199859619141</v>
      </c>
      <c r="G3169">
        <v>0.16130000352859497</v>
      </c>
      <c r="H3169">
        <v>1</v>
      </c>
    </row>
    <row r="3170" spans="1:9" x14ac:dyDescent="0.2">
      <c r="A3170">
        <v>2</v>
      </c>
      <c r="B3170" t="s">
        <v>31</v>
      </c>
      <c r="C3170" t="s">
        <v>412</v>
      </c>
      <c r="D3170">
        <v>7.5739998817443848</v>
      </c>
      <c r="E3170">
        <v>1.614799976348877</v>
      </c>
      <c r="F3170">
        <v>1.996399998664856</v>
      </c>
      <c r="G3170">
        <v>0.80889999866485596</v>
      </c>
      <c r="H3170">
        <v>1</v>
      </c>
    </row>
    <row r="3171" spans="1:9" x14ac:dyDescent="0.2">
      <c r="A3171">
        <v>3</v>
      </c>
      <c r="B3171" t="s">
        <v>50</v>
      </c>
      <c r="C3171" t="s">
        <v>413</v>
      </c>
      <c r="D3171">
        <v>15.250300407409668</v>
      </c>
      <c r="E3171">
        <v>1.0709999799728394</v>
      </c>
      <c r="F3171">
        <v>1.2035000324249268</v>
      </c>
      <c r="G3171">
        <v>0.88969999551773071</v>
      </c>
      <c r="H3171">
        <v>1.0002000331878662</v>
      </c>
    </row>
    <row r="3172" spans="1:9" x14ac:dyDescent="0.2">
      <c r="A3172">
        <v>4</v>
      </c>
      <c r="B3172" t="s">
        <v>51</v>
      </c>
      <c r="C3172" t="s">
        <v>414</v>
      </c>
      <c r="D3172">
        <v>24.793899536132812</v>
      </c>
      <c r="E3172">
        <v>0.86309999227523804</v>
      </c>
      <c r="F3172">
        <v>0.93500000238418579</v>
      </c>
      <c r="G3172">
        <v>0.92309999465942383</v>
      </c>
      <c r="H3172">
        <v>1.0001000165939331</v>
      </c>
    </row>
    <row r="3173" spans="1:9" x14ac:dyDescent="0.2">
      <c r="A3173">
        <v>5</v>
      </c>
      <c r="B3173" t="s">
        <v>52</v>
      </c>
      <c r="C3173" t="s">
        <v>415</v>
      </c>
      <c r="D3173">
        <v>11.592599868774414</v>
      </c>
      <c r="E3173">
        <v>5.3768000602722168</v>
      </c>
      <c r="F3173">
        <v>10.723799705505371</v>
      </c>
      <c r="G3173">
        <v>0.49950000643730164</v>
      </c>
      <c r="H3173">
        <v>1.0038000345230103</v>
      </c>
    </row>
    <row r="3174" spans="1:9" x14ac:dyDescent="0.2">
      <c r="A3174">
        <v>6</v>
      </c>
      <c r="B3174" t="s">
        <v>53</v>
      </c>
      <c r="C3174" t="s">
        <v>416</v>
      </c>
      <c r="D3174">
        <v>21.579999923706055</v>
      </c>
      <c r="E3174">
        <v>3.6456000804901123</v>
      </c>
      <c r="F3174">
        <v>5.8873000144958496</v>
      </c>
      <c r="G3174">
        <v>0.61500000953674316</v>
      </c>
      <c r="H3174">
        <v>1.0068999528884888</v>
      </c>
    </row>
    <row r="3175" spans="1:9" x14ac:dyDescent="0.2">
      <c r="A3175">
        <v>7</v>
      </c>
      <c r="B3175" t="s">
        <v>54</v>
      </c>
      <c r="C3175" t="s">
        <v>414</v>
      </c>
      <c r="D3175">
        <v>55.340999603271484</v>
      </c>
      <c r="E3175">
        <v>3.2097001075744629</v>
      </c>
      <c r="F3175">
        <v>4.4021000862121582</v>
      </c>
      <c r="G3175">
        <v>0.72850000858306885</v>
      </c>
      <c r="H3175">
        <v>1.0009000301361084</v>
      </c>
    </row>
    <row r="3176" spans="1:9" x14ac:dyDescent="0.2">
      <c r="A3176">
        <v>8</v>
      </c>
      <c r="B3176" t="s">
        <v>55</v>
      </c>
      <c r="C3176" t="s">
        <v>416</v>
      </c>
      <c r="D3176">
        <v>20.350000381469727</v>
      </c>
      <c r="E3176">
        <v>4.6729998588562012</v>
      </c>
      <c r="F3176">
        <v>7.9214000701904297</v>
      </c>
      <c r="G3176">
        <v>0.58609998226165771</v>
      </c>
      <c r="H3176">
        <v>1.0065000057220459</v>
      </c>
    </row>
    <row r="3177" spans="1:9" x14ac:dyDescent="0.2">
      <c r="A3177">
        <v>9</v>
      </c>
      <c r="B3177" t="s">
        <v>56</v>
      </c>
      <c r="C3177" t="s">
        <v>417</v>
      </c>
      <c r="D3177">
        <v>23.877099990844727</v>
      </c>
      <c r="E3177">
        <v>0.19910000264644623</v>
      </c>
      <c r="F3177">
        <v>0.20250000059604645</v>
      </c>
      <c r="G3177">
        <v>0.98320001363754272</v>
      </c>
      <c r="H3177">
        <v>1</v>
      </c>
    </row>
    <row r="3178" spans="1:9" x14ac:dyDescent="0.2">
      <c r="A3178">
        <v>10</v>
      </c>
      <c r="B3178" t="s">
        <v>57</v>
      </c>
      <c r="C3178" t="s">
        <v>418</v>
      </c>
      <c r="D3178">
        <v>42.30059814453125</v>
      </c>
      <c r="E3178">
        <v>0.26780000329017639</v>
      </c>
      <c r="F3178">
        <v>0.27369999885559082</v>
      </c>
      <c r="G3178">
        <v>0.97869998216629028</v>
      </c>
      <c r="H3178">
        <v>1</v>
      </c>
    </row>
    <row r="3179" spans="1:9" x14ac:dyDescent="0.2">
      <c r="A3179">
        <v>11</v>
      </c>
      <c r="B3179" t="s">
        <v>58</v>
      </c>
      <c r="C3179" t="s">
        <v>419</v>
      </c>
      <c r="D3179">
        <v>99.9833984375</v>
      </c>
      <c r="E3179">
        <v>0.59130001068115234</v>
      </c>
      <c r="F3179">
        <v>0.60600000619888306</v>
      </c>
      <c r="G3179">
        <v>0.9757000207901001</v>
      </c>
      <c r="H3179">
        <v>1</v>
      </c>
    </row>
    <row r="3181" spans="1:9" x14ac:dyDescent="0.2">
      <c r="A3181" t="s">
        <v>420</v>
      </c>
    </row>
    <row r="3182" spans="1:9" x14ac:dyDescent="0.2">
      <c r="A3182" t="s">
        <v>21</v>
      </c>
      <c r="B3182" t="s">
        <v>22</v>
      </c>
      <c r="C3182" t="s">
        <v>421</v>
      </c>
      <c r="D3182" t="s">
        <v>24</v>
      </c>
      <c r="E3182" t="s">
        <v>422</v>
      </c>
      <c r="F3182" t="s">
        <v>423</v>
      </c>
      <c r="G3182" t="s">
        <v>27</v>
      </c>
      <c r="H3182" t="s">
        <v>424</v>
      </c>
      <c r="I3182" t="s">
        <v>425</v>
      </c>
    </row>
    <row r="3183" spans="1:9" x14ac:dyDescent="0.2">
      <c r="A3183">
        <v>1</v>
      </c>
      <c r="B3183" t="s">
        <v>30</v>
      </c>
      <c r="C3183">
        <v>2.0010000767456404E-8</v>
      </c>
      <c r="D3183">
        <v>518.70001220703125</v>
      </c>
      <c r="E3183">
        <v>137.5</v>
      </c>
      <c r="F3183">
        <v>84</v>
      </c>
      <c r="G3183">
        <v>0.74000000953674316</v>
      </c>
      <c r="H3183" t="s">
        <v>426</v>
      </c>
      <c r="I3183" t="s">
        <v>427</v>
      </c>
    </row>
    <row r="3184" spans="1:9" x14ac:dyDescent="0.2">
      <c r="A3184">
        <v>2</v>
      </c>
      <c r="B3184" t="s">
        <v>31</v>
      </c>
      <c r="C3184">
        <v>2.0010000767456404E-8</v>
      </c>
      <c r="D3184">
        <v>2201.199951171875</v>
      </c>
      <c r="E3184">
        <v>15.699999809265137</v>
      </c>
      <c r="F3184">
        <v>11</v>
      </c>
      <c r="G3184">
        <v>0.30000001192092896</v>
      </c>
      <c r="H3184" t="s">
        <v>426</v>
      </c>
      <c r="I3184" t="s">
        <v>428</v>
      </c>
    </row>
    <row r="3185" spans="1:10" x14ac:dyDescent="0.2">
      <c r="A3185">
        <v>3</v>
      </c>
      <c r="B3185" t="s">
        <v>32</v>
      </c>
      <c r="C3185">
        <v>2.0010000767456404E-8</v>
      </c>
      <c r="D3185">
        <v>5679.7998046875</v>
      </c>
      <c r="E3185">
        <v>33.599998474121094</v>
      </c>
      <c r="F3185">
        <v>22.700000762939453</v>
      </c>
      <c r="G3185">
        <v>0.18999999761581421</v>
      </c>
      <c r="H3185" t="s">
        <v>426</v>
      </c>
      <c r="I3185" t="s">
        <v>429</v>
      </c>
    </row>
    <row r="3186" spans="1:10" x14ac:dyDescent="0.2">
      <c r="A3186">
        <v>4</v>
      </c>
      <c r="B3186" t="s">
        <v>33</v>
      </c>
      <c r="C3186">
        <v>1.9990000765801597E-8</v>
      </c>
      <c r="D3186">
        <v>9333.5</v>
      </c>
      <c r="E3186">
        <v>48.799999237060547</v>
      </c>
      <c r="F3186">
        <v>43.299999237060547</v>
      </c>
      <c r="G3186">
        <v>0.15000000596046448</v>
      </c>
      <c r="H3186" t="s">
        <v>426</v>
      </c>
      <c r="I3186" t="s">
        <v>430</v>
      </c>
    </row>
    <row r="3187" spans="1:10" x14ac:dyDescent="0.2">
      <c r="A3187">
        <v>5</v>
      </c>
      <c r="B3187" t="s">
        <v>34</v>
      </c>
      <c r="C3187">
        <v>1.9990000765801597E-8</v>
      </c>
      <c r="D3187">
        <v>946.0999755859375</v>
      </c>
      <c r="E3187">
        <v>8</v>
      </c>
      <c r="F3187">
        <v>6</v>
      </c>
      <c r="G3187">
        <v>0.46000000834465027</v>
      </c>
      <c r="H3187" t="s">
        <v>426</v>
      </c>
      <c r="I3187" t="s">
        <v>431</v>
      </c>
    </row>
    <row r="3188" spans="1:10" x14ac:dyDescent="0.2">
      <c r="A3188">
        <v>6</v>
      </c>
      <c r="B3188" t="s">
        <v>35</v>
      </c>
      <c r="C3188">
        <v>1.9999999878450581E-8</v>
      </c>
      <c r="D3188">
        <v>3476.10009765625</v>
      </c>
      <c r="E3188">
        <v>37.200000762939453</v>
      </c>
      <c r="F3188">
        <v>18.200000762939453</v>
      </c>
      <c r="G3188">
        <v>0.23999999463558197</v>
      </c>
      <c r="H3188" t="s">
        <v>426</v>
      </c>
      <c r="I3188" t="s">
        <v>432</v>
      </c>
    </row>
    <row r="3189" spans="1:10" x14ac:dyDescent="0.2">
      <c r="A3189">
        <v>7</v>
      </c>
      <c r="B3189" t="s">
        <v>36</v>
      </c>
      <c r="C3189">
        <v>1.9990000765801597E-8</v>
      </c>
      <c r="D3189">
        <v>10542.5</v>
      </c>
      <c r="E3189">
        <v>126.69999694824219</v>
      </c>
      <c r="F3189">
        <v>38.400001525878906</v>
      </c>
      <c r="G3189">
        <v>0.14000000059604645</v>
      </c>
      <c r="H3189" t="s">
        <v>426</v>
      </c>
      <c r="I3189" t="s">
        <v>430</v>
      </c>
    </row>
    <row r="3190" spans="1:10" x14ac:dyDescent="0.2">
      <c r="A3190">
        <v>8</v>
      </c>
      <c r="B3190" t="s">
        <v>37</v>
      </c>
      <c r="C3190">
        <v>1.9999999878450581E-8</v>
      </c>
      <c r="D3190">
        <v>2742.5</v>
      </c>
      <c r="E3190">
        <v>17.200000762939453</v>
      </c>
      <c r="F3190">
        <v>15</v>
      </c>
      <c r="G3190">
        <v>0.27000001072883606</v>
      </c>
      <c r="H3190" t="s">
        <v>426</v>
      </c>
      <c r="I3190" t="s">
        <v>432</v>
      </c>
    </row>
    <row r="3191" spans="1:10" x14ac:dyDescent="0.2">
      <c r="A3191">
        <v>9</v>
      </c>
      <c r="B3191" t="s">
        <v>38</v>
      </c>
      <c r="C3191">
        <v>1.9990000765801597E-8</v>
      </c>
      <c r="D3191">
        <v>2234.10009765625</v>
      </c>
      <c r="E3191">
        <v>26</v>
      </c>
      <c r="F3191">
        <v>23.200000762939453</v>
      </c>
      <c r="G3191">
        <v>0.30000001192092896</v>
      </c>
      <c r="H3191" t="s">
        <v>426</v>
      </c>
      <c r="I3191" t="s">
        <v>433</v>
      </c>
    </row>
    <row r="3192" spans="1:10" x14ac:dyDescent="0.2">
      <c r="A3192">
        <v>10</v>
      </c>
      <c r="B3192" t="s">
        <v>39</v>
      </c>
      <c r="C3192">
        <v>1.9990000765801597E-8</v>
      </c>
      <c r="D3192">
        <v>3787.300048828125</v>
      </c>
      <c r="E3192">
        <v>69.599998474121094</v>
      </c>
      <c r="F3192">
        <v>20.200000762939453</v>
      </c>
      <c r="G3192">
        <v>0.23000000417232513</v>
      </c>
      <c r="H3192" t="s">
        <v>426</v>
      </c>
      <c r="I3192" t="s">
        <v>434</v>
      </c>
    </row>
    <row r="3193" spans="1:10" x14ac:dyDescent="0.2">
      <c r="A3193">
        <v>11</v>
      </c>
      <c r="B3193" t="s">
        <v>40</v>
      </c>
      <c r="C3193">
        <v>2.0010000767456404E-8</v>
      </c>
      <c r="D3193">
        <v>4901</v>
      </c>
      <c r="E3193">
        <v>11.699999809265137</v>
      </c>
      <c r="F3193">
        <v>9.8999996185302734</v>
      </c>
      <c r="G3193">
        <v>0.20000000298023224</v>
      </c>
      <c r="H3193" t="s">
        <v>426</v>
      </c>
      <c r="I3193" t="s">
        <v>435</v>
      </c>
    </row>
    <row r="3195" spans="1:10" x14ac:dyDescent="0.2">
      <c r="A3195" t="s">
        <v>62</v>
      </c>
    </row>
    <row r="3198" spans="1:10" x14ac:dyDescent="0.2">
      <c r="A3198" t="s">
        <v>368</v>
      </c>
    </row>
    <row r="3199" spans="1:10" x14ac:dyDescent="0.2">
      <c r="A3199" t="s">
        <v>369</v>
      </c>
    </row>
    <row r="3200" spans="1:10" x14ac:dyDescent="0.2">
      <c r="A3200" t="s">
        <v>21</v>
      </c>
      <c r="B3200" t="s">
        <v>22</v>
      </c>
      <c r="C3200" t="s">
        <v>370</v>
      </c>
      <c r="D3200" t="s">
        <v>371</v>
      </c>
      <c r="E3200" t="s">
        <v>372</v>
      </c>
      <c r="F3200" t="s">
        <v>373</v>
      </c>
      <c r="G3200" t="s">
        <v>374</v>
      </c>
      <c r="H3200" t="s">
        <v>375</v>
      </c>
      <c r="I3200" t="s">
        <v>376</v>
      </c>
      <c r="J3200" t="s">
        <v>377</v>
      </c>
    </row>
    <row r="3201" spans="1:10" x14ac:dyDescent="0.2">
      <c r="A3201">
        <v>1</v>
      </c>
      <c r="B3201" t="s">
        <v>30</v>
      </c>
      <c r="C3201" t="s">
        <v>378</v>
      </c>
      <c r="D3201" t="s">
        <v>379</v>
      </c>
      <c r="E3201">
        <v>1</v>
      </c>
      <c r="F3201">
        <v>15</v>
      </c>
      <c r="G3201">
        <v>84.869003295898438</v>
      </c>
      <c r="H3201">
        <v>1.8320000171661377</v>
      </c>
      <c r="I3201">
        <v>6</v>
      </c>
      <c r="J3201">
        <v>5</v>
      </c>
    </row>
    <row r="3202" spans="1:10" x14ac:dyDescent="0.2">
      <c r="A3202">
        <v>2</v>
      </c>
      <c r="B3202" t="s">
        <v>31</v>
      </c>
      <c r="C3202" t="s">
        <v>378</v>
      </c>
      <c r="D3202" t="s">
        <v>380</v>
      </c>
      <c r="E3202">
        <v>2</v>
      </c>
      <c r="F3202">
        <v>15</v>
      </c>
      <c r="G3202">
        <v>151.10800170898438</v>
      </c>
      <c r="H3202">
        <v>0.47277998924255371</v>
      </c>
      <c r="I3202">
        <v>2</v>
      </c>
      <c r="J3202">
        <v>2</v>
      </c>
    </row>
    <row r="3203" spans="1:10" x14ac:dyDescent="0.2">
      <c r="A3203">
        <v>3</v>
      </c>
      <c r="B3203" t="s">
        <v>32</v>
      </c>
      <c r="C3203" t="s">
        <v>378</v>
      </c>
      <c r="D3203" t="s">
        <v>380</v>
      </c>
      <c r="E3203">
        <v>2</v>
      </c>
      <c r="F3203">
        <v>15</v>
      </c>
      <c r="G3203">
        <v>119.48699951171875</v>
      </c>
      <c r="H3203">
        <v>0.37413999438285828</v>
      </c>
      <c r="I3203">
        <v>3</v>
      </c>
      <c r="J3203">
        <v>7</v>
      </c>
    </row>
    <row r="3204" spans="1:10" x14ac:dyDescent="0.2">
      <c r="A3204">
        <v>4</v>
      </c>
      <c r="B3204" t="s">
        <v>33</v>
      </c>
      <c r="C3204" t="s">
        <v>378</v>
      </c>
      <c r="D3204" t="s">
        <v>380</v>
      </c>
      <c r="E3204">
        <v>2</v>
      </c>
      <c r="F3204">
        <v>15</v>
      </c>
      <c r="G3204">
        <v>107.24500274658203</v>
      </c>
      <c r="H3204">
        <v>0.33583998680114746</v>
      </c>
      <c r="I3204">
        <v>2</v>
      </c>
      <c r="J3204">
        <v>2.4000000953674316</v>
      </c>
    </row>
    <row r="3205" spans="1:10" x14ac:dyDescent="0.2">
      <c r="A3205">
        <v>5</v>
      </c>
      <c r="B3205" t="s">
        <v>34</v>
      </c>
      <c r="C3205" t="s">
        <v>378</v>
      </c>
      <c r="D3205" t="s">
        <v>381</v>
      </c>
      <c r="E3205">
        <v>4</v>
      </c>
      <c r="F3205">
        <v>15</v>
      </c>
      <c r="G3205">
        <v>129.45700073242188</v>
      </c>
      <c r="H3205">
        <v>1.1910099983215332</v>
      </c>
      <c r="I3205">
        <v>4.9000000953674316</v>
      </c>
      <c r="J3205">
        <v>4.1999998092651367</v>
      </c>
    </row>
    <row r="3206" spans="1:10" x14ac:dyDescent="0.2">
      <c r="A3206">
        <v>6</v>
      </c>
      <c r="B3206" t="s">
        <v>35</v>
      </c>
      <c r="C3206" t="s">
        <v>378</v>
      </c>
      <c r="D3206" t="s">
        <v>381</v>
      </c>
      <c r="E3206">
        <v>4</v>
      </c>
      <c r="F3206">
        <v>15</v>
      </c>
      <c r="G3206">
        <v>90.679000854492188</v>
      </c>
      <c r="H3206">
        <v>0.83393001556396484</v>
      </c>
      <c r="I3206">
        <v>5.5</v>
      </c>
      <c r="J3206">
        <v>5.9000000953674316</v>
      </c>
    </row>
    <row r="3207" spans="1:10" x14ac:dyDescent="0.2">
      <c r="A3207">
        <v>7</v>
      </c>
      <c r="B3207" t="s">
        <v>36</v>
      </c>
      <c r="C3207" t="s">
        <v>378</v>
      </c>
      <c r="D3207" t="s">
        <v>381</v>
      </c>
      <c r="E3207">
        <v>4</v>
      </c>
      <c r="F3207">
        <v>15</v>
      </c>
      <c r="G3207">
        <v>77.502998352050781</v>
      </c>
      <c r="H3207">
        <v>0.71253997087478638</v>
      </c>
      <c r="I3207">
        <v>3.2999999523162842</v>
      </c>
      <c r="J3207">
        <v>4.0999999046325684</v>
      </c>
    </row>
    <row r="3208" spans="1:10" x14ac:dyDescent="0.2">
      <c r="A3208">
        <v>8</v>
      </c>
      <c r="B3208" t="s">
        <v>37</v>
      </c>
      <c r="C3208" t="s">
        <v>378</v>
      </c>
      <c r="D3208" t="s">
        <v>381</v>
      </c>
      <c r="E3208">
        <v>4</v>
      </c>
      <c r="F3208">
        <v>15</v>
      </c>
      <c r="G3208">
        <v>107.51300048828125</v>
      </c>
      <c r="H3208">
        <v>0.98900002241134644</v>
      </c>
      <c r="I3208">
        <v>7.5</v>
      </c>
      <c r="J3208">
        <v>3</v>
      </c>
    </row>
    <row r="3209" spans="1:10" x14ac:dyDescent="0.2">
      <c r="A3209">
        <v>9</v>
      </c>
      <c r="B3209" t="s">
        <v>38</v>
      </c>
      <c r="C3209" t="s">
        <v>378</v>
      </c>
      <c r="D3209" t="s">
        <v>382</v>
      </c>
      <c r="E3209">
        <v>5</v>
      </c>
      <c r="F3209">
        <v>15</v>
      </c>
      <c r="G3209">
        <v>134.93400573730469</v>
      </c>
      <c r="H3209">
        <v>0.19359999895095825</v>
      </c>
      <c r="I3209">
        <v>3.5</v>
      </c>
      <c r="J3209">
        <v>3.5999999046325684</v>
      </c>
    </row>
    <row r="3210" spans="1:10" x14ac:dyDescent="0.2">
      <c r="A3210">
        <v>10</v>
      </c>
      <c r="B3210" t="s">
        <v>39</v>
      </c>
      <c r="C3210" t="s">
        <v>378</v>
      </c>
      <c r="D3210" t="s">
        <v>382</v>
      </c>
      <c r="E3210">
        <v>5</v>
      </c>
      <c r="F3210">
        <v>15</v>
      </c>
      <c r="G3210">
        <v>146.42500305175781</v>
      </c>
      <c r="H3210">
        <v>0.21017999947071075</v>
      </c>
      <c r="I3210">
        <v>1</v>
      </c>
      <c r="J3210">
        <v>3.2999999523162842</v>
      </c>
    </row>
    <row r="3211" spans="1:10" x14ac:dyDescent="0.2">
      <c r="A3211">
        <v>11</v>
      </c>
      <c r="B3211" t="s">
        <v>40</v>
      </c>
      <c r="C3211" t="s">
        <v>378</v>
      </c>
      <c r="D3211" t="s">
        <v>382</v>
      </c>
      <c r="E3211">
        <v>5</v>
      </c>
      <c r="F3211">
        <v>15</v>
      </c>
      <c r="G3211">
        <v>191.38900756835938</v>
      </c>
      <c r="H3211">
        <v>0.27485001087188721</v>
      </c>
      <c r="I3211">
        <v>3</v>
      </c>
      <c r="J3211">
        <v>4</v>
      </c>
    </row>
    <row r="3213" spans="1:10" x14ac:dyDescent="0.2">
      <c r="A3213" t="s">
        <v>21</v>
      </c>
      <c r="B3213" t="s">
        <v>22</v>
      </c>
      <c r="C3213" t="s">
        <v>383</v>
      </c>
      <c r="D3213" t="s">
        <v>384</v>
      </c>
      <c r="E3213" t="s">
        <v>385</v>
      </c>
      <c r="F3213" t="s">
        <v>386</v>
      </c>
      <c r="G3213" t="s">
        <v>387</v>
      </c>
      <c r="H3213" t="s">
        <v>388</v>
      </c>
      <c r="I3213" t="s">
        <v>389</v>
      </c>
      <c r="J3213" t="s">
        <v>390</v>
      </c>
    </row>
    <row r="3214" spans="1:10" x14ac:dyDescent="0.2">
      <c r="A3214">
        <v>1</v>
      </c>
      <c r="B3214" t="s">
        <v>30</v>
      </c>
      <c r="C3214">
        <v>10</v>
      </c>
      <c r="D3214">
        <v>5</v>
      </c>
      <c r="E3214">
        <v>1</v>
      </c>
      <c r="F3214">
        <v>64</v>
      </c>
      <c r="G3214">
        <v>1630</v>
      </c>
      <c r="H3214">
        <v>0.69999998807907104</v>
      </c>
      <c r="I3214">
        <v>9.3000001907348633</v>
      </c>
      <c r="J3214" t="s">
        <v>391</v>
      </c>
    </row>
    <row r="3215" spans="1:10" x14ac:dyDescent="0.2">
      <c r="A3215">
        <v>2</v>
      </c>
      <c r="B3215" t="s">
        <v>31</v>
      </c>
      <c r="C3215">
        <v>20</v>
      </c>
      <c r="D3215">
        <v>10</v>
      </c>
      <c r="E3215">
        <v>0</v>
      </c>
      <c r="F3215">
        <v>64</v>
      </c>
      <c r="G3215">
        <v>1686</v>
      </c>
      <c r="H3215">
        <v>0.69999998807907104</v>
      </c>
      <c r="I3215" t="s">
        <v>392</v>
      </c>
      <c r="J3215" t="s">
        <v>393</v>
      </c>
    </row>
    <row r="3216" spans="1:10" x14ac:dyDescent="0.2">
      <c r="A3216">
        <v>3</v>
      </c>
      <c r="B3216" t="s">
        <v>32</v>
      </c>
      <c r="C3216">
        <v>20</v>
      </c>
      <c r="D3216">
        <v>10</v>
      </c>
      <c r="E3216">
        <v>0</v>
      </c>
      <c r="F3216">
        <v>64</v>
      </c>
      <c r="G3216">
        <v>1672</v>
      </c>
      <c r="H3216">
        <v>0.69999998807907104</v>
      </c>
      <c r="I3216" t="s">
        <v>392</v>
      </c>
      <c r="J3216" t="s">
        <v>393</v>
      </c>
    </row>
    <row r="3217" spans="1:10" x14ac:dyDescent="0.2">
      <c r="A3217">
        <v>4</v>
      </c>
      <c r="B3217" t="s">
        <v>33</v>
      </c>
      <c r="C3217">
        <v>20</v>
      </c>
      <c r="D3217">
        <v>10</v>
      </c>
      <c r="E3217">
        <v>1</v>
      </c>
      <c r="F3217">
        <v>64</v>
      </c>
      <c r="G3217">
        <v>1664</v>
      </c>
      <c r="H3217">
        <v>0.69999998807907104</v>
      </c>
      <c r="I3217" t="s">
        <v>392</v>
      </c>
      <c r="J3217" t="s">
        <v>393</v>
      </c>
    </row>
    <row r="3218" spans="1:10" x14ac:dyDescent="0.2">
      <c r="A3218">
        <v>5</v>
      </c>
      <c r="B3218" t="s">
        <v>34</v>
      </c>
      <c r="C3218">
        <v>10</v>
      </c>
      <c r="D3218">
        <v>5</v>
      </c>
      <c r="E3218">
        <v>1</v>
      </c>
      <c r="F3218">
        <v>32</v>
      </c>
      <c r="G3218">
        <v>1658</v>
      </c>
      <c r="H3218">
        <v>0.69999998807907104</v>
      </c>
      <c r="I3218">
        <v>9.3000001907348633</v>
      </c>
      <c r="J3218" t="s">
        <v>391</v>
      </c>
    </row>
    <row r="3219" spans="1:10" x14ac:dyDescent="0.2">
      <c r="A3219">
        <v>6</v>
      </c>
      <c r="B3219" t="s">
        <v>35</v>
      </c>
      <c r="C3219">
        <v>20</v>
      </c>
      <c r="D3219">
        <v>10</v>
      </c>
      <c r="E3219">
        <v>1</v>
      </c>
      <c r="F3219">
        <v>32</v>
      </c>
      <c r="G3219">
        <v>1632</v>
      </c>
      <c r="H3219">
        <v>0.69999998807907104</v>
      </c>
      <c r="I3219">
        <v>9.3000001907348633</v>
      </c>
      <c r="J3219" t="s">
        <v>391</v>
      </c>
    </row>
    <row r="3220" spans="1:10" x14ac:dyDescent="0.2">
      <c r="A3220">
        <v>7</v>
      </c>
      <c r="B3220" t="s">
        <v>36</v>
      </c>
      <c r="C3220">
        <v>20</v>
      </c>
      <c r="D3220">
        <v>10</v>
      </c>
      <c r="E3220">
        <v>1</v>
      </c>
      <c r="F3220">
        <v>32</v>
      </c>
      <c r="G3220">
        <v>1622</v>
      </c>
      <c r="H3220">
        <v>0.69999998807907104</v>
      </c>
      <c r="I3220">
        <v>9.3000001907348633</v>
      </c>
      <c r="J3220" t="s">
        <v>391</v>
      </c>
    </row>
    <row r="3221" spans="1:10" x14ac:dyDescent="0.2">
      <c r="A3221">
        <v>8</v>
      </c>
      <c r="B3221" t="s">
        <v>37</v>
      </c>
      <c r="C3221">
        <v>20</v>
      </c>
      <c r="D3221">
        <v>10</v>
      </c>
      <c r="E3221">
        <v>1</v>
      </c>
      <c r="F3221">
        <v>32</v>
      </c>
      <c r="G3221">
        <v>1642</v>
      </c>
      <c r="H3221">
        <v>0.69999998807907104</v>
      </c>
      <c r="I3221">
        <v>9.3000001907348633</v>
      </c>
      <c r="J3221" t="s">
        <v>391</v>
      </c>
    </row>
    <row r="3222" spans="1:10" x14ac:dyDescent="0.2">
      <c r="A3222">
        <v>9</v>
      </c>
      <c r="B3222" t="s">
        <v>38</v>
      </c>
      <c r="C3222">
        <v>20</v>
      </c>
      <c r="D3222">
        <v>10</v>
      </c>
      <c r="E3222">
        <v>1</v>
      </c>
      <c r="F3222">
        <v>32</v>
      </c>
      <c r="G3222">
        <v>1690</v>
      </c>
      <c r="H3222">
        <v>0.69999998807907104</v>
      </c>
      <c r="I3222" t="s">
        <v>392</v>
      </c>
      <c r="J3222" t="s">
        <v>393</v>
      </c>
    </row>
    <row r="3223" spans="1:10" x14ac:dyDescent="0.2">
      <c r="A3223">
        <v>10</v>
      </c>
      <c r="B3223" t="s">
        <v>39</v>
      </c>
      <c r="C3223">
        <v>30</v>
      </c>
      <c r="D3223">
        <v>15</v>
      </c>
      <c r="E3223">
        <v>0</v>
      </c>
      <c r="F3223">
        <v>32</v>
      </c>
      <c r="G3223">
        <v>1706</v>
      </c>
      <c r="H3223">
        <v>0.69999998807907104</v>
      </c>
      <c r="I3223" t="s">
        <v>392</v>
      </c>
      <c r="J3223" t="s">
        <v>393</v>
      </c>
    </row>
    <row r="3224" spans="1:10" x14ac:dyDescent="0.2">
      <c r="A3224">
        <v>11</v>
      </c>
      <c r="B3224" t="s">
        <v>40</v>
      </c>
      <c r="C3224">
        <v>30</v>
      </c>
      <c r="D3224">
        <v>15</v>
      </c>
      <c r="E3224">
        <v>1</v>
      </c>
      <c r="F3224">
        <v>32</v>
      </c>
      <c r="G3224">
        <v>1738</v>
      </c>
      <c r="H3224">
        <v>0.69999998807907104</v>
      </c>
      <c r="I3224" t="s">
        <v>392</v>
      </c>
      <c r="J3224" t="s">
        <v>393</v>
      </c>
    </row>
    <row r="3226" spans="1:10" x14ac:dyDescent="0.2">
      <c r="A3226" t="s">
        <v>394</v>
      </c>
    </row>
    <row r="3227" spans="1:10" x14ac:dyDescent="0.2">
      <c r="A3227" t="s">
        <v>395</v>
      </c>
      <c r="B3227" t="s">
        <v>396</v>
      </c>
      <c r="C3227">
        <v>2</v>
      </c>
      <c r="D3227">
        <v>3</v>
      </c>
      <c r="E3227">
        <v>4</v>
      </c>
      <c r="F3227">
        <v>5</v>
      </c>
    </row>
    <row r="3228" spans="1:10" x14ac:dyDescent="0.2">
      <c r="A3228">
        <v>1</v>
      </c>
      <c r="B3228" t="s">
        <v>397</v>
      </c>
      <c r="C3228" t="s">
        <v>398</v>
      </c>
      <c r="D3228" t="s">
        <v>392</v>
      </c>
      <c r="E3228" t="s">
        <v>399</v>
      </c>
      <c r="F3228" t="s">
        <v>400</v>
      </c>
    </row>
    <row r="3229" spans="1:10" x14ac:dyDescent="0.2">
      <c r="A3229">
        <v>2</v>
      </c>
      <c r="B3229" t="s">
        <v>392</v>
      </c>
      <c r="C3229" t="s">
        <v>401</v>
      </c>
      <c r="D3229" t="s">
        <v>392</v>
      </c>
      <c r="E3229" t="s">
        <v>402</v>
      </c>
      <c r="F3229" t="s">
        <v>403</v>
      </c>
    </row>
    <row r="3230" spans="1:10" x14ac:dyDescent="0.2">
      <c r="A3230">
        <v>3</v>
      </c>
      <c r="B3230" t="s">
        <v>392</v>
      </c>
      <c r="C3230" t="s">
        <v>404</v>
      </c>
      <c r="D3230" t="s">
        <v>392</v>
      </c>
      <c r="E3230" t="s">
        <v>405</v>
      </c>
      <c r="F3230" t="s">
        <v>40</v>
      </c>
    </row>
    <row r="3231" spans="1:10" x14ac:dyDescent="0.2">
      <c r="A3231">
        <v>4</v>
      </c>
      <c r="B3231" t="s">
        <v>392</v>
      </c>
      <c r="C3231" t="s">
        <v>392</v>
      </c>
      <c r="D3231" t="s">
        <v>392</v>
      </c>
      <c r="E3231" t="s">
        <v>406</v>
      </c>
      <c r="F3231" t="s">
        <v>392</v>
      </c>
    </row>
    <row r="3233" spans="1:8" x14ac:dyDescent="0.2">
      <c r="A3233" t="s">
        <v>407</v>
      </c>
    </row>
    <row r="3235" spans="1:8" x14ac:dyDescent="0.2">
      <c r="A3235" t="s">
        <v>408</v>
      </c>
    </row>
    <row r="3236" spans="1:8" x14ac:dyDescent="0.2">
      <c r="A3236" t="s">
        <v>21</v>
      </c>
      <c r="B3236" t="s">
        <v>22</v>
      </c>
      <c r="C3236" t="s">
        <v>409</v>
      </c>
      <c r="D3236" t="s">
        <v>43</v>
      </c>
      <c r="E3236" t="s">
        <v>410</v>
      </c>
      <c r="F3236" t="s">
        <v>46</v>
      </c>
      <c r="G3236" t="s">
        <v>47</v>
      </c>
      <c r="H3236" t="s">
        <v>30</v>
      </c>
    </row>
    <row r="3237" spans="1:8" x14ac:dyDescent="0.2">
      <c r="A3237">
        <v>1</v>
      </c>
      <c r="B3237" t="s">
        <v>30</v>
      </c>
      <c r="C3237" t="s">
        <v>411</v>
      </c>
      <c r="D3237">
        <v>3.7672998905181885</v>
      </c>
      <c r="E3237">
        <v>3.4723999500274658</v>
      </c>
      <c r="F3237">
        <v>21.532199859619141</v>
      </c>
      <c r="G3237">
        <v>0.16130000352859497</v>
      </c>
      <c r="H3237">
        <v>1</v>
      </c>
    </row>
    <row r="3238" spans="1:8" x14ac:dyDescent="0.2">
      <c r="A3238">
        <v>2</v>
      </c>
      <c r="B3238" t="s">
        <v>31</v>
      </c>
      <c r="C3238" t="s">
        <v>412</v>
      </c>
      <c r="D3238">
        <v>7.5739998817443848</v>
      </c>
      <c r="E3238">
        <v>1.614799976348877</v>
      </c>
      <c r="F3238">
        <v>1.996399998664856</v>
      </c>
      <c r="G3238">
        <v>0.80889999866485596</v>
      </c>
      <c r="H3238">
        <v>1</v>
      </c>
    </row>
    <row r="3239" spans="1:8" x14ac:dyDescent="0.2">
      <c r="A3239">
        <v>3</v>
      </c>
      <c r="B3239" t="s">
        <v>50</v>
      </c>
      <c r="C3239" t="s">
        <v>413</v>
      </c>
      <c r="D3239">
        <v>15.250300407409668</v>
      </c>
      <c r="E3239">
        <v>1.0709999799728394</v>
      </c>
      <c r="F3239">
        <v>1.2035000324249268</v>
      </c>
      <c r="G3239">
        <v>0.88969999551773071</v>
      </c>
      <c r="H3239">
        <v>1.0002000331878662</v>
      </c>
    </row>
    <row r="3240" spans="1:8" x14ac:dyDescent="0.2">
      <c r="A3240">
        <v>4</v>
      </c>
      <c r="B3240" t="s">
        <v>51</v>
      </c>
      <c r="C3240" t="s">
        <v>414</v>
      </c>
      <c r="D3240">
        <v>24.793899536132812</v>
      </c>
      <c r="E3240">
        <v>0.86309999227523804</v>
      </c>
      <c r="F3240">
        <v>0.93500000238418579</v>
      </c>
      <c r="G3240">
        <v>0.92309999465942383</v>
      </c>
      <c r="H3240">
        <v>1.0001000165939331</v>
      </c>
    </row>
    <row r="3241" spans="1:8" x14ac:dyDescent="0.2">
      <c r="A3241">
        <v>5</v>
      </c>
      <c r="B3241" t="s">
        <v>52</v>
      </c>
      <c r="C3241" t="s">
        <v>415</v>
      </c>
      <c r="D3241">
        <v>11.592599868774414</v>
      </c>
      <c r="E3241">
        <v>5.3768000602722168</v>
      </c>
      <c r="F3241">
        <v>10.723799705505371</v>
      </c>
      <c r="G3241">
        <v>0.49950000643730164</v>
      </c>
      <c r="H3241">
        <v>1.0038000345230103</v>
      </c>
    </row>
    <row r="3242" spans="1:8" x14ac:dyDescent="0.2">
      <c r="A3242">
        <v>6</v>
      </c>
      <c r="B3242" t="s">
        <v>53</v>
      </c>
      <c r="C3242" t="s">
        <v>416</v>
      </c>
      <c r="D3242">
        <v>21.579999923706055</v>
      </c>
      <c r="E3242">
        <v>3.6456000804901123</v>
      </c>
      <c r="F3242">
        <v>5.8873000144958496</v>
      </c>
      <c r="G3242">
        <v>0.61500000953674316</v>
      </c>
      <c r="H3242">
        <v>1.0068999528884888</v>
      </c>
    </row>
    <row r="3243" spans="1:8" x14ac:dyDescent="0.2">
      <c r="A3243">
        <v>7</v>
      </c>
      <c r="B3243" t="s">
        <v>54</v>
      </c>
      <c r="C3243" t="s">
        <v>414</v>
      </c>
      <c r="D3243">
        <v>55.340999603271484</v>
      </c>
      <c r="E3243">
        <v>3.2097001075744629</v>
      </c>
      <c r="F3243">
        <v>4.4021000862121582</v>
      </c>
      <c r="G3243">
        <v>0.72850000858306885</v>
      </c>
      <c r="H3243">
        <v>1.0009000301361084</v>
      </c>
    </row>
    <row r="3244" spans="1:8" x14ac:dyDescent="0.2">
      <c r="A3244">
        <v>8</v>
      </c>
      <c r="B3244" t="s">
        <v>55</v>
      </c>
      <c r="C3244" t="s">
        <v>416</v>
      </c>
      <c r="D3244">
        <v>20.350000381469727</v>
      </c>
      <c r="E3244">
        <v>4.6729998588562012</v>
      </c>
      <c r="F3244">
        <v>7.9214000701904297</v>
      </c>
      <c r="G3244">
        <v>0.58609998226165771</v>
      </c>
      <c r="H3244">
        <v>1.0065000057220459</v>
      </c>
    </row>
    <row r="3245" spans="1:8" x14ac:dyDescent="0.2">
      <c r="A3245">
        <v>9</v>
      </c>
      <c r="B3245" t="s">
        <v>56</v>
      </c>
      <c r="C3245" t="s">
        <v>417</v>
      </c>
      <c r="D3245">
        <v>23.877099990844727</v>
      </c>
      <c r="E3245">
        <v>0.19910000264644623</v>
      </c>
      <c r="F3245">
        <v>0.20250000059604645</v>
      </c>
      <c r="G3245">
        <v>0.98320001363754272</v>
      </c>
      <c r="H3245">
        <v>1</v>
      </c>
    </row>
    <row r="3246" spans="1:8" x14ac:dyDescent="0.2">
      <c r="A3246">
        <v>10</v>
      </c>
      <c r="B3246" t="s">
        <v>57</v>
      </c>
      <c r="C3246" t="s">
        <v>418</v>
      </c>
      <c r="D3246">
        <v>42.30059814453125</v>
      </c>
      <c r="E3246">
        <v>0.26780000329017639</v>
      </c>
      <c r="F3246">
        <v>0.27369999885559082</v>
      </c>
      <c r="G3246">
        <v>0.97869998216629028</v>
      </c>
      <c r="H3246">
        <v>1</v>
      </c>
    </row>
    <row r="3247" spans="1:8" x14ac:dyDescent="0.2">
      <c r="A3247">
        <v>11</v>
      </c>
      <c r="B3247" t="s">
        <v>58</v>
      </c>
      <c r="C3247" t="s">
        <v>419</v>
      </c>
      <c r="D3247">
        <v>99.9833984375</v>
      </c>
      <c r="E3247">
        <v>0.59130001068115234</v>
      </c>
      <c r="F3247">
        <v>0.60600000619888306</v>
      </c>
      <c r="G3247">
        <v>0.9757000207901001</v>
      </c>
      <c r="H3247">
        <v>1</v>
      </c>
    </row>
    <row r="3249" spans="1:9" x14ac:dyDescent="0.2">
      <c r="A3249" t="s">
        <v>420</v>
      </c>
    </row>
    <row r="3250" spans="1:9" x14ac:dyDescent="0.2">
      <c r="A3250" t="s">
        <v>21</v>
      </c>
      <c r="B3250" t="s">
        <v>22</v>
      </c>
      <c r="C3250" t="s">
        <v>421</v>
      </c>
      <c r="D3250" t="s">
        <v>24</v>
      </c>
      <c r="E3250" t="s">
        <v>422</v>
      </c>
      <c r="F3250" t="s">
        <v>423</v>
      </c>
      <c r="G3250" t="s">
        <v>27</v>
      </c>
      <c r="H3250" t="s">
        <v>424</v>
      </c>
      <c r="I3250" t="s">
        <v>425</v>
      </c>
    </row>
    <row r="3251" spans="1:9" x14ac:dyDescent="0.2">
      <c r="A3251">
        <v>1</v>
      </c>
      <c r="B3251" t="s">
        <v>30</v>
      </c>
      <c r="C3251">
        <v>2.0010000767456404E-8</v>
      </c>
      <c r="D3251">
        <v>518.70001220703125</v>
      </c>
      <c r="E3251">
        <v>137.5</v>
      </c>
      <c r="F3251">
        <v>84</v>
      </c>
      <c r="G3251">
        <v>0.74000000953674316</v>
      </c>
      <c r="H3251" t="s">
        <v>426</v>
      </c>
      <c r="I3251" t="s">
        <v>427</v>
      </c>
    </row>
    <row r="3252" spans="1:9" x14ac:dyDescent="0.2">
      <c r="A3252">
        <v>2</v>
      </c>
      <c r="B3252" t="s">
        <v>31</v>
      </c>
      <c r="C3252">
        <v>2.0010000767456404E-8</v>
      </c>
      <c r="D3252">
        <v>2201.199951171875</v>
      </c>
      <c r="E3252">
        <v>15.699999809265137</v>
      </c>
      <c r="F3252">
        <v>11</v>
      </c>
      <c r="G3252">
        <v>0.30000001192092896</v>
      </c>
      <c r="H3252" t="s">
        <v>426</v>
      </c>
      <c r="I3252" t="s">
        <v>428</v>
      </c>
    </row>
    <row r="3253" spans="1:9" x14ac:dyDescent="0.2">
      <c r="A3253">
        <v>3</v>
      </c>
      <c r="B3253" t="s">
        <v>32</v>
      </c>
      <c r="C3253">
        <v>2.0010000767456404E-8</v>
      </c>
      <c r="D3253">
        <v>5679.7998046875</v>
      </c>
      <c r="E3253">
        <v>33.599998474121094</v>
      </c>
      <c r="F3253">
        <v>22.700000762939453</v>
      </c>
      <c r="G3253">
        <v>0.18999999761581421</v>
      </c>
      <c r="H3253" t="s">
        <v>426</v>
      </c>
      <c r="I3253" t="s">
        <v>429</v>
      </c>
    </row>
    <row r="3254" spans="1:9" x14ac:dyDescent="0.2">
      <c r="A3254">
        <v>4</v>
      </c>
      <c r="B3254" t="s">
        <v>33</v>
      </c>
      <c r="C3254">
        <v>1.9990000765801597E-8</v>
      </c>
      <c r="D3254">
        <v>9333.5</v>
      </c>
      <c r="E3254">
        <v>48.799999237060547</v>
      </c>
      <c r="F3254">
        <v>43.299999237060547</v>
      </c>
      <c r="G3254">
        <v>0.15000000596046448</v>
      </c>
      <c r="H3254" t="s">
        <v>426</v>
      </c>
      <c r="I3254" t="s">
        <v>430</v>
      </c>
    </row>
    <row r="3255" spans="1:9" x14ac:dyDescent="0.2">
      <c r="A3255">
        <v>5</v>
      </c>
      <c r="B3255" t="s">
        <v>34</v>
      </c>
      <c r="C3255">
        <v>1.9990000765801597E-8</v>
      </c>
      <c r="D3255">
        <v>946.0999755859375</v>
      </c>
      <c r="E3255">
        <v>8</v>
      </c>
      <c r="F3255">
        <v>6</v>
      </c>
      <c r="G3255">
        <v>0.46000000834465027</v>
      </c>
      <c r="H3255" t="s">
        <v>426</v>
      </c>
      <c r="I3255" t="s">
        <v>431</v>
      </c>
    </row>
    <row r="3256" spans="1:9" x14ac:dyDescent="0.2">
      <c r="A3256">
        <v>6</v>
      </c>
      <c r="B3256" t="s">
        <v>35</v>
      </c>
      <c r="C3256">
        <v>1.9999999878450581E-8</v>
      </c>
      <c r="D3256">
        <v>3476.10009765625</v>
      </c>
      <c r="E3256">
        <v>37.200000762939453</v>
      </c>
      <c r="F3256">
        <v>18.200000762939453</v>
      </c>
      <c r="G3256">
        <v>0.23999999463558197</v>
      </c>
      <c r="H3256" t="s">
        <v>426</v>
      </c>
      <c r="I3256" t="s">
        <v>432</v>
      </c>
    </row>
    <row r="3257" spans="1:9" x14ac:dyDescent="0.2">
      <c r="A3257">
        <v>7</v>
      </c>
      <c r="B3257" t="s">
        <v>36</v>
      </c>
      <c r="C3257">
        <v>1.9990000765801597E-8</v>
      </c>
      <c r="D3257">
        <v>10542.5</v>
      </c>
      <c r="E3257">
        <v>126.69999694824219</v>
      </c>
      <c r="F3257">
        <v>38.400001525878906</v>
      </c>
      <c r="G3257">
        <v>0.14000000059604645</v>
      </c>
      <c r="H3257" t="s">
        <v>426</v>
      </c>
      <c r="I3257" t="s">
        <v>430</v>
      </c>
    </row>
    <row r="3258" spans="1:9" x14ac:dyDescent="0.2">
      <c r="A3258">
        <v>8</v>
      </c>
      <c r="B3258" t="s">
        <v>37</v>
      </c>
      <c r="C3258">
        <v>1.9999999878450581E-8</v>
      </c>
      <c r="D3258">
        <v>2742.5</v>
      </c>
      <c r="E3258">
        <v>17.200000762939453</v>
      </c>
      <c r="F3258">
        <v>15</v>
      </c>
      <c r="G3258">
        <v>0.27000001072883606</v>
      </c>
      <c r="H3258" t="s">
        <v>426</v>
      </c>
      <c r="I3258" t="s">
        <v>432</v>
      </c>
    </row>
    <row r="3259" spans="1:9" x14ac:dyDescent="0.2">
      <c r="A3259">
        <v>9</v>
      </c>
      <c r="B3259" t="s">
        <v>38</v>
      </c>
      <c r="C3259">
        <v>1.9990000765801597E-8</v>
      </c>
      <c r="D3259">
        <v>2234.10009765625</v>
      </c>
      <c r="E3259">
        <v>26</v>
      </c>
      <c r="F3259">
        <v>23.200000762939453</v>
      </c>
      <c r="G3259">
        <v>0.30000001192092896</v>
      </c>
      <c r="H3259" t="s">
        <v>426</v>
      </c>
      <c r="I3259" t="s">
        <v>433</v>
      </c>
    </row>
    <row r="3260" spans="1:9" x14ac:dyDescent="0.2">
      <c r="A3260">
        <v>10</v>
      </c>
      <c r="B3260" t="s">
        <v>39</v>
      </c>
      <c r="C3260">
        <v>1.9990000765801597E-8</v>
      </c>
      <c r="D3260">
        <v>3787.300048828125</v>
      </c>
      <c r="E3260">
        <v>69.599998474121094</v>
      </c>
      <c r="F3260">
        <v>20.200000762939453</v>
      </c>
      <c r="G3260">
        <v>0.23000000417232513</v>
      </c>
      <c r="H3260" t="s">
        <v>426</v>
      </c>
      <c r="I3260" t="s">
        <v>434</v>
      </c>
    </row>
    <row r="3261" spans="1:9" x14ac:dyDescent="0.2">
      <c r="A3261">
        <v>11</v>
      </c>
      <c r="B3261" t="s">
        <v>40</v>
      </c>
      <c r="C3261">
        <v>2.0010000767456404E-8</v>
      </c>
      <c r="D3261">
        <v>4901</v>
      </c>
      <c r="E3261">
        <v>11.699999809265137</v>
      </c>
      <c r="F3261">
        <v>9.8999996185302734</v>
      </c>
      <c r="G3261">
        <v>0.20000000298023224</v>
      </c>
      <c r="H3261" t="s">
        <v>426</v>
      </c>
      <c r="I3261" t="s">
        <v>435</v>
      </c>
    </row>
    <row r="3263" spans="1:9" x14ac:dyDescent="0.2">
      <c r="A3263" t="s">
        <v>62</v>
      </c>
    </row>
    <row r="3266" spans="1:10" x14ac:dyDescent="0.2">
      <c r="A3266" t="s">
        <v>368</v>
      </c>
    </row>
    <row r="3267" spans="1:10" x14ac:dyDescent="0.2">
      <c r="A3267" t="s">
        <v>369</v>
      </c>
    </row>
    <row r="3268" spans="1:10" x14ac:dyDescent="0.2">
      <c r="A3268" t="s">
        <v>21</v>
      </c>
      <c r="B3268" t="s">
        <v>22</v>
      </c>
      <c r="C3268" t="s">
        <v>370</v>
      </c>
      <c r="D3268" t="s">
        <v>371</v>
      </c>
      <c r="E3268" t="s">
        <v>372</v>
      </c>
      <c r="F3268" t="s">
        <v>373</v>
      </c>
      <c r="G3268" t="s">
        <v>374</v>
      </c>
      <c r="H3268" t="s">
        <v>375</v>
      </c>
      <c r="I3268" t="s">
        <v>376</v>
      </c>
      <c r="J3268" t="s">
        <v>377</v>
      </c>
    </row>
    <row r="3269" spans="1:10" x14ac:dyDescent="0.2">
      <c r="A3269">
        <v>1</v>
      </c>
      <c r="B3269" t="s">
        <v>30</v>
      </c>
      <c r="C3269" t="s">
        <v>378</v>
      </c>
      <c r="D3269" t="s">
        <v>379</v>
      </c>
      <c r="E3269">
        <v>1</v>
      </c>
      <c r="F3269">
        <v>15</v>
      </c>
      <c r="G3269">
        <v>84.869003295898438</v>
      </c>
      <c r="H3269">
        <v>1.8320000171661377</v>
      </c>
      <c r="I3269">
        <v>6</v>
      </c>
      <c r="J3269">
        <v>5</v>
      </c>
    </row>
    <row r="3270" spans="1:10" x14ac:dyDescent="0.2">
      <c r="A3270">
        <v>2</v>
      </c>
      <c r="B3270" t="s">
        <v>31</v>
      </c>
      <c r="C3270" t="s">
        <v>378</v>
      </c>
      <c r="D3270" t="s">
        <v>380</v>
      </c>
      <c r="E3270">
        <v>2</v>
      </c>
      <c r="F3270">
        <v>15</v>
      </c>
      <c r="G3270">
        <v>151.10800170898438</v>
      </c>
      <c r="H3270">
        <v>0.47277998924255371</v>
      </c>
      <c r="I3270">
        <v>2</v>
      </c>
      <c r="J3270">
        <v>2</v>
      </c>
    </row>
    <row r="3271" spans="1:10" x14ac:dyDescent="0.2">
      <c r="A3271">
        <v>3</v>
      </c>
      <c r="B3271" t="s">
        <v>32</v>
      </c>
      <c r="C3271" t="s">
        <v>378</v>
      </c>
      <c r="D3271" t="s">
        <v>380</v>
      </c>
      <c r="E3271">
        <v>2</v>
      </c>
      <c r="F3271">
        <v>15</v>
      </c>
      <c r="G3271">
        <v>119.48699951171875</v>
      </c>
      <c r="H3271">
        <v>0.37413999438285828</v>
      </c>
      <c r="I3271">
        <v>3</v>
      </c>
      <c r="J3271">
        <v>7</v>
      </c>
    </row>
    <row r="3272" spans="1:10" x14ac:dyDescent="0.2">
      <c r="A3272">
        <v>4</v>
      </c>
      <c r="B3272" t="s">
        <v>33</v>
      </c>
      <c r="C3272" t="s">
        <v>378</v>
      </c>
      <c r="D3272" t="s">
        <v>380</v>
      </c>
      <c r="E3272">
        <v>2</v>
      </c>
      <c r="F3272">
        <v>15</v>
      </c>
      <c r="G3272">
        <v>107.24500274658203</v>
      </c>
      <c r="H3272">
        <v>0.33583998680114746</v>
      </c>
      <c r="I3272">
        <v>2</v>
      </c>
      <c r="J3272">
        <v>2.4000000953674316</v>
      </c>
    </row>
    <row r="3273" spans="1:10" x14ac:dyDescent="0.2">
      <c r="A3273">
        <v>5</v>
      </c>
      <c r="B3273" t="s">
        <v>34</v>
      </c>
      <c r="C3273" t="s">
        <v>378</v>
      </c>
      <c r="D3273" t="s">
        <v>381</v>
      </c>
      <c r="E3273">
        <v>4</v>
      </c>
      <c r="F3273">
        <v>15</v>
      </c>
      <c r="G3273">
        <v>129.45700073242188</v>
      </c>
      <c r="H3273">
        <v>1.1910099983215332</v>
      </c>
      <c r="I3273">
        <v>4.9000000953674316</v>
      </c>
      <c r="J3273">
        <v>4.1999998092651367</v>
      </c>
    </row>
    <row r="3274" spans="1:10" x14ac:dyDescent="0.2">
      <c r="A3274">
        <v>6</v>
      </c>
      <c r="B3274" t="s">
        <v>35</v>
      </c>
      <c r="C3274" t="s">
        <v>378</v>
      </c>
      <c r="D3274" t="s">
        <v>381</v>
      </c>
      <c r="E3274">
        <v>4</v>
      </c>
      <c r="F3274">
        <v>15</v>
      </c>
      <c r="G3274">
        <v>90.679000854492188</v>
      </c>
      <c r="H3274">
        <v>0.83393001556396484</v>
      </c>
      <c r="I3274">
        <v>5.5</v>
      </c>
      <c r="J3274">
        <v>5.9000000953674316</v>
      </c>
    </row>
    <row r="3275" spans="1:10" x14ac:dyDescent="0.2">
      <c r="A3275">
        <v>7</v>
      </c>
      <c r="B3275" t="s">
        <v>36</v>
      </c>
      <c r="C3275" t="s">
        <v>378</v>
      </c>
      <c r="D3275" t="s">
        <v>381</v>
      </c>
      <c r="E3275">
        <v>4</v>
      </c>
      <c r="F3275">
        <v>15</v>
      </c>
      <c r="G3275">
        <v>77.502998352050781</v>
      </c>
      <c r="H3275">
        <v>0.71253997087478638</v>
      </c>
      <c r="I3275">
        <v>3.2999999523162842</v>
      </c>
      <c r="J3275">
        <v>4.0999999046325684</v>
      </c>
    </row>
    <row r="3276" spans="1:10" x14ac:dyDescent="0.2">
      <c r="A3276">
        <v>8</v>
      </c>
      <c r="B3276" t="s">
        <v>37</v>
      </c>
      <c r="C3276" t="s">
        <v>378</v>
      </c>
      <c r="D3276" t="s">
        <v>381</v>
      </c>
      <c r="E3276">
        <v>4</v>
      </c>
      <c r="F3276">
        <v>15</v>
      </c>
      <c r="G3276">
        <v>107.51300048828125</v>
      </c>
      <c r="H3276">
        <v>0.98900002241134644</v>
      </c>
      <c r="I3276">
        <v>7.5</v>
      </c>
      <c r="J3276">
        <v>3</v>
      </c>
    </row>
    <row r="3277" spans="1:10" x14ac:dyDescent="0.2">
      <c r="A3277">
        <v>9</v>
      </c>
      <c r="B3277" t="s">
        <v>38</v>
      </c>
      <c r="C3277" t="s">
        <v>378</v>
      </c>
      <c r="D3277" t="s">
        <v>382</v>
      </c>
      <c r="E3277">
        <v>5</v>
      </c>
      <c r="F3277">
        <v>15</v>
      </c>
      <c r="G3277">
        <v>134.93400573730469</v>
      </c>
      <c r="H3277">
        <v>0.19359999895095825</v>
      </c>
      <c r="I3277">
        <v>3.5</v>
      </c>
      <c r="J3277">
        <v>3.5999999046325684</v>
      </c>
    </row>
    <row r="3278" spans="1:10" x14ac:dyDescent="0.2">
      <c r="A3278">
        <v>10</v>
      </c>
      <c r="B3278" t="s">
        <v>39</v>
      </c>
      <c r="C3278" t="s">
        <v>378</v>
      </c>
      <c r="D3278" t="s">
        <v>382</v>
      </c>
      <c r="E3278">
        <v>5</v>
      </c>
      <c r="F3278">
        <v>15</v>
      </c>
      <c r="G3278">
        <v>146.42500305175781</v>
      </c>
      <c r="H3278">
        <v>0.21017999947071075</v>
      </c>
      <c r="I3278">
        <v>1</v>
      </c>
      <c r="J3278">
        <v>3.2999999523162842</v>
      </c>
    </row>
    <row r="3279" spans="1:10" x14ac:dyDescent="0.2">
      <c r="A3279">
        <v>11</v>
      </c>
      <c r="B3279" t="s">
        <v>40</v>
      </c>
      <c r="C3279" t="s">
        <v>378</v>
      </c>
      <c r="D3279" t="s">
        <v>382</v>
      </c>
      <c r="E3279">
        <v>5</v>
      </c>
      <c r="F3279">
        <v>15</v>
      </c>
      <c r="G3279">
        <v>191.38900756835938</v>
      </c>
      <c r="H3279">
        <v>0.27485001087188721</v>
      </c>
      <c r="I3279">
        <v>3</v>
      </c>
      <c r="J3279">
        <v>4</v>
      </c>
    </row>
    <row r="3281" spans="1:10" x14ac:dyDescent="0.2">
      <c r="A3281" t="s">
        <v>21</v>
      </c>
      <c r="B3281" t="s">
        <v>22</v>
      </c>
      <c r="C3281" t="s">
        <v>383</v>
      </c>
      <c r="D3281" t="s">
        <v>384</v>
      </c>
      <c r="E3281" t="s">
        <v>385</v>
      </c>
      <c r="F3281" t="s">
        <v>386</v>
      </c>
      <c r="G3281" t="s">
        <v>387</v>
      </c>
      <c r="H3281" t="s">
        <v>388</v>
      </c>
      <c r="I3281" t="s">
        <v>389</v>
      </c>
      <c r="J3281" t="s">
        <v>390</v>
      </c>
    </row>
    <row r="3282" spans="1:10" x14ac:dyDescent="0.2">
      <c r="A3282">
        <v>1</v>
      </c>
      <c r="B3282" t="s">
        <v>30</v>
      </c>
      <c r="C3282">
        <v>10</v>
      </c>
      <c r="D3282">
        <v>5</v>
      </c>
      <c r="E3282">
        <v>1</v>
      </c>
      <c r="F3282">
        <v>64</v>
      </c>
      <c r="G3282">
        <v>1630</v>
      </c>
      <c r="H3282">
        <v>0.69999998807907104</v>
      </c>
      <c r="I3282">
        <v>9.3000001907348633</v>
      </c>
      <c r="J3282" t="s">
        <v>391</v>
      </c>
    </row>
    <row r="3283" spans="1:10" x14ac:dyDescent="0.2">
      <c r="A3283">
        <v>2</v>
      </c>
      <c r="B3283" t="s">
        <v>31</v>
      </c>
      <c r="C3283">
        <v>20</v>
      </c>
      <c r="D3283">
        <v>10</v>
      </c>
      <c r="E3283">
        <v>0</v>
      </c>
      <c r="F3283">
        <v>64</v>
      </c>
      <c r="G3283">
        <v>1686</v>
      </c>
      <c r="H3283">
        <v>0.69999998807907104</v>
      </c>
      <c r="I3283" t="s">
        <v>392</v>
      </c>
      <c r="J3283" t="s">
        <v>393</v>
      </c>
    </row>
    <row r="3284" spans="1:10" x14ac:dyDescent="0.2">
      <c r="A3284">
        <v>3</v>
      </c>
      <c r="B3284" t="s">
        <v>32</v>
      </c>
      <c r="C3284">
        <v>20</v>
      </c>
      <c r="D3284">
        <v>10</v>
      </c>
      <c r="E3284">
        <v>0</v>
      </c>
      <c r="F3284">
        <v>64</v>
      </c>
      <c r="G3284">
        <v>1672</v>
      </c>
      <c r="H3284">
        <v>0.69999998807907104</v>
      </c>
      <c r="I3284" t="s">
        <v>392</v>
      </c>
      <c r="J3284" t="s">
        <v>393</v>
      </c>
    </row>
    <row r="3285" spans="1:10" x14ac:dyDescent="0.2">
      <c r="A3285">
        <v>4</v>
      </c>
      <c r="B3285" t="s">
        <v>33</v>
      </c>
      <c r="C3285">
        <v>20</v>
      </c>
      <c r="D3285">
        <v>10</v>
      </c>
      <c r="E3285">
        <v>1</v>
      </c>
      <c r="F3285">
        <v>64</v>
      </c>
      <c r="G3285">
        <v>1664</v>
      </c>
      <c r="H3285">
        <v>0.69999998807907104</v>
      </c>
      <c r="I3285" t="s">
        <v>392</v>
      </c>
      <c r="J3285" t="s">
        <v>393</v>
      </c>
    </row>
    <row r="3286" spans="1:10" x14ac:dyDescent="0.2">
      <c r="A3286">
        <v>5</v>
      </c>
      <c r="B3286" t="s">
        <v>34</v>
      </c>
      <c r="C3286">
        <v>10</v>
      </c>
      <c r="D3286">
        <v>5</v>
      </c>
      <c r="E3286">
        <v>1</v>
      </c>
      <c r="F3286">
        <v>32</v>
      </c>
      <c r="G3286">
        <v>1658</v>
      </c>
      <c r="H3286">
        <v>0.69999998807907104</v>
      </c>
      <c r="I3286">
        <v>9.3000001907348633</v>
      </c>
      <c r="J3286" t="s">
        <v>391</v>
      </c>
    </row>
    <row r="3287" spans="1:10" x14ac:dyDescent="0.2">
      <c r="A3287">
        <v>6</v>
      </c>
      <c r="B3287" t="s">
        <v>35</v>
      </c>
      <c r="C3287">
        <v>20</v>
      </c>
      <c r="D3287">
        <v>10</v>
      </c>
      <c r="E3287">
        <v>1</v>
      </c>
      <c r="F3287">
        <v>32</v>
      </c>
      <c r="G3287">
        <v>1632</v>
      </c>
      <c r="H3287">
        <v>0.69999998807907104</v>
      </c>
      <c r="I3287">
        <v>9.3000001907348633</v>
      </c>
      <c r="J3287" t="s">
        <v>391</v>
      </c>
    </row>
    <row r="3288" spans="1:10" x14ac:dyDescent="0.2">
      <c r="A3288">
        <v>7</v>
      </c>
      <c r="B3288" t="s">
        <v>36</v>
      </c>
      <c r="C3288">
        <v>20</v>
      </c>
      <c r="D3288">
        <v>10</v>
      </c>
      <c r="E3288">
        <v>1</v>
      </c>
      <c r="F3288">
        <v>32</v>
      </c>
      <c r="G3288">
        <v>1622</v>
      </c>
      <c r="H3288">
        <v>0.69999998807907104</v>
      </c>
      <c r="I3288">
        <v>9.3000001907348633</v>
      </c>
      <c r="J3288" t="s">
        <v>391</v>
      </c>
    </row>
    <row r="3289" spans="1:10" x14ac:dyDescent="0.2">
      <c r="A3289">
        <v>8</v>
      </c>
      <c r="B3289" t="s">
        <v>37</v>
      </c>
      <c r="C3289">
        <v>20</v>
      </c>
      <c r="D3289">
        <v>10</v>
      </c>
      <c r="E3289">
        <v>1</v>
      </c>
      <c r="F3289">
        <v>32</v>
      </c>
      <c r="G3289">
        <v>1642</v>
      </c>
      <c r="H3289">
        <v>0.69999998807907104</v>
      </c>
      <c r="I3289">
        <v>9.3000001907348633</v>
      </c>
      <c r="J3289" t="s">
        <v>391</v>
      </c>
    </row>
    <row r="3290" spans="1:10" x14ac:dyDescent="0.2">
      <c r="A3290">
        <v>9</v>
      </c>
      <c r="B3290" t="s">
        <v>38</v>
      </c>
      <c r="C3290">
        <v>20</v>
      </c>
      <c r="D3290">
        <v>10</v>
      </c>
      <c r="E3290">
        <v>1</v>
      </c>
      <c r="F3290">
        <v>32</v>
      </c>
      <c r="G3290">
        <v>1690</v>
      </c>
      <c r="H3290">
        <v>0.69999998807907104</v>
      </c>
      <c r="I3290" t="s">
        <v>392</v>
      </c>
      <c r="J3290" t="s">
        <v>393</v>
      </c>
    </row>
    <row r="3291" spans="1:10" x14ac:dyDescent="0.2">
      <c r="A3291">
        <v>10</v>
      </c>
      <c r="B3291" t="s">
        <v>39</v>
      </c>
      <c r="C3291">
        <v>30</v>
      </c>
      <c r="D3291">
        <v>15</v>
      </c>
      <c r="E3291">
        <v>0</v>
      </c>
      <c r="F3291">
        <v>32</v>
      </c>
      <c r="G3291">
        <v>1706</v>
      </c>
      <c r="H3291">
        <v>0.69999998807907104</v>
      </c>
      <c r="I3291" t="s">
        <v>392</v>
      </c>
      <c r="J3291" t="s">
        <v>393</v>
      </c>
    </row>
    <row r="3292" spans="1:10" x14ac:dyDescent="0.2">
      <c r="A3292">
        <v>11</v>
      </c>
      <c r="B3292" t="s">
        <v>40</v>
      </c>
      <c r="C3292">
        <v>30</v>
      </c>
      <c r="D3292">
        <v>15</v>
      </c>
      <c r="E3292">
        <v>1</v>
      </c>
      <c r="F3292">
        <v>32</v>
      </c>
      <c r="G3292">
        <v>1738</v>
      </c>
      <c r="H3292">
        <v>0.69999998807907104</v>
      </c>
      <c r="I3292" t="s">
        <v>392</v>
      </c>
      <c r="J3292" t="s">
        <v>393</v>
      </c>
    </row>
    <row r="3294" spans="1:10" x14ac:dyDescent="0.2">
      <c r="A3294" t="s">
        <v>394</v>
      </c>
    </row>
    <row r="3295" spans="1:10" x14ac:dyDescent="0.2">
      <c r="A3295" t="s">
        <v>395</v>
      </c>
      <c r="B3295" t="s">
        <v>396</v>
      </c>
      <c r="C3295">
        <v>2</v>
      </c>
      <c r="D3295">
        <v>3</v>
      </c>
      <c r="E3295">
        <v>4</v>
      </c>
      <c r="F3295">
        <v>5</v>
      </c>
    </row>
    <row r="3296" spans="1:10" x14ac:dyDescent="0.2">
      <c r="A3296">
        <v>1</v>
      </c>
      <c r="B3296" t="s">
        <v>397</v>
      </c>
      <c r="C3296" t="s">
        <v>398</v>
      </c>
      <c r="D3296" t="s">
        <v>392</v>
      </c>
      <c r="E3296" t="s">
        <v>399</v>
      </c>
      <c r="F3296" t="s">
        <v>400</v>
      </c>
    </row>
    <row r="3297" spans="1:8" x14ac:dyDescent="0.2">
      <c r="A3297">
        <v>2</v>
      </c>
      <c r="B3297" t="s">
        <v>392</v>
      </c>
      <c r="C3297" t="s">
        <v>401</v>
      </c>
      <c r="D3297" t="s">
        <v>392</v>
      </c>
      <c r="E3297" t="s">
        <v>402</v>
      </c>
      <c r="F3297" t="s">
        <v>403</v>
      </c>
    </row>
    <row r="3298" spans="1:8" x14ac:dyDescent="0.2">
      <c r="A3298">
        <v>3</v>
      </c>
      <c r="B3298" t="s">
        <v>392</v>
      </c>
      <c r="C3298" t="s">
        <v>404</v>
      </c>
      <c r="D3298" t="s">
        <v>392</v>
      </c>
      <c r="E3298" t="s">
        <v>405</v>
      </c>
      <c r="F3298" t="s">
        <v>40</v>
      </c>
    </row>
    <row r="3299" spans="1:8" x14ac:dyDescent="0.2">
      <c r="A3299">
        <v>4</v>
      </c>
      <c r="B3299" t="s">
        <v>392</v>
      </c>
      <c r="C3299" t="s">
        <v>392</v>
      </c>
      <c r="D3299" t="s">
        <v>392</v>
      </c>
      <c r="E3299" t="s">
        <v>406</v>
      </c>
      <c r="F3299" t="s">
        <v>392</v>
      </c>
    </row>
    <row r="3301" spans="1:8" x14ac:dyDescent="0.2">
      <c r="A3301" t="s">
        <v>407</v>
      </c>
    </row>
    <row r="3303" spans="1:8" x14ac:dyDescent="0.2">
      <c r="A3303" t="s">
        <v>408</v>
      </c>
    </row>
    <row r="3304" spans="1:8" x14ac:dyDescent="0.2">
      <c r="A3304" t="s">
        <v>21</v>
      </c>
      <c r="B3304" t="s">
        <v>22</v>
      </c>
      <c r="C3304" t="s">
        <v>409</v>
      </c>
      <c r="D3304" t="s">
        <v>43</v>
      </c>
      <c r="E3304" t="s">
        <v>410</v>
      </c>
      <c r="F3304" t="s">
        <v>46</v>
      </c>
      <c r="G3304" t="s">
        <v>47</v>
      </c>
      <c r="H3304" t="s">
        <v>30</v>
      </c>
    </row>
    <row r="3305" spans="1:8" x14ac:dyDescent="0.2">
      <c r="A3305">
        <v>1</v>
      </c>
      <c r="B3305" t="s">
        <v>30</v>
      </c>
      <c r="C3305" t="s">
        <v>411</v>
      </c>
      <c r="D3305">
        <v>3.7672998905181885</v>
      </c>
      <c r="E3305">
        <v>3.4723999500274658</v>
      </c>
      <c r="F3305">
        <v>21.532199859619141</v>
      </c>
      <c r="G3305">
        <v>0.16130000352859497</v>
      </c>
      <c r="H3305">
        <v>1</v>
      </c>
    </row>
    <row r="3306" spans="1:8" x14ac:dyDescent="0.2">
      <c r="A3306">
        <v>2</v>
      </c>
      <c r="B3306" t="s">
        <v>31</v>
      </c>
      <c r="C3306" t="s">
        <v>412</v>
      </c>
      <c r="D3306">
        <v>7.5739998817443848</v>
      </c>
      <c r="E3306">
        <v>1.614799976348877</v>
      </c>
      <c r="F3306">
        <v>1.996399998664856</v>
      </c>
      <c r="G3306">
        <v>0.80889999866485596</v>
      </c>
      <c r="H3306">
        <v>1</v>
      </c>
    </row>
    <row r="3307" spans="1:8" x14ac:dyDescent="0.2">
      <c r="A3307">
        <v>3</v>
      </c>
      <c r="B3307" t="s">
        <v>50</v>
      </c>
      <c r="C3307" t="s">
        <v>413</v>
      </c>
      <c r="D3307">
        <v>15.250300407409668</v>
      </c>
      <c r="E3307">
        <v>1.0709999799728394</v>
      </c>
      <c r="F3307">
        <v>1.2035000324249268</v>
      </c>
      <c r="G3307">
        <v>0.88969999551773071</v>
      </c>
      <c r="H3307">
        <v>1.0002000331878662</v>
      </c>
    </row>
    <row r="3308" spans="1:8" x14ac:dyDescent="0.2">
      <c r="A3308">
        <v>4</v>
      </c>
      <c r="B3308" t="s">
        <v>51</v>
      </c>
      <c r="C3308" t="s">
        <v>414</v>
      </c>
      <c r="D3308">
        <v>24.793899536132812</v>
      </c>
      <c r="E3308">
        <v>0.86309999227523804</v>
      </c>
      <c r="F3308">
        <v>0.93500000238418579</v>
      </c>
      <c r="G3308">
        <v>0.92309999465942383</v>
      </c>
      <c r="H3308">
        <v>1.0001000165939331</v>
      </c>
    </row>
    <row r="3309" spans="1:8" x14ac:dyDescent="0.2">
      <c r="A3309">
        <v>5</v>
      </c>
      <c r="B3309" t="s">
        <v>52</v>
      </c>
      <c r="C3309" t="s">
        <v>415</v>
      </c>
      <c r="D3309">
        <v>11.592599868774414</v>
      </c>
      <c r="E3309">
        <v>5.3768000602722168</v>
      </c>
      <c r="F3309">
        <v>10.723799705505371</v>
      </c>
      <c r="G3309">
        <v>0.49950000643730164</v>
      </c>
      <c r="H3309">
        <v>1.0038000345230103</v>
      </c>
    </row>
    <row r="3310" spans="1:8" x14ac:dyDescent="0.2">
      <c r="A3310">
        <v>6</v>
      </c>
      <c r="B3310" t="s">
        <v>53</v>
      </c>
      <c r="C3310" t="s">
        <v>416</v>
      </c>
      <c r="D3310">
        <v>21.579999923706055</v>
      </c>
      <c r="E3310">
        <v>3.6456000804901123</v>
      </c>
      <c r="F3310">
        <v>5.8873000144958496</v>
      </c>
      <c r="G3310">
        <v>0.61500000953674316</v>
      </c>
      <c r="H3310">
        <v>1.0068999528884888</v>
      </c>
    </row>
    <row r="3311" spans="1:8" x14ac:dyDescent="0.2">
      <c r="A3311">
        <v>7</v>
      </c>
      <c r="B3311" t="s">
        <v>54</v>
      </c>
      <c r="C3311" t="s">
        <v>414</v>
      </c>
      <c r="D3311">
        <v>55.340999603271484</v>
      </c>
      <c r="E3311">
        <v>3.2097001075744629</v>
      </c>
      <c r="F3311">
        <v>4.4021000862121582</v>
      </c>
      <c r="G3311">
        <v>0.72850000858306885</v>
      </c>
      <c r="H3311">
        <v>1.0009000301361084</v>
      </c>
    </row>
    <row r="3312" spans="1:8" x14ac:dyDescent="0.2">
      <c r="A3312">
        <v>8</v>
      </c>
      <c r="B3312" t="s">
        <v>55</v>
      </c>
      <c r="C3312" t="s">
        <v>416</v>
      </c>
      <c r="D3312">
        <v>20.350000381469727</v>
      </c>
      <c r="E3312">
        <v>4.6729998588562012</v>
      </c>
      <c r="F3312">
        <v>7.9214000701904297</v>
      </c>
      <c r="G3312">
        <v>0.58609998226165771</v>
      </c>
      <c r="H3312">
        <v>1.0065000057220459</v>
      </c>
    </row>
    <row r="3313" spans="1:9" x14ac:dyDescent="0.2">
      <c r="A3313">
        <v>9</v>
      </c>
      <c r="B3313" t="s">
        <v>56</v>
      </c>
      <c r="C3313" t="s">
        <v>417</v>
      </c>
      <c r="D3313">
        <v>23.877099990844727</v>
      </c>
      <c r="E3313">
        <v>0.19910000264644623</v>
      </c>
      <c r="F3313">
        <v>0.20250000059604645</v>
      </c>
      <c r="G3313">
        <v>0.98320001363754272</v>
      </c>
      <c r="H3313">
        <v>1</v>
      </c>
    </row>
    <row r="3314" spans="1:9" x14ac:dyDescent="0.2">
      <c r="A3314">
        <v>10</v>
      </c>
      <c r="B3314" t="s">
        <v>57</v>
      </c>
      <c r="C3314" t="s">
        <v>418</v>
      </c>
      <c r="D3314">
        <v>42.30059814453125</v>
      </c>
      <c r="E3314">
        <v>0.26780000329017639</v>
      </c>
      <c r="F3314">
        <v>0.27369999885559082</v>
      </c>
      <c r="G3314">
        <v>0.97869998216629028</v>
      </c>
      <c r="H3314">
        <v>1</v>
      </c>
    </row>
    <row r="3315" spans="1:9" x14ac:dyDescent="0.2">
      <c r="A3315">
        <v>11</v>
      </c>
      <c r="B3315" t="s">
        <v>58</v>
      </c>
      <c r="C3315" t="s">
        <v>419</v>
      </c>
      <c r="D3315">
        <v>99.9833984375</v>
      </c>
      <c r="E3315">
        <v>0.59130001068115234</v>
      </c>
      <c r="F3315">
        <v>0.60600000619888306</v>
      </c>
      <c r="G3315">
        <v>0.9757000207901001</v>
      </c>
      <c r="H3315">
        <v>1</v>
      </c>
    </row>
    <row r="3317" spans="1:9" x14ac:dyDescent="0.2">
      <c r="A3317" t="s">
        <v>420</v>
      </c>
    </row>
    <row r="3318" spans="1:9" x14ac:dyDescent="0.2">
      <c r="A3318" t="s">
        <v>21</v>
      </c>
      <c r="B3318" t="s">
        <v>22</v>
      </c>
      <c r="C3318" t="s">
        <v>421</v>
      </c>
      <c r="D3318" t="s">
        <v>24</v>
      </c>
      <c r="E3318" t="s">
        <v>422</v>
      </c>
      <c r="F3318" t="s">
        <v>423</v>
      </c>
      <c r="G3318" t="s">
        <v>27</v>
      </c>
      <c r="H3318" t="s">
        <v>424</v>
      </c>
      <c r="I3318" t="s">
        <v>425</v>
      </c>
    </row>
    <row r="3319" spans="1:9" x14ac:dyDescent="0.2">
      <c r="A3319">
        <v>1</v>
      </c>
      <c r="B3319" t="s">
        <v>30</v>
      </c>
      <c r="C3319">
        <v>2.0010000767456404E-8</v>
      </c>
      <c r="D3319">
        <v>518.70001220703125</v>
      </c>
      <c r="E3319">
        <v>137.5</v>
      </c>
      <c r="F3319">
        <v>84</v>
      </c>
      <c r="G3319">
        <v>0.74000000953674316</v>
      </c>
      <c r="H3319" t="s">
        <v>426</v>
      </c>
      <c r="I3319" t="s">
        <v>427</v>
      </c>
    </row>
    <row r="3320" spans="1:9" x14ac:dyDescent="0.2">
      <c r="A3320">
        <v>2</v>
      </c>
      <c r="B3320" t="s">
        <v>31</v>
      </c>
      <c r="C3320">
        <v>2.0010000767456404E-8</v>
      </c>
      <c r="D3320">
        <v>2201.199951171875</v>
      </c>
      <c r="E3320">
        <v>15.699999809265137</v>
      </c>
      <c r="F3320">
        <v>11</v>
      </c>
      <c r="G3320">
        <v>0.30000001192092896</v>
      </c>
      <c r="H3320" t="s">
        <v>426</v>
      </c>
      <c r="I3320" t="s">
        <v>428</v>
      </c>
    </row>
    <row r="3321" spans="1:9" x14ac:dyDescent="0.2">
      <c r="A3321">
        <v>3</v>
      </c>
      <c r="B3321" t="s">
        <v>32</v>
      </c>
      <c r="C3321">
        <v>2.0010000767456404E-8</v>
      </c>
      <c r="D3321">
        <v>5679.7998046875</v>
      </c>
      <c r="E3321">
        <v>33.599998474121094</v>
      </c>
      <c r="F3321">
        <v>22.700000762939453</v>
      </c>
      <c r="G3321">
        <v>0.18999999761581421</v>
      </c>
      <c r="H3321" t="s">
        <v>426</v>
      </c>
      <c r="I3321" t="s">
        <v>429</v>
      </c>
    </row>
    <row r="3322" spans="1:9" x14ac:dyDescent="0.2">
      <c r="A3322">
        <v>4</v>
      </c>
      <c r="B3322" t="s">
        <v>33</v>
      </c>
      <c r="C3322">
        <v>1.9990000765801597E-8</v>
      </c>
      <c r="D3322">
        <v>9333.5</v>
      </c>
      <c r="E3322">
        <v>48.799999237060547</v>
      </c>
      <c r="F3322">
        <v>43.299999237060547</v>
      </c>
      <c r="G3322">
        <v>0.15000000596046448</v>
      </c>
      <c r="H3322" t="s">
        <v>426</v>
      </c>
      <c r="I3322" t="s">
        <v>430</v>
      </c>
    </row>
    <row r="3323" spans="1:9" x14ac:dyDescent="0.2">
      <c r="A3323">
        <v>5</v>
      </c>
      <c r="B3323" t="s">
        <v>34</v>
      </c>
      <c r="C3323">
        <v>1.9990000765801597E-8</v>
      </c>
      <c r="D3323">
        <v>946.0999755859375</v>
      </c>
      <c r="E3323">
        <v>8</v>
      </c>
      <c r="F3323">
        <v>6</v>
      </c>
      <c r="G3323">
        <v>0.46000000834465027</v>
      </c>
      <c r="H3323" t="s">
        <v>426</v>
      </c>
      <c r="I3323" t="s">
        <v>431</v>
      </c>
    </row>
    <row r="3324" spans="1:9" x14ac:dyDescent="0.2">
      <c r="A3324">
        <v>6</v>
      </c>
      <c r="B3324" t="s">
        <v>35</v>
      </c>
      <c r="C3324">
        <v>1.9999999878450581E-8</v>
      </c>
      <c r="D3324">
        <v>3476.10009765625</v>
      </c>
      <c r="E3324">
        <v>37.200000762939453</v>
      </c>
      <c r="F3324">
        <v>18.200000762939453</v>
      </c>
      <c r="G3324">
        <v>0.23999999463558197</v>
      </c>
      <c r="H3324" t="s">
        <v>426</v>
      </c>
      <c r="I3324" t="s">
        <v>432</v>
      </c>
    </row>
    <row r="3325" spans="1:9" x14ac:dyDescent="0.2">
      <c r="A3325">
        <v>7</v>
      </c>
      <c r="B3325" t="s">
        <v>36</v>
      </c>
      <c r="C3325">
        <v>1.9990000765801597E-8</v>
      </c>
      <c r="D3325">
        <v>10542.5</v>
      </c>
      <c r="E3325">
        <v>126.69999694824219</v>
      </c>
      <c r="F3325">
        <v>38.400001525878906</v>
      </c>
      <c r="G3325">
        <v>0.14000000059604645</v>
      </c>
      <c r="H3325" t="s">
        <v>426</v>
      </c>
      <c r="I3325" t="s">
        <v>430</v>
      </c>
    </row>
    <row r="3326" spans="1:9" x14ac:dyDescent="0.2">
      <c r="A3326">
        <v>8</v>
      </c>
      <c r="B3326" t="s">
        <v>37</v>
      </c>
      <c r="C3326">
        <v>1.9999999878450581E-8</v>
      </c>
      <c r="D3326">
        <v>2742.5</v>
      </c>
      <c r="E3326">
        <v>17.200000762939453</v>
      </c>
      <c r="F3326">
        <v>15</v>
      </c>
      <c r="G3326">
        <v>0.27000001072883606</v>
      </c>
      <c r="H3326" t="s">
        <v>426</v>
      </c>
      <c r="I3326" t="s">
        <v>432</v>
      </c>
    </row>
    <row r="3327" spans="1:9" x14ac:dyDescent="0.2">
      <c r="A3327">
        <v>9</v>
      </c>
      <c r="B3327" t="s">
        <v>38</v>
      </c>
      <c r="C3327">
        <v>1.9990000765801597E-8</v>
      </c>
      <c r="D3327">
        <v>2234.10009765625</v>
      </c>
      <c r="E3327">
        <v>26</v>
      </c>
      <c r="F3327">
        <v>23.200000762939453</v>
      </c>
      <c r="G3327">
        <v>0.30000001192092896</v>
      </c>
      <c r="H3327" t="s">
        <v>426</v>
      </c>
      <c r="I3327" t="s">
        <v>433</v>
      </c>
    </row>
    <row r="3328" spans="1:9" x14ac:dyDescent="0.2">
      <c r="A3328">
        <v>10</v>
      </c>
      <c r="B3328" t="s">
        <v>39</v>
      </c>
      <c r="C3328">
        <v>1.9990000765801597E-8</v>
      </c>
      <c r="D3328">
        <v>3787.300048828125</v>
      </c>
      <c r="E3328">
        <v>69.599998474121094</v>
      </c>
      <c r="F3328">
        <v>20.200000762939453</v>
      </c>
      <c r="G3328">
        <v>0.23000000417232513</v>
      </c>
      <c r="H3328" t="s">
        <v>426</v>
      </c>
      <c r="I3328" t="s">
        <v>434</v>
      </c>
    </row>
    <row r="3329" spans="1:10" x14ac:dyDescent="0.2">
      <c r="A3329">
        <v>11</v>
      </c>
      <c r="B3329" t="s">
        <v>40</v>
      </c>
      <c r="C3329">
        <v>2.0010000767456404E-8</v>
      </c>
      <c r="D3329">
        <v>4901</v>
      </c>
      <c r="E3329">
        <v>11.699999809265137</v>
      </c>
      <c r="F3329">
        <v>9.8999996185302734</v>
      </c>
      <c r="G3329">
        <v>0.20000000298023224</v>
      </c>
      <c r="H3329" t="s">
        <v>426</v>
      </c>
      <c r="I3329" t="s">
        <v>435</v>
      </c>
    </row>
    <row r="3331" spans="1:10" x14ac:dyDescent="0.2">
      <c r="A3331" t="s">
        <v>62</v>
      </c>
    </row>
    <row r="3334" spans="1:10" x14ac:dyDescent="0.2">
      <c r="A3334" t="s">
        <v>368</v>
      </c>
    </row>
    <row r="3335" spans="1:10" x14ac:dyDescent="0.2">
      <c r="A3335" t="s">
        <v>369</v>
      </c>
    </row>
    <row r="3336" spans="1:10" x14ac:dyDescent="0.2">
      <c r="A3336" t="s">
        <v>21</v>
      </c>
      <c r="B3336" t="s">
        <v>22</v>
      </c>
      <c r="C3336" t="s">
        <v>370</v>
      </c>
      <c r="D3336" t="s">
        <v>371</v>
      </c>
      <c r="E3336" t="s">
        <v>372</v>
      </c>
      <c r="F3336" t="s">
        <v>373</v>
      </c>
      <c r="G3336" t="s">
        <v>374</v>
      </c>
      <c r="H3336" t="s">
        <v>375</v>
      </c>
      <c r="I3336" t="s">
        <v>376</v>
      </c>
      <c r="J3336" t="s">
        <v>377</v>
      </c>
    </row>
    <row r="3337" spans="1:10" x14ac:dyDescent="0.2">
      <c r="A3337">
        <v>1</v>
      </c>
      <c r="B3337" t="s">
        <v>30</v>
      </c>
      <c r="C3337" t="s">
        <v>378</v>
      </c>
      <c r="D3337" t="s">
        <v>379</v>
      </c>
      <c r="E3337">
        <v>1</v>
      </c>
      <c r="F3337">
        <v>15</v>
      </c>
      <c r="G3337">
        <v>84.869003295898438</v>
      </c>
      <c r="H3337">
        <v>1.8320000171661377</v>
      </c>
      <c r="I3337">
        <v>6</v>
      </c>
      <c r="J3337">
        <v>5</v>
      </c>
    </row>
    <row r="3338" spans="1:10" x14ac:dyDescent="0.2">
      <c r="A3338">
        <v>2</v>
      </c>
      <c r="B3338" t="s">
        <v>31</v>
      </c>
      <c r="C3338" t="s">
        <v>378</v>
      </c>
      <c r="D3338" t="s">
        <v>380</v>
      </c>
      <c r="E3338">
        <v>2</v>
      </c>
      <c r="F3338">
        <v>15</v>
      </c>
      <c r="G3338">
        <v>151.10800170898438</v>
      </c>
      <c r="H3338">
        <v>0.47277998924255371</v>
      </c>
      <c r="I3338">
        <v>2</v>
      </c>
      <c r="J3338">
        <v>2</v>
      </c>
    </row>
    <row r="3339" spans="1:10" x14ac:dyDescent="0.2">
      <c r="A3339">
        <v>3</v>
      </c>
      <c r="B3339" t="s">
        <v>32</v>
      </c>
      <c r="C3339" t="s">
        <v>378</v>
      </c>
      <c r="D3339" t="s">
        <v>380</v>
      </c>
      <c r="E3339">
        <v>2</v>
      </c>
      <c r="F3339">
        <v>15</v>
      </c>
      <c r="G3339">
        <v>119.48699951171875</v>
      </c>
      <c r="H3339">
        <v>0.37413999438285828</v>
      </c>
      <c r="I3339">
        <v>3</v>
      </c>
      <c r="J3339">
        <v>7</v>
      </c>
    </row>
    <row r="3340" spans="1:10" x14ac:dyDescent="0.2">
      <c r="A3340">
        <v>4</v>
      </c>
      <c r="B3340" t="s">
        <v>33</v>
      </c>
      <c r="C3340" t="s">
        <v>378</v>
      </c>
      <c r="D3340" t="s">
        <v>380</v>
      </c>
      <c r="E3340">
        <v>2</v>
      </c>
      <c r="F3340">
        <v>15</v>
      </c>
      <c r="G3340">
        <v>107.24500274658203</v>
      </c>
      <c r="H3340">
        <v>0.33583998680114746</v>
      </c>
      <c r="I3340">
        <v>2</v>
      </c>
      <c r="J3340">
        <v>2.4000000953674316</v>
      </c>
    </row>
    <row r="3341" spans="1:10" x14ac:dyDescent="0.2">
      <c r="A3341">
        <v>5</v>
      </c>
      <c r="B3341" t="s">
        <v>34</v>
      </c>
      <c r="C3341" t="s">
        <v>378</v>
      </c>
      <c r="D3341" t="s">
        <v>381</v>
      </c>
      <c r="E3341">
        <v>4</v>
      </c>
      <c r="F3341">
        <v>15</v>
      </c>
      <c r="G3341">
        <v>129.45700073242188</v>
      </c>
      <c r="H3341">
        <v>1.1910099983215332</v>
      </c>
      <c r="I3341">
        <v>4.9000000953674316</v>
      </c>
      <c r="J3341">
        <v>4.1999998092651367</v>
      </c>
    </row>
    <row r="3342" spans="1:10" x14ac:dyDescent="0.2">
      <c r="A3342">
        <v>6</v>
      </c>
      <c r="B3342" t="s">
        <v>35</v>
      </c>
      <c r="C3342" t="s">
        <v>378</v>
      </c>
      <c r="D3342" t="s">
        <v>381</v>
      </c>
      <c r="E3342">
        <v>4</v>
      </c>
      <c r="F3342">
        <v>15</v>
      </c>
      <c r="G3342">
        <v>90.679000854492188</v>
      </c>
      <c r="H3342">
        <v>0.83393001556396484</v>
      </c>
      <c r="I3342">
        <v>5.5</v>
      </c>
      <c r="J3342">
        <v>5.9000000953674316</v>
      </c>
    </row>
    <row r="3343" spans="1:10" x14ac:dyDescent="0.2">
      <c r="A3343">
        <v>7</v>
      </c>
      <c r="B3343" t="s">
        <v>36</v>
      </c>
      <c r="C3343" t="s">
        <v>378</v>
      </c>
      <c r="D3343" t="s">
        <v>381</v>
      </c>
      <c r="E3343">
        <v>4</v>
      </c>
      <c r="F3343">
        <v>15</v>
      </c>
      <c r="G3343">
        <v>77.502998352050781</v>
      </c>
      <c r="H3343">
        <v>0.71253997087478638</v>
      </c>
      <c r="I3343">
        <v>3.2999999523162842</v>
      </c>
      <c r="J3343">
        <v>4.0999999046325684</v>
      </c>
    </row>
    <row r="3344" spans="1:10" x14ac:dyDescent="0.2">
      <c r="A3344">
        <v>8</v>
      </c>
      <c r="B3344" t="s">
        <v>37</v>
      </c>
      <c r="C3344" t="s">
        <v>378</v>
      </c>
      <c r="D3344" t="s">
        <v>381</v>
      </c>
      <c r="E3344">
        <v>4</v>
      </c>
      <c r="F3344">
        <v>15</v>
      </c>
      <c r="G3344">
        <v>107.51300048828125</v>
      </c>
      <c r="H3344">
        <v>0.98900002241134644</v>
      </c>
      <c r="I3344">
        <v>7.5</v>
      </c>
      <c r="J3344">
        <v>3</v>
      </c>
    </row>
    <row r="3345" spans="1:10" x14ac:dyDescent="0.2">
      <c r="A3345">
        <v>9</v>
      </c>
      <c r="B3345" t="s">
        <v>38</v>
      </c>
      <c r="C3345" t="s">
        <v>378</v>
      </c>
      <c r="D3345" t="s">
        <v>382</v>
      </c>
      <c r="E3345">
        <v>5</v>
      </c>
      <c r="F3345">
        <v>15</v>
      </c>
      <c r="G3345">
        <v>134.93400573730469</v>
      </c>
      <c r="H3345">
        <v>0.19359999895095825</v>
      </c>
      <c r="I3345">
        <v>3.5</v>
      </c>
      <c r="J3345">
        <v>3.5999999046325684</v>
      </c>
    </row>
    <row r="3346" spans="1:10" x14ac:dyDescent="0.2">
      <c r="A3346">
        <v>10</v>
      </c>
      <c r="B3346" t="s">
        <v>39</v>
      </c>
      <c r="C3346" t="s">
        <v>378</v>
      </c>
      <c r="D3346" t="s">
        <v>382</v>
      </c>
      <c r="E3346">
        <v>5</v>
      </c>
      <c r="F3346">
        <v>15</v>
      </c>
      <c r="G3346">
        <v>146.42500305175781</v>
      </c>
      <c r="H3346">
        <v>0.21017999947071075</v>
      </c>
      <c r="I3346">
        <v>1</v>
      </c>
      <c r="J3346">
        <v>3.2999999523162842</v>
      </c>
    </row>
    <row r="3347" spans="1:10" x14ac:dyDescent="0.2">
      <c r="A3347">
        <v>11</v>
      </c>
      <c r="B3347" t="s">
        <v>40</v>
      </c>
      <c r="C3347" t="s">
        <v>378</v>
      </c>
      <c r="D3347" t="s">
        <v>382</v>
      </c>
      <c r="E3347">
        <v>5</v>
      </c>
      <c r="F3347">
        <v>15</v>
      </c>
      <c r="G3347">
        <v>191.38900756835938</v>
      </c>
      <c r="H3347">
        <v>0.27485001087188721</v>
      </c>
      <c r="I3347">
        <v>3</v>
      </c>
      <c r="J3347">
        <v>4</v>
      </c>
    </row>
    <row r="3349" spans="1:10" x14ac:dyDescent="0.2">
      <c r="A3349" t="s">
        <v>21</v>
      </c>
      <c r="B3349" t="s">
        <v>22</v>
      </c>
      <c r="C3349" t="s">
        <v>383</v>
      </c>
      <c r="D3349" t="s">
        <v>384</v>
      </c>
      <c r="E3349" t="s">
        <v>385</v>
      </c>
      <c r="F3349" t="s">
        <v>386</v>
      </c>
      <c r="G3349" t="s">
        <v>387</v>
      </c>
      <c r="H3349" t="s">
        <v>388</v>
      </c>
      <c r="I3349" t="s">
        <v>389</v>
      </c>
      <c r="J3349" t="s">
        <v>390</v>
      </c>
    </row>
    <row r="3350" spans="1:10" x14ac:dyDescent="0.2">
      <c r="A3350">
        <v>1</v>
      </c>
      <c r="B3350" t="s">
        <v>30</v>
      </c>
      <c r="C3350">
        <v>10</v>
      </c>
      <c r="D3350">
        <v>5</v>
      </c>
      <c r="E3350">
        <v>1</v>
      </c>
      <c r="F3350">
        <v>64</v>
      </c>
      <c r="G3350">
        <v>1630</v>
      </c>
      <c r="H3350">
        <v>0.69999998807907104</v>
      </c>
      <c r="I3350">
        <v>9.3000001907348633</v>
      </c>
      <c r="J3350" t="s">
        <v>391</v>
      </c>
    </row>
    <row r="3351" spans="1:10" x14ac:dyDescent="0.2">
      <c r="A3351">
        <v>2</v>
      </c>
      <c r="B3351" t="s">
        <v>31</v>
      </c>
      <c r="C3351">
        <v>20</v>
      </c>
      <c r="D3351">
        <v>10</v>
      </c>
      <c r="E3351">
        <v>0</v>
      </c>
      <c r="F3351">
        <v>64</v>
      </c>
      <c r="G3351">
        <v>1686</v>
      </c>
      <c r="H3351">
        <v>0.69999998807907104</v>
      </c>
      <c r="I3351" t="s">
        <v>392</v>
      </c>
      <c r="J3351" t="s">
        <v>393</v>
      </c>
    </row>
    <row r="3352" spans="1:10" x14ac:dyDescent="0.2">
      <c r="A3352">
        <v>3</v>
      </c>
      <c r="B3352" t="s">
        <v>32</v>
      </c>
      <c r="C3352">
        <v>20</v>
      </c>
      <c r="D3352">
        <v>10</v>
      </c>
      <c r="E3352">
        <v>0</v>
      </c>
      <c r="F3352">
        <v>64</v>
      </c>
      <c r="G3352">
        <v>1672</v>
      </c>
      <c r="H3352">
        <v>0.69999998807907104</v>
      </c>
      <c r="I3352" t="s">
        <v>392</v>
      </c>
      <c r="J3352" t="s">
        <v>393</v>
      </c>
    </row>
    <row r="3353" spans="1:10" x14ac:dyDescent="0.2">
      <c r="A3353">
        <v>4</v>
      </c>
      <c r="B3353" t="s">
        <v>33</v>
      </c>
      <c r="C3353">
        <v>20</v>
      </c>
      <c r="D3353">
        <v>10</v>
      </c>
      <c r="E3353">
        <v>1</v>
      </c>
      <c r="F3353">
        <v>64</v>
      </c>
      <c r="G3353">
        <v>1664</v>
      </c>
      <c r="H3353">
        <v>0.69999998807907104</v>
      </c>
      <c r="I3353" t="s">
        <v>392</v>
      </c>
      <c r="J3353" t="s">
        <v>393</v>
      </c>
    </row>
    <row r="3354" spans="1:10" x14ac:dyDescent="0.2">
      <c r="A3354">
        <v>5</v>
      </c>
      <c r="B3354" t="s">
        <v>34</v>
      </c>
      <c r="C3354">
        <v>10</v>
      </c>
      <c r="D3354">
        <v>5</v>
      </c>
      <c r="E3354">
        <v>1</v>
      </c>
      <c r="F3354">
        <v>32</v>
      </c>
      <c r="G3354">
        <v>1658</v>
      </c>
      <c r="H3354">
        <v>0.69999998807907104</v>
      </c>
      <c r="I3354">
        <v>9.3000001907348633</v>
      </c>
      <c r="J3354" t="s">
        <v>391</v>
      </c>
    </row>
    <row r="3355" spans="1:10" x14ac:dyDescent="0.2">
      <c r="A3355">
        <v>6</v>
      </c>
      <c r="B3355" t="s">
        <v>35</v>
      </c>
      <c r="C3355">
        <v>20</v>
      </c>
      <c r="D3355">
        <v>10</v>
      </c>
      <c r="E3355">
        <v>1</v>
      </c>
      <c r="F3355">
        <v>32</v>
      </c>
      <c r="G3355">
        <v>1632</v>
      </c>
      <c r="H3355">
        <v>0.69999998807907104</v>
      </c>
      <c r="I3355">
        <v>9.3000001907348633</v>
      </c>
      <c r="J3355" t="s">
        <v>391</v>
      </c>
    </row>
    <row r="3356" spans="1:10" x14ac:dyDescent="0.2">
      <c r="A3356">
        <v>7</v>
      </c>
      <c r="B3356" t="s">
        <v>36</v>
      </c>
      <c r="C3356">
        <v>20</v>
      </c>
      <c r="D3356">
        <v>10</v>
      </c>
      <c r="E3356">
        <v>1</v>
      </c>
      <c r="F3356">
        <v>32</v>
      </c>
      <c r="G3356">
        <v>1622</v>
      </c>
      <c r="H3356">
        <v>0.69999998807907104</v>
      </c>
      <c r="I3356">
        <v>9.3000001907348633</v>
      </c>
      <c r="J3356" t="s">
        <v>391</v>
      </c>
    </row>
    <row r="3357" spans="1:10" x14ac:dyDescent="0.2">
      <c r="A3357">
        <v>8</v>
      </c>
      <c r="B3357" t="s">
        <v>37</v>
      </c>
      <c r="C3357">
        <v>20</v>
      </c>
      <c r="D3357">
        <v>10</v>
      </c>
      <c r="E3357">
        <v>1</v>
      </c>
      <c r="F3357">
        <v>32</v>
      </c>
      <c r="G3357">
        <v>1642</v>
      </c>
      <c r="H3357">
        <v>0.69999998807907104</v>
      </c>
      <c r="I3357">
        <v>9.3000001907348633</v>
      </c>
      <c r="J3357" t="s">
        <v>391</v>
      </c>
    </row>
    <row r="3358" spans="1:10" x14ac:dyDescent="0.2">
      <c r="A3358">
        <v>9</v>
      </c>
      <c r="B3358" t="s">
        <v>38</v>
      </c>
      <c r="C3358">
        <v>20</v>
      </c>
      <c r="D3358">
        <v>10</v>
      </c>
      <c r="E3358">
        <v>1</v>
      </c>
      <c r="F3358">
        <v>32</v>
      </c>
      <c r="G3358">
        <v>1690</v>
      </c>
      <c r="H3358">
        <v>0.69999998807907104</v>
      </c>
      <c r="I3358" t="s">
        <v>392</v>
      </c>
      <c r="J3358" t="s">
        <v>393</v>
      </c>
    </row>
    <row r="3359" spans="1:10" x14ac:dyDescent="0.2">
      <c r="A3359">
        <v>10</v>
      </c>
      <c r="B3359" t="s">
        <v>39</v>
      </c>
      <c r="C3359">
        <v>30</v>
      </c>
      <c r="D3359">
        <v>15</v>
      </c>
      <c r="E3359">
        <v>0</v>
      </c>
      <c r="F3359">
        <v>32</v>
      </c>
      <c r="G3359">
        <v>1706</v>
      </c>
      <c r="H3359">
        <v>0.69999998807907104</v>
      </c>
      <c r="I3359" t="s">
        <v>392</v>
      </c>
      <c r="J3359" t="s">
        <v>393</v>
      </c>
    </row>
    <row r="3360" spans="1:10" x14ac:dyDescent="0.2">
      <c r="A3360">
        <v>11</v>
      </c>
      <c r="B3360" t="s">
        <v>40</v>
      </c>
      <c r="C3360">
        <v>30</v>
      </c>
      <c r="D3360">
        <v>15</v>
      </c>
      <c r="E3360">
        <v>1</v>
      </c>
      <c r="F3360">
        <v>32</v>
      </c>
      <c r="G3360">
        <v>1738</v>
      </c>
      <c r="H3360">
        <v>0.69999998807907104</v>
      </c>
      <c r="I3360" t="s">
        <v>392</v>
      </c>
      <c r="J3360" t="s">
        <v>393</v>
      </c>
    </row>
    <row r="3362" spans="1:8" x14ac:dyDescent="0.2">
      <c r="A3362" t="s">
        <v>394</v>
      </c>
    </row>
    <row r="3363" spans="1:8" x14ac:dyDescent="0.2">
      <c r="A3363" t="s">
        <v>395</v>
      </c>
      <c r="B3363" t="s">
        <v>396</v>
      </c>
      <c r="C3363">
        <v>2</v>
      </c>
      <c r="D3363">
        <v>3</v>
      </c>
      <c r="E3363">
        <v>4</v>
      </c>
      <c r="F3363">
        <v>5</v>
      </c>
    </row>
    <row r="3364" spans="1:8" x14ac:dyDescent="0.2">
      <c r="A3364">
        <v>1</v>
      </c>
      <c r="B3364" t="s">
        <v>397</v>
      </c>
      <c r="C3364" t="s">
        <v>398</v>
      </c>
      <c r="D3364" t="s">
        <v>392</v>
      </c>
      <c r="E3364" t="s">
        <v>399</v>
      </c>
      <c r="F3364" t="s">
        <v>400</v>
      </c>
    </row>
    <row r="3365" spans="1:8" x14ac:dyDescent="0.2">
      <c r="A3365">
        <v>2</v>
      </c>
      <c r="B3365" t="s">
        <v>392</v>
      </c>
      <c r="C3365" t="s">
        <v>401</v>
      </c>
      <c r="D3365" t="s">
        <v>392</v>
      </c>
      <c r="E3365" t="s">
        <v>402</v>
      </c>
      <c r="F3365" t="s">
        <v>403</v>
      </c>
    </row>
    <row r="3366" spans="1:8" x14ac:dyDescent="0.2">
      <c r="A3366">
        <v>3</v>
      </c>
      <c r="B3366" t="s">
        <v>392</v>
      </c>
      <c r="C3366" t="s">
        <v>404</v>
      </c>
      <c r="D3366" t="s">
        <v>392</v>
      </c>
      <c r="E3366" t="s">
        <v>405</v>
      </c>
      <c r="F3366" t="s">
        <v>40</v>
      </c>
    </row>
    <row r="3367" spans="1:8" x14ac:dyDescent="0.2">
      <c r="A3367">
        <v>4</v>
      </c>
      <c r="B3367" t="s">
        <v>392</v>
      </c>
      <c r="C3367" t="s">
        <v>392</v>
      </c>
      <c r="D3367" t="s">
        <v>392</v>
      </c>
      <c r="E3367" t="s">
        <v>406</v>
      </c>
      <c r="F3367" t="s">
        <v>392</v>
      </c>
    </row>
    <row r="3369" spans="1:8" x14ac:dyDescent="0.2">
      <c r="A3369" t="s">
        <v>407</v>
      </c>
    </row>
    <row r="3371" spans="1:8" x14ac:dyDescent="0.2">
      <c r="A3371" t="s">
        <v>408</v>
      </c>
    </row>
    <row r="3372" spans="1:8" x14ac:dyDescent="0.2">
      <c r="A3372" t="s">
        <v>21</v>
      </c>
      <c r="B3372" t="s">
        <v>22</v>
      </c>
      <c r="C3372" t="s">
        <v>409</v>
      </c>
      <c r="D3372" t="s">
        <v>43</v>
      </c>
      <c r="E3372" t="s">
        <v>410</v>
      </c>
      <c r="F3372" t="s">
        <v>46</v>
      </c>
      <c r="G3372" t="s">
        <v>47</v>
      </c>
      <c r="H3372" t="s">
        <v>30</v>
      </c>
    </row>
    <row r="3373" spans="1:8" x14ac:dyDescent="0.2">
      <c r="A3373">
        <v>1</v>
      </c>
      <c r="B3373" t="s">
        <v>30</v>
      </c>
      <c r="C3373" t="s">
        <v>411</v>
      </c>
      <c r="D3373">
        <v>3.7672998905181885</v>
      </c>
      <c r="E3373">
        <v>3.4723999500274658</v>
      </c>
      <c r="F3373">
        <v>21.532199859619141</v>
      </c>
      <c r="G3373">
        <v>0.16130000352859497</v>
      </c>
      <c r="H3373">
        <v>1</v>
      </c>
    </row>
    <row r="3374" spans="1:8" x14ac:dyDescent="0.2">
      <c r="A3374">
        <v>2</v>
      </c>
      <c r="B3374" t="s">
        <v>31</v>
      </c>
      <c r="C3374" t="s">
        <v>412</v>
      </c>
      <c r="D3374">
        <v>7.5739998817443848</v>
      </c>
      <c r="E3374">
        <v>1.614799976348877</v>
      </c>
      <c r="F3374">
        <v>1.996399998664856</v>
      </c>
      <c r="G3374">
        <v>0.80889999866485596</v>
      </c>
      <c r="H3374">
        <v>1</v>
      </c>
    </row>
    <row r="3375" spans="1:8" x14ac:dyDescent="0.2">
      <c r="A3375">
        <v>3</v>
      </c>
      <c r="B3375" t="s">
        <v>50</v>
      </c>
      <c r="C3375" t="s">
        <v>413</v>
      </c>
      <c r="D3375">
        <v>15.250300407409668</v>
      </c>
      <c r="E3375">
        <v>1.0709999799728394</v>
      </c>
      <c r="F3375">
        <v>1.2035000324249268</v>
      </c>
      <c r="G3375">
        <v>0.88969999551773071</v>
      </c>
      <c r="H3375">
        <v>1.0002000331878662</v>
      </c>
    </row>
    <row r="3376" spans="1:8" x14ac:dyDescent="0.2">
      <c r="A3376">
        <v>4</v>
      </c>
      <c r="B3376" t="s">
        <v>51</v>
      </c>
      <c r="C3376" t="s">
        <v>414</v>
      </c>
      <c r="D3376">
        <v>24.793899536132812</v>
      </c>
      <c r="E3376">
        <v>0.86309999227523804</v>
      </c>
      <c r="F3376">
        <v>0.93500000238418579</v>
      </c>
      <c r="G3376">
        <v>0.92309999465942383</v>
      </c>
      <c r="H3376">
        <v>1.0001000165939331</v>
      </c>
    </row>
    <row r="3377" spans="1:9" x14ac:dyDescent="0.2">
      <c r="A3377">
        <v>5</v>
      </c>
      <c r="B3377" t="s">
        <v>52</v>
      </c>
      <c r="C3377" t="s">
        <v>415</v>
      </c>
      <c r="D3377">
        <v>11.592599868774414</v>
      </c>
      <c r="E3377">
        <v>5.3768000602722168</v>
      </c>
      <c r="F3377">
        <v>10.723799705505371</v>
      </c>
      <c r="G3377">
        <v>0.49950000643730164</v>
      </c>
      <c r="H3377">
        <v>1.0038000345230103</v>
      </c>
    </row>
    <row r="3378" spans="1:9" x14ac:dyDescent="0.2">
      <c r="A3378">
        <v>6</v>
      </c>
      <c r="B3378" t="s">
        <v>53</v>
      </c>
      <c r="C3378" t="s">
        <v>416</v>
      </c>
      <c r="D3378">
        <v>21.579999923706055</v>
      </c>
      <c r="E3378">
        <v>3.6456000804901123</v>
      </c>
      <c r="F3378">
        <v>5.8873000144958496</v>
      </c>
      <c r="G3378">
        <v>0.61500000953674316</v>
      </c>
      <c r="H3378">
        <v>1.0068999528884888</v>
      </c>
    </row>
    <row r="3379" spans="1:9" x14ac:dyDescent="0.2">
      <c r="A3379">
        <v>7</v>
      </c>
      <c r="B3379" t="s">
        <v>54</v>
      </c>
      <c r="C3379" t="s">
        <v>414</v>
      </c>
      <c r="D3379">
        <v>55.340999603271484</v>
      </c>
      <c r="E3379">
        <v>3.2097001075744629</v>
      </c>
      <c r="F3379">
        <v>4.4021000862121582</v>
      </c>
      <c r="G3379">
        <v>0.72850000858306885</v>
      </c>
      <c r="H3379">
        <v>1.0009000301361084</v>
      </c>
    </row>
    <row r="3380" spans="1:9" x14ac:dyDescent="0.2">
      <c r="A3380">
        <v>8</v>
      </c>
      <c r="B3380" t="s">
        <v>55</v>
      </c>
      <c r="C3380" t="s">
        <v>416</v>
      </c>
      <c r="D3380">
        <v>20.350000381469727</v>
      </c>
      <c r="E3380">
        <v>4.6729998588562012</v>
      </c>
      <c r="F3380">
        <v>7.9214000701904297</v>
      </c>
      <c r="G3380">
        <v>0.58609998226165771</v>
      </c>
      <c r="H3380">
        <v>1.0065000057220459</v>
      </c>
    </row>
    <row r="3381" spans="1:9" x14ac:dyDescent="0.2">
      <c r="A3381">
        <v>9</v>
      </c>
      <c r="B3381" t="s">
        <v>56</v>
      </c>
      <c r="C3381" t="s">
        <v>417</v>
      </c>
      <c r="D3381">
        <v>23.877099990844727</v>
      </c>
      <c r="E3381">
        <v>0.19910000264644623</v>
      </c>
      <c r="F3381">
        <v>0.20250000059604645</v>
      </c>
      <c r="G3381">
        <v>0.98320001363754272</v>
      </c>
      <c r="H3381">
        <v>1</v>
      </c>
    </row>
    <row r="3382" spans="1:9" x14ac:dyDescent="0.2">
      <c r="A3382">
        <v>10</v>
      </c>
      <c r="B3382" t="s">
        <v>57</v>
      </c>
      <c r="C3382" t="s">
        <v>418</v>
      </c>
      <c r="D3382">
        <v>42.30059814453125</v>
      </c>
      <c r="E3382">
        <v>0.26780000329017639</v>
      </c>
      <c r="F3382">
        <v>0.27369999885559082</v>
      </c>
      <c r="G3382">
        <v>0.97869998216629028</v>
      </c>
      <c r="H3382">
        <v>1</v>
      </c>
    </row>
    <row r="3383" spans="1:9" x14ac:dyDescent="0.2">
      <c r="A3383">
        <v>11</v>
      </c>
      <c r="B3383" t="s">
        <v>58</v>
      </c>
      <c r="C3383" t="s">
        <v>419</v>
      </c>
      <c r="D3383">
        <v>99.9833984375</v>
      </c>
      <c r="E3383">
        <v>0.59130001068115234</v>
      </c>
      <c r="F3383">
        <v>0.60600000619888306</v>
      </c>
      <c r="G3383">
        <v>0.9757000207901001</v>
      </c>
      <c r="H3383">
        <v>1</v>
      </c>
    </row>
    <row r="3385" spans="1:9" x14ac:dyDescent="0.2">
      <c r="A3385" t="s">
        <v>420</v>
      </c>
    </row>
    <row r="3386" spans="1:9" x14ac:dyDescent="0.2">
      <c r="A3386" t="s">
        <v>21</v>
      </c>
      <c r="B3386" t="s">
        <v>22</v>
      </c>
      <c r="C3386" t="s">
        <v>421</v>
      </c>
      <c r="D3386" t="s">
        <v>24</v>
      </c>
      <c r="E3386" t="s">
        <v>422</v>
      </c>
      <c r="F3386" t="s">
        <v>423</v>
      </c>
      <c r="G3386" t="s">
        <v>27</v>
      </c>
      <c r="H3386" t="s">
        <v>424</v>
      </c>
      <c r="I3386" t="s">
        <v>425</v>
      </c>
    </row>
    <row r="3387" spans="1:9" x14ac:dyDescent="0.2">
      <c r="A3387">
        <v>1</v>
      </c>
      <c r="B3387" t="s">
        <v>30</v>
      </c>
      <c r="C3387">
        <v>2.0010000767456404E-8</v>
      </c>
      <c r="D3387">
        <v>518.70001220703125</v>
      </c>
      <c r="E3387">
        <v>137.5</v>
      </c>
      <c r="F3387">
        <v>84</v>
      </c>
      <c r="G3387">
        <v>0.74000000953674316</v>
      </c>
      <c r="H3387" t="s">
        <v>426</v>
      </c>
      <c r="I3387" t="s">
        <v>427</v>
      </c>
    </row>
    <row r="3388" spans="1:9" x14ac:dyDescent="0.2">
      <c r="A3388">
        <v>2</v>
      </c>
      <c r="B3388" t="s">
        <v>31</v>
      </c>
      <c r="C3388">
        <v>2.0010000767456404E-8</v>
      </c>
      <c r="D3388">
        <v>2201.199951171875</v>
      </c>
      <c r="E3388">
        <v>15.699999809265137</v>
      </c>
      <c r="F3388">
        <v>11</v>
      </c>
      <c r="G3388">
        <v>0.30000001192092896</v>
      </c>
      <c r="H3388" t="s">
        <v>426</v>
      </c>
      <c r="I3388" t="s">
        <v>428</v>
      </c>
    </row>
    <row r="3389" spans="1:9" x14ac:dyDescent="0.2">
      <c r="A3389">
        <v>3</v>
      </c>
      <c r="B3389" t="s">
        <v>32</v>
      </c>
      <c r="C3389">
        <v>2.0010000767456404E-8</v>
      </c>
      <c r="D3389">
        <v>5679.7998046875</v>
      </c>
      <c r="E3389">
        <v>33.599998474121094</v>
      </c>
      <c r="F3389">
        <v>22.700000762939453</v>
      </c>
      <c r="G3389">
        <v>0.18999999761581421</v>
      </c>
      <c r="H3389" t="s">
        <v>426</v>
      </c>
      <c r="I3389" t="s">
        <v>429</v>
      </c>
    </row>
    <row r="3390" spans="1:9" x14ac:dyDescent="0.2">
      <c r="A3390">
        <v>4</v>
      </c>
      <c r="B3390" t="s">
        <v>33</v>
      </c>
      <c r="C3390">
        <v>1.9990000765801597E-8</v>
      </c>
      <c r="D3390">
        <v>9333.5</v>
      </c>
      <c r="E3390">
        <v>48.799999237060547</v>
      </c>
      <c r="F3390">
        <v>43.299999237060547</v>
      </c>
      <c r="G3390">
        <v>0.15000000596046448</v>
      </c>
      <c r="H3390" t="s">
        <v>426</v>
      </c>
      <c r="I3390" t="s">
        <v>430</v>
      </c>
    </row>
    <row r="3391" spans="1:9" x14ac:dyDescent="0.2">
      <c r="A3391">
        <v>5</v>
      </c>
      <c r="B3391" t="s">
        <v>34</v>
      </c>
      <c r="C3391">
        <v>1.9990000765801597E-8</v>
      </c>
      <c r="D3391">
        <v>946.0999755859375</v>
      </c>
      <c r="E3391">
        <v>8</v>
      </c>
      <c r="F3391">
        <v>6</v>
      </c>
      <c r="G3391">
        <v>0.46000000834465027</v>
      </c>
      <c r="H3391" t="s">
        <v>426</v>
      </c>
      <c r="I3391" t="s">
        <v>431</v>
      </c>
    </row>
    <row r="3392" spans="1:9" x14ac:dyDescent="0.2">
      <c r="A3392">
        <v>6</v>
      </c>
      <c r="B3392" t="s">
        <v>35</v>
      </c>
      <c r="C3392">
        <v>1.9999999878450581E-8</v>
      </c>
      <c r="D3392">
        <v>3476.10009765625</v>
      </c>
      <c r="E3392">
        <v>37.200000762939453</v>
      </c>
      <c r="F3392">
        <v>18.200000762939453</v>
      </c>
      <c r="G3392">
        <v>0.23999999463558197</v>
      </c>
      <c r="H3392" t="s">
        <v>426</v>
      </c>
      <c r="I3392" t="s">
        <v>432</v>
      </c>
    </row>
    <row r="3393" spans="1:10" x14ac:dyDescent="0.2">
      <c r="A3393">
        <v>7</v>
      </c>
      <c r="B3393" t="s">
        <v>36</v>
      </c>
      <c r="C3393">
        <v>1.9990000765801597E-8</v>
      </c>
      <c r="D3393">
        <v>10542.5</v>
      </c>
      <c r="E3393">
        <v>126.69999694824219</v>
      </c>
      <c r="F3393">
        <v>38.400001525878906</v>
      </c>
      <c r="G3393">
        <v>0.14000000059604645</v>
      </c>
      <c r="H3393" t="s">
        <v>426</v>
      </c>
      <c r="I3393" t="s">
        <v>430</v>
      </c>
    </row>
    <row r="3394" spans="1:10" x14ac:dyDescent="0.2">
      <c r="A3394">
        <v>8</v>
      </c>
      <c r="B3394" t="s">
        <v>37</v>
      </c>
      <c r="C3394">
        <v>1.9999999878450581E-8</v>
      </c>
      <c r="D3394">
        <v>2742.5</v>
      </c>
      <c r="E3394">
        <v>17.200000762939453</v>
      </c>
      <c r="F3394">
        <v>15</v>
      </c>
      <c r="G3394">
        <v>0.27000001072883606</v>
      </c>
      <c r="H3394" t="s">
        <v>426</v>
      </c>
      <c r="I3394" t="s">
        <v>432</v>
      </c>
    </row>
    <row r="3395" spans="1:10" x14ac:dyDescent="0.2">
      <c r="A3395">
        <v>9</v>
      </c>
      <c r="B3395" t="s">
        <v>38</v>
      </c>
      <c r="C3395">
        <v>1.9990000765801597E-8</v>
      </c>
      <c r="D3395">
        <v>2234.10009765625</v>
      </c>
      <c r="E3395">
        <v>26</v>
      </c>
      <c r="F3395">
        <v>23.200000762939453</v>
      </c>
      <c r="G3395">
        <v>0.30000001192092896</v>
      </c>
      <c r="H3395" t="s">
        <v>426</v>
      </c>
      <c r="I3395" t="s">
        <v>433</v>
      </c>
    </row>
    <row r="3396" spans="1:10" x14ac:dyDescent="0.2">
      <c r="A3396">
        <v>10</v>
      </c>
      <c r="B3396" t="s">
        <v>39</v>
      </c>
      <c r="C3396">
        <v>1.9990000765801597E-8</v>
      </c>
      <c r="D3396">
        <v>3787.300048828125</v>
      </c>
      <c r="E3396">
        <v>69.599998474121094</v>
      </c>
      <c r="F3396">
        <v>20.200000762939453</v>
      </c>
      <c r="G3396">
        <v>0.23000000417232513</v>
      </c>
      <c r="H3396" t="s">
        <v>426</v>
      </c>
      <c r="I3396" t="s">
        <v>434</v>
      </c>
    </row>
    <row r="3397" spans="1:10" x14ac:dyDescent="0.2">
      <c r="A3397">
        <v>11</v>
      </c>
      <c r="B3397" t="s">
        <v>40</v>
      </c>
      <c r="C3397">
        <v>2.0010000767456404E-8</v>
      </c>
      <c r="D3397">
        <v>4901</v>
      </c>
      <c r="E3397">
        <v>11.699999809265137</v>
      </c>
      <c r="F3397">
        <v>9.8999996185302734</v>
      </c>
      <c r="G3397">
        <v>0.20000000298023224</v>
      </c>
      <c r="H3397" t="s">
        <v>426</v>
      </c>
      <c r="I3397" t="s">
        <v>435</v>
      </c>
    </row>
    <row r="3399" spans="1:10" x14ac:dyDescent="0.2">
      <c r="A3399" t="s">
        <v>62</v>
      </c>
    </row>
    <row r="3402" spans="1:10" x14ac:dyDescent="0.2">
      <c r="A3402" t="s">
        <v>368</v>
      </c>
    </row>
    <row r="3403" spans="1:10" x14ac:dyDescent="0.2">
      <c r="A3403" t="s">
        <v>369</v>
      </c>
    </row>
    <row r="3404" spans="1:10" x14ac:dyDescent="0.2">
      <c r="A3404" t="s">
        <v>21</v>
      </c>
      <c r="B3404" t="s">
        <v>22</v>
      </c>
      <c r="C3404" t="s">
        <v>370</v>
      </c>
      <c r="D3404" t="s">
        <v>371</v>
      </c>
      <c r="E3404" t="s">
        <v>372</v>
      </c>
      <c r="F3404" t="s">
        <v>373</v>
      </c>
      <c r="G3404" t="s">
        <v>374</v>
      </c>
      <c r="H3404" t="s">
        <v>375</v>
      </c>
      <c r="I3404" t="s">
        <v>376</v>
      </c>
      <c r="J3404" t="s">
        <v>377</v>
      </c>
    </row>
    <row r="3405" spans="1:10" x14ac:dyDescent="0.2">
      <c r="A3405">
        <v>1</v>
      </c>
      <c r="B3405" t="s">
        <v>30</v>
      </c>
      <c r="C3405" t="s">
        <v>378</v>
      </c>
      <c r="D3405" t="s">
        <v>379</v>
      </c>
      <c r="E3405">
        <v>1</v>
      </c>
      <c r="F3405">
        <v>15</v>
      </c>
      <c r="G3405">
        <v>84.869003295898438</v>
      </c>
      <c r="H3405">
        <v>1.8320000171661377</v>
      </c>
      <c r="I3405">
        <v>6</v>
      </c>
      <c r="J3405">
        <v>5</v>
      </c>
    </row>
    <row r="3406" spans="1:10" x14ac:dyDescent="0.2">
      <c r="A3406">
        <v>2</v>
      </c>
      <c r="B3406" t="s">
        <v>31</v>
      </c>
      <c r="C3406" t="s">
        <v>378</v>
      </c>
      <c r="D3406" t="s">
        <v>380</v>
      </c>
      <c r="E3406">
        <v>2</v>
      </c>
      <c r="F3406">
        <v>15</v>
      </c>
      <c r="G3406">
        <v>151.10800170898438</v>
      </c>
      <c r="H3406">
        <v>0.47277998924255371</v>
      </c>
      <c r="I3406">
        <v>2</v>
      </c>
      <c r="J3406">
        <v>2</v>
      </c>
    </row>
    <row r="3407" spans="1:10" x14ac:dyDescent="0.2">
      <c r="A3407">
        <v>3</v>
      </c>
      <c r="B3407" t="s">
        <v>32</v>
      </c>
      <c r="C3407" t="s">
        <v>378</v>
      </c>
      <c r="D3407" t="s">
        <v>380</v>
      </c>
      <c r="E3407">
        <v>2</v>
      </c>
      <c r="F3407">
        <v>15</v>
      </c>
      <c r="G3407">
        <v>119.48699951171875</v>
      </c>
      <c r="H3407">
        <v>0.37413999438285828</v>
      </c>
      <c r="I3407">
        <v>3</v>
      </c>
      <c r="J3407">
        <v>7</v>
      </c>
    </row>
    <row r="3408" spans="1:10" x14ac:dyDescent="0.2">
      <c r="A3408">
        <v>4</v>
      </c>
      <c r="B3408" t="s">
        <v>33</v>
      </c>
      <c r="C3408" t="s">
        <v>378</v>
      </c>
      <c r="D3408" t="s">
        <v>380</v>
      </c>
      <c r="E3408">
        <v>2</v>
      </c>
      <c r="F3408">
        <v>15</v>
      </c>
      <c r="G3408">
        <v>107.24500274658203</v>
      </c>
      <c r="H3408">
        <v>0.33583998680114746</v>
      </c>
      <c r="I3408">
        <v>2</v>
      </c>
      <c r="J3408">
        <v>2.4000000953674316</v>
      </c>
    </row>
    <row r="3409" spans="1:10" x14ac:dyDescent="0.2">
      <c r="A3409">
        <v>5</v>
      </c>
      <c r="B3409" t="s">
        <v>34</v>
      </c>
      <c r="C3409" t="s">
        <v>378</v>
      </c>
      <c r="D3409" t="s">
        <v>381</v>
      </c>
      <c r="E3409">
        <v>4</v>
      </c>
      <c r="F3409">
        <v>15</v>
      </c>
      <c r="G3409">
        <v>129.45700073242188</v>
      </c>
      <c r="H3409">
        <v>1.1910099983215332</v>
      </c>
      <c r="I3409">
        <v>4.9000000953674316</v>
      </c>
      <c r="J3409">
        <v>4.1999998092651367</v>
      </c>
    </row>
    <row r="3410" spans="1:10" x14ac:dyDescent="0.2">
      <c r="A3410">
        <v>6</v>
      </c>
      <c r="B3410" t="s">
        <v>35</v>
      </c>
      <c r="C3410" t="s">
        <v>378</v>
      </c>
      <c r="D3410" t="s">
        <v>381</v>
      </c>
      <c r="E3410">
        <v>4</v>
      </c>
      <c r="F3410">
        <v>15</v>
      </c>
      <c r="G3410">
        <v>90.679000854492188</v>
      </c>
      <c r="H3410">
        <v>0.83393001556396484</v>
      </c>
      <c r="I3410">
        <v>5.5</v>
      </c>
      <c r="J3410">
        <v>5.9000000953674316</v>
      </c>
    </row>
    <row r="3411" spans="1:10" x14ac:dyDescent="0.2">
      <c r="A3411">
        <v>7</v>
      </c>
      <c r="B3411" t="s">
        <v>36</v>
      </c>
      <c r="C3411" t="s">
        <v>378</v>
      </c>
      <c r="D3411" t="s">
        <v>381</v>
      </c>
      <c r="E3411">
        <v>4</v>
      </c>
      <c r="F3411">
        <v>15</v>
      </c>
      <c r="G3411">
        <v>77.502998352050781</v>
      </c>
      <c r="H3411">
        <v>0.71253997087478638</v>
      </c>
      <c r="I3411">
        <v>3.2999999523162842</v>
      </c>
      <c r="J3411">
        <v>4.0999999046325684</v>
      </c>
    </row>
    <row r="3412" spans="1:10" x14ac:dyDescent="0.2">
      <c r="A3412">
        <v>8</v>
      </c>
      <c r="B3412" t="s">
        <v>37</v>
      </c>
      <c r="C3412" t="s">
        <v>378</v>
      </c>
      <c r="D3412" t="s">
        <v>381</v>
      </c>
      <c r="E3412">
        <v>4</v>
      </c>
      <c r="F3412">
        <v>15</v>
      </c>
      <c r="G3412">
        <v>107.51300048828125</v>
      </c>
      <c r="H3412">
        <v>0.98900002241134644</v>
      </c>
      <c r="I3412">
        <v>7.5</v>
      </c>
      <c r="J3412">
        <v>3</v>
      </c>
    </row>
    <row r="3413" spans="1:10" x14ac:dyDescent="0.2">
      <c r="A3413">
        <v>9</v>
      </c>
      <c r="B3413" t="s">
        <v>38</v>
      </c>
      <c r="C3413" t="s">
        <v>378</v>
      </c>
      <c r="D3413" t="s">
        <v>382</v>
      </c>
      <c r="E3413">
        <v>5</v>
      </c>
      <c r="F3413">
        <v>15</v>
      </c>
      <c r="G3413">
        <v>134.93400573730469</v>
      </c>
      <c r="H3413">
        <v>0.19359999895095825</v>
      </c>
      <c r="I3413">
        <v>3.5</v>
      </c>
      <c r="J3413">
        <v>3.5999999046325684</v>
      </c>
    </row>
    <row r="3414" spans="1:10" x14ac:dyDescent="0.2">
      <c r="A3414">
        <v>10</v>
      </c>
      <c r="B3414" t="s">
        <v>39</v>
      </c>
      <c r="C3414" t="s">
        <v>378</v>
      </c>
      <c r="D3414" t="s">
        <v>382</v>
      </c>
      <c r="E3414">
        <v>5</v>
      </c>
      <c r="F3414">
        <v>15</v>
      </c>
      <c r="G3414">
        <v>146.42500305175781</v>
      </c>
      <c r="H3414">
        <v>0.21017999947071075</v>
      </c>
      <c r="I3414">
        <v>1</v>
      </c>
      <c r="J3414">
        <v>3.2999999523162842</v>
      </c>
    </row>
    <row r="3415" spans="1:10" x14ac:dyDescent="0.2">
      <c r="A3415">
        <v>11</v>
      </c>
      <c r="B3415" t="s">
        <v>40</v>
      </c>
      <c r="C3415" t="s">
        <v>378</v>
      </c>
      <c r="D3415" t="s">
        <v>382</v>
      </c>
      <c r="E3415">
        <v>5</v>
      </c>
      <c r="F3415">
        <v>15</v>
      </c>
      <c r="G3415">
        <v>191.38900756835938</v>
      </c>
      <c r="H3415">
        <v>0.27485001087188721</v>
      </c>
      <c r="I3415">
        <v>3</v>
      </c>
      <c r="J3415">
        <v>4</v>
      </c>
    </row>
    <row r="3417" spans="1:10" x14ac:dyDescent="0.2">
      <c r="A3417" t="s">
        <v>21</v>
      </c>
      <c r="B3417" t="s">
        <v>22</v>
      </c>
      <c r="C3417" t="s">
        <v>383</v>
      </c>
      <c r="D3417" t="s">
        <v>384</v>
      </c>
      <c r="E3417" t="s">
        <v>385</v>
      </c>
      <c r="F3417" t="s">
        <v>386</v>
      </c>
      <c r="G3417" t="s">
        <v>387</v>
      </c>
      <c r="H3417" t="s">
        <v>388</v>
      </c>
      <c r="I3417" t="s">
        <v>389</v>
      </c>
      <c r="J3417" t="s">
        <v>390</v>
      </c>
    </row>
    <row r="3418" spans="1:10" x14ac:dyDescent="0.2">
      <c r="A3418">
        <v>1</v>
      </c>
      <c r="B3418" t="s">
        <v>30</v>
      </c>
      <c r="C3418">
        <v>10</v>
      </c>
      <c r="D3418">
        <v>5</v>
      </c>
      <c r="E3418">
        <v>1</v>
      </c>
      <c r="F3418">
        <v>64</v>
      </c>
      <c r="G3418">
        <v>1630</v>
      </c>
      <c r="H3418">
        <v>0.69999998807907104</v>
      </c>
      <c r="I3418">
        <v>9.3000001907348633</v>
      </c>
      <c r="J3418" t="s">
        <v>391</v>
      </c>
    </row>
    <row r="3419" spans="1:10" x14ac:dyDescent="0.2">
      <c r="A3419">
        <v>2</v>
      </c>
      <c r="B3419" t="s">
        <v>31</v>
      </c>
      <c r="C3419">
        <v>20</v>
      </c>
      <c r="D3419">
        <v>10</v>
      </c>
      <c r="E3419">
        <v>0</v>
      </c>
      <c r="F3419">
        <v>64</v>
      </c>
      <c r="G3419">
        <v>1686</v>
      </c>
      <c r="H3419">
        <v>0.69999998807907104</v>
      </c>
      <c r="I3419" t="s">
        <v>392</v>
      </c>
      <c r="J3419" t="s">
        <v>393</v>
      </c>
    </row>
    <row r="3420" spans="1:10" x14ac:dyDescent="0.2">
      <c r="A3420">
        <v>3</v>
      </c>
      <c r="B3420" t="s">
        <v>32</v>
      </c>
      <c r="C3420">
        <v>20</v>
      </c>
      <c r="D3420">
        <v>10</v>
      </c>
      <c r="E3420">
        <v>0</v>
      </c>
      <c r="F3420">
        <v>64</v>
      </c>
      <c r="G3420">
        <v>1672</v>
      </c>
      <c r="H3420">
        <v>0.69999998807907104</v>
      </c>
      <c r="I3420" t="s">
        <v>392</v>
      </c>
      <c r="J3420" t="s">
        <v>393</v>
      </c>
    </row>
    <row r="3421" spans="1:10" x14ac:dyDescent="0.2">
      <c r="A3421">
        <v>4</v>
      </c>
      <c r="B3421" t="s">
        <v>33</v>
      </c>
      <c r="C3421">
        <v>20</v>
      </c>
      <c r="D3421">
        <v>10</v>
      </c>
      <c r="E3421">
        <v>1</v>
      </c>
      <c r="F3421">
        <v>64</v>
      </c>
      <c r="G3421">
        <v>1664</v>
      </c>
      <c r="H3421">
        <v>0.69999998807907104</v>
      </c>
      <c r="I3421" t="s">
        <v>392</v>
      </c>
      <c r="J3421" t="s">
        <v>393</v>
      </c>
    </row>
    <row r="3422" spans="1:10" x14ac:dyDescent="0.2">
      <c r="A3422">
        <v>5</v>
      </c>
      <c r="B3422" t="s">
        <v>34</v>
      </c>
      <c r="C3422">
        <v>10</v>
      </c>
      <c r="D3422">
        <v>5</v>
      </c>
      <c r="E3422">
        <v>1</v>
      </c>
      <c r="F3422">
        <v>32</v>
      </c>
      <c r="G3422">
        <v>1658</v>
      </c>
      <c r="H3422">
        <v>0.69999998807907104</v>
      </c>
      <c r="I3422">
        <v>9.3000001907348633</v>
      </c>
      <c r="J3422" t="s">
        <v>391</v>
      </c>
    </row>
    <row r="3423" spans="1:10" x14ac:dyDescent="0.2">
      <c r="A3423">
        <v>6</v>
      </c>
      <c r="B3423" t="s">
        <v>35</v>
      </c>
      <c r="C3423">
        <v>20</v>
      </c>
      <c r="D3423">
        <v>10</v>
      </c>
      <c r="E3423">
        <v>1</v>
      </c>
      <c r="F3423">
        <v>32</v>
      </c>
      <c r="G3423">
        <v>1632</v>
      </c>
      <c r="H3423">
        <v>0.69999998807907104</v>
      </c>
      <c r="I3423">
        <v>9.3000001907348633</v>
      </c>
      <c r="J3423" t="s">
        <v>391</v>
      </c>
    </row>
    <row r="3424" spans="1:10" x14ac:dyDescent="0.2">
      <c r="A3424">
        <v>7</v>
      </c>
      <c r="B3424" t="s">
        <v>36</v>
      </c>
      <c r="C3424">
        <v>20</v>
      </c>
      <c r="D3424">
        <v>10</v>
      </c>
      <c r="E3424">
        <v>1</v>
      </c>
      <c r="F3424">
        <v>32</v>
      </c>
      <c r="G3424">
        <v>1622</v>
      </c>
      <c r="H3424">
        <v>0.69999998807907104</v>
      </c>
      <c r="I3424">
        <v>9.3000001907348633</v>
      </c>
      <c r="J3424" t="s">
        <v>391</v>
      </c>
    </row>
    <row r="3425" spans="1:10" x14ac:dyDescent="0.2">
      <c r="A3425">
        <v>8</v>
      </c>
      <c r="B3425" t="s">
        <v>37</v>
      </c>
      <c r="C3425">
        <v>20</v>
      </c>
      <c r="D3425">
        <v>10</v>
      </c>
      <c r="E3425">
        <v>1</v>
      </c>
      <c r="F3425">
        <v>32</v>
      </c>
      <c r="G3425">
        <v>1642</v>
      </c>
      <c r="H3425">
        <v>0.69999998807907104</v>
      </c>
      <c r="I3425">
        <v>9.3000001907348633</v>
      </c>
      <c r="J3425" t="s">
        <v>391</v>
      </c>
    </row>
    <row r="3426" spans="1:10" x14ac:dyDescent="0.2">
      <c r="A3426">
        <v>9</v>
      </c>
      <c r="B3426" t="s">
        <v>38</v>
      </c>
      <c r="C3426">
        <v>20</v>
      </c>
      <c r="D3426">
        <v>10</v>
      </c>
      <c r="E3426">
        <v>1</v>
      </c>
      <c r="F3426">
        <v>32</v>
      </c>
      <c r="G3426">
        <v>1690</v>
      </c>
      <c r="H3426">
        <v>0.69999998807907104</v>
      </c>
      <c r="I3426" t="s">
        <v>392</v>
      </c>
      <c r="J3426" t="s">
        <v>393</v>
      </c>
    </row>
    <row r="3427" spans="1:10" x14ac:dyDescent="0.2">
      <c r="A3427">
        <v>10</v>
      </c>
      <c r="B3427" t="s">
        <v>39</v>
      </c>
      <c r="C3427">
        <v>30</v>
      </c>
      <c r="D3427">
        <v>15</v>
      </c>
      <c r="E3427">
        <v>0</v>
      </c>
      <c r="F3427">
        <v>32</v>
      </c>
      <c r="G3427">
        <v>1706</v>
      </c>
      <c r="H3427">
        <v>0.69999998807907104</v>
      </c>
      <c r="I3427" t="s">
        <v>392</v>
      </c>
      <c r="J3427" t="s">
        <v>393</v>
      </c>
    </row>
    <row r="3428" spans="1:10" x14ac:dyDescent="0.2">
      <c r="A3428">
        <v>11</v>
      </c>
      <c r="B3428" t="s">
        <v>40</v>
      </c>
      <c r="C3428">
        <v>30</v>
      </c>
      <c r="D3428">
        <v>15</v>
      </c>
      <c r="E3428">
        <v>1</v>
      </c>
      <c r="F3428">
        <v>32</v>
      </c>
      <c r="G3428">
        <v>1738</v>
      </c>
      <c r="H3428">
        <v>0.69999998807907104</v>
      </c>
      <c r="I3428" t="s">
        <v>392</v>
      </c>
      <c r="J3428" t="s">
        <v>393</v>
      </c>
    </row>
    <row r="3430" spans="1:10" x14ac:dyDescent="0.2">
      <c r="A3430" t="s">
        <v>394</v>
      </c>
    </row>
    <row r="3431" spans="1:10" x14ac:dyDescent="0.2">
      <c r="A3431" t="s">
        <v>395</v>
      </c>
      <c r="B3431" t="s">
        <v>396</v>
      </c>
      <c r="C3431">
        <v>2</v>
      </c>
      <c r="D3431">
        <v>3</v>
      </c>
      <c r="E3431">
        <v>4</v>
      </c>
      <c r="F3431">
        <v>5</v>
      </c>
    </row>
    <row r="3432" spans="1:10" x14ac:dyDescent="0.2">
      <c r="A3432">
        <v>1</v>
      </c>
      <c r="B3432" t="s">
        <v>397</v>
      </c>
      <c r="C3432" t="s">
        <v>398</v>
      </c>
      <c r="D3432" t="s">
        <v>392</v>
      </c>
      <c r="E3432" t="s">
        <v>399</v>
      </c>
      <c r="F3432" t="s">
        <v>400</v>
      </c>
    </row>
    <row r="3433" spans="1:10" x14ac:dyDescent="0.2">
      <c r="A3433">
        <v>2</v>
      </c>
      <c r="B3433" t="s">
        <v>392</v>
      </c>
      <c r="C3433" t="s">
        <v>401</v>
      </c>
      <c r="D3433" t="s">
        <v>392</v>
      </c>
      <c r="E3433" t="s">
        <v>402</v>
      </c>
      <c r="F3433" t="s">
        <v>403</v>
      </c>
    </row>
    <row r="3434" spans="1:10" x14ac:dyDescent="0.2">
      <c r="A3434">
        <v>3</v>
      </c>
      <c r="B3434" t="s">
        <v>392</v>
      </c>
      <c r="C3434" t="s">
        <v>404</v>
      </c>
      <c r="D3434" t="s">
        <v>392</v>
      </c>
      <c r="E3434" t="s">
        <v>405</v>
      </c>
      <c r="F3434" t="s">
        <v>40</v>
      </c>
    </row>
    <row r="3435" spans="1:10" x14ac:dyDescent="0.2">
      <c r="A3435">
        <v>4</v>
      </c>
      <c r="B3435" t="s">
        <v>392</v>
      </c>
      <c r="C3435" t="s">
        <v>392</v>
      </c>
      <c r="D3435" t="s">
        <v>392</v>
      </c>
      <c r="E3435" t="s">
        <v>406</v>
      </c>
      <c r="F3435" t="s">
        <v>392</v>
      </c>
    </row>
    <row r="3437" spans="1:10" x14ac:dyDescent="0.2">
      <c r="A3437" t="s">
        <v>407</v>
      </c>
    </row>
    <row r="3439" spans="1:10" x14ac:dyDescent="0.2">
      <c r="A3439" t="s">
        <v>408</v>
      </c>
    </row>
    <row r="3440" spans="1:10" x14ac:dyDescent="0.2">
      <c r="A3440" t="s">
        <v>21</v>
      </c>
      <c r="B3440" t="s">
        <v>22</v>
      </c>
      <c r="C3440" t="s">
        <v>409</v>
      </c>
      <c r="D3440" t="s">
        <v>43</v>
      </c>
      <c r="E3440" t="s">
        <v>410</v>
      </c>
      <c r="F3440" t="s">
        <v>46</v>
      </c>
      <c r="G3440" t="s">
        <v>47</v>
      </c>
      <c r="H3440" t="s">
        <v>30</v>
      </c>
    </row>
    <row r="3441" spans="1:9" x14ac:dyDescent="0.2">
      <c r="A3441">
        <v>1</v>
      </c>
      <c r="B3441" t="s">
        <v>30</v>
      </c>
      <c r="C3441" t="s">
        <v>411</v>
      </c>
      <c r="D3441">
        <v>3.7672998905181885</v>
      </c>
      <c r="E3441">
        <v>3.4723999500274658</v>
      </c>
      <c r="F3441">
        <v>21.532199859619141</v>
      </c>
      <c r="G3441">
        <v>0.16130000352859497</v>
      </c>
      <c r="H3441">
        <v>1</v>
      </c>
    </row>
    <row r="3442" spans="1:9" x14ac:dyDescent="0.2">
      <c r="A3442">
        <v>2</v>
      </c>
      <c r="B3442" t="s">
        <v>31</v>
      </c>
      <c r="C3442" t="s">
        <v>412</v>
      </c>
      <c r="D3442">
        <v>7.5739998817443848</v>
      </c>
      <c r="E3442">
        <v>1.614799976348877</v>
      </c>
      <c r="F3442">
        <v>1.996399998664856</v>
      </c>
      <c r="G3442">
        <v>0.80889999866485596</v>
      </c>
      <c r="H3442">
        <v>1</v>
      </c>
    </row>
    <row r="3443" spans="1:9" x14ac:dyDescent="0.2">
      <c r="A3443">
        <v>3</v>
      </c>
      <c r="B3443" t="s">
        <v>50</v>
      </c>
      <c r="C3443" t="s">
        <v>413</v>
      </c>
      <c r="D3443">
        <v>15.250300407409668</v>
      </c>
      <c r="E3443">
        <v>1.0709999799728394</v>
      </c>
      <c r="F3443">
        <v>1.2035000324249268</v>
      </c>
      <c r="G3443">
        <v>0.88969999551773071</v>
      </c>
      <c r="H3443">
        <v>1.0002000331878662</v>
      </c>
    </row>
    <row r="3444" spans="1:9" x14ac:dyDescent="0.2">
      <c r="A3444">
        <v>4</v>
      </c>
      <c r="B3444" t="s">
        <v>51</v>
      </c>
      <c r="C3444" t="s">
        <v>414</v>
      </c>
      <c r="D3444">
        <v>24.793899536132812</v>
      </c>
      <c r="E3444">
        <v>0.86309999227523804</v>
      </c>
      <c r="F3444">
        <v>0.93500000238418579</v>
      </c>
      <c r="G3444">
        <v>0.92309999465942383</v>
      </c>
      <c r="H3444">
        <v>1.0001000165939331</v>
      </c>
    </row>
    <row r="3445" spans="1:9" x14ac:dyDescent="0.2">
      <c r="A3445">
        <v>5</v>
      </c>
      <c r="B3445" t="s">
        <v>52</v>
      </c>
      <c r="C3445" t="s">
        <v>415</v>
      </c>
      <c r="D3445">
        <v>11.592599868774414</v>
      </c>
      <c r="E3445">
        <v>5.3768000602722168</v>
      </c>
      <c r="F3445">
        <v>10.723799705505371</v>
      </c>
      <c r="G3445">
        <v>0.49950000643730164</v>
      </c>
      <c r="H3445">
        <v>1.0038000345230103</v>
      </c>
    </row>
    <row r="3446" spans="1:9" x14ac:dyDescent="0.2">
      <c r="A3446">
        <v>6</v>
      </c>
      <c r="B3446" t="s">
        <v>53</v>
      </c>
      <c r="C3446" t="s">
        <v>416</v>
      </c>
      <c r="D3446">
        <v>21.579999923706055</v>
      </c>
      <c r="E3446">
        <v>3.6456000804901123</v>
      </c>
      <c r="F3446">
        <v>5.8873000144958496</v>
      </c>
      <c r="G3446">
        <v>0.61500000953674316</v>
      </c>
      <c r="H3446">
        <v>1.0068999528884888</v>
      </c>
    </row>
    <row r="3447" spans="1:9" x14ac:dyDescent="0.2">
      <c r="A3447">
        <v>7</v>
      </c>
      <c r="B3447" t="s">
        <v>54</v>
      </c>
      <c r="C3447" t="s">
        <v>414</v>
      </c>
      <c r="D3447">
        <v>55.340999603271484</v>
      </c>
      <c r="E3447">
        <v>3.2097001075744629</v>
      </c>
      <c r="F3447">
        <v>4.4021000862121582</v>
      </c>
      <c r="G3447">
        <v>0.72850000858306885</v>
      </c>
      <c r="H3447">
        <v>1.0009000301361084</v>
      </c>
    </row>
    <row r="3448" spans="1:9" x14ac:dyDescent="0.2">
      <c r="A3448">
        <v>8</v>
      </c>
      <c r="B3448" t="s">
        <v>55</v>
      </c>
      <c r="C3448" t="s">
        <v>416</v>
      </c>
      <c r="D3448">
        <v>20.350000381469727</v>
      </c>
      <c r="E3448">
        <v>4.6729998588562012</v>
      </c>
      <c r="F3448">
        <v>7.9214000701904297</v>
      </c>
      <c r="G3448">
        <v>0.58609998226165771</v>
      </c>
      <c r="H3448">
        <v>1.0065000057220459</v>
      </c>
    </row>
    <row r="3449" spans="1:9" x14ac:dyDescent="0.2">
      <c r="A3449">
        <v>9</v>
      </c>
      <c r="B3449" t="s">
        <v>56</v>
      </c>
      <c r="C3449" t="s">
        <v>417</v>
      </c>
      <c r="D3449">
        <v>23.877099990844727</v>
      </c>
      <c r="E3449">
        <v>0.19910000264644623</v>
      </c>
      <c r="F3449">
        <v>0.20250000059604645</v>
      </c>
      <c r="G3449">
        <v>0.98320001363754272</v>
      </c>
      <c r="H3449">
        <v>1</v>
      </c>
    </row>
    <row r="3450" spans="1:9" x14ac:dyDescent="0.2">
      <c r="A3450">
        <v>10</v>
      </c>
      <c r="B3450" t="s">
        <v>57</v>
      </c>
      <c r="C3450" t="s">
        <v>418</v>
      </c>
      <c r="D3450">
        <v>42.30059814453125</v>
      </c>
      <c r="E3450">
        <v>0.26780000329017639</v>
      </c>
      <c r="F3450">
        <v>0.27369999885559082</v>
      </c>
      <c r="G3450">
        <v>0.97869998216629028</v>
      </c>
      <c r="H3450">
        <v>1</v>
      </c>
    </row>
    <row r="3451" spans="1:9" x14ac:dyDescent="0.2">
      <c r="A3451">
        <v>11</v>
      </c>
      <c r="B3451" t="s">
        <v>58</v>
      </c>
      <c r="C3451" t="s">
        <v>419</v>
      </c>
      <c r="D3451">
        <v>99.9833984375</v>
      </c>
      <c r="E3451">
        <v>0.59130001068115234</v>
      </c>
      <c r="F3451">
        <v>0.60600000619888306</v>
      </c>
      <c r="G3451">
        <v>0.9757000207901001</v>
      </c>
      <c r="H3451">
        <v>1</v>
      </c>
    </row>
    <row r="3453" spans="1:9" x14ac:dyDescent="0.2">
      <c r="A3453" t="s">
        <v>420</v>
      </c>
    </row>
    <row r="3454" spans="1:9" x14ac:dyDescent="0.2">
      <c r="A3454" t="s">
        <v>21</v>
      </c>
      <c r="B3454" t="s">
        <v>22</v>
      </c>
      <c r="C3454" t="s">
        <v>421</v>
      </c>
      <c r="D3454" t="s">
        <v>24</v>
      </c>
      <c r="E3454" t="s">
        <v>422</v>
      </c>
      <c r="F3454" t="s">
        <v>423</v>
      </c>
      <c r="G3454" t="s">
        <v>27</v>
      </c>
      <c r="H3454" t="s">
        <v>424</v>
      </c>
      <c r="I3454" t="s">
        <v>425</v>
      </c>
    </row>
    <row r="3455" spans="1:9" x14ac:dyDescent="0.2">
      <c r="A3455">
        <v>1</v>
      </c>
      <c r="B3455" t="s">
        <v>30</v>
      </c>
      <c r="C3455">
        <v>2.0010000767456404E-8</v>
      </c>
      <c r="D3455">
        <v>518.70001220703125</v>
      </c>
      <c r="E3455">
        <v>137.5</v>
      </c>
      <c r="F3455">
        <v>84</v>
      </c>
      <c r="G3455">
        <v>0.74000000953674316</v>
      </c>
      <c r="H3455" t="s">
        <v>426</v>
      </c>
      <c r="I3455" t="s">
        <v>427</v>
      </c>
    </row>
    <row r="3456" spans="1:9" x14ac:dyDescent="0.2">
      <c r="A3456">
        <v>2</v>
      </c>
      <c r="B3456" t="s">
        <v>31</v>
      </c>
      <c r="C3456">
        <v>2.0010000767456404E-8</v>
      </c>
      <c r="D3456">
        <v>2201.199951171875</v>
      </c>
      <c r="E3456">
        <v>15.699999809265137</v>
      </c>
      <c r="F3456">
        <v>11</v>
      </c>
      <c r="G3456">
        <v>0.30000001192092896</v>
      </c>
      <c r="H3456" t="s">
        <v>426</v>
      </c>
      <c r="I3456" t="s">
        <v>428</v>
      </c>
    </row>
    <row r="3457" spans="1:10" x14ac:dyDescent="0.2">
      <c r="A3457">
        <v>3</v>
      </c>
      <c r="B3457" t="s">
        <v>32</v>
      </c>
      <c r="C3457">
        <v>2.0010000767456404E-8</v>
      </c>
      <c r="D3457">
        <v>5679.7998046875</v>
      </c>
      <c r="E3457">
        <v>33.599998474121094</v>
      </c>
      <c r="F3457">
        <v>22.700000762939453</v>
      </c>
      <c r="G3457">
        <v>0.18999999761581421</v>
      </c>
      <c r="H3457" t="s">
        <v>426</v>
      </c>
      <c r="I3457" t="s">
        <v>429</v>
      </c>
    </row>
    <row r="3458" spans="1:10" x14ac:dyDescent="0.2">
      <c r="A3458">
        <v>4</v>
      </c>
      <c r="B3458" t="s">
        <v>33</v>
      </c>
      <c r="C3458">
        <v>1.9990000765801597E-8</v>
      </c>
      <c r="D3458">
        <v>9333.5</v>
      </c>
      <c r="E3458">
        <v>48.799999237060547</v>
      </c>
      <c r="F3458">
        <v>43.299999237060547</v>
      </c>
      <c r="G3458">
        <v>0.15000000596046448</v>
      </c>
      <c r="H3458" t="s">
        <v>426</v>
      </c>
      <c r="I3458" t="s">
        <v>430</v>
      </c>
    </row>
    <row r="3459" spans="1:10" x14ac:dyDescent="0.2">
      <c r="A3459">
        <v>5</v>
      </c>
      <c r="B3459" t="s">
        <v>34</v>
      </c>
      <c r="C3459">
        <v>1.9990000765801597E-8</v>
      </c>
      <c r="D3459">
        <v>946.0999755859375</v>
      </c>
      <c r="E3459">
        <v>8</v>
      </c>
      <c r="F3459">
        <v>6</v>
      </c>
      <c r="G3459">
        <v>0.46000000834465027</v>
      </c>
      <c r="H3459" t="s">
        <v>426</v>
      </c>
      <c r="I3459" t="s">
        <v>431</v>
      </c>
    </row>
    <row r="3460" spans="1:10" x14ac:dyDescent="0.2">
      <c r="A3460">
        <v>6</v>
      </c>
      <c r="B3460" t="s">
        <v>35</v>
      </c>
      <c r="C3460">
        <v>1.9999999878450581E-8</v>
      </c>
      <c r="D3460">
        <v>3476.10009765625</v>
      </c>
      <c r="E3460">
        <v>37.200000762939453</v>
      </c>
      <c r="F3460">
        <v>18.200000762939453</v>
      </c>
      <c r="G3460">
        <v>0.23999999463558197</v>
      </c>
      <c r="H3460" t="s">
        <v>426</v>
      </c>
      <c r="I3460" t="s">
        <v>432</v>
      </c>
    </row>
    <row r="3461" spans="1:10" x14ac:dyDescent="0.2">
      <c r="A3461">
        <v>7</v>
      </c>
      <c r="B3461" t="s">
        <v>36</v>
      </c>
      <c r="C3461">
        <v>1.9990000765801597E-8</v>
      </c>
      <c r="D3461">
        <v>10542.5</v>
      </c>
      <c r="E3461">
        <v>126.69999694824219</v>
      </c>
      <c r="F3461">
        <v>38.400001525878906</v>
      </c>
      <c r="G3461">
        <v>0.14000000059604645</v>
      </c>
      <c r="H3461" t="s">
        <v>426</v>
      </c>
      <c r="I3461" t="s">
        <v>430</v>
      </c>
    </row>
    <row r="3462" spans="1:10" x14ac:dyDescent="0.2">
      <c r="A3462">
        <v>8</v>
      </c>
      <c r="B3462" t="s">
        <v>37</v>
      </c>
      <c r="C3462">
        <v>1.9999999878450581E-8</v>
      </c>
      <c r="D3462">
        <v>2742.5</v>
      </c>
      <c r="E3462">
        <v>17.200000762939453</v>
      </c>
      <c r="F3462">
        <v>15</v>
      </c>
      <c r="G3462">
        <v>0.27000001072883606</v>
      </c>
      <c r="H3462" t="s">
        <v>426</v>
      </c>
      <c r="I3462" t="s">
        <v>432</v>
      </c>
    </row>
    <row r="3463" spans="1:10" x14ac:dyDescent="0.2">
      <c r="A3463">
        <v>9</v>
      </c>
      <c r="B3463" t="s">
        <v>38</v>
      </c>
      <c r="C3463">
        <v>1.9990000765801597E-8</v>
      </c>
      <c r="D3463">
        <v>2234.10009765625</v>
      </c>
      <c r="E3463">
        <v>26</v>
      </c>
      <c r="F3463">
        <v>23.200000762939453</v>
      </c>
      <c r="G3463">
        <v>0.30000001192092896</v>
      </c>
      <c r="H3463" t="s">
        <v>426</v>
      </c>
      <c r="I3463" t="s">
        <v>433</v>
      </c>
    </row>
    <row r="3464" spans="1:10" x14ac:dyDescent="0.2">
      <c r="A3464">
        <v>10</v>
      </c>
      <c r="B3464" t="s">
        <v>39</v>
      </c>
      <c r="C3464">
        <v>1.9990000765801597E-8</v>
      </c>
      <c r="D3464">
        <v>3787.300048828125</v>
      </c>
      <c r="E3464">
        <v>69.599998474121094</v>
      </c>
      <c r="F3464">
        <v>20.200000762939453</v>
      </c>
      <c r="G3464">
        <v>0.23000000417232513</v>
      </c>
      <c r="H3464" t="s">
        <v>426</v>
      </c>
      <c r="I3464" t="s">
        <v>434</v>
      </c>
    </row>
    <row r="3465" spans="1:10" x14ac:dyDescent="0.2">
      <c r="A3465">
        <v>11</v>
      </c>
      <c r="B3465" t="s">
        <v>40</v>
      </c>
      <c r="C3465">
        <v>2.0010000767456404E-8</v>
      </c>
      <c r="D3465">
        <v>4901</v>
      </c>
      <c r="E3465">
        <v>11.699999809265137</v>
      </c>
      <c r="F3465">
        <v>9.8999996185302734</v>
      </c>
      <c r="G3465">
        <v>0.20000000298023224</v>
      </c>
      <c r="H3465" t="s">
        <v>426</v>
      </c>
      <c r="I3465" t="s">
        <v>435</v>
      </c>
    </row>
    <row r="3467" spans="1:10" x14ac:dyDescent="0.2">
      <c r="A3467" t="s">
        <v>62</v>
      </c>
    </row>
    <row r="3470" spans="1:10" x14ac:dyDescent="0.2">
      <c r="A3470" t="s">
        <v>368</v>
      </c>
    </row>
    <row r="3471" spans="1:10" x14ac:dyDescent="0.2">
      <c r="A3471" t="s">
        <v>369</v>
      </c>
    </row>
    <row r="3472" spans="1:10" x14ac:dyDescent="0.2">
      <c r="A3472" t="s">
        <v>21</v>
      </c>
      <c r="B3472" t="s">
        <v>22</v>
      </c>
      <c r="C3472" t="s">
        <v>370</v>
      </c>
      <c r="D3472" t="s">
        <v>371</v>
      </c>
      <c r="E3472" t="s">
        <v>372</v>
      </c>
      <c r="F3472" t="s">
        <v>373</v>
      </c>
      <c r="G3472" t="s">
        <v>374</v>
      </c>
      <c r="H3472" t="s">
        <v>375</v>
      </c>
      <c r="I3472" t="s">
        <v>376</v>
      </c>
      <c r="J3472" t="s">
        <v>377</v>
      </c>
    </row>
    <row r="3473" spans="1:10" x14ac:dyDescent="0.2">
      <c r="A3473">
        <v>1</v>
      </c>
      <c r="B3473" t="s">
        <v>30</v>
      </c>
      <c r="C3473" t="s">
        <v>378</v>
      </c>
      <c r="D3473" t="s">
        <v>379</v>
      </c>
      <c r="E3473">
        <v>1</v>
      </c>
      <c r="F3473">
        <v>15</v>
      </c>
      <c r="G3473">
        <v>84.869003295898438</v>
      </c>
      <c r="H3473">
        <v>1.8320000171661377</v>
      </c>
      <c r="I3473">
        <v>6</v>
      </c>
      <c r="J3473">
        <v>5</v>
      </c>
    </row>
    <row r="3474" spans="1:10" x14ac:dyDescent="0.2">
      <c r="A3474">
        <v>2</v>
      </c>
      <c r="B3474" t="s">
        <v>31</v>
      </c>
      <c r="C3474" t="s">
        <v>378</v>
      </c>
      <c r="D3474" t="s">
        <v>380</v>
      </c>
      <c r="E3474">
        <v>2</v>
      </c>
      <c r="F3474">
        <v>15</v>
      </c>
      <c r="G3474">
        <v>151.10800170898438</v>
      </c>
      <c r="H3474">
        <v>0.47277998924255371</v>
      </c>
      <c r="I3474">
        <v>2</v>
      </c>
      <c r="J3474">
        <v>2</v>
      </c>
    </row>
    <row r="3475" spans="1:10" x14ac:dyDescent="0.2">
      <c r="A3475">
        <v>3</v>
      </c>
      <c r="B3475" t="s">
        <v>32</v>
      </c>
      <c r="C3475" t="s">
        <v>378</v>
      </c>
      <c r="D3475" t="s">
        <v>380</v>
      </c>
      <c r="E3475">
        <v>2</v>
      </c>
      <c r="F3475">
        <v>15</v>
      </c>
      <c r="G3475">
        <v>119.48699951171875</v>
      </c>
      <c r="H3475">
        <v>0.37413999438285828</v>
      </c>
      <c r="I3475">
        <v>3</v>
      </c>
      <c r="J3475">
        <v>7</v>
      </c>
    </row>
    <row r="3476" spans="1:10" x14ac:dyDescent="0.2">
      <c r="A3476">
        <v>4</v>
      </c>
      <c r="B3476" t="s">
        <v>33</v>
      </c>
      <c r="C3476" t="s">
        <v>378</v>
      </c>
      <c r="D3476" t="s">
        <v>380</v>
      </c>
      <c r="E3476">
        <v>2</v>
      </c>
      <c r="F3476">
        <v>15</v>
      </c>
      <c r="G3476">
        <v>107.24500274658203</v>
      </c>
      <c r="H3476">
        <v>0.33583998680114746</v>
      </c>
      <c r="I3476">
        <v>2</v>
      </c>
      <c r="J3476">
        <v>2.4000000953674316</v>
      </c>
    </row>
    <row r="3477" spans="1:10" x14ac:dyDescent="0.2">
      <c r="A3477">
        <v>5</v>
      </c>
      <c r="B3477" t="s">
        <v>34</v>
      </c>
      <c r="C3477" t="s">
        <v>378</v>
      </c>
      <c r="D3477" t="s">
        <v>381</v>
      </c>
      <c r="E3477">
        <v>4</v>
      </c>
      <c r="F3477">
        <v>15</v>
      </c>
      <c r="G3477">
        <v>129.45700073242188</v>
      </c>
      <c r="H3477">
        <v>1.1910099983215332</v>
      </c>
      <c r="I3477">
        <v>4.9000000953674316</v>
      </c>
      <c r="J3477">
        <v>4.1999998092651367</v>
      </c>
    </row>
    <row r="3478" spans="1:10" x14ac:dyDescent="0.2">
      <c r="A3478">
        <v>6</v>
      </c>
      <c r="B3478" t="s">
        <v>35</v>
      </c>
      <c r="C3478" t="s">
        <v>378</v>
      </c>
      <c r="D3478" t="s">
        <v>381</v>
      </c>
      <c r="E3478">
        <v>4</v>
      </c>
      <c r="F3478">
        <v>15</v>
      </c>
      <c r="G3478">
        <v>90.679000854492188</v>
      </c>
      <c r="H3478">
        <v>0.83393001556396484</v>
      </c>
      <c r="I3478">
        <v>5.5</v>
      </c>
      <c r="J3478">
        <v>5.9000000953674316</v>
      </c>
    </row>
    <row r="3479" spans="1:10" x14ac:dyDescent="0.2">
      <c r="A3479">
        <v>7</v>
      </c>
      <c r="B3479" t="s">
        <v>36</v>
      </c>
      <c r="C3479" t="s">
        <v>378</v>
      </c>
      <c r="D3479" t="s">
        <v>381</v>
      </c>
      <c r="E3479">
        <v>4</v>
      </c>
      <c r="F3479">
        <v>15</v>
      </c>
      <c r="G3479">
        <v>77.502998352050781</v>
      </c>
      <c r="H3479">
        <v>0.71253997087478638</v>
      </c>
      <c r="I3479">
        <v>3.2999999523162842</v>
      </c>
      <c r="J3479">
        <v>4.0999999046325684</v>
      </c>
    </row>
    <row r="3480" spans="1:10" x14ac:dyDescent="0.2">
      <c r="A3480">
        <v>8</v>
      </c>
      <c r="B3480" t="s">
        <v>37</v>
      </c>
      <c r="C3480" t="s">
        <v>378</v>
      </c>
      <c r="D3480" t="s">
        <v>381</v>
      </c>
      <c r="E3480">
        <v>4</v>
      </c>
      <c r="F3480">
        <v>15</v>
      </c>
      <c r="G3480">
        <v>107.51300048828125</v>
      </c>
      <c r="H3480">
        <v>0.98900002241134644</v>
      </c>
      <c r="I3480">
        <v>7.5</v>
      </c>
      <c r="J3480">
        <v>3</v>
      </c>
    </row>
    <row r="3481" spans="1:10" x14ac:dyDescent="0.2">
      <c r="A3481">
        <v>9</v>
      </c>
      <c r="B3481" t="s">
        <v>38</v>
      </c>
      <c r="C3481" t="s">
        <v>378</v>
      </c>
      <c r="D3481" t="s">
        <v>382</v>
      </c>
      <c r="E3481">
        <v>5</v>
      </c>
      <c r="F3481">
        <v>15</v>
      </c>
      <c r="G3481">
        <v>134.93400573730469</v>
      </c>
      <c r="H3481">
        <v>0.19359999895095825</v>
      </c>
      <c r="I3481">
        <v>3.5</v>
      </c>
      <c r="J3481">
        <v>3.5999999046325684</v>
      </c>
    </row>
    <row r="3482" spans="1:10" x14ac:dyDescent="0.2">
      <c r="A3482">
        <v>10</v>
      </c>
      <c r="B3482" t="s">
        <v>39</v>
      </c>
      <c r="C3482" t="s">
        <v>378</v>
      </c>
      <c r="D3482" t="s">
        <v>382</v>
      </c>
      <c r="E3482">
        <v>5</v>
      </c>
      <c r="F3482">
        <v>15</v>
      </c>
      <c r="G3482">
        <v>146.42500305175781</v>
      </c>
      <c r="H3482">
        <v>0.21017999947071075</v>
      </c>
      <c r="I3482">
        <v>1</v>
      </c>
      <c r="J3482">
        <v>3.2999999523162842</v>
      </c>
    </row>
    <row r="3483" spans="1:10" x14ac:dyDescent="0.2">
      <c r="A3483">
        <v>11</v>
      </c>
      <c r="B3483" t="s">
        <v>40</v>
      </c>
      <c r="C3483" t="s">
        <v>378</v>
      </c>
      <c r="D3483" t="s">
        <v>382</v>
      </c>
      <c r="E3483">
        <v>5</v>
      </c>
      <c r="F3483">
        <v>15</v>
      </c>
      <c r="G3483">
        <v>191.38900756835938</v>
      </c>
      <c r="H3483">
        <v>0.27485001087188721</v>
      </c>
      <c r="I3483">
        <v>3</v>
      </c>
      <c r="J3483">
        <v>4</v>
      </c>
    </row>
    <row r="3485" spans="1:10" x14ac:dyDescent="0.2">
      <c r="A3485" t="s">
        <v>21</v>
      </c>
      <c r="B3485" t="s">
        <v>22</v>
      </c>
      <c r="C3485" t="s">
        <v>383</v>
      </c>
      <c r="D3485" t="s">
        <v>384</v>
      </c>
      <c r="E3485" t="s">
        <v>385</v>
      </c>
      <c r="F3485" t="s">
        <v>386</v>
      </c>
      <c r="G3485" t="s">
        <v>387</v>
      </c>
      <c r="H3485" t="s">
        <v>388</v>
      </c>
      <c r="I3485" t="s">
        <v>389</v>
      </c>
      <c r="J3485" t="s">
        <v>390</v>
      </c>
    </row>
    <row r="3486" spans="1:10" x14ac:dyDescent="0.2">
      <c r="A3486">
        <v>1</v>
      </c>
      <c r="B3486" t="s">
        <v>30</v>
      </c>
      <c r="C3486">
        <v>10</v>
      </c>
      <c r="D3486">
        <v>5</v>
      </c>
      <c r="E3486">
        <v>1</v>
      </c>
      <c r="F3486">
        <v>64</v>
      </c>
      <c r="G3486">
        <v>1630</v>
      </c>
      <c r="H3486">
        <v>0.69999998807907104</v>
      </c>
      <c r="I3486">
        <v>9.3000001907348633</v>
      </c>
      <c r="J3486" t="s">
        <v>391</v>
      </c>
    </row>
    <row r="3487" spans="1:10" x14ac:dyDescent="0.2">
      <c r="A3487">
        <v>2</v>
      </c>
      <c r="B3487" t="s">
        <v>31</v>
      </c>
      <c r="C3487">
        <v>20</v>
      </c>
      <c r="D3487">
        <v>10</v>
      </c>
      <c r="E3487">
        <v>0</v>
      </c>
      <c r="F3487">
        <v>64</v>
      </c>
      <c r="G3487">
        <v>1686</v>
      </c>
      <c r="H3487">
        <v>0.69999998807907104</v>
      </c>
      <c r="I3487" t="s">
        <v>392</v>
      </c>
      <c r="J3487" t="s">
        <v>393</v>
      </c>
    </row>
    <row r="3488" spans="1:10" x14ac:dyDescent="0.2">
      <c r="A3488">
        <v>3</v>
      </c>
      <c r="B3488" t="s">
        <v>32</v>
      </c>
      <c r="C3488">
        <v>20</v>
      </c>
      <c r="D3488">
        <v>10</v>
      </c>
      <c r="E3488">
        <v>0</v>
      </c>
      <c r="F3488">
        <v>64</v>
      </c>
      <c r="G3488">
        <v>1672</v>
      </c>
      <c r="H3488">
        <v>0.69999998807907104</v>
      </c>
      <c r="I3488" t="s">
        <v>392</v>
      </c>
      <c r="J3488" t="s">
        <v>393</v>
      </c>
    </row>
    <row r="3489" spans="1:10" x14ac:dyDescent="0.2">
      <c r="A3489">
        <v>4</v>
      </c>
      <c r="B3489" t="s">
        <v>33</v>
      </c>
      <c r="C3489">
        <v>20</v>
      </c>
      <c r="D3489">
        <v>10</v>
      </c>
      <c r="E3489">
        <v>1</v>
      </c>
      <c r="F3489">
        <v>64</v>
      </c>
      <c r="G3489">
        <v>1664</v>
      </c>
      <c r="H3489">
        <v>0.69999998807907104</v>
      </c>
      <c r="I3489" t="s">
        <v>392</v>
      </c>
      <c r="J3489" t="s">
        <v>393</v>
      </c>
    </row>
    <row r="3490" spans="1:10" x14ac:dyDescent="0.2">
      <c r="A3490">
        <v>5</v>
      </c>
      <c r="B3490" t="s">
        <v>34</v>
      </c>
      <c r="C3490">
        <v>10</v>
      </c>
      <c r="D3490">
        <v>5</v>
      </c>
      <c r="E3490">
        <v>1</v>
      </c>
      <c r="F3490">
        <v>32</v>
      </c>
      <c r="G3490">
        <v>1658</v>
      </c>
      <c r="H3490">
        <v>0.69999998807907104</v>
      </c>
      <c r="I3490">
        <v>9.3000001907348633</v>
      </c>
      <c r="J3490" t="s">
        <v>391</v>
      </c>
    </row>
    <row r="3491" spans="1:10" x14ac:dyDescent="0.2">
      <c r="A3491">
        <v>6</v>
      </c>
      <c r="B3491" t="s">
        <v>35</v>
      </c>
      <c r="C3491">
        <v>20</v>
      </c>
      <c r="D3491">
        <v>10</v>
      </c>
      <c r="E3491">
        <v>1</v>
      </c>
      <c r="F3491">
        <v>32</v>
      </c>
      <c r="G3491">
        <v>1632</v>
      </c>
      <c r="H3491">
        <v>0.69999998807907104</v>
      </c>
      <c r="I3491">
        <v>9.3000001907348633</v>
      </c>
      <c r="J3491" t="s">
        <v>391</v>
      </c>
    </row>
    <row r="3492" spans="1:10" x14ac:dyDescent="0.2">
      <c r="A3492">
        <v>7</v>
      </c>
      <c r="B3492" t="s">
        <v>36</v>
      </c>
      <c r="C3492">
        <v>20</v>
      </c>
      <c r="D3492">
        <v>10</v>
      </c>
      <c r="E3492">
        <v>1</v>
      </c>
      <c r="F3492">
        <v>32</v>
      </c>
      <c r="G3492">
        <v>1622</v>
      </c>
      <c r="H3492">
        <v>0.69999998807907104</v>
      </c>
      <c r="I3492">
        <v>9.3000001907348633</v>
      </c>
      <c r="J3492" t="s">
        <v>391</v>
      </c>
    </row>
    <row r="3493" spans="1:10" x14ac:dyDescent="0.2">
      <c r="A3493">
        <v>8</v>
      </c>
      <c r="B3493" t="s">
        <v>37</v>
      </c>
      <c r="C3493">
        <v>20</v>
      </c>
      <c r="D3493">
        <v>10</v>
      </c>
      <c r="E3493">
        <v>1</v>
      </c>
      <c r="F3493">
        <v>32</v>
      </c>
      <c r="G3493">
        <v>1642</v>
      </c>
      <c r="H3493">
        <v>0.69999998807907104</v>
      </c>
      <c r="I3493">
        <v>9.3000001907348633</v>
      </c>
      <c r="J3493" t="s">
        <v>391</v>
      </c>
    </row>
    <row r="3494" spans="1:10" x14ac:dyDescent="0.2">
      <c r="A3494">
        <v>9</v>
      </c>
      <c r="B3494" t="s">
        <v>38</v>
      </c>
      <c r="C3494">
        <v>20</v>
      </c>
      <c r="D3494">
        <v>10</v>
      </c>
      <c r="E3494">
        <v>1</v>
      </c>
      <c r="F3494">
        <v>32</v>
      </c>
      <c r="G3494">
        <v>1690</v>
      </c>
      <c r="H3494">
        <v>0.69999998807907104</v>
      </c>
      <c r="I3494" t="s">
        <v>392</v>
      </c>
      <c r="J3494" t="s">
        <v>393</v>
      </c>
    </row>
    <row r="3495" spans="1:10" x14ac:dyDescent="0.2">
      <c r="A3495">
        <v>10</v>
      </c>
      <c r="B3495" t="s">
        <v>39</v>
      </c>
      <c r="C3495">
        <v>30</v>
      </c>
      <c r="D3495">
        <v>15</v>
      </c>
      <c r="E3495">
        <v>0</v>
      </c>
      <c r="F3495">
        <v>32</v>
      </c>
      <c r="G3495">
        <v>1706</v>
      </c>
      <c r="H3495">
        <v>0.69999998807907104</v>
      </c>
      <c r="I3495" t="s">
        <v>392</v>
      </c>
      <c r="J3495" t="s">
        <v>393</v>
      </c>
    </row>
    <row r="3496" spans="1:10" x14ac:dyDescent="0.2">
      <c r="A3496">
        <v>11</v>
      </c>
      <c r="B3496" t="s">
        <v>40</v>
      </c>
      <c r="C3496">
        <v>30</v>
      </c>
      <c r="D3496">
        <v>15</v>
      </c>
      <c r="E3496">
        <v>1</v>
      </c>
      <c r="F3496">
        <v>32</v>
      </c>
      <c r="G3496">
        <v>1738</v>
      </c>
      <c r="H3496">
        <v>0.69999998807907104</v>
      </c>
      <c r="I3496" t="s">
        <v>392</v>
      </c>
      <c r="J3496" t="s">
        <v>393</v>
      </c>
    </row>
    <row r="3498" spans="1:10" x14ac:dyDescent="0.2">
      <c r="A3498" t="s">
        <v>394</v>
      </c>
    </row>
    <row r="3499" spans="1:10" x14ac:dyDescent="0.2">
      <c r="A3499" t="s">
        <v>395</v>
      </c>
      <c r="B3499" t="s">
        <v>396</v>
      </c>
      <c r="C3499">
        <v>2</v>
      </c>
      <c r="D3499">
        <v>3</v>
      </c>
      <c r="E3499">
        <v>4</v>
      </c>
      <c r="F3499">
        <v>5</v>
      </c>
    </row>
    <row r="3500" spans="1:10" x14ac:dyDescent="0.2">
      <c r="A3500">
        <v>1</v>
      </c>
      <c r="B3500" t="s">
        <v>397</v>
      </c>
      <c r="C3500" t="s">
        <v>398</v>
      </c>
      <c r="D3500" t="s">
        <v>392</v>
      </c>
      <c r="E3500" t="s">
        <v>399</v>
      </c>
      <c r="F3500" t="s">
        <v>400</v>
      </c>
    </row>
    <row r="3501" spans="1:10" x14ac:dyDescent="0.2">
      <c r="A3501">
        <v>2</v>
      </c>
      <c r="B3501" t="s">
        <v>392</v>
      </c>
      <c r="C3501" t="s">
        <v>401</v>
      </c>
      <c r="D3501" t="s">
        <v>392</v>
      </c>
      <c r="E3501" t="s">
        <v>402</v>
      </c>
      <c r="F3501" t="s">
        <v>403</v>
      </c>
    </row>
    <row r="3502" spans="1:10" x14ac:dyDescent="0.2">
      <c r="A3502">
        <v>3</v>
      </c>
      <c r="B3502" t="s">
        <v>392</v>
      </c>
      <c r="C3502" t="s">
        <v>404</v>
      </c>
      <c r="D3502" t="s">
        <v>392</v>
      </c>
      <c r="E3502" t="s">
        <v>405</v>
      </c>
      <c r="F3502" t="s">
        <v>40</v>
      </c>
    </row>
    <row r="3503" spans="1:10" x14ac:dyDescent="0.2">
      <c r="A3503">
        <v>4</v>
      </c>
      <c r="B3503" t="s">
        <v>392</v>
      </c>
      <c r="C3503" t="s">
        <v>392</v>
      </c>
      <c r="D3503" t="s">
        <v>392</v>
      </c>
      <c r="E3503" t="s">
        <v>406</v>
      </c>
      <c r="F3503" t="s">
        <v>392</v>
      </c>
    </row>
    <row r="3505" spans="1:8" x14ac:dyDescent="0.2">
      <c r="A3505" t="s">
        <v>407</v>
      </c>
    </row>
    <row r="3507" spans="1:8" x14ac:dyDescent="0.2">
      <c r="A3507" t="s">
        <v>408</v>
      </c>
    </row>
    <row r="3508" spans="1:8" x14ac:dyDescent="0.2">
      <c r="A3508" t="s">
        <v>21</v>
      </c>
      <c r="B3508" t="s">
        <v>22</v>
      </c>
      <c r="C3508" t="s">
        <v>409</v>
      </c>
      <c r="D3508" t="s">
        <v>43</v>
      </c>
      <c r="E3508" t="s">
        <v>410</v>
      </c>
      <c r="F3508" t="s">
        <v>46</v>
      </c>
      <c r="G3508" t="s">
        <v>47</v>
      </c>
      <c r="H3508" t="s">
        <v>30</v>
      </c>
    </row>
    <row r="3509" spans="1:8" x14ac:dyDescent="0.2">
      <c r="A3509">
        <v>1</v>
      </c>
      <c r="B3509" t="s">
        <v>30</v>
      </c>
      <c r="C3509" t="s">
        <v>411</v>
      </c>
      <c r="D3509">
        <v>3.7672998905181885</v>
      </c>
      <c r="E3509">
        <v>3.4723999500274658</v>
      </c>
      <c r="F3509">
        <v>21.532199859619141</v>
      </c>
      <c r="G3509">
        <v>0.16130000352859497</v>
      </c>
      <c r="H3509">
        <v>1</v>
      </c>
    </row>
    <row r="3510" spans="1:8" x14ac:dyDescent="0.2">
      <c r="A3510">
        <v>2</v>
      </c>
      <c r="B3510" t="s">
        <v>31</v>
      </c>
      <c r="C3510" t="s">
        <v>412</v>
      </c>
      <c r="D3510">
        <v>7.5739998817443848</v>
      </c>
      <c r="E3510">
        <v>1.614799976348877</v>
      </c>
      <c r="F3510">
        <v>1.996399998664856</v>
      </c>
      <c r="G3510">
        <v>0.80889999866485596</v>
      </c>
      <c r="H3510">
        <v>1</v>
      </c>
    </row>
    <row r="3511" spans="1:8" x14ac:dyDescent="0.2">
      <c r="A3511">
        <v>3</v>
      </c>
      <c r="B3511" t="s">
        <v>50</v>
      </c>
      <c r="C3511" t="s">
        <v>413</v>
      </c>
      <c r="D3511">
        <v>15.250300407409668</v>
      </c>
      <c r="E3511">
        <v>1.0709999799728394</v>
      </c>
      <c r="F3511">
        <v>1.2035000324249268</v>
      </c>
      <c r="G3511">
        <v>0.88969999551773071</v>
      </c>
      <c r="H3511">
        <v>1.0002000331878662</v>
      </c>
    </row>
    <row r="3512" spans="1:8" x14ac:dyDescent="0.2">
      <c r="A3512">
        <v>4</v>
      </c>
      <c r="B3512" t="s">
        <v>51</v>
      </c>
      <c r="C3512" t="s">
        <v>414</v>
      </c>
      <c r="D3512">
        <v>24.793899536132812</v>
      </c>
      <c r="E3512">
        <v>0.86309999227523804</v>
      </c>
      <c r="F3512">
        <v>0.93500000238418579</v>
      </c>
      <c r="G3512">
        <v>0.92309999465942383</v>
      </c>
      <c r="H3512">
        <v>1.0001000165939331</v>
      </c>
    </row>
    <row r="3513" spans="1:8" x14ac:dyDescent="0.2">
      <c r="A3513">
        <v>5</v>
      </c>
      <c r="B3513" t="s">
        <v>52</v>
      </c>
      <c r="C3513" t="s">
        <v>415</v>
      </c>
      <c r="D3513">
        <v>11.592599868774414</v>
      </c>
      <c r="E3513">
        <v>5.3768000602722168</v>
      </c>
      <c r="F3513">
        <v>10.723799705505371</v>
      </c>
      <c r="G3513">
        <v>0.49950000643730164</v>
      </c>
      <c r="H3513">
        <v>1.0038000345230103</v>
      </c>
    </row>
    <row r="3514" spans="1:8" x14ac:dyDescent="0.2">
      <c r="A3514">
        <v>6</v>
      </c>
      <c r="B3514" t="s">
        <v>53</v>
      </c>
      <c r="C3514" t="s">
        <v>416</v>
      </c>
      <c r="D3514">
        <v>21.579999923706055</v>
      </c>
      <c r="E3514">
        <v>3.6456000804901123</v>
      </c>
      <c r="F3514">
        <v>5.8873000144958496</v>
      </c>
      <c r="G3514">
        <v>0.61500000953674316</v>
      </c>
      <c r="H3514">
        <v>1.0068999528884888</v>
      </c>
    </row>
    <row r="3515" spans="1:8" x14ac:dyDescent="0.2">
      <c r="A3515">
        <v>7</v>
      </c>
      <c r="B3515" t="s">
        <v>54</v>
      </c>
      <c r="C3515" t="s">
        <v>414</v>
      </c>
      <c r="D3515">
        <v>55.340999603271484</v>
      </c>
      <c r="E3515">
        <v>3.2097001075744629</v>
      </c>
      <c r="F3515">
        <v>4.4021000862121582</v>
      </c>
      <c r="G3515">
        <v>0.72850000858306885</v>
      </c>
      <c r="H3515">
        <v>1.0009000301361084</v>
      </c>
    </row>
    <row r="3516" spans="1:8" x14ac:dyDescent="0.2">
      <c r="A3516">
        <v>8</v>
      </c>
      <c r="B3516" t="s">
        <v>55</v>
      </c>
      <c r="C3516" t="s">
        <v>416</v>
      </c>
      <c r="D3516">
        <v>20.350000381469727</v>
      </c>
      <c r="E3516">
        <v>4.6729998588562012</v>
      </c>
      <c r="F3516">
        <v>7.9214000701904297</v>
      </c>
      <c r="G3516">
        <v>0.58609998226165771</v>
      </c>
      <c r="H3516">
        <v>1.0065000057220459</v>
      </c>
    </row>
    <row r="3517" spans="1:8" x14ac:dyDescent="0.2">
      <c r="A3517">
        <v>9</v>
      </c>
      <c r="B3517" t="s">
        <v>56</v>
      </c>
      <c r="C3517" t="s">
        <v>417</v>
      </c>
      <c r="D3517">
        <v>23.877099990844727</v>
      </c>
      <c r="E3517">
        <v>0.19910000264644623</v>
      </c>
      <c r="F3517">
        <v>0.20250000059604645</v>
      </c>
      <c r="G3517">
        <v>0.98320001363754272</v>
      </c>
      <c r="H3517">
        <v>1</v>
      </c>
    </row>
    <row r="3518" spans="1:8" x14ac:dyDescent="0.2">
      <c r="A3518">
        <v>10</v>
      </c>
      <c r="B3518" t="s">
        <v>57</v>
      </c>
      <c r="C3518" t="s">
        <v>418</v>
      </c>
      <c r="D3518">
        <v>42.30059814453125</v>
      </c>
      <c r="E3518">
        <v>0.26780000329017639</v>
      </c>
      <c r="F3518">
        <v>0.27369999885559082</v>
      </c>
      <c r="G3518">
        <v>0.97869998216629028</v>
      </c>
      <c r="H3518">
        <v>1</v>
      </c>
    </row>
    <row r="3519" spans="1:8" x14ac:dyDescent="0.2">
      <c r="A3519">
        <v>11</v>
      </c>
      <c r="B3519" t="s">
        <v>58</v>
      </c>
      <c r="C3519" t="s">
        <v>419</v>
      </c>
      <c r="D3519">
        <v>99.9833984375</v>
      </c>
      <c r="E3519">
        <v>0.59130001068115234</v>
      </c>
      <c r="F3519">
        <v>0.60600000619888306</v>
      </c>
      <c r="G3519">
        <v>0.9757000207901001</v>
      </c>
      <c r="H3519">
        <v>1</v>
      </c>
    </row>
    <row r="3521" spans="1:9" x14ac:dyDescent="0.2">
      <c r="A3521" t="s">
        <v>420</v>
      </c>
    </row>
    <row r="3522" spans="1:9" x14ac:dyDescent="0.2">
      <c r="A3522" t="s">
        <v>21</v>
      </c>
      <c r="B3522" t="s">
        <v>22</v>
      </c>
      <c r="C3522" t="s">
        <v>421</v>
      </c>
      <c r="D3522" t="s">
        <v>24</v>
      </c>
      <c r="E3522" t="s">
        <v>422</v>
      </c>
      <c r="F3522" t="s">
        <v>423</v>
      </c>
      <c r="G3522" t="s">
        <v>27</v>
      </c>
      <c r="H3522" t="s">
        <v>424</v>
      </c>
      <c r="I3522" t="s">
        <v>425</v>
      </c>
    </row>
    <row r="3523" spans="1:9" x14ac:dyDescent="0.2">
      <c r="A3523">
        <v>1</v>
      </c>
      <c r="B3523" t="s">
        <v>30</v>
      </c>
      <c r="C3523">
        <v>2.0010000767456404E-8</v>
      </c>
      <c r="D3523">
        <v>518.70001220703125</v>
      </c>
      <c r="E3523">
        <v>137.5</v>
      </c>
      <c r="F3523">
        <v>84</v>
      </c>
      <c r="G3523">
        <v>0.74000000953674316</v>
      </c>
      <c r="H3523" t="s">
        <v>426</v>
      </c>
      <c r="I3523" t="s">
        <v>427</v>
      </c>
    </row>
    <row r="3524" spans="1:9" x14ac:dyDescent="0.2">
      <c r="A3524">
        <v>2</v>
      </c>
      <c r="B3524" t="s">
        <v>31</v>
      </c>
      <c r="C3524">
        <v>2.0010000767456404E-8</v>
      </c>
      <c r="D3524">
        <v>2201.199951171875</v>
      </c>
      <c r="E3524">
        <v>15.699999809265137</v>
      </c>
      <c r="F3524">
        <v>11</v>
      </c>
      <c r="G3524">
        <v>0.30000001192092896</v>
      </c>
      <c r="H3524" t="s">
        <v>426</v>
      </c>
      <c r="I3524" t="s">
        <v>428</v>
      </c>
    </row>
    <row r="3525" spans="1:9" x14ac:dyDescent="0.2">
      <c r="A3525">
        <v>3</v>
      </c>
      <c r="B3525" t="s">
        <v>32</v>
      </c>
      <c r="C3525">
        <v>2.0010000767456404E-8</v>
      </c>
      <c r="D3525">
        <v>5679.7998046875</v>
      </c>
      <c r="E3525">
        <v>33.599998474121094</v>
      </c>
      <c r="F3525">
        <v>22.700000762939453</v>
      </c>
      <c r="G3525">
        <v>0.18999999761581421</v>
      </c>
      <c r="H3525" t="s">
        <v>426</v>
      </c>
      <c r="I3525" t="s">
        <v>429</v>
      </c>
    </row>
    <row r="3526" spans="1:9" x14ac:dyDescent="0.2">
      <c r="A3526">
        <v>4</v>
      </c>
      <c r="B3526" t="s">
        <v>33</v>
      </c>
      <c r="C3526">
        <v>1.9990000765801597E-8</v>
      </c>
      <c r="D3526">
        <v>9333.5</v>
      </c>
      <c r="E3526">
        <v>48.799999237060547</v>
      </c>
      <c r="F3526">
        <v>43.299999237060547</v>
      </c>
      <c r="G3526">
        <v>0.15000000596046448</v>
      </c>
      <c r="H3526" t="s">
        <v>426</v>
      </c>
      <c r="I3526" t="s">
        <v>430</v>
      </c>
    </row>
    <row r="3527" spans="1:9" x14ac:dyDescent="0.2">
      <c r="A3527">
        <v>5</v>
      </c>
      <c r="B3527" t="s">
        <v>34</v>
      </c>
      <c r="C3527">
        <v>1.9990000765801597E-8</v>
      </c>
      <c r="D3527">
        <v>946.0999755859375</v>
      </c>
      <c r="E3527">
        <v>8</v>
      </c>
      <c r="F3527">
        <v>6</v>
      </c>
      <c r="G3527">
        <v>0.46000000834465027</v>
      </c>
      <c r="H3527" t="s">
        <v>426</v>
      </c>
      <c r="I3527" t="s">
        <v>431</v>
      </c>
    </row>
    <row r="3528" spans="1:9" x14ac:dyDescent="0.2">
      <c r="A3528">
        <v>6</v>
      </c>
      <c r="B3528" t="s">
        <v>35</v>
      </c>
      <c r="C3528">
        <v>1.9999999878450581E-8</v>
      </c>
      <c r="D3528">
        <v>3476.10009765625</v>
      </c>
      <c r="E3528">
        <v>37.200000762939453</v>
      </c>
      <c r="F3528">
        <v>18.200000762939453</v>
      </c>
      <c r="G3528">
        <v>0.23999999463558197</v>
      </c>
      <c r="H3528" t="s">
        <v>426</v>
      </c>
      <c r="I3528" t="s">
        <v>432</v>
      </c>
    </row>
    <row r="3529" spans="1:9" x14ac:dyDescent="0.2">
      <c r="A3529">
        <v>7</v>
      </c>
      <c r="B3529" t="s">
        <v>36</v>
      </c>
      <c r="C3529">
        <v>1.9990000765801597E-8</v>
      </c>
      <c r="D3529">
        <v>10542.5</v>
      </c>
      <c r="E3529">
        <v>126.69999694824219</v>
      </c>
      <c r="F3529">
        <v>38.400001525878906</v>
      </c>
      <c r="G3529">
        <v>0.14000000059604645</v>
      </c>
      <c r="H3529" t="s">
        <v>426</v>
      </c>
      <c r="I3529" t="s">
        <v>430</v>
      </c>
    </row>
    <row r="3530" spans="1:9" x14ac:dyDescent="0.2">
      <c r="A3530">
        <v>8</v>
      </c>
      <c r="B3530" t="s">
        <v>37</v>
      </c>
      <c r="C3530">
        <v>1.9999999878450581E-8</v>
      </c>
      <c r="D3530">
        <v>2742.5</v>
      </c>
      <c r="E3530">
        <v>17.200000762939453</v>
      </c>
      <c r="F3530">
        <v>15</v>
      </c>
      <c r="G3530">
        <v>0.27000001072883606</v>
      </c>
      <c r="H3530" t="s">
        <v>426</v>
      </c>
      <c r="I3530" t="s">
        <v>432</v>
      </c>
    </row>
    <row r="3531" spans="1:9" x14ac:dyDescent="0.2">
      <c r="A3531">
        <v>9</v>
      </c>
      <c r="B3531" t="s">
        <v>38</v>
      </c>
      <c r="C3531">
        <v>1.9990000765801597E-8</v>
      </c>
      <c r="D3531">
        <v>2234.10009765625</v>
      </c>
      <c r="E3531">
        <v>26</v>
      </c>
      <c r="F3531">
        <v>23.200000762939453</v>
      </c>
      <c r="G3531">
        <v>0.30000001192092896</v>
      </c>
      <c r="H3531" t="s">
        <v>426</v>
      </c>
      <c r="I3531" t="s">
        <v>433</v>
      </c>
    </row>
    <row r="3532" spans="1:9" x14ac:dyDescent="0.2">
      <c r="A3532">
        <v>10</v>
      </c>
      <c r="B3532" t="s">
        <v>39</v>
      </c>
      <c r="C3532">
        <v>1.9990000765801597E-8</v>
      </c>
      <c r="D3532">
        <v>3787.300048828125</v>
      </c>
      <c r="E3532">
        <v>69.599998474121094</v>
      </c>
      <c r="F3532">
        <v>20.200000762939453</v>
      </c>
      <c r="G3532">
        <v>0.23000000417232513</v>
      </c>
      <c r="H3532" t="s">
        <v>426</v>
      </c>
      <c r="I3532" t="s">
        <v>434</v>
      </c>
    </row>
    <row r="3533" spans="1:9" x14ac:dyDescent="0.2">
      <c r="A3533">
        <v>11</v>
      </c>
      <c r="B3533" t="s">
        <v>40</v>
      </c>
      <c r="C3533">
        <v>2.0010000767456404E-8</v>
      </c>
      <c r="D3533">
        <v>4901</v>
      </c>
      <c r="E3533">
        <v>11.699999809265137</v>
      </c>
      <c r="F3533">
        <v>9.8999996185302734</v>
      </c>
      <c r="G3533">
        <v>0.20000000298023224</v>
      </c>
      <c r="H3533" t="s">
        <v>426</v>
      </c>
      <c r="I3533" t="s">
        <v>435</v>
      </c>
    </row>
    <row r="3535" spans="1:9" x14ac:dyDescent="0.2">
      <c r="A3535" t="s">
        <v>62</v>
      </c>
    </row>
    <row r="3538" spans="1:10" x14ac:dyDescent="0.2">
      <c r="A3538" t="s">
        <v>368</v>
      </c>
    </row>
    <row r="3539" spans="1:10" x14ac:dyDescent="0.2">
      <c r="A3539" t="s">
        <v>369</v>
      </c>
    </row>
    <row r="3540" spans="1:10" x14ac:dyDescent="0.2">
      <c r="A3540" t="s">
        <v>21</v>
      </c>
      <c r="B3540" t="s">
        <v>22</v>
      </c>
      <c r="C3540" t="s">
        <v>370</v>
      </c>
      <c r="D3540" t="s">
        <v>371</v>
      </c>
      <c r="E3540" t="s">
        <v>372</v>
      </c>
      <c r="F3540" t="s">
        <v>373</v>
      </c>
      <c r="G3540" t="s">
        <v>374</v>
      </c>
      <c r="H3540" t="s">
        <v>375</v>
      </c>
      <c r="I3540" t="s">
        <v>376</v>
      </c>
      <c r="J3540" t="s">
        <v>377</v>
      </c>
    </row>
    <row r="3541" spans="1:10" x14ac:dyDescent="0.2">
      <c r="A3541">
        <v>1</v>
      </c>
      <c r="B3541" t="s">
        <v>30</v>
      </c>
      <c r="C3541" t="s">
        <v>378</v>
      </c>
      <c r="D3541" t="s">
        <v>379</v>
      </c>
      <c r="E3541">
        <v>1</v>
      </c>
      <c r="F3541">
        <v>15</v>
      </c>
      <c r="G3541">
        <v>84.869003295898438</v>
      </c>
      <c r="H3541">
        <v>1.8320000171661377</v>
      </c>
      <c r="I3541">
        <v>6</v>
      </c>
      <c r="J3541">
        <v>5</v>
      </c>
    </row>
    <row r="3542" spans="1:10" x14ac:dyDescent="0.2">
      <c r="A3542">
        <v>2</v>
      </c>
      <c r="B3542" t="s">
        <v>31</v>
      </c>
      <c r="C3542" t="s">
        <v>378</v>
      </c>
      <c r="D3542" t="s">
        <v>380</v>
      </c>
      <c r="E3542">
        <v>2</v>
      </c>
      <c r="F3542">
        <v>15</v>
      </c>
      <c r="G3542">
        <v>151.10800170898438</v>
      </c>
      <c r="H3542">
        <v>0.47277998924255371</v>
      </c>
      <c r="I3542">
        <v>2</v>
      </c>
      <c r="J3542">
        <v>2</v>
      </c>
    </row>
    <row r="3543" spans="1:10" x14ac:dyDescent="0.2">
      <c r="A3543">
        <v>3</v>
      </c>
      <c r="B3543" t="s">
        <v>32</v>
      </c>
      <c r="C3543" t="s">
        <v>378</v>
      </c>
      <c r="D3543" t="s">
        <v>380</v>
      </c>
      <c r="E3543">
        <v>2</v>
      </c>
      <c r="F3543">
        <v>15</v>
      </c>
      <c r="G3543">
        <v>119.48699951171875</v>
      </c>
      <c r="H3543">
        <v>0.37413999438285828</v>
      </c>
      <c r="I3543">
        <v>3</v>
      </c>
      <c r="J3543">
        <v>7</v>
      </c>
    </row>
    <row r="3544" spans="1:10" x14ac:dyDescent="0.2">
      <c r="A3544">
        <v>4</v>
      </c>
      <c r="B3544" t="s">
        <v>33</v>
      </c>
      <c r="C3544" t="s">
        <v>378</v>
      </c>
      <c r="D3544" t="s">
        <v>380</v>
      </c>
      <c r="E3544">
        <v>2</v>
      </c>
      <c r="F3544">
        <v>15</v>
      </c>
      <c r="G3544">
        <v>107.24500274658203</v>
      </c>
      <c r="H3544">
        <v>0.33583998680114746</v>
      </c>
      <c r="I3544">
        <v>2</v>
      </c>
      <c r="J3544">
        <v>2.4000000953674316</v>
      </c>
    </row>
    <row r="3545" spans="1:10" x14ac:dyDescent="0.2">
      <c r="A3545">
        <v>5</v>
      </c>
      <c r="B3545" t="s">
        <v>34</v>
      </c>
      <c r="C3545" t="s">
        <v>378</v>
      </c>
      <c r="D3545" t="s">
        <v>381</v>
      </c>
      <c r="E3545">
        <v>4</v>
      </c>
      <c r="F3545">
        <v>15</v>
      </c>
      <c r="G3545">
        <v>129.45700073242188</v>
      </c>
      <c r="H3545">
        <v>1.1910099983215332</v>
      </c>
      <c r="I3545">
        <v>4.9000000953674316</v>
      </c>
      <c r="J3545">
        <v>4.1999998092651367</v>
      </c>
    </row>
    <row r="3546" spans="1:10" x14ac:dyDescent="0.2">
      <c r="A3546">
        <v>6</v>
      </c>
      <c r="B3546" t="s">
        <v>35</v>
      </c>
      <c r="C3546" t="s">
        <v>378</v>
      </c>
      <c r="D3546" t="s">
        <v>381</v>
      </c>
      <c r="E3546">
        <v>4</v>
      </c>
      <c r="F3546">
        <v>15</v>
      </c>
      <c r="G3546">
        <v>90.679000854492188</v>
      </c>
      <c r="H3546">
        <v>0.83393001556396484</v>
      </c>
      <c r="I3546">
        <v>5.5</v>
      </c>
      <c r="J3546">
        <v>5.9000000953674316</v>
      </c>
    </row>
    <row r="3547" spans="1:10" x14ac:dyDescent="0.2">
      <c r="A3547">
        <v>7</v>
      </c>
      <c r="B3547" t="s">
        <v>36</v>
      </c>
      <c r="C3547" t="s">
        <v>378</v>
      </c>
      <c r="D3547" t="s">
        <v>381</v>
      </c>
      <c r="E3547">
        <v>4</v>
      </c>
      <c r="F3547">
        <v>15</v>
      </c>
      <c r="G3547">
        <v>77.502998352050781</v>
      </c>
      <c r="H3547">
        <v>0.71253997087478638</v>
      </c>
      <c r="I3547">
        <v>3.2999999523162842</v>
      </c>
      <c r="J3547">
        <v>4.0999999046325684</v>
      </c>
    </row>
    <row r="3548" spans="1:10" x14ac:dyDescent="0.2">
      <c r="A3548">
        <v>8</v>
      </c>
      <c r="B3548" t="s">
        <v>37</v>
      </c>
      <c r="C3548" t="s">
        <v>378</v>
      </c>
      <c r="D3548" t="s">
        <v>381</v>
      </c>
      <c r="E3548">
        <v>4</v>
      </c>
      <c r="F3548">
        <v>15</v>
      </c>
      <c r="G3548">
        <v>107.51300048828125</v>
      </c>
      <c r="H3548">
        <v>0.98900002241134644</v>
      </c>
      <c r="I3548">
        <v>7.5</v>
      </c>
      <c r="J3548">
        <v>3</v>
      </c>
    </row>
    <row r="3549" spans="1:10" x14ac:dyDescent="0.2">
      <c r="A3549">
        <v>9</v>
      </c>
      <c r="B3549" t="s">
        <v>38</v>
      </c>
      <c r="C3549" t="s">
        <v>378</v>
      </c>
      <c r="D3549" t="s">
        <v>382</v>
      </c>
      <c r="E3549">
        <v>5</v>
      </c>
      <c r="F3549">
        <v>15</v>
      </c>
      <c r="G3549">
        <v>134.93400573730469</v>
      </c>
      <c r="H3549">
        <v>0.19359999895095825</v>
      </c>
      <c r="I3549">
        <v>3.5</v>
      </c>
      <c r="J3549">
        <v>3.5999999046325684</v>
      </c>
    </row>
    <row r="3550" spans="1:10" x14ac:dyDescent="0.2">
      <c r="A3550">
        <v>10</v>
      </c>
      <c r="B3550" t="s">
        <v>39</v>
      </c>
      <c r="C3550" t="s">
        <v>378</v>
      </c>
      <c r="D3550" t="s">
        <v>382</v>
      </c>
      <c r="E3550">
        <v>5</v>
      </c>
      <c r="F3550">
        <v>15</v>
      </c>
      <c r="G3550">
        <v>146.42500305175781</v>
      </c>
      <c r="H3550">
        <v>0.21017999947071075</v>
      </c>
      <c r="I3550">
        <v>1</v>
      </c>
      <c r="J3550">
        <v>3.2999999523162842</v>
      </c>
    </row>
    <row r="3551" spans="1:10" x14ac:dyDescent="0.2">
      <c r="A3551">
        <v>11</v>
      </c>
      <c r="B3551" t="s">
        <v>40</v>
      </c>
      <c r="C3551" t="s">
        <v>378</v>
      </c>
      <c r="D3551" t="s">
        <v>382</v>
      </c>
      <c r="E3551">
        <v>5</v>
      </c>
      <c r="F3551">
        <v>15</v>
      </c>
      <c r="G3551">
        <v>191.38900756835938</v>
      </c>
      <c r="H3551">
        <v>0.27485001087188721</v>
      </c>
      <c r="I3551">
        <v>3</v>
      </c>
      <c r="J3551">
        <v>4</v>
      </c>
    </row>
    <row r="3553" spans="1:10" x14ac:dyDescent="0.2">
      <c r="A3553" t="s">
        <v>21</v>
      </c>
      <c r="B3553" t="s">
        <v>22</v>
      </c>
      <c r="C3553" t="s">
        <v>383</v>
      </c>
      <c r="D3553" t="s">
        <v>384</v>
      </c>
      <c r="E3553" t="s">
        <v>385</v>
      </c>
      <c r="F3553" t="s">
        <v>386</v>
      </c>
      <c r="G3553" t="s">
        <v>387</v>
      </c>
      <c r="H3553" t="s">
        <v>388</v>
      </c>
      <c r="I3553" t="s">
        <v>389</v>
      </c>
      <c r="J3553" t="s">
        <v>390</v>
      </c>
    </row>
    <row r="3554" spans="1:10" x14ac:dyDescent="0.2">
      <c r="A3554">
        <v>1</v>
      </c>
      <c r="B3554" t="s">
        <v>30</v>
      </c>
      <c r="C3554">
        <v>10</v>
      </c>
      <c r="D3554">
        <v>5</v>
      </c>
      <c r="E3554">
        <v>1</v>
      </c>
      <c r="F3554">
        <v>64</v>
      </c>
      <c r="G3554">
        <v>1630</v>
      </c>
      <c r="H3554">
        <v>0.69999998807907104</v>
      </c>
      <c r="I3554">
        <v>9.3000001907348633</v>
      </c>
      <c r="J3554" t="s">
        <v>391</v>
      </c>
    </row>
    <row r="3555" spans="1:10" x14ac:dyDescent="0.2">
      <c r="A3555">
        <v>2</v>
      </c>
      <c r="B3555" t="s">
        <v>31</v>
      </c>
      <c r="C3555">
        <v>20</v>
      </c>
      <c r="D3555">
        <v>10</v>
      </c>
      <c r="E3555">
        <v>0</v>
      </c>
      <c r="F3555">
        <v>64</v>
      </c>
      <c r="G3555">
        <v>1686</v>
      </c>
      <c r="H3555">
        <v>0.69999998807907104</v>
      </c>
      <c r="I3555" t="s">
        <v>392</v>
      </c>
      <c r="J3555" t="s">
        <v>393</v>
      </c>
    </row>
    <row r="3556" spans="1:10" x14ac:dyDescent="0.2">
      <c r="A3556">
        <v>3</v>
      </c>
      <c r="B3556" t="s">
        <v>32</v>
      </c>
      <c r="C3556">
        <v>20</v>
      </c>
      <c r="D3556">
        <v>10</v>
      </c>
      <c r="E3556">
        <v>0</v>
      </c>
      <c r="F3556">
        <v>64</v>
      </c>
      <c r="G3556">
        <v>1672</v>
      </c>
      <c r="H3556">
        <v>0.69999998807907104</v>
      </c>
      <c r="I3556" t="s">
        <v>392</v>
      </c>
      <c r="J3556" t="s">
        <v>393</v>
      </c>
    </row>
    <row r="3557" spans="1:10" x14ac:dyDescent="0.2">
      <c r="A3557">
        <v>4</v>
      </c>
      <c r="B3557" t="s">
        <v>33</v>
      </c>
      <c r="C3557">
        <v>20</v>
      </c>
      <c r="D3557">
        <v>10</v>
      </c>
      <c r="E3557">
        <v>1</v>
      </c>
      <c r="F3557">
        <v>64</v>
      </c>
      <c r="G3557">
        <v>1664</v>
      </c>
      <c r="H3557">
        <v>0.69999998807907104</v>
      </c>
      <c r="I3557" t="s">
        <v>392</v>
      </c>
      <c r="J3557" t="s">
        <v>393</v>
      </c>
    </row>
    <row r="3558" spans="1:10" x14ac:dyDescent="0.2">
      <c r="A3558">
        <v>5</v>
      </c>
      <c r="B3558" t="s">
        <v>34</v>
      </c>
      <c r="C3558">
        <v>10</v>
      </c>
      <c r="D3558">
        <v>5</v>
      </c>
      <c r="E3558">
        <v>1</v>
      </c>
      <c r="F3558">
        <v>32</v>
      </c>
      <c r="G3558">
        <v>1658</v>
      </c>
      <c r="H3558">
        <v>0.69999998807907104</v>
      </c>
      <c r="I3558">
        <v>9.3000001907348633</v>
      </c>
      <c r="J3558" t="s">
        <v>391</v>
      </c>
    </row>
    <row r="3559" spans="1:10" x14ac:dyDescent="0.2">
      <c r="A3559">
        <v>6</v>
      </c>
      <c r="B3559" t="s">
        <v>35</v>
      </c>
      <c r="C3559">
        <v>20</v>
      </c>
      <c r="D3559">
        <v>10</v>
      </c>
      <c r="E3559">
        <v>1</v>
      </c>
      <c r="F3559">
        <v>32</v>
      </c>
      <c r="G3559">
        <v>1632</v>
      </c>
      <c r="H3559">
        <v>0.69999998807907104</v>
      </c>
      <c r="I3559">
        <v>9.3000001907348633</v>
      </c>
      <c r="J3559" t="s">
        <v>391</v>
      </c>
    </row>
    <row r="3560" spans="1:10" x14ac:dyDescent="0.2">
      <c r="A3560">
        <v>7</v>
      </c>
      <c r="B3560" t="s">
        <v>36</v>
      </c>
      <c r="C3560">
        <v>20</v>
      </c>
      <c r="D3560">
        <v>10</v>
      </c>
      <c r="E3560">
        <v>1</v>
      </c>
      <c r="F3560">
        <v>32</v>
      </c>
      <c r="G3560">
        <v>1622</v>
      </c>
      <c r="H3560">
        <v>0.69999998807907104</v>
      </c>
      <c r="I3560">
        <v>9.3000001907348633</v>
      </c>
      <c r="J3560" t="s">
        <v>391</v>
      </c>
    </row>
    <row r="3561" spans="1:10" x14ac:dyDescent="0.2">
      <c r="A3561">
        <v>8</v>
      </c>
      <c r="B3561" t="s">
        <v>37</v>
      </c>
      <c r="C3561">
        <v>20</v>
      </c>
      <c r="D3561">
        <v>10</v>
      </c>
      <c r="E3561">
        <v>1</v>
      </c>
      <c r="F3561">
        <v>32</v>
      </c>
      <c r="G3561">
        <v>1642</v>
      </c>
      <c r="H3561">
        <v>0.69999998807907104</v>
      </c>
      <c r="I3561">
        <v>9.3000001907348633</v>
      </c>
      <c r="J3561" t="s">
        <v>391</v>
      </c>
    </row>
    <row r="3562" spans="1:10" x14ac:dyDescent="0.2">
      <c r="A3562">
        <v>9</v>
      </c>
      <c r="B3562" t="s">
        <v>38</v>
      </c>
      <c r="C3562">
        <v>20</v>
      </c>
      <c r="D3562">
        <v>10</v>
      </c>
      <c r="E3562">
        <v>1</v>
      </c>
      <c r="F3562">
        <v>32</v>
      </c>
      <c r="G3562">
        <v>1690</v>
      </c>
      <c r="H3562">
        <v>0.69999998807907104</v>
      </c>
      <c r="I3562" t="s">
        <v>392</v>
      </c>
      <c r="J3562" t="s">
        <v>393</v>
      </c>
    </row>
    <row r="3563" spans="1:10" x14ac:dyDescent="0.2">
      <c r="A3563">
        <v>10</v>
      </c>
      <c r="B3563" t="s">
        <v>39</v>
      </c>
      <c r="C3563">
        <v>30</v>
      </c>
      <c r="D3563">
        <v>15</v>
      </c>
      <c r="E3563">
        <v>0</v>
      </c>
      <c r="F3563">
        <v>32</v>
      </c>
      <c r="G3563">
        <v>1706</v>
      </c>
      <c r="H3563">
        <v>0.69999998807907104</v>
      </c>
      <c r="I3563" t="s">
        <v>392</v>
      </c>
      <c r="J3563" t="s">
        <v>393</v>
      </c>
    </row>
    <row r="3564" spans="1:10" x14ac:dyDescent="0.2">
      <c r="A3564">
        <v>11</v>
      </c>
      <c r="B3564" t="s">
        <v>40</v>
      </c>
      <c r="C3564">
        <v>30</v>
      </c>
      <c r="D3564">
        <v>15</v>
      </c>
      <c r="E3564">
        <v>1</v>
      </c>
      <c r="F3564">
        <v>32</v>
      </c>
      <c r="G3564">
        <v>1738</v>
      </c>
      <c r="H3564">
        <v>0.69999998807907104</v>
      </c>
      <c r="I3564" t="s">
        <v>392</v>
      </c>
      <c r="J3564" t="s">
        <v>393</v>
      </c>
    </row>
    <row r="3566" spans="1:10" x14ac:dyDescent="0.2">
      <c r="A3566" t="s">
        <v>394</v>
      </c>
    </row>
    <row r="3567" spans="1:10" x14ac:dyDescent="0.2">
      <c r="A3567" t="s">
        <v>395</v>
      </c>
      <c r="B3567" t="s">
        <v>396</v>
      </c>
      <c r="C3567">
        <v>2</v>
      </c>
      <c r="D3567">
        <v>3</v>
      </c>
      <c r="E3567">
        <v>4</v>
      </c>
      <c r="F3567">
        <v>5</v>
      </c>
    </row>
    <row r="3568" spans="1:10" x14ac:dyDescent="0.2">
      <c r="A3568">
        <v>1</v>
      </c>
      <c r="B3568" t="s">
        <v>397</v>
      </c>
      <c r="C3568" t="s">
        <v>398</v>
      </c>
      <c r="D3568" t="s">
        <v>392</v>
      </c>
      <c r="E3568" t="s">
        <v>399</v>
      </c>
      <c r="F3568" t="s">
        <v>400</v>
      </c>
    </row>
    <row r="3569" spans="1:8" x14ac:dyDescent="0.2">
      <c r="A3569">
        <v>2</v>
      </c>
      <c r="B3569" t="s">
        <v>392</v>
      </c>
      <c r="C3569" t="s">
        <v>401</v>
      </c>
      <c r="D3569" t="s">
        <v>392</v>
      </c>
      <c r="E3569" t="s">
        <v>402</v>
      </c>
      <c r="F3569" t="s">
        <v>403</v>
      </c>
    </row>
    <row r="3570" spans="1:8" x14ac:dyDescent="0.2">
      <c r="A3570">
        <v>3</v>
      </c>
      <c r="B3570" t="s">
        <v>392</v>
      </c>
      <c r="C3570" t="s">
        <v>404</v>
      </c>
      <c r="D3570" t="s">
        <v>392</v>
      </c>
      <c r="E3570" t="s">
        <v>405</v>
      </c>
      <c r="F3570" t="s">
        <v>40</v>
      </c>
    </row>
    <row r="3571" spans="1:8" x14ac:dyDescent="0.2">
      <c r="A3571">
        <v>4</v>
      </c>
      <c r="B3571" t="s">
        <v>392</v>
      </c>
      <c r="C3571" t="s">
        <v>392</v>
      </c>
      <c r="D3571" t="s">
        <v>392</v>
      </c>
      <c r="E3571" t="s">
        <v>406</v>
      </c>
      <c r="F3571" t="s">
        <v>392</v>
      </c>
    </row>
    <row r="3573" spans="1:8" x14ac:dyDescent="0.2">
      <c r="A3573" t="s">
        <v>407</v>
      </c>
    </row>
    <row r="3575" spans="1:8" x14ac:dyDescent="0.2">
      <c r="A3575" t="s">
        <v>408</v>
      </c>
    </row>
    <row r="3576" spans="1:8" x14ac:dyDescent="0.2">
      <c r="A3576" t="s">
        <v>21</v>
      </c>
      <c r="B3576" t="s">
        <v>22</v>
      </c>
      <c r="C3576" t="s">
        <v>409</v>
      </c>
      <c r="D3576" t="s">
        <v>43</v>
      </c>
      <c r="E3576" t="s">
        <v>410</v>
      </c>
      <c r="F3576" t="s">
        <v>46</v>
      </c>
      <c r="G3576" t="s">
        <v>47</v>
      </c>
      <c r="H3576" t="s">
        <v>30</v>
      </c>
    </row>
    <row r="3577" spans="1:8" x14ac:dyDescent="0.2">
      <c r="A3577">
        <v>1</v>
      </c>
      <c r="B3577" t="s">
        <v>30</v>
      </c>
      <c r="C3577" t="s">
        <v>411</v>
      </c>
      <c r="D3577">
        <v>3.7672998905181885</v>
      </c>
      <c r="E3577">
        <v>3.4723999500274658</v>
      </c>
      <c r="F3577">
        <v>21.532199859619141</v>
      </c>
      <c r="G3577">
        <v>0.16130000352859497</v>
      </c>
      <c r="H3577">
        <v>1</v>
      </c>
    </row>
    <row r="3578" spans="1:8" x14ac:dyDescent="0.2">
      <c r="A3578">
        <v>2</v>
      </c>
      <c r="B3578" t="s">
        <v>31</v>
      </c>
      <c r="C3578" t="s">
        <v>412</v>
      </c>
      <c r="D3578">
        <v>7.5739998817443848</v>
      </c>
      <c r="E3578">
        <v>1.614799976348877</v>
      </c>
      <c r="F3578">
        <v>1.996399998664856</v>
      </c>
      <c r="G3578">
        <v>0.80889999866485596</v>
      </c>
      <c r="H3578">
        <v>1</v>
      </c>
    </row>
    <row r="3579" spans="1:8" x14ac:dyDescent="0.2">
      <c r="A3579">
        <v>3</v>
      </c>
      <c r="B3579" t="s">
        <v>50</v>
      </c>
      <c r="C3579" t="s">
        <v>413</v>
      </c>
      <c r="D3579">
        <v>15.250300407409668</v>
      </c>
      <c r="E3579">
        <v>1.0709999799728394</v>
      </c>
      <c r="F3579">
        <v>1.2035000324249268</v>
      </c>
      <c r="G3579">
        <v>0.88969999551773071</v>
      </c>
      <c r="H3579">
        <v>1.0002000331878662</v>
      </c>
    </row>
    <row r="3580" spans="1:8" x14ac:dyDescent="0.2">
      <c r="A3580">
        <v>4</v>
      </c>
      <c r="B3580" t="s">
        <v>51</v>
      </c>
      <c r="C3580" t="s">
        <v>414</v>
      </c>
      <c r="D3580">
        <v>24.793899536132812</v>
      </c>
      <c r="E3580">
        <v>0.86309999227523804</v>
      </c>
      <c r="F3580">
        <v>0.93500000238418579</v>
      </c>
      <c r="G3580">
        <v>0.92309999465942383</v>
      </c>
      <c r="H3580">
        <v>1.0001000165939331</v>
      </c>
    </row>
    <row r="3581" spans="1:8" x14ac:dyDescent="0.2">
      <c r="A3581">
        <v>5</v>
      </c>
      <c r="B3581" t="s">
        <v>52</v>
      </c>
      <c r="C3581" t="s">
        <v>415</v>
      </c>
      <c r="D3581">
        <v>11.592599868774414</v>
      </c>
      <c r="E3581">
        <v>5.3768000602722168</v>
      </c>
      <c r="F3581">
        <v>10.723799705505371</v>
      </c>
      <c r="G3581">
        <v>0.49950000643730164</v>
      </c>
      <c r="H3581">
        <v>1.0038000345230103</v>
      </c>
    </row>
    <row r="3582" spans="1:8" x14ac:dyDescent="0.2">
      <c r="A3582">
        <v>6</v>
      </c>
      <c r="B3582" t="s">
        <v>53</v>
      </c>
      <c r="C3582" t="s">
        <v>416</v>
      </c>
      <c r="D3582">
        <v>21.579999923706055</v>
      </c>
      <c r="E3582">
        <v>3.6456000804901123</v>
      </c>
      <c r="F3582">
        <v>5.8873000144958496</v>
      </c>
      <c r="G3582">
        <v>0.61500000953674316</v>
      </c>
      <c r="H3582">
        <v>1.0068999528884888</v>
      </c>
    </row>
    <row r="3583" spans="1:8" x14ac:dyDescent="0.2">
      <c r="A3583">
        <v>7</v>
      </c>
      <c r="B3583" t="s">
        <v>54</v>
      </c>
      <c r="C3583" t="s">
        <v>414</v>
      </c>
      <c r="D3583">
        <v>55.340999603271484</v>
      </c>
      <c r="E3583">
        <v>3.2097001075744629</v>
      </c>
      <c r="F3583">
        <v>4.4021000862121582</v>
      </c>
      <c r="G3583">
        <v>0.72850000858306885</v>
      </c>
      <c r="H3583">
        <v>1.0009000301361084</v>
      </c>
    </row>
    <row r="3584" spans="1:8" x14ac:dyDescent="0.2">
      <c r="A3584">
        <v>8</v>
      </c>
      <c r="B3584" t="s">
        <v>55</v>
      </c>
      <c r="C3584" t="s">
        <v>416</v>
      </c>
      <c r="D3584">
        <v>20.350000381469727</v>
      </c>
      <c r="E3584">
        <v>4.6729998588562012</v>
      </c>
      <c r="F3584">
        <v>7.9214000701904297</v>
      </c>
      <c r="G3584">
        <v>0.58609998226165771</v>
      </c>
      <c r="H3584">
        <v>1.0065000057220459</v>
      </c>
    </row>
    <row r="3585" spans="1:9" x14ac:dyDescent="0.2">
      <c r="A3585">
        <v>9</v>
      </c>
      <c r="B3585" t="s">
        <v>56</v>
      </c>
      <c r="C3585" t="s">
        <v>417</v>
      </c>
      <c r="D3585">
        <v>23.877099990844727</v>
      </c>
      <c r="E3585">
        <v>0.19910000264644623</v>
      </c>
      <c r="F3585">
        <v>0.20250000059604645</v>
      </c>
      <c r="G3585">
        <v>0.98320001363754272</v>
      </c>
      <c r="H3585">
        <v>1</v>
      </c>
    </row>
    <row r="3586" spans="1:9" x14ac:dyDescent="0.2">
      <c r="A3586">
        <v>10</v>
      </c>
      <c r="B3586" t="s">
        <v>57</v>
      </c>
      <c r="C3586" t="s">
        <v>418</v>
      </c>
      <c r="D3586">
        <v>42.30059814453125</v>
      </c>
      <c r="E3586">
        <v>0.26780000329017639</v>
      </c>
      <c r="F3586">
        <v>0.27369999885559082</v>
      </c>
      <c r="G3586">
        <v>0.97869998216629028</v>
      </c>
      <c r="H3586">
        <v>1</v>
      </c>
    </row>
    <row r="3587" spans="1:9" x14ac:dyDescent="0.2">
      <c r="A3587">
        <v>11</v>
      </c>
      <c r="B3587" t="s">
        <v>58</v>
      </c>
      <c r="C3587" t="s">
        <v>419</v>
      </c>
      <c r="D3587">
        <v>99.9833984375</v>
      </c>
      <c r="E3587">
        <v>0.59130001068115234</v>
      </c>
      <c r="F3587">
        <v>0.60600000619888306</v>
      </c>
      <c r="G3587">
        <v>0.9757000207901001</v>
      </c>
      <c r="H3587">
        <v>1</v>
      </c>
    </row>
    <row r="3589" spans="1:9" x14ac:dyDescent="0.2">
      <c r="A3589" t="s">
        <v>420</v>
      </c>
    </row>
    <row r="3590" spans="1:9" x14ac:dyDescent="0.2">
      <c r="A3590" t="s">
        <v>21</v>
      </c>
      <c r="B3590" t="s">
        <v>22</v>
      </c>
      <c r="C3590" t="s">
        <v>421</v>
      </c>
      <c r="D3590" t="s">
        <v>24</v>
      </c>
      <c r="E3590" t="s">
        <v>422</v>
      </c>
      <c r="F3590" t="s">
        <v>423</v>
      </c>
      <c r="G3590" t="s">
        <v>27</v>
      </c>
      <c r="H3590" t="s">
        <v>424</v>
      </c>
      <c r="I3590" t="s">
        <v>425</v>
      </c>
    </row>
    <row r="3591" spans="1:9" x14ac:dyDescent="0.2">
      <c r="A3591">
        <v>1</v>
      </c>
      <c r="B3591" t="s">
        <v>30</v>
      </c>
      <c r="C3591">
        <v>2.0010000767456404E-8</v>
      </c>
      <c r="D3591">
        <v>518.70001220703125</v>
      </c>
      <c r="E3591">
        <v>137.5</v>
      </c>
      <c r="F3591">
        <v>84</v>
      </c>
      <c r="G3591">
        <v>0.74000000953674316</v>
      </c>
      <c r="H3591" t="s">
        <v>426</v>
      </c>
      <c r="I3591" t="s">
        <v>427</v>
      </c>
    </row>
    <row r="3592" spans="1:9" x14ac:dyDescent="0.2">
      <c r="A3592">
        <v>2</v>
      </c>
      <c r="B3592" t="s">
        <v>31</v>
      </c>
      <c r="C3592">
        <v>2.0010000767456404E-8</v>
      </c>
      <c r="D3592">
        <v>2201.199951171875</v>
      </c>
      <c r="E3592">
        <v>15.699999809265137</v>
      </c>
      <c r="F3592">
        <v>11</v>
      </c>
      <c r="G3592">
        <v>0.30000001192092896</v>
      </c>
      <c r="H3592" t="s">
        <v>426</v>
      </c>
      <c r="I3592" t="s">
        <v>428</v>
      </c>
    </row>
    <row r="3593" spans="1:9" x14ac:dyDescent="0.2">
      <c r="A3593">
        <v>3</v>
      </c>
      <c r="B3593" t="s">
        <v>32</v>
      </c>
      <c r="C3593">
        <v>2.0010000767456404E-8</v>
      </c>
      <c r="D3593">
        <v>5679.7998046875</v>
      </c>
      <c r="E3593">
        <v>33.599998474121094</v>
      </c>
      <c r="F3593">
        <v>22.700000762939453</v>
      </c>
      <c r="G3593">
        <v>0.18999999761581421</v>
      </c>
      <c r="H3593" t="s">
        <v>426</v>
      </c>
      <c r="I3593" t="s">
        <v>429</v>
      </c>
    </row>
    <row r="3594" spans="1:9" x14ac:dyDescent="0.2">
      <c r="A3594">
        <v>4</v>
      </c>
      <c r="B3594" t="s">
        <v>33</v>
      </c>
      <c r="C3594">
        <v>1.9990000765801597E-8</v>
      </c>
      <c r="D3594">
        <v>9333.5</v>
      </c>
      <c r="E3594">
        <v>48.799999237060547</v>
      </c>
      <c r="F3594">
        <v>43.299999237060547</v>
      </c>
      <c r="G3594">
        <v>0.15000000596046448</v>
      </c>
      <c r="H3594" t="s">
        <v>426</v>
      </c>
      <c r="I3594" t="s">
        <v>430</v>
      </c>
    </row>
    <row r="3595" spans="1:9" x14ac:dyDescent="0.2">
      <c r="A3595">
        <v>5</v>
      </c>
      <c r="B3595" t="s">
        <v>34</v>
      </c>
      <c r="C3595">
        <v>1.9990000765801597E-8</v>
      </c>
      <c r="D3595">
        <v>946.0999755859375</v>
      </c>
      <c r="E3595">
        <v>8</v>
      </c>
      <c r="F3595">
        <v>6</v>
      </c>
      <c r="G3595">
        <v>0.46000000834465027</v>
      </c>
      <c r="H3595" t="s">
        <v>426</v>
      </c>
      <c r="I3595" t="s">
        <v>431</v>
      </c>
    </row>
    <row r="3596" spans="1:9" x14ac:dyDescent="0.2">
      <c r="A3596">
        <v>6</v>
      </c>
      <c r="B3596" t="s">
        <v>35</v>
      </c>
      <c r="C3596">
        <v>1.9999999878450581E-8</v>
      </c>
      <c r="D3596">
        <v>3476.10009765625</v>
      </c>
      <c r="E3596">
        <v>37.200000762939453</v>
      </c>
      <c r="F3596">
        <v>18.200000762939453</v>
      </c>
      <c r="G3596">
        <v>0.23999999463558197</v>
      </c>
      <c r="H3596" t="s">
        <v>426</v>
      </c>
      <c r="I3596" t="s">
        <v>432</v>
      </c>
    </row>
    <row r="3597" spans="1:9" x14ac:dyDescent="0.2">
      <c r="A3597">
        <v>7</v>
      </c>
      <c r="B3597" t="s">
        <v>36</v>
      </c>
      <c r="C3597">
        <v>1.9990000765801597E-8</v>
      </c>
      <c r="D3597">
        <v>10542.5</v>
      </c>
      <c r="E3597">
        <v>126.69999694824219</v>
      </c>
      <c r="F3597">
        <v>38.400001525878906</v>
      </c>
      <c r="G3597">
        <v>0.14000000059604645</v>
      </c>
      <c r="H3597" t="s">
        <v>426</v>
      </c>
      <c r="I3597" t="s">
        <v>430</v>
      </c>
    </row>
    <row r="3598" spans="1:9" x14ac:dyDescent="0.2">
      <c r="A3598">
        <v>8</v>
      </c>
      <c r="B3598" t="s">
        <v>37</v>
      </c>
      <c r="C3598">
        <v>1.9999999878450581E-8</v>
      </c>
      <c r="D3598">
        <v>2742.5</v>
      </c>
      <c r="E3598">
        <v>17.200000762939453</v>
      </c>
      <c r="F3598">
        <v>15</v>
      </c>
      <c r="G3598">
        <v>0.27000001072883606</v>
      </c>
      <c r="H3598" t="s">
        <v>426</v>
      </c>
      <c r="I3598" t="s">
        <v>432</v>
      </c>
    </row>
    <row r="3599" spans="1:9" x14ac:dyDescent="0.2">
      <c r="A3599">
        <v>9</v>
      </c>
      <c r="B3599" t="s">
        <v>38</v>
      </c>
      <c r="C3599">
        <v>1.9990000765801597E-8</v>
      </c>
      <c r="D3599">
        <v>2234.10009765625</v>
      </c>
      <c r="E3599">
        <v>26</v>
      </c>
      <c r="F3599">
        <v>23.200000762939453</v>
      </c>
      <c r="G3599">
        <v>0.30000001192092896</v>
      </c>
      <c r="H3599" t="s">
        <v>426</v>
      </c>
      <c r="I3599" t="s">
        <v>433</v>
      </c>
    </row>
    <row r="3600" spans="1:9" x14ac:dyDescent="0.2">
      <c r="A3600">
        <v>10</v>
      </c>
      <c r="B3600" t="s">
        <v>39</v>
      </c>
      <c r="C3600">
        <v>1.9990000765801597E-8</v>
      </c>
      <c r="D3600">
        <v>3787.300048828125</v>
      </c>
      <c r="E3600">
        <v>69.599998474121094</v>
      </c>
      <c r="F3600">
        <v>20.200000762939453</v>
      </c>
      <c r="G3600">
        <v>0.23000000417232513</v>
      </c>
      <c r="H3600" t="s">
        <v>426</v>
      </c>
      <c r="I3600" t="s">
        <v>434</v>
      </c>
    </row>
    <row r="3601" spans="1:10" x14ac:dyDescent="0.2">
      <c r="A3601">
        <v>11</v>
      </c>
      <c r="B3601" t="s">
        <v>40</v>
      </c>
      <c r="C3601">
        <v>2.0010000767456404E-8</v>
      </c>
      <c r="D3601">
        <v>4901</v>
      </c>
      <c r="E3601">
        <v>11.699999809265137</v>
      </c>
      <c r="F3601">
        <v>9.8999996185302734</v>
      </c>
      <c r="G3601">
        <v>0.20000000298023224</v>
      </c>
      <c r="H3601" t="s">
        <v>426</v>
      </c>
      <c r="I3601" t="s">
        <v>435</v>
      </c>
    </row>
    <row r="3603" spans="1:10" x14ac:dyDescent="0.2">
      <c r="A3603" t="s">
        <v>62</v>
      </c>
    </row>
    <row r="3606" spans="1:10" x14ac:dyDescent="0.2">
      <c r="A3606" t="s">
        <v>368</v>
      </c>
    </row>
    <row r="3607" spans="1:10" x14ac:dyDescent="0.2">
      <c r="A3607" t="s">
        <v>369</v>
      </c>
    </row>
    <row r="3608" spans="1:10" x14ac:dyDescent="0.2">
      <c r="A3608" t="s">
        <v>21</v>
      </c>
      <c r="B3608" t="s">
        <v>22</v>
      </c>
      <c r="C3608" t="s">
        <v>370</v>
      </c>
      <c r="D3608" t="s">
        <v>371</v>
      </c>
      <c r="E3608" t="s">
        <v>372</v>
      </c>
      <c r="F3608" t="s">
        <v>373</v>
      </c>
      <c r="G3608" t="s">
        <v>374</v>
      </c>
      <c r="H3608" t="s">
        <v>375</v>
      </c>
      <c r="I3608" t="s">
        <v>376</v>
      </c>
      <c r="J3608" t="s">
        <v>377</v>
      </c>
    </row>
    <row r="3609" spans="1:10" x14ac:dyDescent="0.2">
      <c r="A3609">
        <v>1</v>
      </c>
      <c r="B3609" t="s">
        <v>30</v>
      </c>
      <c r="C3609" t="s">
        <v>378</v>
      </c>
      <c r="D3609" t="s">
        <v>379</v>
      </c>
      <c r="E3609">
        <v>1</v>
      </c>
      <c r="F3609">
        <v>15</v>
      </c>
      <c r="G3609">
        <v>84.869003295898438</v>
      </c>
      <c r="H3609">
        <v>1.8320000171661377</v>
      </c>
      <c r="I3609">
        <v>6</v>
      </c>
      <c r="J3609">
        <v>5</v>
      </c>
    </row>
    <row r="3610" spans="1:10" x14ac:dyDescent="0.2">
      <c r="A3610">
        <v>2</v>
      </c>
      <c r="B3610" t="s">
        <v>31</v>
      </c>
      <c r="C3610" t="s">
        <v>378</v>
      </c>
      <c r="D3610" t="s">
        <v>380</v>
      </c>
      <c r="E3610">
        <v>2</v>
      </c>
      <c r="F3610">
        <v>15</v>
      </c>
      <c r="G3610">
        <v>151.10800170898438</v>
      </c>
      <c r="H3610">
        <v>0.47277998924255371</v>
      </c>
      <c r="I3610">
        <v>2</v>
      </c>
      <c r="J3610">
        <v>2</v>
      </c>
    </row>
    <row r="3611" spans="1:10" x14ac:dyDescent="0.2">
      <c r="A3611">
        <v>3</v>
      </c>
      <c r="B3611" t="s">
        <v>32</v>
      </c>
      <c r="C3611" t="s">
        <v>378</v>
      </c>
      <c r="D3611" t="s">
        <v>380</v>
      </c>
      <c r="E3611">
        <v>2</v>
      </c>
      <c r="F3611">
        <v>15</v>
      </c>
      <c r="G3611">
        <v>119.48699951171875</v>
      </c>
      <c r="H3611">
        <v>0.37413999438285828</v>
      </c>
      <c r="I3611">
        <v>3</v>
      </c>
      <c r="J3611">
        <v>7</v>
      </c>
    </row>
    <row r="3612" spans="1:10" x14ac:dyDescent="0.2">
      <c r="A3612">
        <v>4</v>
      </c>
      <c r="B3612" t="s">
        <v>33</v>
      </c>
      <c r="C3612" t="s">
        <v>378</v>
      </c>
      <c r="D3612" t="s">
        <v>380</v>
      </c>
      <c r="E3612">
        <v>2</v>
      </c>
      <c r="F3612">
        <v>15</v>
      </c>
      <c r="G3612">
        <v>107.24500274658203</v>
      </c>
      <c r="H3612">
        <v>0.33583998680114746</v>
      </c>
      <c r="I3612">
        <v>2</v>
      </c>
      <c r="J3612">
        <v>2.4000000953674316</v>
      </c>
    </row>
    <row r="3613" spans="1:10" x14ac:dyDescent="0.2">
      <c r="A3613">
        <v>5</v>
      </c>
      <c r="B3613" t="s">
        <v>34</v>
      </c>
      <c r="C3613" t="s">
        <v>378</v>
      </c>
      <c r="D3613" t="s">
        <v>381</v>
      </c>
      <c r="E3613">
        <v>4</v>
      </c>
      <c r="F3613">
        <v>15</v>
      </c>
      <c r="G3613">
        <v>129.45700073242188</v>
      </c>
      <c r="H3613">
        <v>1.1910099983215332</v>
      </c>
      <c r="I3613">
        <v>4.9000000953674316</v>
      </c>
      <c r="J3613">
        <v>4.1999998092651367</v>
      </c>
    </row>
    <row r="3614" spans="1:10" x14ac:dyDescent="0.2">
      <c r="A3614">
        <v>6</v>
      </c>
      <c r="B3614" t="s">
        <v>35</v>
      </c>
      <c r="C3614" t="s">
        <v>378</v>
      </c>
      <c r="D3614" t="s">
        <v>381</v>
      </c>
      <c r="E3614">
        <v>4</v>
      </c>
      <c r="F3614">
        <v>15</v>
      </c>
      <c r="G3614">
        <v>90.679000854492188</v>
      </c>
      <c r="H3614">
        <v>0.83393001556396484</v>
      </c>
      <c r="I3614">
        <v>5.5</v>
      </c>
      <c r="J3614">
        <v>5.9000000953674316</v>
      </c>
    </row>
    <row r="3615" spans="1:10" x14ac:dyDescent="0.2">
      <c r="A3615">
        <v>7</v>
      </c>
      <c r="B3615" t="s">
        <v>36</v>
      </c>
      <c r="C3615" t="s">
        <v>378</v>
      </c>
      <c r="D3615" t="s">
        <v>381</v>
      </c>
      <c r="E3615">
        <v>4</v>
      </c>
      <c r="F3615">
        <v>15</v>
      </c>
      <c r="G3615">
        <v>77.502998352050781</v>
      </c>
      <c r="H3615">
        <v>0.71253997087478638</v>
      </c>
      <c r="I3615">
        <v>3.2999999523162842</v>
      </c>
      <c r="J3615">
        <v>4.0999999046325684</v>
      </c>
    </row>
    <row r="3616" spans="1:10" x14ac:dyDescent="0.2">
      <c r="A3616">
        <v>8</v>
      </c>
      <c r="B3616" t="s">
        <v>37</v>
      </c>
      <c r="C3616" t="s">
        <v>378</v>
      </c>
      <c r="D3616" t="s">
        <v>381</v>
      </c>
      <c r="E3616">
        <v>4</v>
      </c>
      <c r="F3616">
        <v>15</v>
      </c>
      <c r="G3616">
        <v>107.51300048828125</v>
      </c>
      <c r="H3616">
        <v>0.98900002241134644</v>
      </c>
      <c r="I3616">
        <v>7.5</v>
      </c>
      <c r="J3616">
        <v>3</v>
      </c>
    </row>
    <row r="3617" spans="1:10" x14ac:dyDescent="0.2">
      <c r="A3617">
        <v>9</v>
      </c>
      <c r="B3617" t="s">
        <v>38</v>
      </c>
      <c r="C3617" t="s">
        <v>378</v>
      </c>
      <c r="D3617" t="s">
        <v>382</v>
      </c>
      <c r="E3617">
        <v>5</v>
      </c>
      <c r="F3617">
        <v>15</v>
      </c>
      <c r="G3617">
        <v>134.93400573730469</v>
      </c>
      <c r="H3617">
        <v>0.19359999895095825</v>
      </c>
      <c r="I3617">
        <v>3.5</v>
      </c>
      <c r="J3617">
        <v>3.5999999046325684</v>
      </c>
    </row>
    <row r="3618" spans="1:10" x14ac:dyDescent="0.2">
      <c r="A3618">
        <v>10</v>
      </c>
      <c r="B3618" t="s">
        <v>39</v>
      </c>
      <c r="C3618" t="s">
        <v>378</v>
      </c>
      <c r="D3618" t="s">
        <v>382</v>
      </c>
      <c r="E3618">
        <v>5</v>
      </c>
      <c r="F3618">
        <v>15</v>
      </c>
      <c r="G3618">
        <v>146.42500305175781</v>
      </c>
      <c r="H3618">
        <v>0.21017999947071075</v>
      </c>
      <c r="I3618">
        <v>1</v>
      </c>
      <c r="J3618">
        <v>3.2999999523162842</v>
      </c>
    </row>
    <row r="3619" spans="1:10" x14ac:dyDescent="0.2">
      <c r="A3619">
        <v>11</v>
      </c>
      <c r="B3619" t="s">
        <v>40</v>
      </c>
      <c r="C3619" t="s">
        <v>378</v>
      </c>
      <c r="D3619" t="s">
        <v>382</v>
      </c>
      <c r="E3619">
        <v>5</v>
      </c>
      <c r="F3619">
        <v>15</v>
      </c>
      <c r="G3619">
        <v>191.38900756835938</v>
      </c>
      <c r="H3619">
        <v>0.27485001087188721</v>
      </c>
      <c r="I3619">
        <v>3</v>
      </c>
      <c r="J3619">
        <v>4</v>
      </c>
    </row>
    <row r="3621" spans="1:10" x14ac:dyDescent="0.2">
      <c r="A3621" t="s">
        <v>21</v>
      </c>
      <c r="B3621" t="s">
        <v>22</v>
      </c>
      <c r="C3621" t="s">
        <v>383</v>
      </c>
      <c r="D3621" t="s">
        <v>384</v>
      </c>
      <c r="E3621" t="s">
        <v>385</v>
      </c>
      <c r="F3621" t="s">
        <v>386</v>
      </c>
      <c r="G3621" t="s">
        <v>387</v>
      </c>
      <c r="H3621" t="s">
        <v>388</v>
      </c>
      <c r="I3621" t="s">
        <v>389</v>
      </c>
      <c r="J3621" t="s">
        <v>390</v>
      </c>
    </row>
    <row r="3622" spans="1:10" x14ac:dyDescent="0.2">
      <c r="A3622">
        <v>1</v>
      </c>
      <c r="B3622" t="s">
        <v>30</v>
      </c>
      <c r="C3622">
        <v>10</v>
      </c>
      <c r="D3622">
        <v>5</v>
      </c>
      <c r="E3622">
        <v>1</v>
      </c>
      <c r="F3622">
        <v>64</v>
      </c>
      <c r="G3622">
        <v>1630</v>
      </c>
      <c r="H3622">
        <v>0.69999998807907104</v>
      </c>
      <c r="I3622">
        <v>9.3000001907348633</v>
      </c>
      <c r="J3622" t="s">
        <v>391</v>
      </c>
    </row>
    <row r="3623" spans="1:10" x14ac:dyDescent="0.2">
      <c r="A3623">
        <v>2</v>
      </c>
      <c r="B3623" t="s">
        <v>31</v>
      </c>
      <c r="C3623">
        <v>20</v>
      </c>
      <c r="D3623">
        <v>10</v>
      </c>
      <c r="E3623">
        <v>0</v>
      </c>
      <c r="F3623">
        <v>64</v>
      </c>
      <c r="G3623">
        <v>1686</v>
      </c>
      <c r="H3623">
        <v>0.69999998807907104</v>
      </c>
      <c r="I3623" t="s">
        <v>392</v>
      </c>
      <c r="J3623" t="s">
        <v>393</v>
      </c>
    </row>
    <row r="3624" spans="1:10" x14ac:dyDescent="0.2">
      <c r="A3624">
        <v>3</v>
      </c>
      <c r="B3624" t="s">
        <v>32</v>
      </c>
      <c r="C3624">
        <v>20</v>
      </c>
      <c r="D3624">
        <v>10</v>
      </c>
      <c r="E3624">
        <v>0</v>
      </c>
      <c r="F3624">
        <v>64</v>
      </c>
      <c r="G3624">
        <v>1672</v>
      </c>
      <c r="H3624">
        <v>0.69999998807907104</v>
      </c>
      <c r="I3624" t="s">
        <v>392</v>
      </c>
      <c r="J3624" t="s">
        <v>393</v>
      </c>
    </row>
    <row r="3625" spans="1:10" x14ac:dyDescent="0.2">
      <c r="A3625">
        <v>4</v>
      </c>
      <c r="B3625" t="s">
        <v>33</v>
      </c>
      <c r="C3625">
        <v>20</v>
      </c>
      <c r="D3625">
        <v>10</v>
      </c>
      <c r="E3625">
        <v>1</v>
      </c>
      <c r="F3625">
        <v>64</v>
      </c>
      <c r="G3625">
        <v>1664</v>
      </c>
      <c r="H3625">
        <v>0.69999998807907104</v>
      </c>
      <c r="I3625" t="s">
        <v>392</v>
      </c>
      <c r="J3625" t="s">
        <v>393</v>
      </c>
    </row>
    <row r="3626" spans="1:10" x14ac:dyDescent="0.2">
      <c r="A3626">
        <v>5</v>
      </c>
      <c r="B3626" t="s">
        <v>34</v>
      </c>
      <c r="C3626">
        <v>10</v>
      </c>
      <c r="D3626">
        <v>5</v>
      </c>
      <c r="E3626">
        <v>1</v>
      </c>
      <c r="F3626">
        <v>32</v>
      </c>
      <c r="G3626">
        <v>1658</v>
      </c>
      <c r="H3626">
        <v>0.69999998807907104</v>
      </c>
      <c r="I3626">
        <v>9.3000001907348633</v>
      </c>
      <c r="J3626" t="s">
        <v>391</v>
      </c>
    </row>
    <row r="3627" spans="1:10" x14ac:dyDescent="0.2">
      <c r="A3627">
        <v>6</v>
      </c>
      <c r="B3627" t="s">
        <v>35</v>
      </c>
      <c r="C3627">
        <v>20</v>
      </c>
      <c r="D3627">
        <v>10</v>
      </c>
      <c r="E3627">
        <v>1</v>
      </c>
      <c r="F3627">
        <v>32</v>
      </c>
      <c r="G3627">
        <v>1632</v>
      </c>
      <c r="H3627">
        <v>0.69999998807907104</v>
      </c>
      <c r="I3627">
        <v>9.3000001907348633</v>
      </c>
      <c r="J3627" t="s">
        <v>391</v>
      </c>
    </row>
    <row r="3628" spans="1:10" x14ac:dyDescent="0.2">
      <c r="A3628">
        <v>7</v>
      </c>
      <c r="B3628" t="s">
        <v>36</v>
      </c>
      <c r="C3628">
        <v>20</v>
      </c>
      <c r="D3628">
        <v>10</v>
      </c>
      <c r="E3628">
        <v>1</v>
      </c>
      <c r="F3628">
        <v>32</v>
      </c>
      <c r="G3628">
        <v>1622</v>
      </c>
      <c r="H3628">
        <v>0.69999998807907104</v>
      </c>
      <c r="I3628">
        <v>9.3000001907348633</v>
      </c>
      <c r="J3628" t="s">
        <v>391</v>
      </c>
    </row>
    <row r="3629" spans="1:10" x14ac:dyDescent="0.2">
      <c r="A3629">
        <v>8</v>
      </c>
      <c r="B3629" t="s">
        <v>37</v>
      </c>
      <c r="C3629">
        <v>20</v>
      </c>
      <c r="D3629">
        <v>10</v>
      </c>
      <c r="E3629">
        <v>1</v>
      </c>
      <c r="F3629">
        <v>32</v>
      </c>
      <c r="G3629">
        <v>1642</v>
      </c>
      <c r="H3629">
        <v>0.69999998807907104</v>
      </c>
      <c r="I3629">
        <v>9.3000001907348633</v>
      </c>
      <c r="J3629" t="s">
        <v>391</v>
      </c>
    </row>
    <row r="3630" spans="1:10" x14ac:dyDescent="0.2">
      <c r="A3630">
        <v>9</v>
      </c>
      <c r="B3630" t="s">
        <v>38</v>
      </c>
      <c r="C3630">
        <v>20</v>
      </c>
      <c r="D3630">
        <v>10</v>
      </c>
      <c r="E3630">
        <v>1</v>
      </c>
      <c r="F3630">
        <v>32</v>
      </c>
      <c r="G3630">
        <v>1690</v>
      </c>
      <c r="H3630">
        <v>0.69999998807907104</v>
      </c>
      <c r="I3630" t="s">
        <v>392</v>
      </c>
      <c r="J3630" t="s">
        <v>393</v>
      </c>
    </row>
    <row r="3631" spans="1:10" x14ac:dyDescent="0.2">
      <c r="A3631">
        <v>10</v>
      </c>
      <c r="B3631" t="s">
        <v>39</v>
      </c>
      <c r="C3631">
        <v>30</v>
      </c>
      <c r="D3631">
        <v>15</v>
      </c>
      <c r="E3631">
        <v>0</v>
      </c>
      <c r="F3631">
        <v>32</v>
      </c>
      <c r="G3631">
        <v>1706</v>
      </c>
      <c r="H3631">
        <v>0.69999998807907104</v>
      </c>
      <c r="I3631" t="s">
        <v>392</v>
      </c>
      <c r="J3631" t="s">
        <v>393</v>
      </c>
    </row>
    <row r="3632" spans="1:10" x14ac:dyDescent="0.2">
      <c r="A3632">
        <v>11</v>
      </c>
      <c r="B3632" t="s">
        <v>40</v>
      </c>
      <c r="C3632">
        <v>30</v>
      </c>
      <c r="D3632">
        <v>15</v>
      </c>
      <c r="E3632">
        <v>1</v>
      </c>
      <c r="F3632">
        <v>32</v>
      </c>
      <c r="G3632">
        <v>1738</v>
      </c>
      <c r="H3632">
        <v>0.69999998807907104</v>
      </c>
      <c r="I3632" t="s">
        <v>392</v>
      </c>
      <c r="J3632" t="s">
        <v>393</v>
      </c>
    </row>
    <row r="3634" spans="1:8" x14ac:dyDescent="0.2">
      <c r="A3634" t="s">
        <v>394</v>
      </c>
    </row>
    <row r="3635" spans="1:8" x14ac:dyDescent="0.2">
      <c r="A3635" t="s">
        <v>395</v>
      </c>
      <c r="B3635" t="s">
        <v>396</v>
      </c>
      <c r="C3635">
        <v>2</v>
      </c>
      <c r="D3635">
        <v>3</v>
      </c>
      <c r="E3635">
        <v>4</v>
      </c>
      <c r="F3635">
        <v>5</v>
      </c>
    </row>
    <row r="3636" spans="1:8" x14ac:dyDescent="0.2">
      <c r="A3636">
        <v>1</v>
      </c>
      <c r="B3636" t="s">
        <v>397</v>
      </c>
      <c r="C3636" t="s">
        <v>398</v>
      </c>
      <c r="D3636" t="s">
        <v>392</v>
      </c>
      <c r="E3636" t="s">
        <v>399</v>
      </c>
      <c r="F3636" t="s">
        <v>400</v>
      </c>
    </row>
    <row r="3637" spans="1:8" x14ac:dyDescent="0.2">
      <c r="A3637">
        <v>2</v>
      </c>
      <c r="B3637" t="s">
        <v>392</v>
      </c>
      <c r="C3637" t="s">
        <v>401</v>
      </c>
      <c r="D3637" t="s">
        <v>392</v>
      </c>
      <c r="E3637" t="s">
        <v>402</v>
      </c>
      <c r="F3637" t="s">
        <v>403</v>
      </c>
    </row>
    <row r="3638" spans="1:8" x14ac:dyDescent="0.2">
      <c r="A3638">
        <v>3</v>
      </c>
      <c r="B3638" t="s">
        <v>392</v>
      </c>
      <c r="C3638" t="s">
        <v>404</v>
      </c>
      <c r="D3638" t="s">
        <v>392</v>
      </c>
      <c r="E3638" t="s">
        <v>405</v>
      </c>
      <c r="F3638" t="s">
        <v>40</v>
      </c>
    </row>
    <row r="3639" spans="1:8" x14ac:dyDescent="0.2">
      <c r="A3639">
        <v>4</v>
      </c>
      <c r="B3639" t="s">
        <v>392</v>
      </c>
      <c r="C3639" t="s">
        <v>392</v>
      </c>
      <c r="D3639" t="s">
        <v>392</v>
      </c>
      <c r="E3639" t="s">
        <v>406</v>
      </c>
      <c r="F3639" t="s">
        <v>392</v>
      </c>
    </row>
    <row r="3641" spans="1:8" x14ac:dyDescent="0.2">
      <c r="A3641" t="s">
        <v>407</v>
      </c>
    </row>
    <row r="3643" spans="1:8" x14ac:dyDescent="0.2">
      <c r="A3643" t="s">
        <v>408</v>
      </c>
    </row>
    <row r="3644" spans="1:8" x14ac:dyDescent="0.2">
      <c r="A3644" t="s">
        <v>21</v>
      </c>
      <c r="B3644" t="s">
        <v>22</v>
      </c>
      <c r="C3644" t="s">
        <v>409</v>
      </c>
      <c r="D3644" t="s">
        <v>43</v>
      </c>
      <c r="E3644" t="s">
        <v>410</v>
      </c>
      <c r="F3644" t="s">
        <v>46</v>
      </c>
      <c r="G3644" t="s">
        <v>47</v>
      </c>
      <c r="H3644" t="s">
        <v>30</v>
      </c>
    </row>
    <row r="3645" spans="1:8" x14ac:dyDescent="0.2">
      <c r="A3645">
        <v>1</v>
      </c>
      <c r="B3645" t="s">
        <v>30</v>
      </c>
      <c r="C3645" t="s">
        <v>411</v>
      </c>
      <c r="D3645">
        <v>3.7672998905181885</v>
      </c>
      <c r="E3645">
        <v>3.4723999500274658</v>
      </c>
      <c r="F3645">
        <v>21.532199859619141</v>
      </c>
      <c r="G3645">
        <v>0.16130000352859497</v>
      </c>
      <c r="H3645">
        <v>1</v>
      </c>
    </row>
    <row r="3646" spans="1:8" x14ac:dyDescent="0.2">
      <c r="A3646">
        <v>2</v>
      </c>
      <c r="B3646" t="s">
        <v>31</v>
      </c>
      <c r="C3646" t="s">
        <v>412</v>
      </c>
      <c r="D3646">
        <v>7.5739998817443848</v>
      </c>
      <c r="E3646">
        <v>1.614799976348877</v>
      </c>
      <c r="F3646">
        <v>1.996399998664856</v>
      </c>
      <c r="G3646">
        <v>0.80889999866485596</v>
      </c>
      <c r="H3646">
        <v>1</v>
      </c>
    </row>
    <row r="3647" spans="1:8" x14ac:dyDescent="0.2">
      <c r="A3647">
        <v>3</v>
      </c>
      <c r="B3647" t="s">
        <v>50</v>
      </c>
      <c r="C3647" t="s">
        <v>413</v>
      </c>
      <c r="D3647">
        <v>15.250300407409668</v>
      </c>
      <c r="E3647">
        <v>1.0709999799728394</v>
      </c>
      <c r="F3647">
        <v>1.2035000324249268</v>
      </c>
      <c r="G3647">
        <v>0.88969999551773071</v>
      </c>
      <c r="H3647">
        <v>1.0002000331878662</v>
      </c>
    </row>
    <row r="3648" spans="1:8" x14ac:dyDescent="0.2">
      <c r="A3648">
        <v>4</v>
      </c>
      <c r="B3648" t="s">
        <v>51</v>
      </c>
      <c r="C3648" t="s">
        <v>414</v>
      </c>
      <c r="D3648">
        <v>24.793899536132812</v>
      </c>
      <c r="E3648">
        <v>0.86309999227523804</v>
      </c>
      <c r="F3648">
        <v>0.93500000238418579</v>
      </c>
      <c r="G3648">
        <v>0.92309999465942383</v>
      </c>
      <c r="H3648">
        <v>1.0001000165939331</v>
      </c>
    </row>
    <row r="3649" spans="1:9" x14ac:dyDescent="0.2">
      <c r="A3649">
        <v>5</v>
      </c>
      <c r="B3649" t="s">
        <v>52</v>
      </c>
      <c r="C3649" t="s">
        <v>415</v>
      </c>
      <c r="D3649">
        <v>11.592599868774414</v>
      </c>
      <c r="E3649">
        <v>5.3768000602722168</v>
      </c>
      <c r="F3649">
        <v>10.723799705505371</v>
      </c>
      <c r="G3649">
        <v>0.49950000643730164</v>
      </c>
      <c r="H3649">
        <v>1.0038000345230103</v>
      </c>
    </row>
    <row r="3650" spans="1:9" x14ac:dyDescent="0.2">
      <c r="A3650">
        <v>6</v>
      </c>
      <c r="B3650" t="s">
        <v>53</v>
      </c>
      <c r="C3650" t="s">
        <v>416</v>
      </c>
      <c r="D3650">
        <v>21.579999923706055</v>
      </c>
      <c r="E3650">
        <v>3.6456000804901123</v>
      </c>
      <c r="F3650">
        <v>5.8873000144958496</v>
      </c>
      <c r="G3650">
        <v>0.61500000953674316</v>
      </c>
      <c r="H3650">
        <v>1.0068999528884888</v>
      </c>
    </row>
    <row r="3651" spans="1:9" x14ac:dyDescent="0.2">
      <c r="A3651">
        <v>7</v>
      </c>
      <c r="B3651" t="s">
        <v>54</v>
      </c>
      <c r="C3651" t="s">
        <v>414</v>
      </c>
      <c r="D3651">
        <v>55.340999603271484</v>
      </c>
      <c r="E3651">
        <v>3.2097001075744629</v>
      </c>
      <c r="F3651">
        <v>4.4021000862121582</v>
      </c>
      <c r="G3651">
        <v>0.72850000858306885</v>
      </c>
      <c r="H3651">
        <v>1.0009000301361084</v>
      </c>
    </row>
    <row r="3652" spans="1:9" x14ac:dyDescent="0.2">
      <c r="A3652">
        <v>8</v>
      </c>
      <c r="B3652" t="s">
        <v>55</v>
      </c>
      <c r="C3652" t="s">
        <v>416</v>
      </c>
      <c r="D3652">
        <v>20.350000381469727</v>
      </c>
      <c r="E3652">
        <v>4.6729998588562012</v>
      </c>
      <c r="F3652">
        <v>7.9214000701904297</v>
      </c>
      <c r="G3652">
        <v>0.58609998226165771</v>
      </c>
      <c r="H3652">
        <v>1.0065000057220459</v>
      </c>
    </row>
    <row r="3653" spans="1:9" x14ac:dyDescent="0.2">
      <c r="A3653">
        <v>9</v>
      </c>
      <c r="B3653" t="s">
        <v>56</v>
      </c>
      <c r="C3653" t="s">
        <v>417</v>
      </c>
      <c r="D3653">
        <v>23.877099990844727</v>
      </c>
      <c r="E3653">
        <v>0.19910000264644623</v>
      </c>
      <c r="F3653">
        <v>0.20250000059604645</v>
      </c>
      <c r="G3653">
        <v>0.98320001363754272</v>
      </c>
      <c r="H3653">
        <v>1</v>
      </c>
    </row>
    <row r="3654" spans="1:9" x14ac:dyDescent="0.2">
      <c r="A3654">
        <v>10</v>
      </c>
      <c r="B3654" t="s">
        <v>57</v>
      </c>
      <c r="C3654" t="s">
        <v>418</v>
      </c>
      <c r="D3654">
        <v>42.30059814453125</v>
      </c>
      <c r="E3654">
        <v>0.26780000329017639</v>
      </c>
      <c r="F3654">
        <v>0.27369999885559082</v>
      </c>
      <c r="G3654">
        <v>0.97869998216629028</v>
      </c>
      <c r="H3654">
        <v>1</v>
      </c>
    </row>
    <row r="3655" spans="1:9" x14ac:dyDescent="0.2">
      <c r="A3655">
        <v>11</v>
      </c>
      <c r="B3655" t="s">
        <v>58</v>
      </c>
      <c r="C3655" t="s">
        <v>419</v>
      </c>
      <c r="D3655">
        <v>99.9833984375</v>
      </c>
      <c r="E3655">
        <v>0.59130001068115234</v>
      </c>
      <c r="F3655">
        <v>0.60600000619888306</v>
      </c>
      <c r="G3655">
        <v>0.9757000207901001</v>
      </c>
      <c r="H3655">
        <v>1</v>
      </c>
    </row>
    <row r="3657" spans="1:9" x14ac:dyDescent="0.2">
      <c r="A3657" t="s">
        <v>420</v>
      </c>
    </row>
    <row r="3658" spans="1:9" x14ac:dyDescent="0.2">
      <c r="A3658" t="s">
        <v>21</v>
      </c>
      <c r="B3658" t="s">
        <v>22</v>
      </c>
      <c r="C3658" t="s">
        <v>421</v>
      </c>
      <c r="D3658" t="s">
        <v>24</v>
      </c>
      <c r="E3658" t="s">
        <v>422</v>
      </c>
      <c r="F3658" t="s">
        <v>423</v>
      </c>
      <c r="G3658" t="s">
        <v>27</v>
      </c>
      <c r="H3658" t="s">
        <v>424</v>
      </c>
      <c r="I3658" t="s">
        <v>425</v>
      </c>
    </row>
    <row r="3659" spans="1:9" x14ac:dyDescent="0.2">
      <c r="A3659">
        <v>1</v>
      </c>
      <c r="B3659" t="s">
        <v>30</v>
      </c>
      <c r="C3659">
        <v>2.0010000767456404E-8</v>
      </c>
      <c r="D3659">
        <v>518.70001220703125</v>
      </c>
      <c r="E3659">
        <v>137.5</v>
      </c>
      <c r="F3659">
        <v>84</v>
      </c>
      <c r="G3659">
        <v>0.74000000953674316</v>
      </c>
      <c r="H3659" t="s">
        <v>426</v>
      </c>
      <c r="I3659" t="s">
        <v>427</v>
      </c>
    </row>
    <row r="3660" spans="1:9" x14ac:dyDescent="0.2">
      <c r="A3660">
        <v>2</v>
      </c>
      <c r="B3660" t="s">
        <v>31</v>
      </c>
      <c r="C3660">
        <v>2.0010000767456404E-8</v>
      </c>
      <c r="D3660">
        <v>2201.199951171875</v>
      </c>
      <c r="E3660">
        <v>15.699999809265137</v>
      </c>
      <c r="F3660">
        <v>11</v>
      </c>
      <c r="G3660">
        <v>0.30000001192092896</v>
      </c>
      <c r="H3660" t="s">
        <v>426</v>
      </c>
      <c r="I3660" t="s">
        <v>428</v>
      </c>
    </row>
    <row r="3661" spans="1:9" x14ac:dyDescent="0.2">
      <c r="A3661">
        <v>3</v>
      </c>
      <c r="B3661" t="s">
        <v>32</v>
      </c>
      <c r="C3661">
        <v>2.0010000767456404E-8</v>
      </c>
      <c r="D3661">
        <v>5679.7998046875</v>
      </c>
      <c r="E3661">
        <v>33.599998474121094</v>
      </c>
      <c r="F3661">
        <v>22.700000762939453</v>
      </c>
      <c r="G3661">
        <v>0.18999999761581421</v>
      </c>
      <c r="H3661" t="s">
        <v>426</v>
      </c>
      <c r="I3661" t="s">
        <v>429</v>
      </c>
    </row>
    <row r="3662" spans="1:9" x14ac:dyDescent="0.2">
      <c r="A3662">
        <v>4</v>
      </c>
      <c r="B3662" t="s">
        <v>33</v>
      </c>
      <c r="C3662">
        <v>1.9990000765801597E-8</v>
      </c>
      <c r="D3662">
        <v>9333.5</v>
      </c>
      <c r="E3662">
        <v>48.799999237060547</v>
      </c>
      <c r="F3662">
        <v>43.299999237060547</v>
      </c>
      <c r="G3662">
        <v>0.15000000596046448</v>
      </c>
      <c r="H3662" t="s">
        <v>426</v>
      </c>
      <c r="I3662" t="s">
        <v>430</v>
      </c>
    </row>
    <row r="3663" spans="1:9" x14ac:dyDescent="0.2">
      <c r="A3663">
        <v>5</v>
      </c>
      <c r="B3663" t="s">
        <v>34</v>
      </c>
      <c r="C3663">
        <v>1.9990000765801597E-8</v>
      </c>
      <c r="D3663">
        <v>946.0999755859375</v>
      </c>
      <c r="E3663">
        <v>8</v>
      </c>
      <c r="F3663">
        <v>6</v>
      </c>
      <c r="G3663">
        <v>0.46000000834465027</v>
      </c>
      <c r="H3663" t="s">
        <v>426</v>
      </c>
      <c r="I3663" t="s">
        <v>431</v>
      </c>
    </row>
    <row r="3664" spans="1:9" x14ac:dyDescent="0.2">
      <c r="A3664">
        <v>6</v>
      </c>
      <c r="B3664" t="s">
        <v>35</v>
      </c>
      <c r="C3664">
        <v>1.9999999878450581E-8</v>
      </c>
      <c r="D3664">
        <v>3476.10009765625</v>
      </c>
      <c r="E3664">
        <v>37.200000762939453</v>
      </c>
      <c r="F3664">
        <v>18.200000762939453</v>
      </c>
      <c r="G3664">
        <v>0.23999999463558197</v>
      </c>
      <c r="H3664" t="s">
        <v>426</v>
      </c>
      <c r="I3664" t="s">
        <v>432</v>
      </c>
    </row>
    <row r="3665" spans="1:10" x14ac:dyDescent="0.2">
      <c r="A3665">
        <v>7</v>
      </c>
      <c r="B3665" t="s">
        <v>36</v>
      </c>
      <c r="C3665">
        <v>1.9990000765801597E-8</v>
      </c>
      <c r="D3665">
        <v>10542.5</v>
      </c>
      <c r="E3665">
        <v>126.69999694824219</v>
      </c>
      <c r="F3665">
        <v>38.400001525878906</v>
      </c>
      <c r="G3665">
        <v>0.14000000059604645</v>
      </c>
      <c r="H3665" t="s">
        <v>426</v>
      </c>
      <c r="I3665" t="s">
        <v>430</v>
      </c>
    </row>
    <row r="3666" spans="1:10" x14ac:dyDescent="0.2">
      <c r="A3666">
        <v>8</v>
      </c>
      <c r="B3666" t="s">
        <v>37</v>
      </c>
      <c r="C3666">
        <v>1.9999999878450581E-8</v>
      </c>
      <c r="D3666">
        <v>2742.5</v>
      </c>
      <c r="E3666">
        <v>17.200000762939453</v>
      </c>
      <c r="F3666">
        <v>15</v>
      </c>
      <c r="G3666">
        <v>0.27000001072883606</v>
      </c>
      <c r="H3666" t="s">
        <v>426</v>
      </c>
      <c r="I3666" t="s">
        <v>432</v>
      </c>
    </row>
    <row r="3667" spans="1:10" x14ac:dyDescent="0.2">
      <c r="A3667">
        <v>9</v>
      </c>
      <c r="B3667" t="s">
        <v>38</v>
      </c>
      <c r="C3667">
        <v>1.9990000765801597E-8</v>
      </c>
      <c r="D3667">
        <v>2234.10009765625</v>
      </c>
      <c r="E3667">
        <v>26</v>
      </c>
      <c r="F3667">
        <v>23.200000762939453</v>
      </c>
      <c r="G3667">
        <v>0.30000001192092896</v>
      </c>
      <c r="H3667" t="s">
        <v>426</v>
      </c>
      <c r="I3667" t="s">
        <v>433</v>
      </c>
    </row>
    <row r="3668" spans="1:10" x14ac:dyDescent="0.2">
      <c r="A3668">
        <v>10</v>
      </c>
      <c r="B3668" t="s">
        <v>39</v>
      </c>
      <c r="C3668">
        <v>1.9990000765801597E-8</v>
      </c>
      <c r="D3668">
        <v>3787.300048828125</v>
      </c>
      <c r="E3668">
        <v>69.599998474121094</v>
      </c>
      <c r="F3668">
        <v>20.200000762939453</v>
      </c>
      <c r="G3668">
        <v>0.23000000417232513</v>
      </c>
      <c r="H3668" t="s">
        <v>426</v>
      </c>
      <c r="I3668" t="s">
        <v>434</v>
      </c>
    </row>
    <row r="3669" spans="1:10" x14ac:dyDescent="0.2">
      <c r="A3669">
        <v>11</v>
      </c>
      <c r="B3669" t="s">
        <v>40</v>
      </c>
      <c r="C3669">
        <v>2.0010000767456404E-8</v>
      </c>
      <c r="D3669">
        <v>4901</v>
      </c>
      <c r="E3669">
        <v>11.699999809265137</v>
      </c>
      <c r="F3669">
        <v>9.8999996185302734</v>
      </c>
      <c r="G3669">
        <v>0.20000000298023224</v>
      </c>
      <c r="H3669" t="s">
        <v>426</v>
      </c>
      <c r="I3669" t="s">
        <v>435</v>
      </c>
    </row>
    <row r="3671" spans="1:10" x14ac:dyDescent="0.2">
      <c r="A3671" t="s">
        <v>62</v>
      </c>
    </row>
    <row r="3674" spans="1:10" x14ac:dyDescent="0.2">
      <c r="A3674" t="s">
        <v>368</v>
      </c>
    </row>
    <row r="3675" spans="1:10" x14ac:dyDescent="0.2">
      <c r="A3675" t="s">
        <v>369</v>
      </c>
    </row>
    <row r="3676" spans="1:10" x14ac:dyDescent="0.2">
      <c r="A3676" t="s">
        <v>21</v>
      </c>
      <c r="B3676" t="s">
        <v>22</v>
      </c>
      <c r="C3676" t="s">
        <v>370</v>
      </c>
      <c r="D3676" t="s">
        <v>371</v>
      </c>
      <c r="E3676" t="s">
        <v>372</v>
      </c>
      <c r="F3676" t="s">
        <v>373</v>
      </c>
      <c r="G3676" t="s">
        <v>374</v>
      </c>
      <c r="H3676" t="s">
        <v>375</v>
      </c>
      <c r="I3676" t="s">
        <v>376</v>
      </c>
      <c r="J3676" t="s">
        <v>377</v>
      </c>
    </row>
    <row r="3677" spans="1:10" x14ac:dyDescent="0.2">
      <c r="A3677">
        <v>1</v>
      </c>
      <c r="B3677" t="s">
        <v>30</v>
      </c>
      <c r="C3677" t="s">
        <v>378</v>
      </c>
      <c r="D3677" t="s">
        <v>379</v>
      </c>
      <c r="E3677">
        <v>1</v>
      </c>
      <c r="F3677">
        <v>15</v>
      </c>
      <c r="G3677">
        <v>84.869003295898438</v>
      </c>
      <c r="H3677">
        <v>1.8320000171661377</v>
      </c>
      <c r="I3677">
        <v>6</v>
      </c>
      <c r="J3677">
        <v>5</v>
      </c>
    </row>
    <row r="3678" spans="1:10" x14ac:dyDescent="0.2">
      <c r="A3678">
        <v>2</v>
      </c>
      <c r="B3678" t="s">
        <v>31</v>
      </c>
      <c r="C3678" t="s">
        <v>378</v>
      </c>
      <c r="D3678" t="s">
        <v>380</v>
      </c>
      <c r="E3678">
        <v>2</v>
      </c>
      <c r="F3678">
        <v>15</v>
      </c>
      <c r="G3678">
        <v>151.10800170898438</v>
      </c>
      <c r="H3678">
        <v>0.47277998924255371</v>
      </c>
      <c r="I3678">
        <v>2</v>
      </c>
      <c r="J3678">
        <v>2</v>
      </c>
    </row>
    <row r="3679" spans="1:10" x14ac:dyDescent="0.2">
      <c r="A3679">
        <v>3</v>
      </c>
      <c r="B3679" t="s">
        <v>32</v>
      </c>
      <c r="C3679" t="s">
        <v>378</v>
      </c>
      <c r="D3679" t="s">
        <v>380</v>
      </c>
      <c r="E3679">
        <v>2</v>
      </c>
      <c r="F3679">
        <v>15</v>
      </c>
      <c r="G3679">
        <v>119.48699951171875</v>
      </c>
      <c r="H3679">
        <v>0.37413999438285828</v>
      </c>
      <c r="I3679">
        <v>3</v>
      </c>
      <c r="J3679">
        <v>7</v>
      </c>
    </row>
    <row r="3680" spans="1:10" x14ac:dyDescent="0.2">
      <c r="A3680">
        <v>4</v>
      </c>
      <c r="B3680" t="s">
        <v>33</v>
      </c>
      <c r="C3680" t="s">
        <v>378</v>
      </c>
      <c r="D3680" t="s">
        <v>380</v>
      </c>
      <c r="E3680">
        <v>2</v>
      </c>
      <c r="F3680">
        <v>15</v>
      </c>
      <c r="G3680">
        <v>107.24500274658203</v>
      </c>
      <c r="H3680">
        <v>0.33583998680114746</v>
      </c>
      <c r="I3680">
        <v>2</v>
      </c>
      <c r="J3680">
        <v>2.4000000953674316</v>
      </c>
    </row>
    <row r="3681" spans="1:10" x14ac:dyDescent="0.2">
      <c r="A3681">
        <v>5</v>
      </c>
      <c r="B3681" t="s">
        <v>34</v>
      </c>
      <c r="C3681" t="s">
        <v>378</v>
      </c>
      <c r="D3681" t="s">
        <v>381</v>
      </c>
      <c r="E3681">
        <v>4</v>
      </c>
      <c r="F3681">
        <v>15</v>
      </c>
      <c r="G3681">
        <v>129.45700073242188</v>
      </c>
      <c r="H3681">
        <v>1.1910099983215332</v>
      </c>
      <c r="I3681">
        <v>4.9000000953674316</v>
      </c>
      <c r="J3681">
        <v>4.1999998092651367</v>
      </c>
    </row>
    <row r="3682" spans="1:10" x14ac:dyDescent="0.2">
      <c r="A3682">
        <v>6</v>
      </c>
      <c r="B3682" t="s">
        <v>35</v>
      </c>
      <c r="C3682" t="s">
        <v>378</v>
      </c>
      <c r="D3682" t="s">
        <v>381</v>
      </c>
      <c r="E3682">
        <v>4</v>
      </c>
      <c r="F3682">
        <v>15</v>
      </c>
      <c r="G3682">
        <v>90.679000854492188</v>
      </c>
      <c r="H3682">
        <v>0.83393001556396484</v>
      </c>
      <c r="I3682">
        <v>5.5</v>
      </c>
      <c r="J3682">
        <v>5.9000000953674316</v>
      </c>
    </row>
    <row r="3683" spans="1:10" x14ac:dyDescent="0.2">
      <c r="A3683">
        <v>7</v>
      </c>
      <c r="B3683" t="s">
        <v>36</v>
      </c>
      <c r="C3683" t="s">
        <v>378</v>
      </c>
      <c r="D3683" t="s">
        <v>381</v>
      </c>
      <c r="E3683">
        <v>4</v>
      </c>
      <c r="F3683">
        <v>15</v>
      </c>
      <c r="G3683">
        <v>77.502998352050781</v>
      </c>
      <c r="H3683">
        <v>0.71253997087478638</v>
      </c>
      <c r="I3683">
        <v>3.2999999523162842</v>
      </c>
      <c r="J3683">
        <v>4.0999999046325684</v>
      </c>
    </row>
    <row r="3684" spans="1:10" x14ac:dyDescent="0.2">
      <c r="A3684">
        <v>8</v>
      </c>
      <c r="B3684" t="s">
        <v>37</v>
      </c>
      <c r="C3684" t="s">
        <v>378</v>
      </c>
      <c r="D3684" t="s">
        <v>381</v>
      </c>
      <c r="E3684">
        <v>4</v>
      </c>
      <c r="F3684">
        <v>15</v>
      </c>
      <c r="G3684">
        <v>107.51300048828125</v>
      </c>
      <c r="H3684">
        <v>0.98900002241134644</v>
      </c>
      <c r="I3684">
        <v>7.5</v>
      </c>
      <c r="J3684">
        <v>3</v>
      </c>
    </row>
    <row r="3685" spans="1:10" x14ac:dyDescent="0.2">
      <c r="A3685">
        <v>9</v>
      </c>
      <c r="B3685" t="s">
        <v>38</v>
      </c>
      <c r="C3685" t="s">
        <v>378</v>
      </c>
      <c r="D3685" t="s">
        <v>382</v>
      </c>
      <c r="E3685">
        <v>5</v>
      </c>
      <c r="F3685">
        <v>15</v>
      </c>
      <c r="G3685">
        <v>134.93400573730469</v>
      </c>
      <c r="H3685">
        <v>0.19359999895095825</v>
      </c>
      <c r="I3685">
        <v>3.5</v>
      </c>
      <c r="J3685">
        <v>3.5999999046325684</v>
      </c>
    </row>
    <row r="3686" spans="1:10" x14ac:dyDescent="0.2">
      <c r="A3686">
        <v>10</v>
      </c>
      <c r="B3686" t="s">
        <v>39</v>
      </c>
      <c r="C3686" t="s">
        <v>378</v>
      </c>
      <c r="D3686" t="s">
        <v>382</v>
      </c>
      <c r="E3686">
        <v>5</v>
      </c>
      <c r="F3686">
        <v>15</v>
      </c>
      <c r="G3686">
        <v>146.42500305175781</v>
      </c>
      <c r="H3686">
        <v>0.21017999947071075</v>
      </c>
      <c r="I3686">
        <v>1</v>
      </c>
      <c r="J3686">
        <v>3.2999999523162842</v>
      </c>
    </row>
    <row r="3687" spans="1:10" x14ac:dyDescent="0.2">
      <c r="A3687">
        <v>11</v>
      </c>
      <c r="B3687" t="s">
        <v>40</v>
      </c>
      <c r="C3687" t="s">
        <v>378</v>
      </c>
      <c r="D3687" t="s">
        <v>382</v>
      </c>
      <c r="E3687">
        <v>5</v>
      </c>
      <c r="F3687">
        <v>15</v>
      </c>
      <c r="G3687">
        <v>191.38900756835938</v>
      </c>
      <c r="H3687">
        <v>0.27485001087188721</v>
      </c>
      <c r="I3687">
        <v>3</v>
      </c>
      <c r="J3687">
        <v>4</v>
      </c>
    </row>
    <row r="3689" spans="1:10" x14ac:dyDescent="0.2">
      <c r="A3689" t="s">
        <v>21</v>
      </c>
      <c r="B3689" t="s">
        <v>22</v>
      </c>
      <c r="C3689" t="s">
        <v>383</v>
      </c>
      <c r="D3689" t="s">
        <v>384</v>
      </c>
      <c r="E3689" t="s">
        <v>385</v>
      </c>
      <c r="F3689" t="s">
        <v>386</v>
      </c>
      <c r="G3689" t="s">
        <v>387</v>
      </c>
      <c r="H3689" t="s">
        <v>388</v>
      </c>
      <c r="I3689" t="s">
        <v>389</v>
      </c>
      <c r="J3689" t="s">
        <v>390</v>
      </c>
    </row>
    <row r="3690" spans="1:10" x14ac:dyDescent="0.2">
      <c r="A3690">
        <v>1</v>
      </c>
      <c r="B3690" t="s">
        <v>30</v>
      </c>
      <c r="C3690">
        <v>10</v>
      </c>
      <c r="D3690">
        <v>5</v>
      </c>
      <c r="E3690">
        <v>1</v>
      </c>
      <c r="F3690">
        <v>64</v>
      </c>
      <c r="G3690">
        <v>1630</v>
      </c>
      <c r="H3690">
        <v>0.69999998807907104</v>
      </c>
      <c r="I3690">
        <v>9.3000001907348633</v>
      </c>
      <c r="J3690" t="s">
        <v>391</v>
      </c>
    </row>
    <row r="3691" spans="1:10" x14ac:dyDescent="0.2">
      <c r="A3691">
        <v>2</v>
      </c>
      <c r="B3691" t="s">
        <v>31</v>
      </c>
      <c r="C3691">
        <v>20</v>
      </c>
      <c r="D3691">
        <v>10</v>
      </c>
      <c r="E3691">
        <v>0</v>
      </c>
      <c r="F3691">
        <v>64</v>
      </c>
      <c r="G3691">
        <v>1686</v>
      </c>
      <c r="H3691">
        <v>0.69999998807907104</v>
      </c>
      <c r="I3691" t="s">
        <v>392</v>
      </c>
      <c r="J3691" t="s">
        <v>393</v>
      </c>
    </row>
    <row r="3692" spans="1:10" x14ac:dyDescent="0.2">
      <c r="A3692">
        <v>3</v>
      </c>
      <c r="B3692" t="s">
        <v>32</v>
      </c>
      <c r="C3692">
        <v>20</v>
      </c>
      <c r="D3692">
        <v>10</v>
      </c>
      <c r="E3692">
        <v>0</v>
      </c>
      <c r="F3692">
        <v>64</v>
      </c>
      <c r="G3692">
        <v>1672</v>
      </c>
      <c r="H3692">
        <v>0.69999998807907104</v>
      </c>
      <c r="I3692" t="s">
        <v>392</v>
      </c>
      <c r="J3692" t="s">
        <v>393</v>
      </c>
    </row>
    <row r="3693" spans="1:10" x14ac:dyDescent="0.2">
      <c r="A3693">
        <v>4</v>
      </c>
      <c r="B3693" t="s">
        <v>33</v>
      </c>
      <c r="C3693">
        <v>20</v>
      </c>
      <c r="D3693">
        <v>10</v>
      </c>
      <c r="E3693">
        <v>1</v>
      </c>
      <c r="F3693">
        <v>64</v>
      </c>
      <c r="G3693">
        <v>1664</v>
      </c>
      <c r="H3693">
        <v>0.69999998807907104</v>
      </c>
      <c r="I3693" t="s">
        <v>392</v>
      </c>
      <c r="J3693" t="s">
        <v>393</v>
      </c>
    </row>
    <row r="3694" spans="1:10" x14ac:dyDescent="0.2">
      <c r="A3694">
        <v>5</v>
      </c>
      <c r="B3694" t="s">
        <v>34</v>
      </c>
      <c r="C3694">
        <v>10</v>
      </c>
      <c r="D3694">
        <v>5</v>
      </c>
      <c r="E3694">
        <v>1</v>
      </c>
      <c r="F3694">
        <v>32</v>
      </c>
      <c r="G3694">
        <v>1658</v>
      </c>
      <c r="H3694">
        <v>0.69999998807907104</v>
      </c>
      <c r="I3694">
        <v>9.3000001907348633</v>
      </c>
      <c r="J3694" t="s">
        <v>391</v>
      </c>
    </row>
    <row r="3695" spans="1:10" x14ac:dyDescent="0.2">
      <c r="A3695">
        <v>6</v>
      </c>
      <c r="B3695" t="s">
        <v>35</v>
      </c>
      <c r="C3695">
        <v>20</v>
      </c>
      <c r="D3695">
        <v>10</v>
      </c>
      <c r="E3695">
        <v>1</v>
      </c>
      <c r="F3695">
        <v>32</v>
      </c>
      <c r="G3695">
        <v>1632</v>
      </c>
      <c r="H3695">
        <v>0.69999998807907104</v>
      </c>
      <c r="I3695">
        <v>9.3000001907348633</v>
      </c>
      <c r="J3695" t="s">
        <v>391</v>
      </c>
    </row>
    <row r="3696" spans="1:10" x14ac:dyDescent="0.2">
      <c r="A3696">
        <v>7</v>
      </c>
      <c r="B3696" t="s">
        <v>36</v>
      </c>
      <c r="C3696">
        <v>20</v>
      </c>
      <c r="D3696">
        <v>10</v>
      </c>
      <c r="E3696">
        <v>1</v>
      </c>
      <c r="F3696">
        <v>32</v>
      </c>
      <c r="G3696">
        <v>1622</v>
      </c>
      <c r="H3696">
        <v>0.69999998807907104</v>
      </c>
      <c r="I3696">
        <v>9.3000001907348633</v>
      </c>
      <c r="J3696" t="s">
        <v>391</v>
      </c>
    </row>
    <row r="3697" spans="1:10" x14ac:dyDescent="0.2">
      <c r="A3697">
        <v>8</v>
      </c>
      <c r="B3697" t="s">
        <v>37</v>
      </c>
      <c r="C3697">
        <v>20</v>
      </c>
      <c r="D3697">
        <v>10</v>
      </c>
      <c r="E3697">
        <v>1</v>
      </c>
      <c r="F3697">
        <v>32</v>
      </c>
      <c r="G3697">
        <v>1642</v>
      </c>
      <c r="H3697">
        <v>0.69999998807907104</v>
      </c>
      <c r="I3697">
        <v>9.3000001907348633</v>
      </c>
      <c r="J3697" t="s">
        <v>391</v>
      </c>
    </row>
    <row r="3698" spans="1:10" x14ac:dyDescent="0.2">
      <c r="A3698">
        <v>9</v>
      </c>
      <c r="B3698" t="s">
        <v>38</v>
      </c>
      <c r="C3698">
        <v>20</v>
      </c>
      <c r="D3698">
        <v>10</v>
      </c>
      <c r="E3698">
        <v>1</v>
      </c>
      <c r="F3698">
        <v>32</v>
      </c>
      <c r="G3698">
        <v>1690</v>
      </c>
      <c r="H3698">
        <v>0.69999998807907104</v>
      </c>
      <c r="I3698" t="s">
        <v>392</v>
      </c>
      <c r="J3698" t="s">
        <v>393</v>
      </c>
    </row>
    <row r="3699" spans="1:10" x14ac:dyDescent="0.2">
      <c r="A3699">
        <v>10</v>
      </c>
      <c r="B3699" t="s">
        <v>39</v>
      </c>
      <c r="C3699">
        <v>30</v>
      </c>
      <c r="D3699">
        <v>15</v>
      </c>
      <c r="E3699">
        <v>0</v>
      </c>
      <c r="F3699">
        <v>32</v>
      </c>
      <c r="G3699">
        <v>1706</v>
      </c>
      <c r="H3699">
        <v>0.69999998807907104</v>
      </c>
      <c r="I3699" t="s">
        <v>392</v>
      </c>
      <c r="J3699" t="s">
        <v>393</v>
      </c>
    </row>
    <row r="3700" spans="1:10" x14ac:dyDescent="0.2">
      <c r="A3700">
        <v>11</v>
      </c>
      <c r="B3700" t="s">
        <v>40</v>
      </c>
      <c r="C3700">
        <v>30</v>
      </c>
      <c r="D3700">
        <v>15</v>
      </c>
      <c r="E3700">
        <v>1</v>
      </c>
      <c r="F3700">
        <v>32</v>
      </c>
      <c r="G3700">
        <v>1738</v>
      </c>
      <c r="H3700">
        <v>0.69999998807907104</v>
      </c>
      <c r="I3700" t="s">
        <v>392</v>
      </c>
      <c r="J3700" t="s">
        <v>393</v>
      </c>
    </row>
    <row r="3702" spans="1:10" x14ac:dyDescent="0.2">
      <c r="A3702" t="s">
        <v>394</v>
      </c>
    </row>
    <row r="3703" spans="1:10" x14ac:dyDescent="0.2">
      <c r="A3703" t="s">
        <v>395</v>
      </c>
      <c r="B3703" t="s">
        <v>396</v>
      </c>
      <c r="C3703">
        <v>2</v>
      </c>
      <c r="D3703">
        <v>3</v>
      </c>
      <c r="E3703">
        <v>4</v>
      </c>
      <c r="F3703">
        <v>5</v>
      </c>
    </row>
    <row r="3704" spans="1:10" x14ac:dyDescent="0.2">
      <c r="A3704">
        <v>1</v>
      </c>
      <c r="B3704" t="s">
        <v>397</v>
      </c>
      <c r="C3704" t="s">
        <v>398</v>
      </c>
      <c r="D3704" t="s">
        <v>392</v>
      </c>
      <c r="E3704" t="s">
        <v>399</v>
      </c>
      <c r="F3704" t="s">
        <v>400</v>
      </c>
    </row>
    <row r="3705" spans="1:10" x14ac:dyDescent="0.2">
      <c r="A3705">
        <v>2</v>
      </c>
      <c r="B3705" t="s">
        <v>392</v>
      </c>
      <c r="C3705" t="s">
        <v>401</v>
      </c>
      <c r="D3705" t="s">
        <v>392</v>
      </c>
      <c r="E3705" t="s">
        <v>402</v>
      </c>
      <c r="F3705" t="s">
        <v>403</v>
      </c>
    </row>
    <row r="3706" spans="1:10" x14ac:dyDescent="0.2">
      <c r="A3706">
        <v>3</v>
      </c>
      <c r="B3706" t="s">
        <v>392</v>
      </c>
      <c r="C3706" t="s">
        <v>404</v>
      </c>
      <c r="D3706" t="s">
        <v>392</v>
      </c>
      <c r="E3706" t="s">
        <v>405</v>
      </c>
      <c r="F3706" t="s">
        <v>40</v>
      </c>
    </row>
    <row r="3707" spans="1:10" x14ac:dyDescent="0.2">
      <c r="A3707">
        <v>4</v>
      </c>
      <c r="B3707" t="s">
        <v>392</v>
      </c>
      <c r="C3707" t="s">
        <v>392</v>
      </c>
      <c r="D3707" t="s">
        <v>392</v>
      </c>
      <c r="E3707" t="s">
        <v>406</v>
      </c>
      <c r="F3707" t="s">
        <v>392</v>
      </c>
    </row>
    <row r="3709" spans="1:10" x14ac:dyDescent="0.2">
      <c r="A3709" t="s">
        <v>407</v>
      </c>
    </row>
    <row r="3711" spans="1:10" x14ac:dyDescent="0.2">
      <c r="A3711" t="s">
        <v>408</v>
      </c>
    </row>
    <row r="3712" spans="1:10" x14ac:dyDescent="0.2">
      <c r="A3712" t="s">
        <v>21</v>
      </c>
      <c r="B3712" t="s">
        <v>22</v>
      </c>
      <c r="C3712" t="s">
        <v>409</v>
      </c>
      <c r="D3712" t="s">
        <v>43</v>
      </c>
      <c r="E3712" t="s">
        <v>410</v>
      </c>
      <c r="F3712" t="s">
        <v>46</v>
      </c>
      <c r="G3712" t="s">
        <v>47</v>
      </c>
      <c r="H3712" t="s">
        <v>30</v>
      </c>
    </row>
    <row r="3713" spans="1:9" x14ac:dyDescent="0.2">
      <c r="A3713">
        <v>1</v>
      </c>
      <c r="B3713" t="s">
        <v>30</v>
      </c>
      <c r="C3713" t="s">
        <v>411</v>
      </c>
      <c r="D3713">
        <v>3.7672998905181885</v>
      </c>
      <c r="E3713">
        <v>3.4723999500274658</v>
      </c>
      <c r="F3713">
        <v>21.532199859619141</v>
      </c>
      <c r="G3713">
        <v>0.16130000352859497</v>
      </c>
      <c r="H3713">
        <v>1</v>
      </c>
    </row>
    <row r="3714" spans="1:9" x14ac:dyDescent="0.2">
      <c r="A3714">
        <v>2</v>
      </c>
      <c r="B3714" t="s">
        <v>31</v>
      </c>
      <c r="C3714" t="s">
        <v>412</v>
      </c>
      <c r="D3714">
        <v>7.5739998817443848</v>
      </c>
      <c r="E3714">
        <v>1.614799976348877</v>
      </c>
      <c r="F3714">
        <v>1.996399998664856</v>
      </c>
      <c r="G3714">
        <v>0.80889999866485596</v>
      </c>
      <c r="H3714">
        <v>1</v>
      </c>
    </row>
    <row r="3715" spans="1:9" x14ac:dyDescent="0.2">
      <c r="A3715">
        <v>3</v>
      </c>
      <c r="B3715" t="s">
        <v>50</v>
      </c>
      <c r="C3715" t="s">
        <v>413</v>
      </c>
      <c r="D3715">
        <v>15.250300407409668</v>
      </c>
      <c r="E3715">
        <v>1.0709999799728394</v>
      </c>
      <c r="F3715">
        <v>1.2035000324249268</v>
      </c>
      <c r="G3715">
        <v>0.88969999551773071</v>
      </c>
      <c r="H3715">
        <v>1.0002000331878662</v>
      </c>
    </row>
    <row r="3716" spans="1:9" x14ac:dyDescent="0.2">
      <c r="A3716">
        <v>4</v>
      </c>
      <c r="B3716" t="s">
        <v>51</v>
      </c>
      <c r="C3716" t="s">
        <v>414</v>
      </c>
      <c r="D3716">
        <v>24.793899536132812</v>
      </c>
      <c r="E3716">
        <v>0.86309999227523804</v>
      </c>
      <c r="F3716">
        <v>0.93500000238418579</v>
      </c>
      <c r="G3716">
        <v>0.92309999465942383</v>
      </c>
      <c r="H3716">
        <v>1.0001000165939331</v>
      </c>
    </row>
    <row r="3717" spans="1:9" x14ac:dyDescent="0.2">
      <c r="A3717">
        <v>5</v>
      </c>
      <c r="B3717" t="s">
        <v>52</v>
      </c>
      <c r="C3717" t="s">
        <v>415</v>
      </c>
      <c r="D3717">
        <v>11.592599868774414</v>
      </c>
      <c r="E3717">
        <v>5.3768000602722168</v>
      </c>
      <c r="F3717">
        <v>10.723799705505371</v>
      </c>
      <c r="G3717">
        <v>0.49950000643730164</v>
      </c>
      <c r="H3717">
        <v>1.0038000345230103</v>
      </c>
    </row>
    <row r="3718" spans="1:9" x14ac:dyDescent="0.2">
      <c r="A3718">
        <v>6</v>
      </c>
      <c r="B3718" t="s">
        <v>53</v>
      </c>
      <c r="C3718" t="s">
        <v>416</v>
      </c>
      <c r="D3718">
        <v>21.579999923706055</v>
      </c>
      <c r="E3718">
        <v>3.6456000804901123</v>
      </c>
      <c r="F3718">
        <v>5.8873000144958496</v>
      </c>
      <c r="G3718">
        <v>0.61500000953674316</v>
      </c>
      <c r="H3718">
        <v>1.0068999528884888</v>
      </c>
    </row>
    <row r="3719" spans="1:9" x14ac:dyDescent="0.2">
      <c r="A3719">
        <v>7</v>
      </c>
      <c r="B3719" t="s">
        <v>54</v>
      </c>
      <c r="C3719" t="s">
        <v>414</v>
      </c>
      <c r="D3719">
        <v>55.340999603271484</v>
      </c>
      <c r="E3719">
        <v>3.2097001075744629</v>
      </c>
      <c r="F3719">
        <v>4.4021000862121582</v>
      </c>
      <c r="G3719">
        <v>0.72850000858306885</v>
      </c>
      <c r="H3719">
        <v>1.0009000301361084</v>
      </c>
    </row>
    <row r="3720" spans="1:9" x14ac:dyDescent="0.2">
      <c r="A3720">
        <v>8</v>
      </c>
      <c r="B3720" t="s">
        <v>55</v>
      </c>
      <c r="C3720" t="s">
        <v>416</v>
      </c>
      <c r="D3720">
        <v>20.350000381469727</v>
      </c>
      <c r="E3720">
        <v>4.6729998588562012</v>
      </c>
      <c r="F3720">
        <v>7.9214000701904297</v>
      </c>
      <c r="G3720">
        <v>0.58609998226165771</v>
      </c>
      <c r="H3720">
        <v>1.0065000057220459</v>
      </c>
    </row>
    <row r="3721" spans="1:9" x14ac:dyDescent="0.2">
      <c r="A3721">
        <v>9</v>
      </c>
      <c r="B3721" t="s">
        <v>56</v>
      </c>
      <c r="C3721" t="s">
        <v>417</v>
      </c>
      <c r="D3721">
        <v>23.877099990844727</v>
      </c>
      <c r="E3721">
        <v>0.19910000264644623</v>
      </c>
      <c r="F3721">
        <v>0.20250000059604645</v>
      </c>
      <c r="G3721">
        <v>0.98320001363754272</v>
      </c>
      <c r="H3721">
        <v>1</v>
      </c>
    </row>
    <row r="3722" spans="1:9" x14ac:dyDescent="0.2">
      <c r="A3722">
        <v>10</v>
      </c>
      <c r="B3722" t="s">
        <v>57</v>
      </c>
      <c r="C3722" t="s">
        <v>418</v>
      </c>
      <c r="D3722">
        <v>42.30059814453125</v>
      </c>
      <c r="E3722">
        <v>0.26780000329017639</v>
      </c>
      <c r="F3722">
        <v>0.27369999885559082</v>
      </c>
      <c r="G3722">
        <v>0.97869998216629028</v>
      </c>
      <c r="H3722">
        <v>1</v>
      </c>
    </row>
    <row r="3723" spans="1:9" x14ac:dyDescent="0.2">
      <c r="A3723">
        <v>11</v>
      </c>
      <c r="B3723" t="s">
        <v>58</v>
      </c>
      <c r="C3723" t="s">
        <v>419</v>
      </c>
      <c r="D3723">
        <v>99.9833984375</v>
      </c>
      <c r="E3723">
        <v>0.59130001068115234</v>
      </c>
      <c r="F3723">
        <v>0.60600000619888306</v>
      </c>
      <c r="G3723">
        <v>0.9757000207901001</v>
      </c>
      <c r="H3723">
        <v>1</v>
      </c>
    </row>
    <row r="3725" spans="1:9" x14ac:dyDescent="0.2">
      <c r="A3725" t="s">
        <v>420</v>
      </c>
    </row>
    <row r="3726" spans="1:9" x14ac:dyDescent="0.2">
      <c r="A3726" t="s">
        <v>21</v>
      </c>
      <c r="B3726" t="s">
        <v>22</v>
      </c>
      <c r="C3726" t="s">
        <v>421</v>
      </c>
      <c r="D3726" t="s">
        <v>24</v>
      </c>
      <c r="E3726" t="s">
        <v>422</v>
      </c>
      <c r="F3726" t="s">
        <v>423</v>
      </c>
      <c r="G3726" t="s">
        <v>27</v>
      </c>
      <c r="H3726" t="s">
        <v>424</v>
      </c>
      <c r="I3726" t="s">
        <v>425</v>
      </c>
    </row>
    <row r="3727" spans="1:9" x14ac:dyDescent="0.2">
      <c r="A3727">
        <v>1</v>
      </c>
      <c r="B3727" t="s">
        <v>30</v>
      </c>
      <c r="C3727">
        <v>2.0010000767456404E-8</v>
      </c>
      <c r="D3727">
        <v>518.70001220703125</v>
      </c>
      <c r="E3727">
        <v>137.5</v>
      </c>
      <c r="F3727">
        <v>84</v>
      </c>
      <c r="G3727">
        <v>0.74000000953674316</v>
      </c>
      <c r="H3727" t="s">
        <v>426</v>
      </c>
      <c r="I3727" t="s">
        <v>427</v>
      </c>
    </row>
    <row r="3728" spans="1:9" x14ac:dyDescent="0.2">
      <c r="A3728">
        <v>2</v>
      </c>
      <c r="B3728" t="s">
        <v>31</v>
      </c>
      <c r="C3728">
        <v>2.0010000767456404E-8</v>
      </c>
      <c r="D3728">
        <v>2201.199951171875</v>
      </c>
      <c r="E3728">
        <v>15.699999809265137</v>
      </c>
      <c r="F3728">
        <v>11</v>
      </c>
      <c r="G3728">
        <v>0.30000001192092896</v>
      </c>
      <c r="H3728" t="s">
        <v>426</v>
      </c>
      <c r="I3728" t="s">
        <v>428</v>
      </c>
    </row>
    <row r="3729" spans="1:10" x14ac:dyDescent="0.2">
      <c r="A3729">
        <v>3</v>
      </c>
      <c r="B3729" t="s">
        <v>32</v>
      </c>
      <c r="C3729">
        <v>2.0010000767456404E-8</v>
      </c>
      <c r="D3729">
        <v>5679.7998046875</v>
      </c>
      <c r="E3729">
        <v>33.599998474121094</v>
      </c>
      <c r="F3729">
        <v>22.700000762939453</v>
      </c>
      <c r="G3729">
        <v>0.18999999761581421</v>
      </c>
      <c r="H3729" t="s">
        <v>426</v>
      </c>
      <c r="I3729" t="s">
        <v>429</v>
      </c>
    </row>
    <row r="3730" spans="1:10" x14ac:dyDescent="0.2">
      <c r="A3730">
        <v>4</v>
      </c>
      <c r="B3730" t="s">
        <v>33</v>
      </c>
      <c r="C3730">
        <v>1.9990000765801597E-8</v>
      </c>
      <c r="D3730">
        <v>9333.5</v>
      </c>
      <c r="E3730">
        <v>48.799999237060547</v>
      </c>
      <c r="F3730">
        <v>43.299999237060547</v>
      </c>
      <c r="G3730">
        <v>0.15000000596046448</v>
      </c>
      <c r="H3730" t="s">
        <v>426</v>
      </c>
      <c r="I3730" t="s">
        <v>430</v>
      </c>
    </row>
    <row r="3731" spans="1:10" x14ac:dyDescent="0.2">
      <c r="A3731">
        <v>5</v>
      </c>
      <c r="B3731" t="s">
        <v>34</v>
      </c>
      <c r="C3731">
        <v>1.9990000765801597E-8</v>
      </c>
      <c r="D3731">
        <v>946.0999755859375</v>
      </c>
      <c r="E3731">
        <v>8</v>
      </c>
      <c r="F3731">
        <v>6</v>
      </c>
      <c r="G3731">
        <v>0.46000000834465027</v>
      </c>
      <c r="H3731" t="s">
        <v>426</v>
      </c>
      <c r="I3731" t="s">
        <v>431</v>
      </c>
    </row>
    <row r="3732" spans="1:10" x14ac:dyDescent="0.2">
      <c r="A3732">
        <v>6</v>
      </c>
      <c r="B3732" t="s">
        <v>35</v>
      </c>
      <c r="C3732">
        <v>1.9999999878450581E-8</v>
      </c>
      <c r="D3732">
        <v>3476.10009765625</v>
      </c>
      <c r="E3732">
        <v>37.200000762939453</v>
      </c>
      <c r="F3732">
        <v>18.200000762939453</v>
      </c>
      <c r="G3732">
        <v>0.23999999463558197</v>
      </c>
      <c r="H3732" t="s">
        <v>426</v>
      </c>
      <c r="I3732" t="s">
        <v>432</v>
      </c>
    </row>
    <row r="3733" spans="1:10" x14ac:dyDescent="0.2">
      <c r="A3733">
        <v>7</v>
      </c>
      <c r="B3733" t="s">
        <v>36</v>
      </c>
      <c r="C3733">
        <v>1.9990000765801597E-8</v>
      </c>
      <c r="D3733">
        <v>10542.5</v>
      </c>
      <c r="E3733">
        <v>126.69999694824219</v>
      </c>
      <c r="F3733">
        <v>38.400001525878906</v>
      </c>
      <c r="G3733">
        <v>0.14000000059604645</v>
      </c>
      <c r="H3733" t="s">
        <v>426</v>
      </c>
      <c r="I3733" t="s">
        <v>430</v>
      </c>
    </row>
    <row r="3734" spans="1:10" x14ac:dyDescent="0.2">
      <c r="A3734">
        <v>8</v>
      </c>
      <c r="B3734" t="s">
        <v>37</v>
      </c>
      <c r="C3734">
        <v>1.9999999878450581E-8</v>
      </c>
      <c r="D3734">
        <v>2742.5</v>
      </c>
      <c r="E3734">
        <v>17.200000762939453</v>
      </c>
      <c r="F3734">
        <v>15</v>
      </c>
      <c r="G3734">
        <v>0.27000001072883606</v>
      </c>
      <c r="H3734" t="s">
        <v>426</v>
      </c>
      <c r="I3734" t="s">
        <v>432</v>
      </c>
    </row>
    <row r="3735" spans="1:10" x14ac:dyDescent="0.2">
      <c r="A3735">
        <v>9</v>
      </c>
      <c r="B3735" t="s">
        <v>38</v>
      </c>
      <c r="C3735">
        <v>1.9990000765801597E-8</v>
      </c>
      <c r="D3735">
        <v>2234.10009765625</v>
      </c>
      <c r="E3735">
        <v>26</v>
      </c>
      <c r="F3735">
        <v>23.200000762939453</v>
      </c>
      <c r="G3735">
        <v>0.30000001192092896</v>
      </c>
      <c r="H3735" t="s">
        <v>426</v>
      </c>
      <c r="I3735" t="s">
        <v>433</v>
      </c>
    </row>
    <row r="3736" spans="1:10" x14ac:dyDescent="0.2">
      <c r="A3736">
        <v>10</v>
      </c>
      <c r="B3736" t="s">
        <v>39</v>
      </c>
      <c r="C3736">
        <v>1.9990000765801597E-8</v>
      </c>
      <c r="D3736">
        <v>3787.300048828125</v>
      </c>
      <c r="E3736">
        <v>69.599998474121094</v>
      </c>
      <c r="F3736">
        <v>20.200000762939453</v>
      </c>
      <c r="G3736">
        <v>0.23000000417232513</v>
      </c>
      <c r="H3736" t="s">
        <v>426</v>
      </c>
      <c r="I3736" t="s">
        <v>434</v>
      </c>
    </row>
    <row r="3737" spans="1:10" x14ac:dyDescent="0.2">
      <c r="A3737">
        <v>11</v>
      </c>
      <c r="B3737" t="s">
        <v>40</v>
      </c>
      <c r="C3737">
        <v>2.0010000767456404E-8</v>
      </c>
      <c r="D3737">
        <v>4901</v>
      </c>
      <c r="E3737">
        <v>11.699999809265137</v>
      </c>
      <c r="F3737">
        <v>9.8999996185302734</v>
      </c>
      <c r="G3737">
        <v>0.20000000298023224</v>
      </c>
      <c r="H3737" t="s">
        <v>426</v>
      </c>
      <c r="I3737" t="s">
        <v>435</v>
      </c>
    </row>
    <row r="3739" spans="1:10" x14ac:dyDescent="0.2">
      <c r="A3739" t="s">
        <v>62</v>
      </c>
    </row>
    <row r="3742" spans="1:10" x14ac:dyDescent="0.2">
      <c r="A3742" t="s">
        <v>368</v>
      </c>
    </row>
    <row r="3743" spans="1:10" x14ac:dyDescent="0.2">
      <c r="A3743" t="s">
        <v>369</v>
      </c>
    </row>
    <row r="3744" spans="1:10" x14ac:dyDescent="0.2">
      <c r="A3744" t="s">
        <v>21</v>
      </c>
      <c r="B3744" t="s">
        <v>22</v>
      </c>
      <c r="C3744" t="s">
        <v>370</v>
      </c>
      <c r="D3744" t="s">
        <v>371</v>
      </c>
      <c r="E3744" t="s">
        <v>372</v>
      </c>
      <c r="F3744" t="s">
        <v>373</v>
      </c>
      <c r="G3744" t="s">
        <v>374</v>
      </c>
      <c r="H3744" t="s">
        <v>375</v>
      </c>
      <c r="I3744" t="s">
        <v>376</v>
      </c>
      <c r="J3744" t="s">
        <v>377</v>
      </c>
    </row>
    <row r="3745" spans="1:10" x14ac:dyDescent="0.2">
      <c r="A3745">
        <v>1</v>
      </c>
      <c r="B3745" t="s">
        <v>30</v>
      </c>
      <c r="C3745" t="s">
        <v>378</v>
      </c>
      <c r="D3745" t="s">
        <v>379</v>
      </c>
      <c r="E3745">
        <v>1</v>
      </c>
      <c r="F3745">
        <v>15</v>
      </c>
      <c r="G3745">
        <v>84.869003295898438</v>
      </c>
      <c r="H3745">
        <v>1.8320000171661377</v>
      </c>
      <c r="I3745">
        <v>6</v>
      </c>
      <c r="J3745">
        <v>5</v>
      </c>
    </row>
    <row r="3746" spans="1:10" x14ac:dyDescent="0.2">
      <c r="A3746">
        <v>2</v>
      </c>
      <c r="B3746" t="s">
        <v>31</v>
      </c>
      <c r="C3746" t="s">
        <v>378</v>
      </c>
      <c r="D3746" t="s">
        <v>380</v>
      </c>
      <c r="E3746">
        <v>2</v>
      </c>
      <c r="F3746">
        <v>15</v>
      </c>
      <c r="G3746">
        <v>151.10800170898438</v>
      </c>
      <c r="H3746">
        <v>0.47277998924255371</v>
      </c>
      <c r="I3746">
        <v>2</v>
      </c>
      <c r="J3746">
        <v>2</v>
      </c>
    </row>
    <row r="3747" spans="1:10" x14ac:dyDescent="0.2">
      <c r="A3747">
        <v>3</v>
      </c>
      <c r="B3747" t="s">
        <v>32</v>
      </c>
      <c r="C3747" t="s">
        <v>378</v>
      </c>
      <c r="D3747" t="s">
        <v>380</v>
      </c>
      <c r="E3747">
        <v>2</v>
      </c>
      <c r="F3747">
        <v>15</v>
      </c>
      <c r="G3747">
        <v>119.48699951171875</v>
      </c>
      <c r="H3747">
        <v>0.37413999438285828</v>
      </c>
      <c r="I3747">
        <v>3</v>
      </c>
      <c r="J3747">
        <v>7</v>
      </c>
    </row>
    <row r="3748" spans="1:10" x14ac:dyDescent="0.2">
      <c r="A3748">
        <v>4</v>
      </c>
      <c r="B3748" t="s">
        <v>33</v>
      </c>
      <c r="C3748" t="s">
        <v>378</v>
      </c>
      <c r="D3748" t="s">
        <v>380</v>
      </c>
      <c r="E3748">
        <v>2</v>
      </c>
      <c r="F3748">
        <v>15</v>
      </c>
      <c r="G3748">
        <v>107.24500274658203</v>
      </c>
      <c r="H3748">
        <v>0.33583998680114746</v>
      </c>
      <c r="I3748">
        <v>2</v>
      </c>
      <c r="J3748">
        <v>2.4000000953674316</v>
      </c>
    </row>
    <row r="3749" spans="1:10" x14ac:dyDescent="0.2">
      <c r="A3749">
        <v>5</v>
      </c>
      <c r="B3749" t="s">
        <v>34</v>
      </c>
      <c r="C3749" t="s">
        <v>378</v>
      </c>
      <c r="D3749" t="s">
        <v>381</v>
      </c>
      <c r="E3749">
        <v>4</v>
      </c>
      <c r="F3749">
        <v>15</v>
      </c>
      <c r="G3749">
        <v>129.45700073242188</v>
      </c>
      <c r="H3749">
        <v>1.1910099983215332</v>
      </c>
      <c r="I3749">
        <v>4.9000000953674316</v>
      </c>
      <c r="J3749">
        <v>4.1999998092651367</v>
      </c>
    </row>
    <row r="3750" spans="1:10" x14ac:dyDescent="0.2">
      <c r="A3750">
        <v>6</v>
      </c>
      <c r="B3750" t="s">
        <v>35</v>
      </c>
      <c r="C3750" t="s">
        <v>378</v>
      </c>
      <c r="D3750" t="s">
        <v>381</v>
      </c>
      <c r="E3750">
        <v>4</v>
      </c>
      <c r="F3750">
        <v>15</v>
      </c>
      <c r="G3750">
        <v>90.679000854492188</v>
      </c>
      <c r="H3750">
        <v>0.83393001556396484</v>
      </c>
      <c r="I3750">
        <v>5.5</v>
      </c>
      <c r="J3750">
        <v>5.9000000953674316</v>
      </c>
    </row>
    <row r="3751" spans="1:10" x14ac:dyDescent="0.2">
      <c r="A3751">
        <v>7</v>
      </c>
      <c r="B3751" t="s">
        <v>36</v>
      </c>
      <c r="C3751" t="s">
        <v>378</v>
      </c>
      <c r="D3751" t="s">
        <v>381</v>
      </c>
      <c r="E3751">
        <v>4</v>
      </c>
      <c r="F3751">
        <v>15</v>
      </c>
      <c r="G3751">
        <v>77.502998352050781</v>
      </c>
      <c r="H3751">
        <v>0.71253997087478638</v>
      </c>
      <c r="I3751">
        <v>3.2999999523162842</v>
      </c>
      <c r="J3751">
        <v>4.0999999046325684</v>
      </c>
    </row>
    <row r="3752" spans="1:10" x14ac:dyDescent="0.2">
      <c r="A3752">
        <v>8</v>
      </c>
      <c r="B3752" t="s">
        <v>37</v>
      </c>
      <c r="C3752" t="s">
        <v>378</v>
      </c>
      <c r="D3752" t="s">
        <v>381</v>
      </c>
      <c r="E3752">
        <v>4</v>
      </c>
      <c r="F3752">
        <v>15</v>
      </c>
      <c r="G3752">
        <v>107.51300048828125</v>
      </c>
      <c r="H3752">
        <v>0.98900002241134644</v>
      </c>
      <c r="I3752">
        <v>7.5</v>
      </c>
      <c r="J3752">
        <v>3</v>
      </c>
    </row>
    <row r="3753" spans="1:10" x14ac:dyDescent="0.2">
      <c r="A3753">
        <v>9</v>
      </c>
      <c r="B3753" t="s">
        <v>38</v>
      </c>
      <c r="C3753" t="s">
        <v>378</v>
      </c>
      <c r="D3753" t="s">
        <v>382</v>
      </c>
      <c r="E3753">
        <v>5</v>
      </c>
      <c r="F3753">
        <v>15</v>
      </c>
      <c r="G3753">
        <v>134.93400573730469</v>
      </c>
      <c r="H3753">
        <v>0.19359999895095825</v>
      </c>
      <c r="I3753">
        <v>3.5</v>
      </c>
      <c r="J3753">
        <v>3.5999999046325684</v>
      </c>
    </row>
    <row r="3754" spans="1:10" x14ac:dyDescent="0.2">
      <c r="A3754">
        <v>10</v>
      </c>
      <c r="B3754" t="s">
        <v>39</v>
      </c>
      <c r="C3754" t="s">
        <v>378</v>
      </c>
      <c r="D3754" t="s">
        <v>382</v>
      </c>
      <c r="E3754">
        <v>5</v>
      </c>
      <c r="F3754">
        <v>15</v>
      </c>
      <c r="G3754">
        <v>146.42500305175781</v>
      </c>
      <c r="H3754">
        <v>0.21017999947071075</v>
      </c>
      <c r="I3754">
        <v>1</v>
      </c>
      <c r="J3754">
        <v>3.2999999523162842</v>
      </c>
    </row>
    <row r="3755" spans="1:10" x14ac:dyDescent="0.2">
      <c r="A3755">
        <v>11</v>
      </c>
      <c r="B3755" t="s">
        <v>40</v>
      </c>
      <c r="C3755" t="s">
        <v>378</v>
      </c>
      <c r="D3755" t="s">
        <v>382</v>
      </c>
      <c r="E3755">
        <v>5</v>
      </c>
      <c r="F3755">
        <v>15</v>
      </c>
      <c r="G3755">
        <v>191.38900756835938</v>
      </c>
      <c r="H3755">
        <v>0.27485001087188721</v>
      </c>
      <c r="I3755">
        <v>3</v>
      </c>
      <c r="J3755">
        <v>4</v>
      </c>
    </row>
    <row r="3757" spans="1:10" x14ac:dyDescent="0.2">
      <c r="A3757" t="s">
        <v>21</v>
      </c>
      <c r="B3757" t="s">
        <v>22</v>
      </c>
      <c r="C3757" t="s">
        <v>383</v>
      </c>
      <c r="D3757" t="s">
        <v>384</v>
      </c>
      <c r="E3757" t="s">
        <v>385</v>
      </c>
      <c r="F3757" t="s">
        <v>386</v>
      </c>
      <c r="G3757" t="s">
        <v>387</v>
      </c>
      <c r="H3757" t="s">
        <v>388</v>
      </c>
      <c r="I3757" t="s">
        <v>389</v>
      </c>
      <c r="J3757" t="s">
        <v>390</v>
      </c>
    </row>
    <row r="3758" spans="1:10" x14ac:dyDescent="0.2">
      <c r="A3758">
        <v>1</v>
      </c>
      <c r="B3758" t="s">
        <v>30</v>
      </c>
      <c r="C3758">
        <v>10</v>
      </c>
      <c r="D3758">
        <v>5</v>
      </c>
      <c r="E3758">
        <v>1</v>
      </c>
      <c r="F3758">
        <v>64</v>
      </c>
      <c r="G3758">
        <v>1630</v>
      </c>
      <c r="H3758">
        <v>0.69999998807907104</v>
      </c>
      <c r="I3758">
        <v>9.3000001907348633</v>
      </c>
      <c r="J3758" t="s">
        <v>391</v>
      </c>
    </row>
    <row r="3759" spans="1:10" x14ac:dyDescent="0.2">
      <c r="A3759">
        <v>2</v>
      </c>
      <c r="B3759" t="s">
        <v>31</v>
      </c>
      <c r="C3759">
        <v>20</v>
      </c>
      <c r="D3759">
        <v>10</v>
      </c>
      <c r="E3759">
        <v>0</v>
      </c>
      <c r="F3759">
        <v>64</v>
      </c>
      <c r="G3759">
        <v>1686</v>
      </c>
      <c r="H3759">
        <v>0.69999998807907104</v>
      </c>
      <c r="I3759" t="s">
        <v>392</v>
      </c>
      <c r="J3759" t="s">
        <v>393</v>
      </c>
    </row>
    <row r="3760" spans="1:10" x14ac:dyDescent="0.2">
      <c r="A3760">
        <v>3</v>
      </c>
      <c r="B3760" t="s">
        <v>32</v>
      </c>
      <c r="C3760">
        <v>20</v>
      </c>
      <c r="D3760">
        <v>10</v>
      </c>
      <c r="E3760">
        <v>0</v>
      </c>
      <c r="F3760">
        <v>64</v>
      </c>
      <c r="G3760">
        <v>1672</v>
      </c>
      <c r="H3760">
        <v>0.69999998807907104</v>
      </c>
      <c r="I3760" t="s">
        <v>392</v>
      </c>
      <c r="J3760" t="s">
        <v>393</v>
      </c>
    </row>
    <row r="3761" spans="1:10" x14ac:dyDescent="0.2">
      <c r="A3761">
        <v>4</v>
      </c>
      <c r="B3761" t="s">
        <v>33</v>
      </c>
      <c r="C3761">
        <v>20</v>
      </c>
      <c r="D3761">
        <v>10</v>
      </c>
      <c r="E3761">
        <v>1</v>
      </c>
      <c r="F3761">
        <v>64</v>
      </c>
      <c r="G3761">
        <v>1664</v>
      </c>
      <c r="H3761">
        <v>0.69999998807907104</v>
      </c>
      <c r="I3761" t="s">
        <v>392</v>
      </c>
      <c r="J3761" t="s">
        <v>393</v>
      </c>
    </row>
    <row r="3762" spans="1:10" x14ac:dyDescent="0.2">
      <c r="A3762">
        <v>5</v>
      </c>
      <c r="B3762" t="s">
        <v>34</v>
      </c>
      <c r="C3762">
        <v>10</v>
      </c>
      <c r="D3762">
        <v>5</v>
      </c>
      <c r="E3762">
        <v>1</v>
      </c>
      <c r="F3762">
        <v>32</v>
      </c>
      <c r="G3762">
        <v>1658</v>
      </c>
      <c r="H3762">
        <v>0.69999998807907104</v>
      </c>
      <c r="I3762">
        <v>9.3000001907348633</v>
      </c>
      <c r="J3762" t="s">
        <v>391</v>
      </c>
    </row>
    <row r="3763" spans="1:10" x14ac:dyDescent="0.2">
      <c r="A3763">
        <v>6</v>
      </c>
      <c r="B3763" t="s">
        <v>35</v>
      </c>
      <c r="C3763">
        <v>20</v>
      </c>
      <c r="D3763">
        <v>10</v>
      </c>
      <c r="E3763">
        <v>1</v>
      </c>
      <c r="F3763">
        <v>32</v>
      </c>
      <c r="G3763">
        <v>1632</v>
      </c>
      <c r="H3763">
        <v>0.69999998807907104</v>
      </c>
      <c r="I3763">
        <v>9.3000001907348633</v>
      </c>
      <c r="J3763" t="s">
        <v>391</v>
      </c>
    </row>
    <row r="3764" spans="1:10" x14ac:dyDescent="0.2">
      <c r="A3764">
        <v>7</v>
      </c>
      <c r="B3764" t="s">
        <v>36</v>
      </c>
      <c r="C3764">
        <v>20</v>
      </c>
      <c r="D3764">
        <v>10</v>
      </c>
      <c r="E3764">
        <v>1</v>
      </c>
      <c r="F3764">
        <v>32</v>
      </c>
      <c r="G3764">
        <v>1622</v>
      </c>
      <c r="H3764">
        <v>0.69999998807907104</v>
      </c>
      <c r="I3764">
        <v>9.3000001907348633</v>
      </c>
      <c r="J3764" t="s">
        <v>391</v>
      </c>
    </row>
    <row r="3765" spans="1:10" x14ac:dyDescent="0.2">
      <c r="A3765">
        <v>8</v>
      </c>
      <c r="B3765" t="s">
        <v>37</v>
      </c>
      <c r="C3765">
        <v>20</v>
      </c>
      <c r="D3765">
        <v>10</v>
      </c>
      <c r="E3765">
        <v>1</v>
      </c>
      <c r="F3765">
        <v>32</v>
      </c>
      <c r="G3765">
        <v>1642</v>
      </c>
      <c r="H3765">
        <v>0.69999998807907104</v>
      </c>
      <c r="I3765">
        <v>9.3000001907348633</v>
      </c>
      <c r="J3765" t="s">
        <v>391</v>
      </c>
    </row>
    <row r="3766" spans="1:10" x14ac:dyDescent="0.2">
      <c r="A3766">
        <v>9</v>
      </c>
      <c r="B3766" t="s">
        <v>38</v>
      </c>
      <c r="C3766">
        <v>20</v>
      </c>
      <c r="D3766">
        <v>10</v>
      </c>
      <c r="E3766">
        <v>1</v>
      </c>
      <c r="F3766">
        <v>32</v>
      </c>
      <c r="G3766">
        <v>1690</v>
      </c>
      <c r="H3766">
        <v>0.69999998807907104</v>
      </c>
      <c r="I3766" t="s">
        <v>392</v>
      </c>
      <c r="J3766" t="s">
        <v>393</v>
      </c>
    </row>
    <row r="3767" spans="1:10" x14ac:dyDescent="0.2">
      <c r="A3767">
        <v>10</v>
      </c>
      <c r="B3767" t="s">
        <v>39</v>
      </c>
      <c r="C3767">
        <v>30</v>
      </c>
      <c r="D3767">
        <v>15</v>
      </c>
      <c r="E3767">
        <v>0</v>
      </c>
      <c r="F3767">
        <v>32</v>
      </c>
      <c r="G3767">
        <v>1706</v>
      </c>
      <c r="H3767">
        <v>0.69999998807907104</v>
      </c>
      <c r="I3767" t="s">
        <v>392</v>
      </c>
      <c r="J3767" t="s">
        <v>393</v>
      </c>
    </row>
    <row r="3768" spans="1:10" x14ac:dyDescent="0.2">
      <c r="A3768">
        <v>11</v>
      </c>
      <c r="B3768" t="s">
        <v>40</v>
      </c>
      <c r="C3768">
        <v>30</v>
      </c>
      <c r="D3768">
        <v>15</v>
      </c>
      <c r="E3768">
        <v>1</v>
      </c>
      <c r="F3768">
        <v>32</v>
      </c>
      <c r="G3768">
        <v>1738</v>
      </c>
      <c r="H3768">
        <v>0.69999998807907104</v>
      </c>
      <c r="I3768" t="s">
        <v>392</v>
      </c>
      <c r="J3768" t="s">
        <v>393</v>
      </c>
    </row>
    <row r="3770" spans="1:10" x14ac:dyDescent="0.2">
      <c r="A3770" t="s">
        <v>394</v>
      </c>
    </row>
    <row r="3771" spans="1:10" x14ac:dyDescent="0.2">
      <c r="A3771" t="s">
        <v>395</v>
      </c>
      <c r="B3771" t="s">
        <v>396</v>
      </c>
      <c r="C3771">
        <v>2</v>
      </c>
      <c r="D3771">
        <v>3</v>
      </c>
      <c r="E3771">
        <v>4</v>
      </c>
      <c r="F3771">
        <v>5</v>
      </c>
    </row>
    <row r="3772" spans="1:10" x14ac:dyDescent="0.2">
      <c r="A3772">
        <v>1</v>
      </c>
      <c r="B3772" t="s">
        <v>397</v>
      </c>
      <c r="C3772" t="s">
        <v>398</v>
      </c>
      <c r="D3772" t="s">
        <v>392</v>
      </c>
      <c r="E3772" t="s">
        <v>399</v>
      </c>
      <c r="F3772" t="s">
        <v>400</v>
      </c>
    </row>
    <row r="3773" spans="1:10" x14ac:dyDescent="0.2">
      <c r="A3773">
        <v>2</v>
      </c>
      <c r="B3773" t="s">
        <v>392</v>
      </c>
      <c r="C3773" t="s">
        <v>401</v>
      </c>
      <c r="D3773" t="s">
        <v>392</v>
      </c>
      <c r="E3773" t="s">
        <v>402</v>
      </c>
      <c r="F3773" t="s">
        <v>403</v>
      </c>
    </row>
    <row r="3774" spans="1:10" x14ac:dyDescent="0.2">
      <c r="A3774">
        <v>3</v>
      </c>
      <c r="B3774" t="s">
        <v>392</v>
      </c>
      <c r="C3774" t="s">
        <v>404</v>
      </c>
      <c r="D3774" t="s">
        <v>392</v>
      </c>
      <c r="E3774" t="s">
        <v>405</v>
      </c>
      <c r="F3774" t="s">
        <v>40</v>
      </c>
    </row>
    <row r="3775" spans="1:10" x14ac:dyDescent="0.2">
      <c r="A3775">
        <v>4</v>
      </c>
      <c r="B3775" t="s">
        <v>392</v>
      </c>
      <c r="C3775" t="s">
        <v>392</v>
      </c>
      <c r="D3775" t="s">
        <v>392</v>
      </c>
      <c r="E3775" t="s">
        <v>406</v>
      </c>
      <c r="F3775" t="s">
        <v>392</v>
      </c>
    </row>
    <row r="3777" spans="1:8" x14ac:dyDescent="0.2">
      <c r="A3777" t="s">
        <v>407</v>
      </c>
    </row>
    <row r="3779" spans="1:8" x14ac:dyDescent="0.2">
      <c r="A3779" t="s">
        <v>408</v>
      </c>
    </row>
    <row r="3780" spans="1:8" x14ac:dyDescent="0.2">
      <c r="A3780" t="s">
        <v>21</v>
      </c>
      <c r="B3780" t="s">
        <v>22</v>
      </c>
      <c r="C3780" t="s">
        <v>409</v>
      </c>
      <c r="D3780" t="s">
        <v>43</v>
      </c>
      <c r="E3780" t="s">
        <v>410</v>
      </c>
      <c r="F3780" t="s">
        <v>46</v>
      </c>
      <c r="G3780" t="s">
        <v>47</v>
      </c>
      <c r="H3780" t="s">
        <v>30</v>
      </c>
    </row>
    <row r="3781" spans="1:8" x14ac:dyDescent="0.2">
      <c r="A3781">
        <v>1</v>
      </c>
      <c r="B3781" t="s">
        <v>30</v>
      </c>
      <c r="C3781" t="s">
        <v>411</v>
      </c>
      <c r="D3781">
        <v>3.7672998905181885</v>
      </c>
      <c r="E3781">
        <v>3.4723999500274658</v>
      </c>
      <c r="F3781">
        <v>21.532199859619141</v>
      </c>
      <c r="G3781">
        <v>0.16130000352859497</v>
      </c>
      <c r="H3781">
        <v>1</v>
      </c>
    </row>
    <row r="3782" spans="1:8" x14ac:dyDescent="0.2">
      <c r="A3782">
        <v>2</v>
      </c>
      <c r="B3782" t="s">
        <v>31</v>
      </c>
      <c r="C3782" t="s">
        <v>412</v>
      </c>
      <c r="D3782">
        <v>7.5739998817443848</v>
      </c>
      <c r="E3782">
        <v>1.614799976348877</v>
      </c>
      <c r="F3782">
        <v>1.996399998664856</v>
      </c>
      <c r="G3782">
        <v>0.80889999866485596</v>
      </c>
      <c r="H3782">
        <v>1</v>
      </c>
    </row>
    <row r="3783" spans="1:8" x14ac:dyDescent="0.2">
      <c r="A3783">
        <v>3</v>
      </c>
      <c r="B3783" t="s">
        <v>50</v>
      </c>
      <c r="C3783" t="s">
        <v>413</v>
      </c>
      <c r="D3783">
        <v>15.250300407409668</v>
      </c>
      <c r="E3783">
        <v>1.0709999799728394</v>
      </c>
      <c r="F3783">
        <v>1.2035000324249268</v>
      </c>
      <c r="G3783">
        <v>0.88969999551773071</v>
      </c>
      <c r="H3783">
        <v>1.0002000331878662</v>
      </c>
    </row>
    <row r="3784" spans="1:8" x14ac:dyDescent="0.2">
      <c r="A3784">
        <v>4</v>
      </c>
      <c r="B3784" t="s">
        <v>51</v>
      </c>
      <c r="C3784" t="s">
        <v>414</v>
      </c>
      <c r="D3784">
        <v>24.793899536132812</v>
      </c>
      <c r="E3784">
        <v>0.86309999227523804</v>
      </c>
      <c r="F3784">
        <v>0.93500000238418579</v>
      </c>
      <c r="G3784">
        <v>0.92309999465942383</v>
      </c>
      <c r="H3784">
        <v>1.0001000165939331</v>
      </c>
    </row>
    <row r="3785" spans="1:8" x14ac:dyDescent="0.2">
      <c r="A3785">
        <v>5</v>
      </c>
      <c r="B3785" t="s">
        <v>52</v>
      </c>
      <c r="C3785" t="s">
        <v>415</v>
      </c>
      <c r="D3785">
        <v>11.592599868774414</v>
      </c>
      <c r="E3785">
        <v>5.3768000602722168</v>
      </c>
      <c r="F3785">
        <v>10.723799705505371</v>
      </c>
      <c r="G3785">
        <v>0.49950000643730164</v>
      </c>
      <c r="H3785">
        <v>1.0038000345230103</v>
      </c>
    </row>
    <row r="3786" spans="1:8" x14ac:dyDescent="0.2">
      <c r="A3786">
        <v>6</v>
      </c>
      <c r="B3786" t="s">
        <v>53</v>
      </c>
      <c r="C3786" t="s">
        <v>416</v>
      </c>
      <c r="D3786">
        <v>21.579999923706055</v>
      </c>
      <c r="E3786">
        <v>3.6456000804901123</v>
      </c>
      <c r="F3786">
        <v>5.8873000144958496</v>
      </c>
      <c r="G3786">
        <v>0.61500000953674316</v>
      </c>
      <c r="H3786">
        <v>1.0068999528884888</v>
      </c>
    </row>
    <row r="3787" spans="1:8" x14ac:dyDescent="0.2">
      <c r="A3787">
        <v>7</v>
      </c>
      <c r="B3787" t="s">
        <v>54</v>
      </c>
      <c r="C3787" t="s">
        <v>414</v>
      </c>
      <c r="D3787">
        <v>55.340999603271484</v>
      </c>
      <c r="E3787">
        <v>3.2097001075744629</v>
      </c>
      <c r="F3787">
        <v>4.4021000862121582</v>
      </c>
      <c r="G3787">
        <v>0.72850000858306885</v>
      </c>
      <c r="H3787">
        <v>1.0009000301361084</v>
      </c>
    </row>
    <row r="3788" spans="1:8" x14ac:dyDescent="0.2">
      <c r="A3788">
        <v>8</v>
      </c>
      <c r="B3788" t="s">
        <v>55</v>
      </c>
      <c r="C3788" t="s">
        <v>416</v>
      </c>
      <c r="D3788">
        <v>20.350000381469727</v>
      </c>
      <c r="E3788">
        <v>4.6729998588562012</v>
      </c>
      <c r="F3788">
        <v>7.9214000701904297</v>
      </c>
      <c r="G3788">
        <v>0.58609998226165771</v>
      </c>
      <c r="H3788">
        <v>1.0065000057220459</v>
      </c>
    </row>
    <row r="3789" spans="1:8" x14ac:dyDescent="0.2">
      <c r="A3789">
        <v>9</v>
      </c>
      <c r="B3789" t="s">
        <v>56</v>
      </c>
      <c r="C3789" t="s">
        <v>417</v>
      </c>
      <c r="D3789">
        <v>23.877099990844727</v>
      </c>
      <c r="E3789">
        <v>0.19910000264644623</v>
      </c>
      <c r="F3789">
        <v>0.20250000059604645</v>
      </c>
      <c r="G3789">
        <v>0.98320001363754272</v>
      </c>
      <c r="H3789">
        <v>1</v>
      </c>
    </row>
    <row r="3790" spans="1:8" x14ac:dyDescent="0.2">
      <c r="A3790">
        <v>10</v>
      </c>
      <c r="B3790" t="s">
        <v>57</v>
      </c>
      <c r="C3790" t="s">
        <v>418</v>
      </c>
      <c r="D3790">
        <v>42.30059814453125</v>
      </c>
      <c r="E3790">
        <v>0.26780000329017639</v>
      </c>
      <c r="F3790">
        <v>0.27369999885559082</v>
      </c>
      <c r="G3790">
        <v>0.97869998216629028</v>
      </c>
      <c r="H3790">
        <v>1</v>
      </c>
    </row>
    <row r="3791" spans="1:8" x14ac:dyDescent="0.2">
      <c r="A3791">
        <v>11</v>
      </c>
      <c r="B3791" t="s">
        <v>58</v>
      </c>
      <c r="C3791" t="s">
        <v>419</v>
      </c>
      <c r="D3791">
        <v>99.9833984375</v>
      </c>
      <c r="E3791">
        <v>0.59130001068115234</v>
      </c>
      <c r="F3791">
        <v>0.60600000619888306</v>
      </c>
      <c r="G3791">
        <v>0.9757000207901001</v>
      </c>
      <c r="H3791">
        <v>1</v>
      </c>
    </row>
    <row r="3793" spans="1:9" x14ac:dyDescent="0.2">
      <c r="A3793" t="s">
        <v>420</v>
      </c>
    </row>
    <row r="3794" spans="1:9" x14ac:dyDescent="0.2">
      <c r="A3794" t="s">
        <v>21</v>
      </c>
      <c r="B3794" t="s">
        <v>22</v>
      </c>
      <c r="C3794" t="s">
        <v>421</v>
      </c>
      <c r="D3794" t="s">
        <v>24</v>
      </c>
      <c r="E3794" t="s">
        <v>422</v>
      </c>
      <c r="F3794" t="s">
        <v>423</v>
      </c>
      <c r="G3794" t="s">
        <v>27</v>
      </c>
      <c r="H3794" t="s">
        <v>424</v>
      </c>
      <c r="I3794" t="s">
        <v>425</v>
      </c>
    </row>
    <row r="3795" spans="1:9" x14ac:dyDescent="0.2">
      <c r="A3795">
        <v>1</v>
      </c>
      <c r="B3795" t="s">
        <v>30</v>
      </c>
      <c r="C3795">
        <v>2.0010000767456404E-8</v>
      </c>
      <c r="D3795">
        <v>518.70001220703125</v>
      </c>
      <c r="E3795">
        <v>137.5</v>
      </c>
      <c r="F3795">
        <v>84</v>
      </c>
      <c r="G3795">
        <v>0.74000000953674316</v>
      </c>
      <c r="H3795" t="s">
        <v>426</v>
      </c>
      <c r="I3795" t="s">
        <v>427</v>
      </c>
    </row>
    <row r="3796" spans="1:9" x14ac:dyDescent="0.2">
      <c r="A3796">
        <v>2</v>
      </c>
      <c r="B3796" t="s">
        <v>31</v>
      </c>
      <c r="C3796">
        <v>2.0010000767456404E-8</v>
      </c>
      <c r="D3796">
        <v>2201.199951171875</v>
      </c>
      <c r="E3796">
        <v>15.699999809265137</v>
      </c>
      <c r="F3796">
        <v>11</v>
      </c>
      <c r="G3796">
        <v>0.30000001192092896</v>
      </c>
      <c r="H3796" t="s">
        <v>426</v>
      </c>
      <c r="I3796" t="s">
        <v>428</v>
      </c>
    </row>
    <row r="3797" spans="1:9" x14ac:dyDescent="0.2">
      <c r="A3797">
        <v>3</v>
      </c>
      <c r="B3797" t="s">
        <v>32</v>
      </c>
      <c r="C3797">
        <v>2.0010000767456404E-8</v>
      </c>
      <c r="D3797">
        <v>5679.7998046875</v>
      </c>
      <c r="E3797">
        <v>33.599998474121094</v>
      </c>
      <c r="F3797">
        <v>22.700000762939453</v>
      </c>
      <c r="G3797">
        <v>0.18999999761581421</v>
      </c>
      <c r="H3797" t="s">
        <v>426</v>
      </c>
      <c r="I3797" t="s">
        <v>429</v>
      </c>
    </row>
    <row r="3798" spans="1:9" x14ac:dyDescent="0.2">
      <c r="A3798">
        <v>4</v>
      </c>
      <c r="B3798" t="s">
        <v>33</v>
      </c>
      <c r="C3798">
        <v>1.9990000765801597E-8</v>
      </c>
      <c r="D3798">
        <v>9333.5</v>
      </c>
      <c r="E3798">
        <v>48.799999237060547</v>
      </c>
      <c r="F3798">
        <v>43.299999237060547</v>
      </c>
      <c r="G3798">
        <v>0.15000000596046448</v>
      </c>
      <c r="H3798" t="s">
        <v>426</v>
      </c>
      <c r="I3798" t="s">
        <v>430</v>
      </c>
    </row>
    <row r="3799" spans="1:9" x14ac:dyDescent="0.2">
      <c r="A3799">
        <v>5</v>
      </c>
      <c r="B3799" t="s">
        <v>34</v>
      </c>
      <c r="C3799">
        <v>1.9990000765801597E-8</v>
      </c>
      <c r="D3799">
        <v>946.0999755859375</v>
      </c>
      <c r="E3799">
        <v>8</v>
      </c>
      <c r="F3799">
        <v>6</v>
      </c>
      <c r="G3799">
        <v>0.46000000834465027</v>
      </c>
      <c r="H3799" t="s">
        <v>426</v>
      </c>
      <c r="I3799" t="s">
        <v>431</v>
      </c>
    </row>
    <row r="3800" spans="1:9" x14ac:dyDescent="0.2">
      <c r="A3800">
        <v>6</v>
      </c>
      <c r="B3800" t="s">
        <v>35</v>
      </c>
      <c r="C3800">
        <v>1.9999999878450581E-8</v>
      </c>
      <c r="D3800">
        <v>3476.10009765625</v>
      </c>
      <c r="E3800">
        <v>37.200000762939453</v>
      </c>
      <c r="F3800">
        <v>18.200000762939453</v>
      </c>
      <c r="G3800">
        <v>0.23999999463558197</v>
      </c>
      <c r="H3800" t="s">
        <v>426</v>
      </c>
      <c r="I3800" t="s">
        <v>432</v>
      </c>
    </row>
    <row r="3801" spans="1:9" x14ac:dyDescent="0.2">
      <c r="A3801">
        <v>7</v>
      </c>
      <c r="B3801" t="s">
        <v>36</v>
      </c>
      <c r="C3801">
        <v>1.9990000765801597E-8</v>
      </c>
      <c r="D3801">
        <v>10542.5</v>
      </c>
      <c r="E3801">
        <v>126.69999694824219</v>
      </c>
      <c r="F3801">
        <v>38.400001525878906</v>
      </c>
      <c r="G3801">
        <v>0.14000000059604645</v>
      </c>
      <c r="H3801" t="s">
        <v>426</v>
      </c>
      <c r="I3801" t="s">
        <v>430</v>
      </c>
    </row>
    <row r="3802" spans="1:9" x14ac:dyDescent="0.2">
      <c r="A3802">
        <v>8</v>
      </c>
      <c r="B3802" t="s">
        <v>37</v>
      </c>
      <c r="C3802">
        <v>1.9999999878450581E-8</v>
      </c>
      <c r="D3802">
        <v>2742.5</v>
      </c>
      <c r="E3802">
        <v>17.200000762939453</v>
      </c>
      <c r="F3802">
        <v>15</v>
      </c>
      <c r="G3802">
        <v>0.27000001072883606</v>
      </c>
      <c r="H3802" t="s">
        <v>426</v>
      </c>
      <c r="I3802" t="s">
        <v>432</v>
      </c>
    </row>
    <row r="3803" spans="1:9" x14ac:dyDescent="0.2">
      <c r="A3803">
        <v>9</v>
      </c>
      <c r="B3803" t="s">
        <v>38</v>
      </c>
      <c r="C3803">
        <v>1.9990000765801597E-8</v>
      </c>
      <c r="D3803">
        <v>2234.10009765625</v>
      </c>
      <c r="E3803">
        <v>26</v>
      </c>
      <c r="F3803">
        <v>23.200000762939453</v>
      </c>
      <c r="G3803">
        <v>0.30000001192092896</v>
      </c>
      <c r="H3803" t="s">
        <v>426</v>
      </c>
      <c r="I3803" t="s">
        <v>433</v>
      </c>
    </row>
    <row r="3804" spans="1:9" x14ac:dyDescent="0.2">
      <c r="A3804">
        <v>10</v>
      </c>
      <c r="B3804" t="s">
        <v>39</v>
      </c>
      <c r="C3804">
        <v>1.9990000765801597E-8</v>
      </c>
      <c r="D3804">
        <v>3787.300048828125</v>
      </c>
      <c r="E3804">
        <v>69.599998474121094</v>
      </c>
      <c r="F3804">
        <v>20.200000762939453</v>
      </c>
      <c r="G3804">
        <v>0.23000000417232513</v>
      </c>
      <c r="H3804" t="s">
        <v>426</v>
      </c>
      <c r="I3804" t="s">
        <v>434</v>
      </c>
    </row>
    <row r="3805" spans="1:9" x14ac:dyDescent="0.2">
      <c r="A3805">
        <v>11</v>
      </c>
      <c r="B3805" t="s">
        <v>40</v>
      </c>
      <c r="C3805">
        <v>2.0010000767456404E-8</v>
      </c>
      <c r="D3805">
        <v>4901</v>
      </c>
      <c r="E3805">
        <v>11.699999809265137</v>
      </c>
      <c r="F3805">
        <v>9.8999996185302734</v>
      </c>
      <c r="G3805">
        <v>0.20000000298023224</v>
      </c>
      <c r="H3805" t="s">
        <v>426</v>
      </c>
      <c r="I3805" t="s">
        <v>435</v>
      </c>
    </row>
    <row r="3807" spans="1:9" x14ac:dyDescent="0.2">
      <c r="A3807" t="s">
        <v>62</v>
      </c>
    </row>
    <row r="3810" spans="1:10" x14ac:dyDescent="0.2">
      <c r="A3810" t="s">
        <v>368</v>
      </c>
    </row>
    <row r="3811" spans="1:10" x14ac:dyDescent="0.2">
      <c r="A3811" t="s">
        <v>369</v>
      </c>
    </row>
    <row r="3812" spans="1:10" x14ac:dyDescent="0.2">
      <c r="A3812" t="s">
        <v>21</v>
      </c>
      <c r="B3812" t="s">
        <v>22</v>
      </c>
      <c r="C3812" t="s">
        <v>370</v>
      </c>
      <c r="D3812" t="s">
        <v>371</v>
      </c>
      <c r="E3812" t="s">
        <v>372</v>
      </c>
      <c r="F3812" t="s">
        <v>373</v>
      </c>
      <c r="G3812" t="s">
        <v>374</v>
      </c>
      <c r="H3812" t="s">
        <v>375</v>
      </c>
      <c r="I3812" t="s">
        <v>376</v>
      </c>
      <c r="J3812" t="s">
        <v>377</v>
      </c>
    </row>
    <row r="3813" spans="1:10" x14ac:dyDescent="0.2">
      <c r="A3813">
        <v>1</v>
      </c>
      <c r="B3813" t="s">
        <v>30</v>
      </c>
      <c r="C3813" t="s">
        <v>378</v>
      </c>
      <c r="D3813" t="s">
        <v>379</v>
      </c>
      <c r="E3813">
        <v>1</v>
      </c>
      <c r="F3813">
        <v>15</v>
      </c>
      <c r="G3813">
        <v>84.869003295898438</v>
      </c>
      <c r="H3813">
        <v>1.8320000171661377</v>
      </c>
      <c r="I3813">
        <v>6</v>
      </c>
      <c r="J3813">
        <v>5</v>
      </c>
    </row>
    <row r="3814" spans="1:10" x14ac:dyDescent="0.2">
      <c r="A3814">
        <v>2</v>
      </c>
      <c r="B3814" t="s">
        <v>31</v>
      </c>
      <c r="C3814" t="s">
        <v>378</v>
      </c>
      <c r="D3814" t="s">
        <v>380</v>
      </c>
      <c r="E3814">
        <v>2</v>
      </c>
      <c r="F3814">
        <v>15</v>
      </c>
      <c r="G3814">
        <v>151.10800170898438</v>
      </c>
      <c r="H3814">
        <v>0.47277998924255371</v>
      </c>
      <c r="I3814">
        <v>2</v>
      </c>
      <c r="J3814">
        <v>2</v>
      </c>
    </row>
    <row r="3815" spans="1:10" x14ac:dyDescent="0.2">
      <c r="A3815">
        <v>3</v>
      </c>
      <c r="B3815" t="s">
        <v>32</v>
      </c>
      <c r="C3815" t="s">
        <v>378</v>
      </c>
      <c r="D3815" t="s">
        <v>380</v>
      </c>
      <c r="E3815">
        <v>2</v>
      </c>
      <c r="F3815">
        <v>15</v>
      </c>
      <c r="G3815">
        <v>119.48699951171875</v>
      </c>
      <c r="H3815">
        <v>0.37413999438285828</v>
      </c>
      <c r="I3815">
        <v>3</v>
      </c>
      <c r="J3815">
        <v>7</v>
      </c>
    </row>
    <row r="3816" spans="1:10" x14ac:dyDescent="0.2">
      <c r="A3816">
        <v>4</v>
      </c>
      <c r="B3816" t="s">
        <v>33</v>
      </c>
      <c r="C3816" t="s">
        <v>378</v>
      </c>
      <c r="D3816" t="s">
        <v>380</v>
      </c>
      <c r="E3816">
        <v>2</v>
      </c>
      <c r="F3816">
        <v>15</v>
      </c>
      <c r="G3816">
        <v>107.24500274658203</v>
      </c>
      <c r="H3816">
        <v>0.33583998680114746</v>
      </c>
      <c r="I3816">
        <v>2</v>
      </c>
      <c r="J3816">
        <v>2.4000000953674316</v>
      </c>
    </row>
    <row r="3817" spans="1:10" x14ac:dyDescent="0.2">
      <c r="A3817">
        <v>5</v>
      </c>
      <c r="B3817" t="s">
        <v>34</v>
      </c>
      <c r="C3817" t="s">
        <v>378</v>
      </c>
      <c r="D3817" t="s">
        <v>381</v>
      </c>
      <c r="E3817">
        <v>4</v>
      </c>
      <c r="F3817">
        <v>15</v>
      </c>
      <c r="G3817">
        <v>129.45700073242188</v>
      </c>
      <c r="H3817">
        <v>1.1910099983215332</v>
      </c>
      <c r="I3817">
        <v>4.9000000953674316</v>
      </c>
      <c r="J3817">
        <v>4.1999998092651367</v>
      </c>
    </row>
    <row r="3818" spans="1:10" x14ac:dyDescent="0.2">
      <c r="A3818">
        <v>6</v>
      </c>
      <c r="B3818" t="s">
        <v>35</v>
      </c>
      <c r="C3818" t="s">
        <v>378</v>
      </c>
      <c r="D3818" t="s">
        <v>381</v>
      </c>
      <c r="E3818">
        <v>4</v>
      </c>
      <c r="F3818">
        <v>15</v>
      </c>
      <c r="G3818">
        <v>90.679000854492188</v>
      </c>
      <c r="H3818">
        <v>0.83393001556396484</v>
      </c>
      <c r="I3818">
        <v>5.5</v>
      </c>
      <c r="J3818">
        <v>5.9000000953674316</v>
      </c>
    </row>
    <row r="3819" spans="1:10" x14ac:dyDescent="0.2">
      <c r="A3819">
        <v>7</v>
      </c>
      <c r="B3819" t="s">
        <v>36</v>
      </c>
      <c r="C3819" t="s">
        <v>378</v>
      </c>
      <c r="D3819" t="s">
        <v>381</v>
      </c>
      <c r="E3819">
        <v>4</v>
      </c>
      <c r="F3819">
        <v>15</v>
      </c>
      <c r="G3819">
        <v>77.502998352050781</v>
      </c>
      <c r="H3819">
        <v>0.71253997087478638</v>
      </c>
      <c r="I3819">
        <v>3.2999999523162842</v>
      </c>
      <c r="J3819">
        <v>4.0999999046325684</v>
      </c>
    </row>
    <row r="3820" spans="1:10" x14ac:dyDescent="0.2">
      <c r="A3820">
        <v>8</v>
      </c>
      <c r="B3820" t="s">
        <v>37</v>
      </c>
      <c r="C3820" t="s">
        <v>378</v>
      </c>
      <c r="D3820" t="s">
        <v>381</v>
      </c>
      <c r="E3820">
        <v>4</v>
      </c>
      <c r="F3820">
        <v>15</v>
      </c>
      <c r="G3820">
        <v>107.51300048828125</v>
      </c>
      <c r="H3820">
        <v>0.98900002241134644</v>
      </c>
      <c r="I3820">
        <v>7.5</v>
      </c>
      <c r="J3820">
        <v>3</v>
      </c>
    </row>
    <row r="3821" spans="1:10" x14ac:dyDescent="0.2">
      <c r="A3821">
        <v>9</v>
      </c>
      <c r="B3821" t="s">
        <v>38</v>
      </c>
      <c r="C3821" t="s">
        <v>378</v>
      </c>
      <c r="D3821" t="s">
        <v>382</v>
      </c>
      <c r="E3821">
        <v>5</v>
      </c>
      <c r="F3821">
        <v>15</v>
      </c>
      <c r="G3821">
        <v>134.93400573730469</v>
      </c>
      <c r="H3821">
        <v>0.19359999895095825</v>
      </c>
      <c r="I3821">
        <v>3.5</v>
      </c>
      <c r="J3821">
        <v>3.5999999046325684</v>
      </c>
    </row>
    <row r="3822" spans="1:10" x14ac:dyDescent="0.2">
      <c r="A3822">
        <v>10</v>
      </c>
      <c r="B3822" t="s">
        <v>39</v>
      </c>
      <c r="C3822" t="s">
        <v>378</v>
      </c>
      <c r="D3822" t="s">
        <v>382</v>
      </c>
      <c r="E3822">
        <v>5</v>
      </c>
      <c r="F3822">
        <v>15</v>
      </c>
      <c r="G3822">
        <v>146.42500305175781</v>
      </c>
      <c r="H3822">
        <v>0.21017999947071075</v>
      </c>
      <c r="I3822">
        <v>1</v>
      </c>
      <c r="J3822">
        <v>3.2999999523162842</v>
      </c>
    </row>
    <row r="3823" spans="1:10" x14ac:dyDescent="0.2">
      <c r="A3823">
        <v>11</v>
      </c>
      <c r="B3823" t="s">
        <v>40</v>
      </c>
      <c r="C3823" t="s">
        <v>378</v>
      </c>
      <c r="D3823" t="s">
        <v>382</v>
      </c>
      <c r="E3823">
        <v>5</v>
      </c>
      <c r="F3823">
        <v>15</v>
      </c>
      <c r="G3823">
        <v>191.38900756835938</v>
      </c>
      <c r="H3823">
        <v>0.27485001087188721</v>
      </c>
      <c r="I3823">
        <v>3</v>
      </c>
      <c r="J3823">
        <v>4</v>
      </c>
    </row>
    <row r="3825" spans="1:10" x14ac:dyDescent="0.2">
      <c r="A3825" t="s">
        <v>21</v>
      </c>
      <c r="B3825" t="s">
        <v>22</v>
      </c>
      <c r="C3825" t="s">
        <v>383</v>
      </c>
      <c r="D3825" t="s">
        <v>384</v>
      </c>
      <c r="E3825" t="s">
        <v>385</v>
      </c>
      <c r="F3825" t="s">
        <v>386</v>
      </c>
      <c r="G3825" t="s">
        <v>387</v>
      </c>
      <c r="H3825" t="s">
        <v>388</v>
      </c>
      <c r="I3825" t="s">
        <v>389</v>
      </c>
      <c r="J3825" t="s">
        <v>390</v>
      </c>
    </row>
    <row r="3826" spans="1:10" x14ac:dyDescent="0.2">
      <c r="A3826">
        <v>1</v>
      </c>
      <c r="B3826" t="s">
        <v>30</v>
      </c>
      <c r="C3826">
        <v>10</v>
      </c>
      <c r="D3826">
        <v>5</v>
      </c>
      <c r="E3826">
        <v>1</v>
      </c>
      <c r="F3826">
        <v>64</v>
      </c>
      <c r="G3826">
        <v>1630</v>
      </c>
      <c r="H3826">
        <v>0.69999998807907104</v>
      </c>
      <c r="I3826">
        <v>9.3000001907348633</v>
      </c>
      <c r="J3826" t="s">
        <v>391</v>
      </c>
    </row>
    <row r="3827" spans="1:10" x14ac:dyDescent="0.2">
      <c r="A3827">
        <v>2</v>
      </c>
      <c r="B3827" t="s">
        <v>31</v>
      </c>
      <c r="C3827">
        <v>20</v>
      </c>
      <c r="D3827">
        <v>10</v>
      </c>
      <c r="E3827">
        <v>0</v>
      </c>
      <c r="F3827">
        <v>64</v>
      </c>
      <c r="G3827">
        <v>1686</v>
      </c>
      <c r="H3827">
        <v>0.69999998807907104</v>
      </c>
      <c r="I3827" t="s">
        <v>392</v>
      </c>
      <c r="J3827" t="s">
        <v>393</v>
      </c>
    </row>
    <row r="3828" spans="1:10" x14ac:dyDescent="0.2">
      <c r="A3828">
        <v>3</v>
      </c>
      <c r="B3828" t="s">
        <v>32</v>
      </c>
      <c r="C3828">
        <v>20</v>
      </c>
      <c r="D3828">
        <v>10</v>
      </c>
      <c r="E3828">
        <v>0</v>
      </c>
      <c r="F3828">
        <v>64</v>
      </c>
      <c r="G3828">
        <v>1672</v>
      </c>
      <c r="H3828">
        <v>0.69999998807907104</v>
      </c>
      <c r="I3828" t="s">
        <v>392</v>
      </c>
      <c r="J3828" t="s">
        <v>393</v>
      </c>
    </row>
    <row r="3829" spans="1:10" x14ac:dyDescent="0.2">
      <c r="A3829">
        <v>4</v>
      </c>
      <c r="B3829" t="s">
        <v>33</v>
      </c>
      <c r="C3829">
        <v>20</v>
      </c>
      <c r="D3829">
        <v>10</v>
      </c>
      <c r="E3829">
        <v>1</v>
      </c>
      <c r="F3829">
        <v>64</v>
      </c>
      <c r="G3829">
        <v>1664</v>
      </c>
      <c r="H3829">
        <v>0.69999998807907104</v>
      </c>
      <c r="I3829" t="s">
        <v>392</v>
      </c>
      <c r="J3829" t="s">
        <v>393</v>
      </c>
    </row>
    <row r="3830" spans="1:10" x14ac:dyDescent="0.2">
      <c r="A3830">
        <v>5</v>
      </c>
      <c r="B3830" t="s">
        <v>34</v>
      </c>
      <c r="C3830">
        <v>10</v>
      </c>
      <c r="D3830">
        <v>5</v>
      </c>
      <c r="E3830">
        <v>1</v>
      </c>
      <c r="F3830">
        <v>32</v>
      </c>
      <c r="G3830">
        <v>1658</v>
      </c>
      <c r="H3830">
        <v>0.69999998807907104</v>
      </c>
      <c r="I3830">
        <v>9.3000001907348633</v>
      </c>
      <c r="J3830" t="s">
        <v>391</v>
      </c>
    </row>
    <row r="3831" spans="1:10" x14ac:dyDescent="0.2">
      <c r="A3831">
        <v>6</v>
      </c>
      <c r="B3831" t="s">
        <v>35</v>
      </c>
      <c r="C3831">
        <v>20</v>
      </c>
      <c r="D3831">
        <v>10</v>
      </c>
      <c r="E3831">
        <v>1</v>
      </c>
      <c r="F3831">
        <v>32</v>
      </c>
      <c r="G3831">
        <v>1632</v>
      </c>
      <c r="H3831">
        <v>0.69999998807907104</v>
      </c>
      <c r="I3831">
        <v>9.3000001907348633</v>
      </c>
      <c r="J3831" t="s">
        <v>391</v>
      </c>
    </row>
    <row r="3832" spans="1:10" x14ac:dyDescent="0.2">
      <c r="A3832">
        <v>7</v>
      </c>
      <c r="B3832" t="s">
        <v>36</v>
      </c>
      <c r="C3832">
        <v>20</v>
      </c>
      <c r="D3832">
        <v>10</v>
      </c>
      <c r="E3832">
        <v>1</v>
      </c>
      <c r="F3832">
        <v>32</v>
      </c>
      <c r="G3832">
        <v>1622</v>
      </c>
      <c r="H3832">
        <v>0.69999998807907104</v>
      </c>
      <c r="I3832">
        <v>9.3000001907348633</v>
      </c>
      <c r="J3832" t="s">
        <v>391</v>
      </c>
    </row>
    <row r="3833" spans="1:10" x14ac:dyDescent="0.2">
      <c r="A3833">
        <v>8</v>
      </c>
      <c r="B3833" t="s">
        <v>37</v>
      </c>
      <c r="C3833">
        <v>20</v>
      </c>
      <c r="D3833">
        <v>10</v>
      </c>
      <c r="E3833">
        <v>1</v>
      </c>
      <c r="F3833">
        <v>32</v>
      </c>
      <c r="G3833">
        <v>1642</v>
      </c>
      <c r="H3833">
        <v>0.69999998807907104</v>
      </c>
      <c r="I3833">
        <v>9.3000001907348633</v>
      </c>
      <c r="J3833" t="s">
        <v>391</v>
      </c>
    </row>
    <row r="3834" spans="1:10" x14ac:dyDescent="0.2">
      <c r="A3834">
        <v>9</v>
      </c>
      <c r="B3834" t="s">
        <v>38</v>
      </c>
      <c r="C3834">
        <v>20</v>
      </c>
      <c r="D3834">
        <v>10</v>
      </c>
      <c r="E3834">
        <v>1</v>
      </c>
      <c r="F3834">
        <v>32</v>
      </c>
      <c r="G3834">
        <v>1690</v>
      </c>
      <c r="H3834">
        <v>0.69999998807907104</v>
      </c>
      <c r="I3834" t="s">
        <v>392</v>
      </c>
      <c r="J3834" t="s">
        <v>393</v>
      </c>
    </row>
    <row r="3835" spans="1:10" x14ac:dyDescent="0.2">
      <c r="A3835">
        <v>10</v>
      </c>
      <c r="B3835" t="s">
        <v>39</v>
      </c>
      <c r="C3835">
        <v>30</v>
      </c>
      <c r="D3835">
        <v>15</v>
      </c>
      <c r="E3835">
        <v>0</v>
      </c>
      <c r="F3835">
        <v>32</v>
      </c>
      <c r="G3835">
        <v>1706</v>
      </c>
      <c r="H3835">
        <v>0.69999998807907104</v>
      </c>
      <c r="I3835" t="s">
        <v>392</v>
      </c>
      <c r="J3835" t="s">
        <v>393</v>
      </c>
    </row>
    <row r="3836" spans="1:10" x14ac:dyDescent="0.2">
      <c r="A3836">
        <v>11</v>
      </c>
      <c r="B3836" t="s">
        <v>40</v>
      </c>
      <c r="C3836">
        <v>30</v>
      </c>
      <c r="D3836">
        <v>15</v>
      </c>
      <c r="E3836">
        <v>1</v>
      </c>
      <c r="F3836">
        <v>32</v>
      </c>
      <c r="G3836">
        <v>1738</v>
      </c>
      <c r="H3836">
        <v>0.69999998807907104</v>
      </c>
      <c r="I3836" t="s">
        <v>392</v>
      </c>
      <c r="J3836" t="s">
        <v>393</v>
      </c>
    </row>
    <row r="3838" spans="1:10" x14ac:dyDescent="0.2">
      <c r="A3838" t="s">
        <v>394</v>
      </c>
    </row>
    <row r="3839" spans="1:10" x14ac:dyDescent="0.2">
      <c r="A3839" t="s">
        <v>395</v>
      </c>
      <c r="B3839" t="s">
        <v>396</v>
      </c>
      <c r="C3839">
        <v>2</v>
      </c>
      <c r="D3839">
        <v>3</v>
      </c>
      <c r="E3839">
        <v>4</v>
      </c>
      <c r="F3839">
        <v>5</v>
      </c>
    </row>
    <row r="3840" spans="1:10" x14ac:dyDescent="0.2">
      <c r="A3840">
        <v>1</v>
      </c>
      <c r="B3840" t="s">
        <v>397</v>
      </c>
      <c r="C3840" t="s">
        <v>398</v>
      </c>
      <c r="D3840" t="s">
        <v>392</v>
      </c>
      <c r="E3840" t="s">
        <v>399</v>
      </c>
      <c r="F3840" t="s">
        <v>400</v>
      </c>
    </row>
    <row r="3841" spans="1:8" x14ac:dyDescent="0.2">
      <c r="A3841">
        <v>2</v>
      </c>
      <c r="B3841" t="s">
        <v>392</v>
      </c>
      <c r="C3841" t="s">
        <v>401</v>
      </c>
      <c r="D3841" t="s">
        <v>392</v>
      </c>
      <c r="E3841" t="s">
        <v>402</v>
      </c>
      <c r="F3841" t="s">
        <v>403</v>
      </c>
    </row>
    <row r="3842" spans="1:8" x14ac:dyDescent="0.2">
      <c r="A3842">
        <v>3</v>
      </c>
      <c r="B3842" t="s">
        <v>392</v>
      </c>
      <c r="C3842" t="s">
        <v>404</v>
      </c>
      <c r="D3842" t="s">
        <v>392</v>
      </c>
      <c r="E3842" t="s">
        <v>405</v>
      </c>
      <c r="F3842" t="s">
        <v>40</v>
      </c>
    </row>
    <row r="3843" spans="1:8" x14ac:dyDescent="0.2">
      <c r="A3843">
        <v>4</v>
      </c>
      <c r="B3843" t="s">
        <v>392</v>
      </c>
      <c r="C3843" t="s">
        <v>392</v>
      </c>
      <c r="D3843" t="s">
        <v>392</v>
      </c>
      <c r="E3843" t="s">
        <v>406</v>
      </c>
      <c r="F3843" t="s">
        <v>392</v>
      </c>
    </row>
    <row r="3845" spans="1:8" x14ac:dyDescent="0.2">
      <c r="A3845" t="s">
        <v>407</v>
      </c>
    </row>
    <row r="3847" spans="1:8" x14ac:dyDescent="0.2">
      <c r="A3847" t="s">
        <v>408</v>
      </c>
    </row>
    <row r="3848" spans="1:8" x14ac:dyDescent="0.2">
      <c r="A3848" t="s">
        <v>21</v>
      </c>
      <c r="B3848" t="s">
        <v>22</v>
      </c>
      <c r="C3848" t="s">
        <v>409</v>
      </c>
      <c r="D3848" t="s">
        <v>43</v>
      </c>
      <c r="E3848" t="s">
        <v>410</v>
      </c>
      <c r="F3848" t="s">
        <v>46</v>
      </c>
      <c r="G3848" t="s">
        <v>47</v>
      </c>
      <c r="H3848" t="s">
        <v>30</v>
      </c>
    </row>
    <row r="3849" spans="1:8" x14ac:dyDescent="0.2">
      <c r="A3849">
        <v>1</v>
      </c>
      <c r="B3849" t="s">
        <v>30</v>
      </c>
      <c r="C3849" t="s">
        <v>411</v>
      </c>
      <c r="D3849">
        <v>3.7672998905181885</v>
      </c>
      <c r="E3849">
        <v>3.4723999500274658</v>
      </c>
      <c r="F3849">
        <v>21.532199859619141</v>
      </c>
      <c r="G3849">
        <v>0.16130000352859497</v>
      </c>
      <c r="H3849">
        <v>1</v>
      </c>
    </row>
    <row r="3850" spans="1:8" x14ac:dyDescent="0.2">
      <c r="A3850">
        <v>2</v>
      </c>
      <c r="B3850" t="s">
        <v>31</v>
      </c>
      <c r="C3850" t="s">
        <v>412</v>
      </c>
      <c r="D3850">
        <v>7.5739998817443848</v>
      </c>
      <c r="E3850">
        <v>1.614799976348877</v>
      </c>
      <c r="F3850">
        <v>1.996399998664856</v>
      </c>
      <c r="G3850">
        <v>0.80889999866485596</v>
      </c>
      <c r="H3850">
        <v>1</v>
      </c>
    </row>
    <row r="3851" spans="1:8" x14ac:dyDescent="0.2">
      <c r="A3851">
        <v>3</v>
      </c>
      <c r="B3851" t="s">
        <v>50</v>
      </c>
      <c r="C3851" t="s">
        <v>413</v>
      </c>
      <c r="D3851">
        <v>15.250300407409668</v>
      </c>
      <c r="E3851">
        <v>1.0709999799728394</v>
      </c>
      <c r="F3851">
        <v>1.2035000324249268</v>
      </c>
      <c r="G3851">
        <v>0.88969999551773071</v>
      </c>
      <c r="H3851">
        <v>1.0002000331878662</v>
      </c>
    </row>
    <row r="3852" spans="1:8" x14ac:dyDescent="0.2">
      <c r="A3852">
        <v>4</v>
      </c>
      <c r="B3852" t="s">
        <v>51</v>
      </c>
      <c r="C3852" t="s">
        <v>414</v>
      </c>
      <c r="D3852">
        <v>24.793899536132812</v>
      </c>
      <c r="E3852">
        <v>0.86309999227523804</v>
      </c>
      <c r="F3852">
        <v>0.93500000238418579</v>
      </c>
      <c r="G3852">
        <v>0.92309999465942383</v>
      </c>
      <c r="H3852">
        <v>1.0001000165939331</v>
      </c>
    </row>
    <row r="3853" spans="1:8" x14ac:dyDescent="0.2">
      <c r="A3853">
        <v>5</v>
      </c>
      <c r="B3853" t="s">
        <v>52</v>
      </c>
      <c r="C3853" t="s">
        <v>415</v>
      </c>
      <c r="D3853">
        <v>11.592599868774414</v>
      </c>
      <c r="E3853">
        <v>5.3768000602722168</v>
      </c>
      <c r="F3853">
        <v>10.723799705505371</v>
      </c>
      <c r="G3853">
        <v>0.49950000643730164</v>
      </c>
      <c r="H3853">
        <v>1.0038000345230103</v>
      </c>
    </row>
    <row r="3854" spans="1:8" x14ac:dyDescent="0.2">
      <c r="A3854">
        <v>6</v>
      </c>
      <c r="B3854" t="s">
        <v>53</v>
      </c>
      <c r="C3854" t="s">
        <v>416</v>
      </c>
      <c r="D3854">
        <v>21.579999923706055</v>
      </c>
      <c r="E3854">
        <v>3.6456000804901123</v>
      </c>
      <c r="F3854">
        <v>5.8873000144958496</v>
      </c>
      <c r="G3854">
        <v>0.61500000953674316</v>
      </c>
      <c r="H3854">
        <v>1.0068999528884888</v>
      </c>
    </row>
    <row r="3855" spans="1:8" x14ac:dyDescent="0.2">
      <c r="A3855">
        <v>7</v>
      </c>
      <c r="B3855" t="s">
        <v>54</v>
      </c>
      <c r="C3855" t="s">
        <v>414</v>
      </c>
      <c r="D3855">
        <v>55.340999603271484</v>
      </c>
      <c r="E3855">
        <v>3.2097001075744629</v>
      </c>
      <c r="F3855">
        <v>4.4021000862121582</v>
      </c>
      <c r="G3855">
        <v>0.72850000858306885</v>
      </c>
      <c r="H3855">
        <v>1.0009000301361084</v>
      </c>
    </row>
    <row r="3856" spans="1:8" x14ac:dyDescent="0.2">
      <c r="A3856">
        <v>8</v>
      </c>
      <c r="B3856" t="s">
        <v>55</v>
      </c>
      <c r="C3856" t="s">
        <v>416</v>
      </c>
      <c r="D3856">
        <v>20.350000381469727</v>
      </c>
      <c r="E3856">
        <v>4.6729998588562012</v>
      </c>
      <c r="F3856">
        <v>7.9214000701904297</v>
      </c>
      <c r="G3856">
        <v>0.58609998226165771</v>
      </c>
      <c r="H3856">
        <v>1.0065000057220459</v>
      </c>
    </row>
    <row r="3857" spans="1:9" x14ac:dyDescent="0.2">
      <c r="A3857">
        <v>9</v>
      </c>
      <c r="B3857" t="s">
        <v>56</v>
      </c>
      <c r="C3857" t="s">
        <v>417</v>
      </c>
      <c r="D3857">
        <v>23.877099990844727</v>
      </c>
      <c r="E3857">
        <v>0.19910000264644623</v>
      </c>
      <c r="F3857">
        <v>0.20250000059604645</v>
      </c>
      <c r="G3857">
        <v>0.98320001363754272</v>
      </c>
      <c r="H3857">
        <v>1</v>
      </c>
    </row>
    <row r="3858" spans="1:9" x14ac:dyDescent="0.2">
      <c r="A3858">
        <v>10</v>
      </c>
      <c r="B3858" t="s">
        <v>57</v>
      </c>
      <c r="C3858" t="s">
        <v>418</v>
      </c>
      <c r="D3858">
        <v>42.30059814453125</v>
      </c>
      <c r="E3858">
        <v>0.26780000329017639</v>
      </c>
      <c r="F3858">
        <v>0.27369999885559082</v>
      </c>
      <c r="G3858">
        <v>0.97869998216629028</v>
      </c>
      <c r="H3858">
        <v>1</v>
      </c>
    </row>
    <row r="3859" spans="1:9" x14ac:dyDescent="0.2">
      <c r="A3859">
        <v>11</v>
      </c>
      <c r="B3859" t="s">
        <v>58</v>
      </c>
      <c r="C3859" t="s">
        <v>419</v>
      </c>
      <c r="D3859">
        <v>99.9833984375</v>
      </c>
      <c r="E3859">
        <v>0.59130001068115234</v>
      </c>
      <c r="F3859">
        <v>0.60600000619888306</v>
      </c>
      <c r="G3859">
        <v>0.9757000207901001</v>
      </c>
      <c r="H3859">
        <v>1</v>
      </c>
    </row>
    <row r="3861" spans="1:9" x14ac:dyDescent="0.2">
      <c r="A3861" t="s">
        <v>420</v>
      </c>
    </row>
    <row r="3862" spans="1:9" x14ac:dyDescent="0.2">
      <c r="A3862" t="s">
        <v>21</v>
      </c>
      <c r="B3862" t="s">
        <v>22</v>
      </c>
      <c r="C3862" t="s">
        <v>421</v>
      </c>
      <c r="D3862" t="s">
        <v>24</v>
      </c>
      <c r="E3862" t="s">
        <v>422</v>
      </c>
      <c r="F3862" t="s">
        <v>423</v>
      </c>
      <c r="G3862" t="s">
        <v>27</v>
      </c>
      <c r="H3862" t="s">
        <v>424</v>
      </c>
      <c r="I3862" t="s">
        <v>425</v>
      </c>
    </row>
    <row r="3863" spans="1:9" x14ac:dyDescent="0.2">
      <c r="A3863">
        <v>1</v>
      </c>
      <c r="B3863" t="s">
        <v>30</v>
      </c>
      <c r="C3863">
        <v>2.0010000767456404E-8</v>
      </c>
      <c r="D3863">
        <v>518.70001220703125</v>
      </c>
      <c r="E3863">
        <v>137.5</v>
      </c>
      <c r="F3863">
        <v>84</v>
      </c>
      <c r="G3863">
        <v>0.74000000953674316</v>
      </c>
      <c r="H3863" t="s">
        <v>426</v>
      </c>
      <c r="I3863" t="s">
        <v>427</v>
      </c>
    </row>
    <row r="3864" spans="1:9" x14ac:dyDescent="0.2">
      <c r="A3864">
        <v>2</v>
      </c>
      <c r="B3864" t="s">
        <v>31</v>
      </c>
      <c r="C3864">
        <v>2.0010000767456404E-8</v>
      </c>
      <c r="D3864">
        <v>2201.199951171875</v>
      </c>
      <c r="E3864">
        <v>15.699999809265137</v>
      </c>
      <c r="F3864">
        <v>11</v>
      </c>
      <c r="G3864">
        <v>0.30000001192092896</v>
      </c>
      <c r="H3864" t="s">
        <v>426</v>
      </c>
      <c r="I3864" t="s">
        <v>428</v>
      </c>
    </row>
    <row r="3865" spans="1:9" x14ac:dyDescent="0.2">
      <c r="A3865">
        <v>3</v>
      </c>
      <c r="B3865" t="s">
        <v>32</v>
      </c>
      <c r="C3865">
        <v>2.0010000767456404E-8</v>
      </c>
      <c r="D3865">
        <v>5679.7998046875</v>
      </c>
      <c r="E3865">
        <v>33.599998474121094</v>
      </c>
      <c r="F3865">
        <v>22.700000762939453</v>
      </c>
      <c r="G3865">
        <v>0.18999999761581421</v>
      </c>
      <c r="H3865" t="s">
        <v>426</v>
      </c>
      <c r="I3865" t="s">
        <v>429</v>
      </c>
    </row>
    <row r="3866" spans="1:9" x14ac:dyDescent="0.2">
      <c r="A3866">
        <v>4</v>
      </c>
      <c r="B3866" t="s">
        <v>33</v>
      </c>
      <c r="C3866">
        <v>1.9990000765801597E-8</v>
      </c>
      <c r="D3866">
        <v>9333.5</v>
      </c>
      <c r="E3866">
        <v>48.799999237060547</v>
      </c>
      <c r="F3866">
        <v>43.299999237060547</v>
      </c>
      <c r="G3866">
        <v>0.15000000596046448</v>
      </c>
      <c r="H3866" t="s">
        <v>426</v>
      </c>
      <c r="I3866" t="s">
        <v>430</v>
      </c>
    </row>
    <row r="3867" spans="1:9" x14ac:dyDescent="0.2">
      <c r="A3867">
        <v>5</v>
      </c>
      <c r="B3867" t="s">
        <v>34</v>
      </c>
      <c r="C3867">
        <v>1.9990000765801597E-8</v>
      </c>
      <c r="D3867">
        <v>946.0999755859375</v>
      </c>
      <c r="E3867">
        <v>8</v>
      </c>
      <c r="F3867">
        <v>6</v>
      </c>
      <c r="G3867">
        <v>0.46000000834465027</v>
      </c>
      <c r="H3867" t="s">
        <v>426</v>
      </c>
      <c r="I3867" t="s">
        <v>431</v>
      </c>
    </row>
    <row r="3868" spans="1:9" x14ac:dyDescent="0.2">
      <c r="A3868">
        <v>6</v>
      </c>
      <c r="B3868" t="s">
        <v>35</v>
      </c>
      <c r="C3868">
        <v>1.9999999878450581E-8</v>
      </c>
      <c r="D3868">
        <v>3476.10009765625</v>
      </c>
      <c r="E3868">
        <v>37.200000762939453</v>
      </c>
      <c r="F3868">
        <v>18.200000762939453</v>
      </c>
      <c r="G3868">
        <v>0.23999999463558197</v>
      </c>
      <c r="H3868" t="s">
        <v>426</v>
      </c>
      <c r="I3868" t="s">
        <v>432</v>
      </c>
    </row>
    <row r="3869" spans="1:9" x14ac:dyDescent="0.2">
      <c r="A3869">
        <v>7</v>
      </c>
      <c r="B3869" t="s">
        <v>36</v>
      </c>
      <c r="C3869">
        <v>1.9990000765801597E-8</v>
      </c>
      <c r="D3869">
        <v>10542.5</v>
      </c>
      <c r="E3869">
        <v>126.69999694824219</v>
      </c>
      <c r="F3869">
        <v>38.400001525878906</v>
      </c>
      <c r="G3869">
        <v>0.14000000059604645</v>
      </c>
      <c r="H3869" t="s">
        <v>426</v>
      </c>
      <c r="I3869" t="s">
        <v>430</v>
      </c>
    </row>
    <row r="3870" spans="1:9" x14ac:dyDescent="0.2">
      <c r="A3870">
        <v>8</v>
      </c>
      <c r="B3870" t="s">
        <v>37</v>
      </c>
      <c r="C3870">
        <v>1.9999999878450581E-8</v>
      </c>
      <c r="D3870">
        <v>2742.5</v>
      </c>
      <c r="E3870">
        <v>17.200000762939453</v>
      </c>
      <c r="F3870">
        <v>15</v>
      </c>
      <c r="G3870">
        <v>0.27000001072883606</v>
      </c>
      <c r="H3870" t="s">
        <v>426</v>
      </c>
      <c r="I3870" t="s">
        <v>432</v>
      </c>
    </row>
    <row r="3871" spans="1:9" x14ac:dyDescent="0.2">
      <c r="A3871">
        <v>9</v>
      </c>
      <c r="B3871" t="s">
        <v>38</v>
      </c>
      <c r="C3871">
        <v>1.9990000765801597E-8</v>
      </c>
      <c r="D3871">
        <v>2234.10009765625</v>
      </c>
      <c r="E3871">
        <v>26</v>
      </c>
      <c r="F3871">
        <v>23.200000762939453</v>
      </c>
      <c r="G3871">
        <v>0.30000001192092896</v>
      </c>
      <c r="H3871" t="s">
        <v>426</v>
      </c>
      <c r="I3871" t="s">
        <v>433</v>
      </c>
    </row>
    <row r="3872" spans="1:9" x14ac:dyDescent="0.2">
      <c r="A3872">
        <v>10</v>
      </c>
      <c r="B3872" t="s">
        <v>39</v>
      </c>
      <c r="C3872">
        <v>1.9990000765801597E-8</v>
      </c>
      <c r="D3872">
        <v>3787.300048828125</v>
      </c>
      <c r="E3872">
        <v>69.599998474121094</v>
      </c>
      <c r="F3872">
        <v>20.200000762939453</v>
      </c>
      <c r="G3872">
        <v>0.23000000417232513</v>
      </c>
      <c r="H3872" t="s">
        <v>426</v>
      </c>
      <c r="I3872" t="s">
        <v>434</v>
      </c>
    </row>
    <row r="3873" spans="1:10" x14ac:dyDescent="0.2">
      <c r="A3873">
        <v>11</v>
      </c>
      <c r="B3873" t="s">
        <v>40</v>
      </c>
      <c r="C3873">
        <v>2.0010000767456404E-8</v>
      </c>
      <c r="D3873">
        <v>4901</v>
      </c>
      <c r="E3873">
        <v>11.699999809265137</v>
      </c>
      <c r="F3873">
        <v>9.8999996185302734</v>
      </c>
      <c r="G3873">
        <v>0.20000000298023224</v>
      </c>
      <c r="H3873" t="s">
        <v>426</v>
      </c>
      <c r="I3873" t="s">
        <v>435</v>
      </c>
    </row>
    <row r="3875" spans="1:10" x14ac:dyDescent="0.2">
      <c r="A3875" t="s">
        <v>62</v>
      </c>
    </row>
    <row r="3878" spans="1:10" x14ac:dyDescent="0.2">
      <c r="A3878" t="s">
        <v>368</v>
      </c>
    </row>
    <row r="3879" spans="1:10" x14ac:dyDescent="0.2">
      <c r="A3879" t="s">
        <v>369</v>
      </c>
    </row>
    <row r="3880" spans="1:10" x14ac:dyDescent="0.2">
      <c r="A3880" t="s">
        <v>21</v>
      </c>
      <c r="B3880" t="s">
        <v>22</v>
      </c>
      <c r="C3880" t="s">
        <v>370</v>
      </c>
      <c r="D3880" t="s">
        <v>371</v>
      </c>
      <c r="E3880" t="s">
        <v>372</v>
      </c>
      <c r="F3880" t="s">
        <v>373</v>
      </c>
      <c r="G3880" t="s">
        <v>374</v>
      </c>
      <c r="H3880" t="s">
        <v>375</v>
      </c>
      <c r="I3880" t="s">
        <v>376</v>
      </c>
      <c r="J3880" t="s">
        <v>377</v>
      </c>
    </row>
    <row r="3881" spans="1:10" x14ac:dyDescent="0.2">
      <c r="A3881">
        <v>1</v>
      </c>
      <c r="B3881" t="s">
        <v>30</v>
      </c>
      <c r="C3881" t="s">
        <v>378</v>
      </c>
      <c r="D3881" t="s">
        <v>379</v>
      </c>
      <c r="E3881">
        <v>1</v>
      </c>
      <c r="F3881">
        <v>15</v>
      </c>
      <c r="G3881">
        <v>84.869003295898438</v>
      </c>
      <c r="H3881">
        <v>1.8320000171661377</v>
      </c>
      <c r="I3881">
        <v>6</v>
      </c>
      <c r="J3881">
        <v>5</v>
      </c>
    </row>
    <row r="3882" spans="1:10" x14ac:dyDescent="0.2">
      <c r="A3882">
        <v>2</v>
      </c>
      <c r="B3882" t="s">
        <v>31</v>
      </c>
      <c r="C3882" t="s">
        <v>378</v>
      </c>
      <c r="D3882" t="s">
        <v>380</v>
      </c>
      <c r="E3882">
        <v>2</v>
      </c>
      <c r="F3882">
        <v>15</v>
      </c>
      <c r="G3882">
        <v>151.10800170898438</v>
      </c>
      <c r="H3882">
        <v>0.47277998924255371</v>
      </c>
      <c r="I3882">
        <v>2</v>
      </c>
      <c r="J3882">
        <v>2</v>
      </c>
    </row>
    <row r="3883" spans="1:10" x14ac:dyDescent="0.2">
      <c r="A3883">
        <v>3</v>
      </c>
      <c r="B3883" t="s">
        <v>32</v>
      </c>
      <c r="C3883" t="s">
        <v>378</v>
      </c>
      <c r="D3883" t="s">
        <v>380</v>
      </c>
      <c r="E3883">
        <v>2</v>
      </c>
      <c r="F3883">
        <v>15</v>
      </c>
      <c r="G3883">
        <v>119.48699951171875</v>
      </c>
      <c r="H3883">
        <v>0.37413999438285828</v>
      </c>
      <c r="I3883">
        <v>3</v>
      </c>
      <c r="J3883">
        <v>7</v>
      </c>
    </row>
    <row r="3884" spans="1:10" x14ac:dyDescent="0.2">
      <c r="A3884">
        <v>4</v>
      </c>
      <c r="B3884" t="s">
        <v>33</v>
      </c>
      <c r="C3884" t="s">
        <v>378</v>
      </c>
      <c r="D3884" t="s">
        <v>380</v>
      </c>
      <c r="E3884">
        <v>2</v>
      </c>
      <c r="F3884">
        <v>15</v>
      </c>
      <c r="G3884">
        <v>107.24500274658203</v>
      </c>
      <c r="H3884">
        <v>0.33583998680114746</v>
      </c>
      <c r="I3884">
        <v>2</v>
      </c>
      <c r="J3884">
        <v>2.4000000953674316</v>
      </c>
    </row>
    <row r="3885" spans="1:10" x14ac:dyDescent="0.2">
      <c r="A3885">
        <v>5</v>
      </c>
      <c r="B3885" t="s">
        <v>34</v>
      </c>
      <c r="C3885" t="s">
        <v>378</v>
      </c>
      <c r="D3885" t="s">
        <v>381</v>
      </c>
      <c r="E3885">
        <v>4</v>
      </c>
      <c r="F3885">
        <v>15</v>
      </c>
      <c r="G3885">
        <v>129.45700073242188</v>
      </c>
      <c r="H3885">
        <v>1.1910099983215332</v>
      </c>
      <c r="I3885">
        <v>4.9000000953674316</v>
      </c>
      <c r="J3885">
        <v>4.1999998092651367</v>
      </c>
    </row>
    <row r="3886" spans="1:10" x14ac:dyDescent="0.2">
      <c r="A3886">
        <v>6</v>
      </c>
      <c r="B3886" t="s">
        <v>35</v>
      </c>
      <c r="C3886" t="s">
        <v>378</v>
      </c>
      <c r="D3886" t="s">
        <v>381</v>
      </c>
      <c r="E3886">
        <v>4</v>
      </c>
      <c r="F3886">
        <v>15</v>
      </c>
      <c r="G3886">
        <v>90.679000854492188</v>
      </c>
      <c r="H3886">
        <v>0.83393001556396484</v>
      </c>
      <c r="I3886">
        <v>5.5</v>
      </c>
      <c r="J3886">
        <v>5.9000000953674316</v>
      </c>
    </row>
    <row r="3887" spans="1:10" x14ac:dyDescent="0.2">
      <c r="A3887">
        <v>7</v>
      </c>
      <c r="B3887" t="s">
        <v>36</v>
      </c>
      <c r="C3887" t="s">
        <v>378</v>
      </c>
      <c r="D3887" t="s">
        <v>381</v>
      </c>
      <c r="E3887">
        <v>4</v>
      </c>
      <c r="F3887">
        <v>15</v>
      </c>
      <c r="G3887">
        <v>77.502998352050781</v>
      </c>
      <c r="H3887">
        <v>0.71253997087478638</v>
      </c>
      <c r="I3887">
        <v>3.2999999523162842</v>
      </c>
      <c r="J3887">
        <v>4.0999999046325684</v>
      </c>
    </row>
    <row r="3888" spans="1:10" x14ac:dyDescent="0.2">
      <c r="A3888">
        <v>8</v>
      </c>
      <c r="B3888" t="s">
        <v>37</v>
      </c>
      <c r="C3888" t="s">
        <v>378</v>
      </c>
      <c r="D3888" t="s">
        <v>381</v>
      </c>
      <c r="E3888">
        <v>4</v>
      </c>
      <c r="F3888">
        <v>15</v>
      </c>
      <c r="G3888">
        <v>107.51300048828125</v>
      </c>
      <c r="H3888">
        <v>0.98900002241134644</v>
      </c>
      <c r="I3888">
        <v>7.5</v>
      </c>
      <c r="J3888">
        <v>3</v>
      </c>
    </row>
    <row r="3889" spans="1:10" x14ac:dyDescent="0.2">
      <c r="A3889">
        <v>9</v>
      </c>
      <c r="B3889" t="s">
        <v>38</v>
      </c>
      <c r="C3889" t="s">
        <v>378</v>
      </c>
      <c r="D3889" t="s">
        <v>382</v>
      </c>
      <c r="E3889">
        <v>5</v>
      </c>
      <c r="F3889">
        <v>15</v>
      </c>
      <c r="G3889">
        <v>134.93400573730469</v>
      </c>
      <c r="H3889">
        <v>0.19359999895095825</v>
      </c>
      <c r="I3889">
        <v>3.5</v>
      </c>
      <c r="J3889">
        <v>3.5999999046325684</v>
      </c>
    </row>
    <row r="3890" spans="1:10" x14ac:dyDescent="0.2">
      <c r="A3890">
        <v>10</v>
      </c>
      <c r="B3890" t="s">
        <v>39</v>
      </c>
      <c r="C3890" t="s">
        <v>378</v>
      </c>
      <c r="D3890" t="s">
        <v>382</v>
      </c>
      <c r="E3890">
        <v>5</v>
      </c>
      <c r="F3890">
        <v>15</v>
      </c>
      <c r="G3890">
        <v>146.42500305175781</v>
      </c>
      <c r="H3890">
        <v>0.21017999947071075</v>
      </c>
      <c r="I3890">
        <v>1</v>
      </c>
      <c r="J3890">
        <v>3.2999999523162842</v>
      </c>
    </row>
    <row r="3891" spans="1:10" x14ac:dyDescent="0.2">
      <c r="A3891">
        <v>11</v>
      </c>
      <c r="B3891" t="s">
        <v>40</v>
      </c>
      <c r="C3891" t="s">
        <v>378</v>
      </c>
      <c r="D3891" t="s">
        <v>382</v>
      </c>
      <c r="E3891">
        <v>5</v>
      </c>
      <c r="F3891">
        <v>15</v>
      </c>
      <c r="G3891">
        <v>191.38900756835938</v>
      </c>
      <c r="H3891">
        <v>0.27485001087188721</v>
      </c>
      <c r="I3891">
        <v>3</v>
      </c>
      <c r="J3891">
        <v>4</v>
      </c>
    </row>
    <row r="3893" spans="1:10" x14ac:dyDescent="0.2">
      <c r="A3893" t="s">
        <v>21</v>
      </c>
      <c r="B3893" t="s">
        <v>22</v>
      </c>
      <c r="C3893" t="s">
        <v>383</v>
      </c>
      <c r="D3893" t="s">
        <v>384</v>
      </c>
      <c r="E3893" t="s">
        <v>385</v>
      </c>
      <c r="F3893" t="s">
        <v>386</v>
      </c>
      <c r="G3893" t="s">
        <v>387</v>
      </c>
      <c r="H3893" t="s">
        <v>388</v>
      </c>
      <c r="I3893" t="s">
        <v>389</v>
      </c>
      <c r="J3893" t="s">
        <v>390</v>
      </c>
    </row>
    <row r="3894" spans="1:10" x14ac:dyDescent="0.2">
      <c r="A3894">
        <v>1</v>
      </c>
      <c r="B3894" t="s">
        <v>30</v>
      </c>
      <c r="C3894">
        <v>10</v>
      </c>
      <c r="D3894">
        <v>5</v>
      </c>
      <c r="E3894">
        <v>1</v>
      </c>
      <c r="F3894">
        <v>64</v>
      </c>
      <c r="G3894">
        <v>1630</v>
      </c>
      <c r="H3894">
        <v>0.69999998807907104</v>
      </c>
      <c r="I3894">
        <v>9.3000001907348633</v>
      </c>
      <c r="J3894" t="s">
        <v>391</v>
      </c>
    </row>
    <row r="3895" spans="1:10" x14ac:dyDescent="0.2">
      <c r="A3895">
        <v>2</v>
      </c>
      <c r="B3895" t="s">
        <v>31</v>
      </c>
      <c r="C3895">
        <v>20</v>
      </c>
      <c r="D3895">
        <v>10</v>
      </c>
      <c r="E3895">
        <v>0</v>
      </c>
      <c r="F3895">
        <v>64</v>
      </c>
      <c r="G3895">
        <v>1686</v>
      </c>
      <c r="H3895">
        <v>0.69999998807907104</v>
      </c>
      <c r="I3895" t="s">
        <v>392</v>
      </c>
      <c r="J3895" t="s">
        <v>393</v>
      </c>
    </row>
    <row r="3896" spans="1:10" x14ac:dyDescent="0.2">
      <c r="A3896">
        <v>3</v>
      </c>
      <c r="B3896" t="s">
        <v>32</v>
      </c>
      <c r="C3896">
        <v>20</v>
      </c>
      <c r="D3896">
        <v>10</v>
      </c>
      <c r="E3896">
        <v>0</v>
      </c>
      <c r="F3896">
        <v>64</v>
      </c>
      <c r="G3896">
        <v>1672</v>
      </c>
      <c r="H3896">
        <v>0.69999998807907104</v>
      </c>
      <c r="I3896" t="s">
        <v>392</v>
      </c>
      <c r="J3896" t="s">
        <v>393</v>
      </c>
    </row>
    <row r="3897" spans="1:10" x14ac:dyDescent="0.2">
      <c r="A3897">
        <v>4</v>
      </c>
      <c r="B3897" t="s">
        <v>33</v>
      </c>
      <c r="C3897">
        <v>20</v>
      </c>
      <c r="D3897">
        <v>10</v>
      </c>
      <c r="E3897">
        <v>1</v>
      </c>
      <c r="F3897">
        <v>64</v>
      </c>
      <c r="G3897">
        <v>1664</v>
      </c>
      <c r="H3897">
        <v>0.69999998807907104</v>
      </c>
      <c r="I3897" t="s">
        <v>392</v>
      </c>
      <c r="J3897" t="s">
        <v>393</v>
      </c>
    </row>
    <row r="3898" spans="1:10" x14ac:dyDescent="0.2">
      <c r="A3898">
        <v>5</v>
      </c>
      <c r="B3898" t="s">
        <v>34</v>
      </c>
      <c r="C3898">
        <v>10</v>
      </c>
      <c r="D3898">
        <v>5</v>
      </c>
      <c r="E3898">
        <v>1</v>
      </c>
      <c r="F3898">
        <v>32</v>
      </c>
      <c r="G3898">
        <v>1658</v>
      </c>
      <c r="H3898">
        <v>0.69999998807907104</v>
      </c>
      <c r="I3898">
        <v>9.3000001907348633</v>
      </c>
      <c r="J3898" t="s">
        <v>391</v>
      </c>
    </row>
    <row r="3899" spans="1:10" x14ac:dyDescent="0.2">
      <c r="A3899">
        <v>6</v>
      </c>
      <c r="B3899" t="s">
        <v>35</v>
      </c>
      <c r="C3899">
        <v>20</v>
      </c>
      <c r="D3899">
        <v>10</v>
      </c>
      <c r="E3899">
        <v>1</v>
      </c>
      <c r="F3899">
        <v>32</v>
      </c>
      <c r="G3899">
        <v>1632</v>
      </c>
      <c r="H3899">
        <v>0.69999998807907104</v>
      </c>
      <c r="I3899">
        <v>9.3000001907348633</v>
      </c>
      <c r="J3899" t="s">
        <v>391</v>
      </c>
    </row>
    <row r="3900" spans="1:10" x14ac:dyDescent="0.2">
      <c r="A3900">
        <v>7</v>
      </c>
      <c r="B3900" t="s">
        <v>36</v>
      </c>
      <c r="C3900">
        <v>20</v>
      </c>
      <c r="D3900">
        <v>10</v>
      </c>
      <c r="E3900">
        <v>1</v>
      </c>
      <c r="F3900">
        <v>32</v>
      </c>
      <c r="G3900">
        <v>1622</v>
      </c>
      <c r="H3900">
        <v>0.69999998807907104</v>
      </c>
      <c r="I3900">
        <v>9.3000001907348633</v>
      </c>
      <c r="J3900" t="s">
        <v>391</v>
      </c>
    </row>
    <row r="3901" spans="1:10" x14ac:dyDescent="0.2">
      <c r="A3901">
        <v>8</v>
      </c>
      <c r="B3901" t="s">
        <v>37</v>
      </c>
      <c r="C3901">
        <v>20</v>
      </c>
      <c r="D3901">
        <v>10</v>
      </c>
      <c r="E3901">
        <v>1</v>
      </c>
      <c r="F3901">
        <v>32</v>
      </c>
      <c r="G3901">
        <v>1642</v>
      </c>
      <c r="H3901">
        <v>0.69999998807907104</v>
      </c>
      <c r="I3901">
        <v>9.3000001907348633</v>
      </c>
      <c r="J3901" t="s">
        <v>391</v>
      </c>
    </row>
    <row r="3902" spans="1:10" x14ac:dyDescent="0.2">
      <c r="A3902">
        <v>9</v>
      </c>
      <c r="B3902" t="s">
        <v>38</v>
      </c>
      <c r="C3902">
        <v>20</v>
      </c>
      <c r="D3902">
        <v>10</v>
      </c>
      <c r="E3902">
        <v>1</v>
      </c>
      <c r="F3902">
        <v>32</v>
      </c>
      <c r="G3902">
        <v>1690</v>
      </c>
      <c r="H3902">
        <v>0.69999998807907104</v>
      </c>
      <c r="I3902" t="s">
        <v>392</v>
      </c>
      <c r="J3902" t="s">
        <v>393</v>
      </c>
    </row>
    <row r="3903" spans="1:10" x14ac:dyDescent="0.2">
      <c r="A3903">
        <v>10</v>
      </c>
      <c r="B3903" t="s">
        <v>39</v>
      </c>
      <c r="C3903">
        <v>30</v>
      </c>
      <c r="D3903">
        <v>15</v>
      </c>
      <c r="E3903">
        <v>0</v>
      </c>
      <c r="F3903">
        <v>32</v>
      </c>
      <c r="G3903">
        <v>1706</v>
      </c>
      <c r="H3903">
        <v>0.69999998807907104</v>
      </c>
      <c r="I3903" t="s">
        <v>392</v>
      </c>
      <c r="J3903" t="s">
        <v>393</v>
      </c>
    </row>
    <row r="3904" spans="1:10" x14ac:dyDescent="0.2">
      <c r="A3904">
        <v>11</v>
      </c>
      <c r="B3904" t="s">
        <v>40</v>
      </c>
      <c r="C3904">
        <v>30</v>
      </c>
      <c r="D3904">
        <v>15</v>
      </c>
      <c r="E3904">
        <v>1</v>
      </c>
      <c r="F3904">
        <v>32</v>
      </c>
      <c r="G3904">
        <v>1738</v>
      </c>
      <c r="H3904">
        <v>0.69999998807907104</v>
      </c>
      <c r="I3904" t="s">
        <v>392</v>
      </c>
      <c r="J3904" t="s">
        <v>393</v>
      </c>
    </row>
    <row r="3906" spans="1:8" x14ac:dyDescent="0.2">
      <c r="A3906" t="s">
        <v>394</v>
      </c>
    </row>
    <row r="3907" spans="1:8" x14ac:dyDescent="0.2">
      <c r="A3907" t="s">
        <v>395</v>
      </c>
      <c r="B3907" t="s">
        <v>396</v>
      </c>
      <c r="C3907">
        <v>2</v>
      </c>
      <c r="D3907">
        <v>3</v>
      </c>
      <c r="E3907">
        <v>4</v>
      </c>
      <c r="F3907">
        <v>5</v>
      </c>
    </row>
    <row r="3908" spans="1:8" x14ac:dyDescent="0.2">
      <c r="A3908">
        <v>1</v>
      </c>
      <c r="B3908" t="s">
        <v>397</v>
      </c>
      <c r="C3908" t="s">
        <v>398</v>
      </c>
      <c r="D3908" t="s">
        <v>392</v>
      </c>
      <c r="E3908" t="s">
        <v>399</v>
      </c>
      <c r="F3908" t="s">
        <v>400</v>
      </c>
    </row>
    <row r="3909" spans="1:8" x14ac:dyDescent="0.2">
      <c r="A3909">
        <v>2</v>
      </c>
      <c r="B3909" t="s">
        <v>392</v>
      </c>
      <c r="C3909" t="s">
        <v>401</v>
      </c>
      <c r="D3909" t="s">
        <v>392</v>
      </c>
      <c r="E3909" t="s">
        <v>402</v>
      </c>
      <c r="F3909" t="s">
        <v>403</v>
      </c>
    </row>
    <row r="3910" spans="1:8" x14ac:dyDescent="0.2">
      <c r="A3910">
        <v>3</v>
      </c>
      <c r="B3910" t="s">
        <v>392</v>
      </c>
      <c r="C3910" t="s">
        <v>404</v>
      </c>
      <c r="D3910" t="s">
        <v>392</v>
      </c>
      <c r="E3910" t="s">
        <v>405</v>
      </c>
      <c r="F3910" t="s">
        <v>40</v>
      </c>
    </row>
    <row r="3911" spans="1:8" x14ac:dyDescent="0.2">
      <c r="A3911">
        <v>4</v>
      </c>
      <c r="B3911" t="s">
        <v>392</v>
      </c>
      <c r="C3911" t="s">
        <v>392</v>
      </c>
      <c r="D3911" t="s">
        <v>392</v>
      </c>
      <c r="E3911" t="s">
        <v>406</v>
      </c>
      <c r="F3911" t="s">
        <v>392</v>
      </c>
    </row>
    <row r="3913" spans="1:8" x14ac:dyDescent="0.2">
      <c r="A3913" t="s">
        <v>407</v>
      </c>
    </row>
    <row r="3915" spans="1:8" x14ac:dyDescent="0.2">
      <c r="A3915" t="s">
        <v>408</v>
      </c>
    </row>
    <row r="3916" spans="1:8" x14ac:dyDescent="0.2">
      <c r="A3916" t="s">
        <v>21</v>
      </c>
      <c r="B3916" t="s">
        <v>22</v>
      </c>
      <c r="C3916" t="s">
        <v>409</v>
      </c>
      <c r="D3916" t="s">
        <v>43</v>
      </c>
      <c r="E3916" t="s">
        <v>410</v>
      </c>
      <c r="F3916" t="s">
        <v>46</v>
      </c>
      <c r="G3916" t="s">
        <v>47</v>
      </c>
      <c r="H3916" t="s">
        <v>30</v>
      </c>
    </row>
    <row r="3917" spans="1:8" x14ac:dyDescent="0.2">
      <c r="A3917">
        <v>1</v>
      </c>
      <c r="B3917" t="s">
        <v>30</v>
      </c>
      <c r="C3917" t="s">
        <v>411</v>
      </c>
      <c r="D3917">
        <v>3.7672998905181885</v>
      </c>
      <c r="E3917">
        <v>3.4723999500274658</v>
      </c>
      <c r="F3917">
        <v>21.532199859619141</v>
      </c>
      <c r="G3917">
        <v>0.16130000352859497</v>
      </c>
      <c r="H3917">
        <v>1</v>
      </c>
    </row>
    <row r="3918" spans="1:8" x14ac:dyDescent="0.2">
      <c r="A3918">
        <v>2</v>
      </c>
      <c r="B3918" t="s">
        <v>31</v>
      </c>
      <c r="C3918" t="s">
        <v>412</v>
      </c>
      <c r="D3918">
        <v>7.5739998817443848</v>
      </c>
      <c r="E3918">
        <v>1.614799976348877</v>
      </c>
      <c r="F3918">
        <v>1.996399998664856</v>
      </c>
      <c r="G3918">
        <v>0.80889999866485596</v>
      </c>
      <c r="H3918">
        <v>1</v>
      </c>
    </row>
    <row r="3919" spans="1:8" x14ac:dyDescent="0.2">
      <c r="A3919">
        <v>3</v>
      </c>
      <c r="B3919" t="s">
        <v>50</v>
      </c>
      <c r="C3919" t="s">
        <v>413</v>
      </c>
      <c r="D3919">
        <v>15.250300407409668</v>
      </c>
      <c r="E3919">
        <v>1.0709999799728394</v>
      </c>
      <c r="F3919">
        <v>1.2035000324249268</v>
      </c>
      <c r="G3919">
        <v>0.88969999551773071</v>
      </c>
      <c r="H3919">
        <v>1.0002000331878662</v>
      </c>
    </row>
    <row r="3920" spans="1:8" x14ac:dyDescent="0.2">
      <c r="A3920">
        <v>4</v>
      </c>
      <c r="B3920" t="s">
        <v>51</v>
      </c>
      <c r="C3920" t="s">
        <v>414</v>
      </c>
      <c r="D3920">
        <v>24.793899536132812</v>
      </c>
      <c r="E3920">
        <v>0.86309999227523804</v>
      </c>
      <c r="F3920">
        <v>0.93500000238418579</v>
      </c>
      <c r="G3920">
        <v>0.92309999465942383</v>
      </c>
      <c r="H3920">
        <v>1.0001000165939331</v>
      </c>
    </row>
    <row r="3921" spans="1:9" x14ac:dyDescent="0.2">
      <c r="A3921">
        <v>5</v>
      </c>
      <c r="B3921" t="s">
        <v>52</v>
      </c>
      <c r="C3921" t="s">
        <v>415</v>
      </c>
      <c r="D3921">
        <v>11.592599868774414</v>
      </c>
      <c r="E3921">
        <v>5.3768000602722168</v>
      </c>
      <c r="F3921">
        <v>10.723799705505371</v>
      </c>
      <c r="G3921">
        <v>0.49950000643730164</v>
      </c>
      <c r="H3921">
        <v>1.0038000345230103</v>
      </c>
    </row>
    <row r="3922" spans="1:9" x14ac:dyDescent="0.2">
      <c r="A3922">
        <v>6</v>
      </c>
      <c r="B3922" t="s">
        <v>53</v>
      </c>
      <c r="C3922" t="s">
        <v>416</v>
      </c>
      <c r="D3922">
        <v>21.579999923706055</v>
      </c>
      <c r="E3922">
        <v>3.6456000804901123</v>
      </c>
      <c r="F3922">
        <v>5.8873000144958496</v>
      </c>
      <c r="G3922">
        <v>0.61500000953674316</v>
      </c>
      <c r="H3922">
        <v>1.0068999528884888</v>
      </c>
    </row>
    <row r="3923" spans="1:9" x14ac:dyDescent="0.2">
      <c r="A3923">
        <v>7</v>
      </c>
      <c r="B3923" t="s">
        <v>54</v>
      </c>
      <c r="C3923" t="s">
        <v>414</v>
      </c>
      <c r="D3923">
        <v>55.340999603271484</v>
      </c>
      <c r="E3923">
        <v>3.2097001075744629</v>
      </c>
      <c r="F3923">
        <v>4.4021000862121582</v>
      </c>
      <c r="G3923">
        <v>0.72850000858306885</v>
      </c>
      <c r="H3923">
        <v>1.0009000301361084</v>
      </c>
    </row>
    <row r="3924" spans="1:9" x14ac:dyDescent="0.2">
      <c r="A3924">
        <v>8</v>
      </c>
      <c r="B3924" t="s">
        <v>55</v>
      </c>
      <c r="C3924" t="s">
        <v>416</v>
      </c>
      <c r="D3924">
        <v>20.350000381469727</v>
      </c>
      <c r="E3924">
        <v>4.6729998588562012</v>
      </c>
      <c r="F3924">
        <v>7.9214000701904297</v>
      </c>
      <c r="G3924">
        <v>0.58609998226165771</v>
      </c>
      <c r="H3924">
        <v>1.0065000057220459</v>
      </c>
    </row>
    <row r="3925" spans="1:9" x14ac:dyDescent="0.2">
      <c r="A3925">
        <v>9</v>
      </c>
      <c r="B3925" t="s">
        <v>56</v>
      </c>
      <c r="C3925" t="s">
        <v>417</v>
      </c>
      <c r="D3925">
        <v>23.877099990844727</v>
      </c>
      <c r="E3925">
        <v>0.19910000264644623</v>
      </c>
      <c r="F3925">
        <v>0.20250000059604645</v>
      </c>
      <c r="G3925">
        <v>0.98320001363754272</v>
      </c>
      <c r="H3925">
        <v>1</v>
      </c>
    </row>
    <row r="3926" spans="1:9" x14ac:dyDescent="0.2">
      <c r="A3926">
        <v>10</v>
      </c>
      <c r="B3926" t="s">
        <v>57</v>
      </c>
      <c r="C3926" t="s">
        <v>418</v>
      </c>
      <c r="D3926">
        <v>42.30059814453125</v>
      </c>
      <c r="E3926">
        <v>0.26780000329017639</v>
      </c>
      <c r="F3926">
        <v>0.27369999885559082</v>
      </c>
      <c r="G3926">
        <v>0.97869998216629028</v>
      </c>
      <c r="H3926">
        <v>1</v>
      </c>
    </row>
    <row r="3927" spans="1:9" x14ac:dyDescent="0.2">
      <c r="A3927">
        <v>11</v>
      </c>
      <c r="B3927" t="s">
        <v>58</v>
      </c>
      <c r="C3927" t="s">
        <v>419</v>
      </c>
      <c r="D3927">
        <v>99.9833984375</v>
      </c>
      <c r="E3927">
        <v>0.59130001068115234</v>
      </c>
      <c r="F3927">
        <v>0.60600000619888306</v>
      </c>
      <c r="G3927">
        <v>0.9757000207901001</v>
      </c>
      <c r="H3927">
        <v>1</v>
      </c>
    </row>
    <row r="3929" spans="1:9" x14ac:dyDescent="0.2">
      <c r="A3929" t="s">
        <v>420</v>
      </c>
    </row>
    <row r="3930" spans="1:9" x14ac:dyDescent="0.2">
      <c r="A3930" t="s">
        <v>21</v>
      </c>
      <c r="B3930" t="s">
        <v>22</v>
      </c>
      <c r="C3930" t="s">
        <v>421</v>
      </c>
      <c r="D3930" t="s">
        <v>24</v>
      </c>
      <c r="E3930" t="s">
        <v>422</v>
      </c>
      <c r="F3930" t="s">
        <v>423</v>
      </c>
      <c r="G3930" t="s">
        <v>27</v>
      </c>
      <c r="H3930" t="s">
        <v>424</v>
      </c>
      <c r="I3930" t="s">
        <v>425</v>
      </c>
    </row>
    <row r="3931" spans="1:9" x14ac:dyDescent="0.2">
      <c r="A3931">
        <v>1</v>
      </c>
      <c r="B3931" t="s">
        <v>30</v>
      </c>
      <c r="C3931">
        <v>2.0010000767456404E-8</v>
      </c>
      <c r="D3931">
        <v>518.70001220703125</v>
      </c>
      <c r="E3931">
        <v>137.5</v>
      </c>
      <c r="F3931">
        <v>84</v>
      </c>
      <c r="G3931">
        <v>0.74000000953674316</v>
      </c>
      <c r="H3931" t="s">
        <v>426</v>
      </c>
      <c r="I3931" t="s">
        <v>427</v>
      </c>
    </row>
    <row r="3932" spans="1:9" x14ac:dyDescent="0.2">
      <c r="A3932">
        <v>2</v>
      </c>
      <c r="B3932" t="s">
        <v>31</v>
      </c>
      <c r="C3932">
        <v>2.0010000767456404E-8</v>
      </c>
      <c r="D3932">
        <v>2201.199951171875</v>
      </c>
      <c r="E3932">
        <v>15.699999809265137</v>
      </c>
      <c r="F3932">
        <v>11</v>
      </c>
      <c r="G3932">
        <v>0.30000001192092896</v>
      </c>
      <c r="H3932" t="s">
        <v>426</v>
      </c>
      <c r="I3932" t="s">
        <v>428</v>
      </c>
    </row>
    <row r="3933" spans="1:9" x14ac:dyDescent="0.2">
      <c r="A3933">
        <v>3</v>
      </c>
      <c r="B3933" t="s">
        <v>32</v>
      </c>
      <c r="C3933">
        <v>2.0010000767456404E-8</v>
      </c>
      <c r="D3933">
        <v>5679.7998046875</v>
      </c>
      <c r="E3933">
        <v>33.599998474121094</v>
      </c>
      <c r="F3933">
        <v>22.700000762939453</v>
      </c>
      <c r="G3933">
        <v>0.18999999761581421</v>
      </c>
      <c r="H3933" t="s">
        <v>426</v>
      </c>
      <c r="I3933" t="s">
        <v>429</v>
      </c>
    </row>
    <row r="3934" spans="1:9" x14ac:dyDescent="0.2">
      <c r="A3934">
        <v>4</v>
      </c>
      <c r="B3934" t="s">
        <v>33</v>
      </c>
      <c r="C3934">
        <v>1.9990000765801597E-8</v>
      </c>
      <c r="D3934">
        <v>9333.5</v>
      </c>
      <c r="E3934">
        <v>48.799999237060547</v>
      </c>
      <c r="F3934">
        <v>43.299999237060547</v>
      </c>
      <c r="G3934">
        <v>0.15000000596046448</v>
      </c>
      <c r="H3934" t="s">
        <v>426</v>
      </c>
      <c r="I3934" t="s">
        <v>430</v>
      </c>
    </row>
    <row r="3935" spans="1:9" x14ac:dyDescent="0.2">
      <c r="A3935">
        <v>5</v>
      </c>
      <c r="B3935" t="s">
        <v>34</v>
      </c>
      <c r="C3935">
        <v>1.9990000765801597E-8</v>
      </c>
      <c r="D3935">
        <v>946.0999755859375</v>
      </c>
      <c r="E3935">
        <v>8</v>
      </c>
      <c r="F3935">
        <v>6</v>
      </c>
      <c r="G3935">
        <v>0.46000000834465027</v>
      </c>
      <c r="H3935" t="s">
        <v>426</v>
      </c>
      <c r="I3935" t="s">
        <v>431</v>
      </c>
    </row>
    <row r="3936" spans="1:9" x14ac:dyDescent="0.2">
      <c r="A3936">
        <v>6</v>
      </c>
      <c r="B3936" t="s">
        <v>35</v>
      </c>
      <c r="C3936">
        <v>1.9999999878450581E-8</v>
      </c>
      <c r="D3936">
        <v>3476.10009765625</v>
      </c>
      <c r="E3936">
        <v>37.200000762939453</v>
      </c>
      <c r="F3936">
        <v>18.200000762939453</v>
      </c>
      <c r="G3936">
        <v>0.23999999463558197</v>
      </c>
      <c r="H3936" t="s">
        <v>426</v>
      </c>
      <c r="I3936" t="s">
        <v>432</v>
      </c>
    </row>
    <row r="3937" spans="1:10" x14ac:dyDescent="0.2">
      <c r="A3937">
        <v>7</v>
      </c>
      <c r="B3937" t="s">
        <v>36</v>
      </c>
      <c r="C3937">
        <v>1.9990000765801597E-8</v>
      </c>
      <c r="D3937">
        <v>10542.5</v>
      </c>
      <c r="E3937">
        <v>126.69999694824219</v>
      </c>
      <c r="F3937">
        <v>38.400001525878906</v>
      </c>
      <c r="G3937">
        <v>0.14000000059604645</v>
      </c>
      <c r="H3937" t="s">
        <v>426</v>
      </c>
      <c r="I3937" t="s">
        <v>430</v>
      </c>
    </row>
    <row r="3938" spans="1:10" x14ac:dyDescent="0.2">
      <c r="A3938">
        <v>8</v>
      </c>
      <c r="B3938" t="s">
        <v>37</v>
      </c>
      <c r="C3938">
        <v>1.9999999878450581E-8</v>
      </c>
      <c r="D3938">
        <v>2742.5</v>
      </c>
      <c r="E3938">
        <v>17.200000762939453</v>
      </c>
      <c r="F3938">
        <v>15</v>
      </c>
      <c r="G3938">
        <v>0.27000001072883606</v>
      </c>
      <c r="H3938" t="s">
        <v>426</v>
      </c>
      <c r="I3938" t="s">
        <v>432</v>
      </c>
    </row>
    <row r="3939" spans="1:10" x14ac:dyDescent="0.2">
      <c r="A3939">
        <v>9</v>
      </c>
      <c r="B3939" t="s">
        <v>38</v>
      </c>
      <c r="C3939">
        <v>1.9990000765801597E-8</v>
      </c>
      <c r="D3939">
        <v>2234.10009765625</v>
      </c>
      <c r="E3939">
        <v>26</v>
      </c>
      <c r="F3939">
        <v>23.200000762939453</v>
      </c>
      <c r="G3939">
        <v>0.30000001192092896</v>
      </c>
      <c r="H3939" t="s">
        <v>426</v>
      </c>
      <c r="I3939" t="s">
        <v>433</v>
      </c>
    </row>
    <row r="3940" spans="1:10" x14ac:dyDescent="0.2">
      <c r="A3940">
        <v>10</v>
      </c>
      <c r="B3940" t="s">
        <v>39</v>
      </c>
      <c r="C3940">
        <v>1.9990000765801597E-8</v>
      </c>
      <c r="D3940">
        <v>3787.300048828125</v>
      </c>
      <c r="E3940">
        <v>69.599998474121094</v>
      </c>
      <c r="F3940">
        <v>20.200000762939453</v>
      </c>
      <c r="G3940">
        <v>0.23000000417232513</v>
      </c>
      <c r="H3940" t="s">
        <v>426</v>
      </c>
      <c r="I3940" t="s">
        <v>434</v>
      </c>
    </row>
    <row r="3941" spans="1:10" x14ac:dyDescent="0.2">
      <c r="A3941">
        <v>11</v>
      </c>
      <c r="B3941" t="s">
        <v>40</v>
      </c>
      <c r="C3941">
        <v>2.0010000767456404E-8</v>
      </c>
      <c r="D3941">
        <v>4901</v>
      </c>
      <c r="E3941">
        <v>11.699999809265137</v>
      </c>
      <c r="F3941">
        <v>9.8999996185302734</v>
      </c>
      <c r="G3941">
        <v>0.20000000298023224</v>
      </c>
      <c r="H3941" t="s">
        <v>426</v>
      </c>
      <c r="I3941" t="s">
        <v>435</v>
      </c>
    </row>
    <row r="3943" spans="1:10" x14ac:dyDescent="0.2">
      <c r="A3943" t="s">
        <v>62</v>
      </c>
    </row>
    <row r="3946" spans="1:10" x14ac:dyDescent="0.2">
      <c r="A3946" t="s">
        <v>368</v>
      </c>
    </row>
    <row r="3947" spans="1:10" x14ac:dyDescent="0.2">
      <c r="A3947" t="s">
        <v>369</v>
      </c>
    </row>
    <row r="3948" spans="1:10" x14ac:dyDescent="0.2">
      <c r="A3948" t="s">
        <v>21</v>
      </c>
      <c r="B3948" t="s">
        <v>22</v>
      </c>
      <c r="C3948" t="s">
        <v>370</v>
      </c>
      <c r="D3948" t="s">
        <v>371</v>
      </c>
      <c r="E3948" t="s">
        <v>372</v>
      </c>
      <c r="F3948" t="s">
        <v>373</v>
      </c>
      <c r="G3948" t="s">
        <v>374</v>
      </c>
      <c r="H3948" t="s">
        <v>375</v>
      </c>
      <c r="I3948" t="s">
        <v>376</v>
      </c>
      <c r="J3948" t="s">
        <v>377</v>
      </c>
    </row>
    <row r="3949" spans="1:10" x14ac:dyDescent="0.2">
      <c r="A3949">
        <v>1</v>
      </c>
      <c r="B3949" t="s">
        <v>30</v>
      </c>
      <c r="C3949" t="s">
        <v>378</v>
      </c>
      <c r="D3949" t="s">
        <v>379</v>
      </c>
      <c r="E3949">
        <v>1</v>
      </c>
      <c r="F3949">
        <v>15</v>
      </c>
      <c r="G3949">
        <v>84.869003295898438</v>
      </c>
      <c r="H3949">
        <v>1.8320000171661377</v>
      </c>
      <c r="I3949">
        <v>6</v>
      </c>
      <c r="J3949">
        <v>5</v>
      </c>
    </row>
    <row r="3950" spans="1:10" x14ac:dyDescent="0.2">
      <c r="A3950">
        <v>2</v>
      </c>
      <c r="B3950" t="s">
        <v>31</v>
      </c>
      <c r="C3950" t="s">
        <v>378</v>
      </c>
      <c r="D3950" t="s">
        <v>380</v>
      </c>
      <c r="E3950">
        <v>2</v>
      </c>
      <c r="F3950">
        <v>15</v>
      </c>
      <c r="G3950">
        <v>151.10800170898438</v>
      </c>
      <c r="H3950">
        <v>0.47277998924255371</v>
      </c>
      <c r="I3950">
        <v>2</v>
      </c>
      <c r="J3950">
        <v>2</v>
      </c>
    </row>
    <row r="3951" spans="1:10" x14ac:dyDescent="0.2">
      <c r="A3951">
        <v>3</v>
      </c>
      <c r="B3951" t="s">
        <v>32</v>
      </c>
      <c r="C3951" t="s">
        <v>378</v>
      </c>
      <c r="D3951" t="s">
        <v>380</v>
      </c>
      <c r="E3951">
        <v>2</v>
      </c>
      <c r="F3951">
        <v>15</v>
      </c>
      <c r="G3951">
        <v>119.48699951171875</v>
      </c>
      <c r="H3951">
        <v>0.37413999438285828</v>
      </c>
      <c r="I3951">
        <v>3</v>
      </c>
      <c r="J3951">
        <v>7</v>
      </c>
    </row>
    <row r="3952" spans="1:10" x14ac:dyDescent="0.2">
      <c r="A3952">
        <v>4</v>
      </c>
      <c r="B3952" t="s">
        <v>33</v>
      </c>
      <c r="C3952" t="s">
        <v>378</v>
      </c>
      <c r="D3952" t="s">
        <v>380</v>
      </c>
      <c r="E3952">
        <v>2</v>
      </c>
      <c r="F3952">
        <v>15</v>
      </c>
      <c r="G3952">
        <v>107.24500274658203</v>
      </c>
      <c r="H3952">
        <v>0.33583998680114746</v>
      </c>
      <c r="I3952">
        <v>2</v>
      </c>
      <c r="J3952">
        <v>2.4000000953674316</v>
      </c>
    </row>
    <row r="3953" spans="1:10" x14ac:dyDescent="0.2">
      <c r="A3953">
        <v>5</v>
      </c>
      <c r="B3953" t="s">
        <v>34</v>
      </c>
      <c r="C3953" t="s">
        <v>378</v>
      </c>
      <c r="D3953" t="s">
        <v>381</v>
      </c>
      <c r="E3953">
        <v>4</v>
      </c>
      <c r="F3953">
        <v>15</v>
      </c>
      <c r="G3953">
        <v>129.45700073242188</v>
      </c>
      <c r="H3953">
        <v>1.1910099983215332</v>
      </c>
      <c r="I3953">
        <v>4.9000000953674316</v>
      </c>
      <c r="J3953">
        <v>4.1999998092651367</v>
      </c>
    </row>
    <row r="3954" spans="1:10" x14ac:dyDescent="0.2">
      <c r="A3954">
        <v>6</v>
      </c>
      <c r="B3954" t="s">
        <v>35</v>
      </c>
      <c r="C3954" t="s">
        <v>378</v>
      </c>
      <c r="D3954" t="s">
        <v>381</v>
      </c>
      <c r="E3954">
        <v>4</v>
      </c>
      <c r="F3954">
        <v>15</v>
      </c>
      <c r="G3954">
        <v>90.679000854492188</v>
      </c>
      <c r="H3954">
        <v>0.83393001556396484</v>
      </c>
      <c r="I3954">
        <v>5.5</v>
      </c>
      <c r="J3954">
        <v>5.9000000953674316</v>
      </c>
    </row>
    <row r="3955" spans="1:10" x14ac:dyDescent="0.2">
      <c r="A3955">
        <v>7</v>
      </c>
      <c r="B3955" t="s">
        <v>36</v>
      </c>
      <c r="C3955" t="s">
        <v>378</v>
      </c>
      <c r="D3955" t="s">
        <v>381</v>
      </c>
      <c r="E3955">
        <v>4</v>
      </c>
      <c r="F3955">
        <v>15</v>
      </c>
      <c r="G3955">
        <v>77.502998352050781</v>
      </c>
      <c r="H3955">
        <v>0.71253997087478638</v>
      </c>
      <c r="I3955">
        <v>3.2999999523162842</v>
      </c>
      <c r="J3955">
        <v>4.0999999046325684</v>
      </c>
    </row>
    <row r="3956" spans="1:10" x14ac:dyDescent="0.2">
      <c r="A3956">
        <v>8</v>
      </c>
      <c r="B3956" t="s">
        <v>37</v>
      </c>
      <c r="C3956" t="s">
        <v>378</v>
      </c>
      <c r="D3956" t="s">
        <v>381</v>
      </c>
      <c r="E3956">
        <v>4</v>
      </c>
      <c r="F3956">
        <v>15</v>
      </c>
      <c r="G3956">
        <v>107.51300048828125</v>
      </c>
      <c r="H3956">
        <v>0.98900002241134644</v>
      </c>
      <c r="I3956">
        <v>7.5</v>
      </c>
      <c r="J3956">
        <v>3</v>
      </c>
    </row>
    <row r="3957" spans="1:10" x14ac:dyDescent="0.2">
      <c r="A3957">
        <v>9</v>
      </c>
      <c r="B3957" t="s">
        <v>38</v>
      </c>
      <c r="C3957" t="s">
        <v>378</v>
      </c>
      <c r="D3957" t="s">
        <v>382</v>
      </c>
      <c r="E3957">
        <v>5</v>
      </c>
      <c r="F3957">
        <v>15</v>
      </c>
      <c r="G3957">
        <v>134.93400573730469</v>
      </c>
      <c r="H3957">
        <v>0.19359999895095825</v>
      </c>
      <c r="I3957">
        <v>3.5</v>
      </c>
      <c r="J3957">
        <v>3.5999999046325684</v>
      </c>
    </row>
    <row r="3958" spans="1:10" x14ac:dyDescent="0.2">
      <c r="A3958">
        <v>10</v>
      </c>
      <c r="B3958" t="s">
        <v>39</v>
      </c>
      <c r="C3958" t="s">
        <v>378</v>
      </c>
      <c r="D3958" t="s">
        <v>382</v>
      </c>
      <c r="E3958">
        <v>5</v>
      </c>
      <c r="F3958">
        <v>15</v>
      </c>
      <c r="G3958">
        <v>146.42500305175781</v>
      </c>
      <c r="H3958">
        <v>0.21017999947071075</v>
      </c>
      <c r="I3958">
        <v>1</v>
      </c>
      <c r="J3958">
        <v>3.2999999523162842</v>
      </c>
    </row>
    <row r="3959" spans="1:10" x14ac:dyDescent="0.2">
      <c r="A3959">
        <v>11</v>
      </c>
      <c r="B3959" t="s">
        <v>40</v>
      </c>
      <c r="C3959" t="s">
        <v>378</v>
      </c>
      <c r="D3959" t="s">
        <v>382</v>
      </c>
      <c r="E3959">
        <v>5</v>
      </c>
      <c r="F3959">
        <v>15</v>
      </c>
      <c r="G3959">
        <v>191.38900756835938</v>
      </c>
      <c r="H3959">
        <v>0.27485001087188721</v>
      </c>
      <c r="I3959">
        <v>3</v>
      </c>
      <c r="J3959">
        <v>4</v>
      </c>
    </row>
    <row r="3961" spans="1:10" x14ac:dyDescent="0.2">
      <c r="A3961" t="s">
        <v>21</v>
      </c>
      <c r="B3961" t="s">
        <v>22</v>
      </c>
      <c r="C3961" t="s">
        <v>383</v>
      </c>
      <c r="D3961" t="s">
        <v>384</v>
      </c>
      <c r="E3961" t="s">
        <v>385</v>
      </c>
      <c r="F3961" t="s">
        <v>386</v>
      </c>
      <c r="G3961" t="s">
        <v>387</v>
      </c>
      <c r="H3961" t="s">
        <v>388</v>
      </c>
      <c r="I3961" t="s">
        <v>389</v>
      </c>
      <c r="J3961" t="s">
        <v>390</v>
      </c>
    </row>
    <row r="3962" spans="1:10" x14ac:dyDescent="0.2">
      <c r="A3962">
        <v>1</v>
      </c>
      <c r="B3962" t="s">
        <v>30</v>
      </c>
      <c r="C3962">
        <v>10</v>
      </c>
      <c r="D3962">
        <v>5</v>
      </c>
      <c r="E3962">
        <v>1</v>
      </c>
      <c r="F3962">
        <v>64</v>
      </c>
      <c r="G3962">
        <v>1630</v>
      </c>
      <c r="H3962">
        <v>0.69999998807907104</v>
      </c>
      <c r="I3962">
        <v>9.3000001907348633</v>
      </c>
      <c r="J3962" t="s">
        <v>391</v>
      </c>
    </row>
    <row r="3963" spans="1:10" x14ac:dyDescent="0.2">
      <c r="A3963">
        <v>2</v>
      </c>
      <c r="B3963" t="s">
        <v>31</v>
      </c>
      <c r="C3963">
        <v>20</v>
      </c>
      <c r="D3963">
        <v>10</v>
      </c>
      <c r="E3963">
        <v>0</v>
      </c>
      <c r="F3963">
        <v>64</v>
      </c>
      <c r="G3963">
        <v>1686</v>
      </c>
      <c r="H3963">
        <v>0.69999998807907104</v>
      </c>
      <c r="I3963" t="s">
        <v>392</v>
      </c>
      <c r="J3963" t="s">
        <v>393</v>
      </c>
    </row>
    <row r="3964" spans="1:10" x14ac:dyDescent="0.2">
      <c r="A3964">
        <v>3</v>
      </c>
      <c r="B3964" t="s">
        <v>32</v>
      </c>
      <c r="C3964">
        <v>20</v>
      </c>
      <c r="D3964">
        <v>10</v>
      </c>
      <c r="E3964">
        <v>0</v>
      </c>
      <c r="F3964">
        <v>64</v>
      </c>
      <c r="G3964">
        <v>1672</v>
      </c>
      <c r="H3964">
        <v>0.69999998807907104</v>
      </c>
      <c r="I3964" t="s">
        <v>392</v>
      </c>
      <c r="J3964" t="s">
        <v>393</v>
      </c>
    </row>
    <row r="3965" spans="1:10" x14ac:dyDescent="0.2">
      <c r="A3965">
        <v>4</v>
      </c>
      <c r="B3965" t="s">
        <v>33</v>
      </c>
      <c r="C3965">
        <v>20</v>
      </c>
      <c r="D3965">
        <v>10</v>
      </c>
      <c r="E3965">
        <v>1</v>
      </c>
      <c r="F3965">
        <v>64</v>
      </c>
      <c r="G3965">
        <v>1664</v>
      </c>
      <c r="H3965">
        <v>0.69999998807907104</v>
      </c>
      <c r="I3965" t="s">
        <v>392</v>
      </c>
      <c r="J3965" t="s">
        <v>393</v>
      </c>
    </row>
    <row r="3966" spans="1:10" x14ac:dyDescent="0.2">
      <c r="A3966">
        <v>5</v>
      </c>
      <c r="B3966" t="s">
        <v>34</v>
      </c>
      <c r="C3966">
        <v>10</v>
      </c>
      <c r="D3966">
        <v>5</v>
      </c>
      <c r="E3966">
        <v>1</v>
      </c>
      <c r="F3966">
        <v>32</v>
      </c>
      <c r="G3966">
        <v>1658</v>
      </c>
      <c r="H3966">
        <v>0.69999998807907104</v>
      </c>
      <c r="I3966">
        <v>9.3000001907348633</v>
      </c>
      <c r="J3966" t="s">
        <v>391</v>
      </c>
    </row>
    <row r="3967" spans="1:10" x14ac:dyDescent="0.2">
      <c r="A3967">
        <v>6</v>
      </c>
      <c r="B3967" t="s">
        <v>35</v>
      </c>
      <c r="C3967">
        <v>20</v>
      </c>
      <c r="D3967">
        <v>10</v>
      </c>
      <c r="E3967">
        <v>1</v>
      </c>
      <c r="F3967">
        <v>32</v>
      </c>
      <c r="G3967">
        <v>1632</v>
      </c>
      <c r="H3967">
        <v>0.69999998807907104</v>
      </c>
      <c r="I3967">
        <v>9.3000001907348633</v>
      </c>
      <c r="J3967" t="s">
        <v>391</v>
      </c>
    </row>
    <row r="3968" spans="1:10" x14ac:dyDescent="0.2">
      <c r="A3968">
        <v>7</v>
      </c>
      <c r="B3968" t="s">
        <v>36</v>
      </c>
      <c r="C3968">
        <v>20</v>
      </c>
      <c r="D3968">
        <v>10</v>
      </c>
      <c r="E3968">
        <v>1</v>
      </c>
      <c r="F3968">
        <v>32</v>
      </c>
      <c r="G3968">
        <v>1622</v>
      </c>
      <c r="H3968">
        <v>0.69999998807907104</v>
      </c>
      <c r="I3968">
        <v>9.3000001907348633</v>
      </c>
      <c r="J3968" t="s">
        <v>391</v>
      </c>
    </row>
    <row r="3969" spans="1:10" x14ac:dyDescent="0.2">
      <c r="A3969">
        <v>8</v>
      </c>
      <c r="B3969" t="s">
        <v>37</v>
      </c>
      <c r="C3969">
        <v>20</v>
      </c>
      <c r="D3969">
        <v>10</v>
      </c>
      <c r="E3969">
        <v>1</v>
      </c>
      <c r="F3969">
        <v>32</v>
      </c>
      <c r="G3969">
        <v>1642</v>
      </c>
      <c r="H3969">
        <v>0.69999998807907104</v>
      </c>
      <c r="I3969">
        <v>9.3000001907348633</v>
      </c>
      <c r="J3969" t="s">
        <v>391</v>
      </c>
    </row>
    <row r="3970" spans="1:10" x14ac:dyDescent="0.2">
      <c r="A3970">
        <v>9</v>
      </c>
      <c r="B3970" t="s">
        <v>38</v>
      </c>
      <c r="C3970">
        <v>20</v>
      </c>
      <c r="D3970">
        <v>10</v>
      </c>
      <c r="E3970">
        <v>1</v>
      </c>
      <c r="F3970">
        <v>32</v>
      </c>
      <c r="G3970">
        <v>1690</v>
      </c>
      <c r="H3970">
        <v>0.69999998807907104</v>
      </c>
      <c r="I3970" t="s">
        <v>392</v>
      </c>
      <c r="J3970" t="s">
        <v>393</v>
      </c>
    </row>
    <row r="3971" spans="1:10" x14ac:dyDescent="0.2">
      <c r="A3971">
        <v>10</v>
      </c>
      <c r="B3971" t="s">
        <v>39</v>
      </c>
      <c r="C3971">
        <v>30</v>
      </c>
      <c r="D3971">
        <v>15</v>
      </c>
      <c r="E3971">
        <v>0</v>
      </c>
      <c r="F3971">
        <v>32</v>
      </c>
      <c r="G3971">
        <v>1706</v>
      </c>
      <c r="H3971">
        <v>0.69999998807907104</v>
      </c>
      <c r="I3971" t="s">
        <v>392</v>
      </c>
      <c r="J3971" t="s">
        <v>393</v>
      </c>
    </row>
    <row r="3972" spans="1:10" x14ac:dyDescent="0.2">
      <c r="A3972">
        <v>11</v>
      </c>
      <c r="B3972" t="s">
        <v>40</v>
      </c>
      <c r="C3972">
        <v>30</v>
      </c>
      <c r="D3972">
        <v>15</v>
      </c>
      <c r="E3972">
        <v>1</v>
      </c>
      <c r="F3972">
        <v>32</v>
      </c>
      <c r="G3972">
        <v>1738</v>
      </c>
      <c r="H3972">
        <v>0.69999998807907104</v>
      </c>
      <c r="I3972" t="s">
        <v>392</v>
      </c>
      <c r="J3972" t="s">
        <v>393</v>
      </c>
    </row>
    <row r="3974" spans="1:10" x14ac:dyDescent="0.2">
      <c r="A3974" t="s">
        <v>394</v>
      </c>
    </row>
    <row r="3975" spans="1:10" x14ac:dyDescent="0.2">
      <c r="A3975" t="s">
        <v>395</v>
      </c>
      <c r="B3975" t="s">
        <v>396</v>
      </c>
      <c r="C3975">
        <v>2</v>
      </c>
      <c r="D3975">
        <v>3</v>
      </c>
      <c r="E3975">
        <v>4</v>
      </c>
      <c r="F3975">
        <v>5</v>
      </c>
    </row>
    <row r="3976" spans="1:10" x14ac:dyDescent="0.2">
      <c r="A3976">
        <v>1</v>
      </c>
      <c r="B3976" t="s">
        <v>397</v>
      </c>
      <c r="C3976" t="s">
        <v>398</v>
      </c>
      <c r="D3976" t="s">
        <v>392</v>
      </c>
      <c r="E3976" t="s">
        <v>399</v>
      </c>
      <c r="F3976" t="s">
        <v>400</v>
      </c>
    </row>
    <row r="3977" spans="1:10" x14ac:dyDescent="0.2">
      <c r="A3977">
        <v>2</v>
      </c>
      <c r="B3977" t="s">
        <v>392</v>
      </c>
      <c r="C3977" t="s">
        <v>401</v>
      </c>
      <c r="D3977" t="s">
        <v>392</v>
      </c>
      <c r="E3977" t="s">
        <v>402</v>
      </c>
      <c r="F3977" t="s">
        <v>403</v>
      </c>
    </row>
    <row r="3978" spans="1:10" x14ac:dyDescent="0.2">
      <c r="A3978">
        <v>3</v>
      </c>
      <c r="B3978" t="s">
        <v>392</v>
      </c>
      <c r="C3978" t="s">
        <v>404</v>
      </c>
      <c r="D3978" t="s">
        <v>392</v>
      </c>
      <c r="E3978" t="s">
        <v>405</v>
      </c>
      <c r="F3978" t="s">
        <v>40</v>
      </c>
    </row>
    <row r="3979" spans="1:10" x14ac:dyDescent="0.2">
      <c r="A3979">
        <v>4</v>
      </c>
      <c r="B3979" t="s">
        <v>392</v>
      </c>
      <c r="C3979" t="s">
        <v>392</v>
      </c>
      <c r="D3979" t="s">
        <v>392</v>
      </c>
      <c r="E3979" t="s">
        <v>406</v>
      </c>
      <c r="F3979" t="s">
        <v>392</v>
      </c>
    </row>
    <row r="3981" spans="1:10" x14ac:dyDescent="0.2">
      <c r="A3981" t="s">
        <v>407</v>
      </c>
    </row>
    <row r="3983" spans="1:10" x14ac:dyDescent="0.2">
      <c r="A3983" t="s">
        <v>408</v>
      </c>
    </row>
    <row r="3984" spans="1:10" x14ac:dyDescent="0.2">
      <c r="A3984" t="s">
        <v>21</v>
      </c>
      <c r="B3984" t="s">
        <v>22</v>
      </c>
      <c r="C3984" t="s">
        <v>409</v>
      </c>
      <c r="D3984" t="s">
        <v>43</v>
      </c>
      <c r="E3984" t="s">
        <v>410</v>
      </c>
      <c r="F3984" t="s">
        <v>46</v>
      </c>
      <c r="G3984" t="s">
        <v>47</v>
      </c>
      <c r="H3984" t="s">
        <v>30</v>
      </c>
    </row>
    <row r="3985" spans="1:9" x14ac:dyDescent="0.2">
      <c r="A3985">
        <v>1</v>
      </c>
      <c r="B3985" t="s">
        <v>30</v>
      </c>
      <c r="C3985" t="s">
        <v>411</v>
      </c>
      <c r="D3985">
        <v>3.7672998905181885</v>
      </c>
      <c r="E3985">
        <v>3.4723999500274658</v>
      </c>
      <c r="F3985">
        <v>21.532199859619141</v>
      </c>
      <c r="G3985">
        <v>0.16130000352859497</v>
      </c>
      <c r="H3985">
        <v>1</v>
      </c>
    </row>
    <row r="3986" spans="1:9" x14ac:dyDescent="0.2">
      <c r="A3986">
        <v>2</v>
      </c>
      <c r="B3986" t="s">
        <v>31</v>
      </c>
      <c r="C3986" t="s">
        <v>412</v>
      </c>
      <c r="D3986">
        <v>7.5739998817443848</v>
      </c>
      <c r="E3986">
        <v>1.614799976348877</v>
      </c>
      <c r="F3986">
        <v>1.996399998664856</v>
      </c>
      <c r="G3986">
        <v>0.80889999866485596</v>
      </c>
      <c r="H3986">
        <v>1</v>
      </c>
    </row>
    <row r="3987" spans="1:9" x14ac:dyDescent="0.2">
      <c r="A3987">
        <v>3</v>
      </c>
      <c r="B3987" t="s">
        <v>50</v>
      </c>
      <c r="C3987" t="s">
        <v>413</v>
      </c>
      <c r="D3987">
        <v>15.250300407409668</v>
      </c>
      <c r="E3987">
        <v>1.0709999799728394</v>
      </c>
      <c r="F3987">
        <v>1.2035000324249268</v>
      </c>
      <c r="G3987">
        <v>0.88969999551773071</v>
      </c>
      <c r="H3987">
        <v>1.0002000331878662</v>
      </c>
    </row>
    <row r="3988" spans="1:9" x14ac:dyDescent="0.2">
      <c r="A3988">
        <v>4</v>
      </c>
      <c r="B3988" t="s">
        <v>51</v>
      </c>
      <c r="C3988" t="s">
        <v>414</v>
      </c>
      <c r="D3988">
        <v>24.793899536132812</v>
      </c>
      <c r="E3988">
        <v>0.86309999227523804</v>
      </c>
      <c r="F3988">
        <v>0.93500000238418579</v>
      </c>
      <c r="G3988">
        <v>0.92309999465942383</v>
      </c>
      <c r="H3988">
        <v>1.0001000165939331</v>
      </c>
    </row>
    <row r="3989" spans="1:9" x14ac:dyDescent="0.2">
      <c r="A3989">
        <v>5</v>
      </c>
      <c r="B3989" t="s">
        <v>52</v>
      </c>
      <c r="C3989" t="s">
        <v>415</v>
      </c>
      <c r="D3989">
        <v>11.592599868774414</v>
      </c>
      <c r="E3989">
        <v>5.3768000602722168</v>
      </c>
      <c r="F3989">
        <v>10.723799705505371</v>
      </c>
      <c r="G3989">
        <v>0.49950000643730164</v>
      </c>
      <c r="H3989">
        <v>1.0038000345230103</v>
      </c>
    </row>
    <row r="3990" spans="1:9" x14ac:dyDescent="0.2">
      <c r="A3990">
        <v>6</v>
      </c>
      <c r="B3990" t="s">
        <v>53</v>
      </c>
      <c r="C3990" t="s">
        <v>416</v>
      </c>
      <c r="D3990">
        <v>21.579999923706055</v>
      </c>
      <c r="E3990">
        <v>3.6456000804901123</v>
      </c>
      <c r="F3990">
        <v>5.8873000144958496</v>
      </c>
      <c r="G3990">
        <v>0.61500000953674316</v>
      </c>
      <c r="H3990">
        <v>1.0068999528884888</v>
      </c>
    </row>
    <row r="3991" spans="1:9" x14ac:dyDescent="0.2">
      <c r="A3991">
        <v>7</v>
      </c>
      <c r="B3991" t="s">
        <v>54</v>
      </c>
      <c r="C3991" t="s">
        <v>414</v>
      </c>
      <c r="D3991">
        <v>55.340999603271484</v>
      </c>
      <c r="E3991">
        <v>3.2097001075744629</v>
      </c>
      <c r="F3991">
        <v>4.4021000862121582</v>
      </c>
      <c r="G3991">
        <v>0.72850000858306885</v>
      </c>
      <c r="H3991">
        <v>1.0009000301361084</v>
      </c>
    </row>
    <row r="3992" spans="1:9" x14ac:dyDescent="0.2">
      <c r="A3992">
        <v>8</v>
      </c>
      <c r="B3992" t="s">
        <v>55</v>
      </c>
      <c r="C3992" t="s">
        <v>416</v>
      </c>
      <c r="D3992">
        <v>20.350000381469727</v>
      </c>
      <c r="E3992">
        <v>4.6729998588562012</v>
      </c>
      <c r="F3992">
        <v>7.9214000701904297</v>
      </c>
      <c r="G3992">
        <v>0.58609998226165771</v>
      </c>
      <c r="H3992">
        <v>1.0065000057220459</v>
      </c>
    </row>
    <row r="3993" spans="1:9" x14ac:dyDescent="0.2">
      <c r="A3993">
        <v>9</v>
      </c>
      <c r="B3993" t="s">
        <v>56</v>
      </c>
      <c r="C3993" t="s">
        <v>417</v>
      </c>
      <c r="D3993">
        <v>23.877099990844727</v>
      </c>
      <c r="E3993">
        <v>0.19910000264644623</v>
      </c>
      <c r="F3993">
        <v>0.20250000059604645</v>
      </c>
      <c r="G3993">
        <v>0.98320001363754272</v>
      </c>
      <c r="H3993">
        <v>1</v>
      </c>
    </row>
    <row r="3994" spans="1:9" x14ac:dyDescent="0.2">
      <c r="A3994">
        <v>10</v>
      </c>
      <c r="B3994" t="s">
        <v>57</v>
      </c>
      <c r="C3994" t="s">
        <v>418</v>
      </c>
      <c r="D3994">
        <v>42.30059814453125</v>
      </c>
      <c r="E3994">
        <v>0.26780000329017639</v>
      </c>
      <c r="F3994">
        <v>0.27369999885559082</v>
      </c>
      <c r="G3994">
        <v>0.97869998216629028</v>
      </c>
      <c r="H3994">
        <v>1</v>
      </c>
    </row>
    <row r="3995" spans="1:9" x14ac:dyDescent="0.2">
      <c r="A3995">
        <v>11</v>
      </c>
      <c r="B3995" t="s">
        <v>58</v>
      </c>
      <c r="C3995" t="s">
        <v>419</v>
      </c>
      <c r="D3995">
        <v>99.9833984375</v>
      </c>
      <c r="E3995">
        <v>0.59130001068115234</v>
      </c>
      <c r="F3995">
        <v>0.60600000619888306</v>
      </c>
      <c r="G3995">
        <v>0.9757000207901001</v>
      </c>
      <c r="H3995">
        <v>1</v>
      </c>
    </row>
    <row r="3997" spans="1:9" x14ac:dyDescent="0.2">
      <c r="A3997" t="s">
        <v>420</v>
      </c>
    </row>
    <row r="3998" spans="1:9" x14ac:dyDescent="0.2">
      <c r="A3998" t="s">
        <v>21</v>
      </c>
      <c r="B3998" t="s">
        <v>22</v>
      </c>
      <c r="C3998" t="s">
        <v>421</v>
      </c>
      <c r="D3998" t="s">
        <v>24</v>
      </c>
      <c r="E3998" t="s">
        <v>422</v>
      </c>
      <c r="F3998" t="s">
        <v>423</v>
      </c>
      <c r="G3998" t="s">
        <v>27</v>
      </c>
      <c r="H3998" t="s">
        <v>424</v>
      </c>
      <c r="I3998" t="s">
        <v>425</v>
      </c>
    </row>
    <row r="3999" spans="1:9" x14ac:dyDescent="0.2">
      <c r="A3999">
        <v>1</v>
      </c>
      <c r="B3999" t="s">
        <v>30</v>
      </c>
      <c r="C3999">
        <v>2.0010000767456404E-8</v>
      </c>
      <c r="D3999">
        <v>518.70001220703125</v>
      </c>
      <c r="E3999">
        <v>137.5</v>
      </c>
      <c r="F3999">
        <v>84</v>
      </c>
      <c r="G3999">
        <v>0.74000000953674316</v>
      </c>
      <c r="H3999" t="s">
        <v>426</v>
      </c>
      <c r="I3999" t="s">
        <v>427</v>
      </c>
    </row>
    <row r="4000" spans="1:9" x14ac:dyDescent="0.2">
      <c r="A4000">
        <v>2</v>
      </c>
      <c r="B4000" t="s">
        <v>31</v>
      </c>
      <c r="C4000">
        <v>2.0010000767456404E-8</v>
      </c>
      <c r="D4000">
        <v>2201.199951171875</v>
      </c>
      <c r="E4000">
        <v>15.699999809265137</v>
      </c>
      <c r="F4000">
        <v>11</v>
      </c>
      <c r="G4000">
        <v>0.30000001192092896</v>
      </c>
      <c r="H4000" t="s">
        <v>426</v>
      </c>
      <c r="I4000" t="s">
        <v>428</v>
      </c>
    </row>
    <row r="4001" spans="1:10" x14ac:dyDescent="0.2">
      <c r="A4001">
        <v>3</v>
      </c>
      <c r="B4001" t="s">
        <v>32</v>
      </c>
      <c r="C4001">
        <v>2.0010000767456404E-8</v>
      </c>
      <c r="D4001">
        <v>5679.7998046875</v>
      </c>
      <c r="E4001">
        <v>33.599998474121094</v>
      </c>
      <c r="F4001">
        <v>22.700000762939453</v>
      </c>
      <c r="G4001">
        <v>0.18999999761581421</v>
      </c>
      <c r="H4001" t="s">
        <v>426</v>
      </c>
      <c r="I4001" t="s">
        <v>429</v>
      </c>
    </row>
    <row r="4002" spans="1:10" x14ac:dyDescent="0.2">
      <c r="A4002">
        <v>4</v>
      </c>
      <c r="B4002" t="s">
        <v>33</v>
      </c>
      <c r="C4002">
        <v>1.9990000765801597E-8</v>
      </c>
      <c r="D4002">
        <v>9333.5</v>
      </c>
      <c r="E4002">
        <v>48.799999237060547</v>
      </c>
      <c r="F4002">
        <v>43.299999237060547</v>
      </c>
      <c r="G4002">
        <v>0.15000000596046448</v>
      </c>
      <c r="H4002" t="s">
        <v>426</v>
      </c>
      <c r="I4002" t="s">
        <v>430</v>
      </c>
    </row>
    <row r="4003" spans="1:10" x14ac:dyDescent="0.2">
      <c r="A4003">
        <v>5</v>
      </c>
      <c r="B4003" t="s">
        <v>34</v>
      </c>
      <c r="C4003">
        <v>1.9990000765801597E-8</v>
      </c>
      <c r="D4003">
        <v>946.0999755859375</v>
      </c>
      <c r="E4003">
        <v>8</v>
      </c>
      <c r="F4003">
        <v>6</v>
      </c>
      <c r="G4003">
        <v>0.46000000834465027</v>
      </c>
      <c r="H4003" t="s">
        <v>426</v>
      </c>
      <c r="I4003" t="s">
        <v>431</v>
      </c>
    </row>
    <row r="4004" spans="1:10" x14ac:dyDescent="0.2">
      <c r="A4004">
        <v>6</v>
      </c>
      <c r="B4004" t="s">
        <v>35</v>
      </c>
      <c r="C4004">
        <v>1.9999999878450581E-8</v>
      </c>
      <c r="D4004">
        <v>3476.10009765625</v>
      </c>
      <c r="E4004">
        <v>37.200000762939453</v>
      </c>
      <c r="F4004">
        <v>18.200000762939453</v>
      </c>
      <c r="G4004">
        <v>0.23999999463558197</v>
      </c>
      <c r="H4004" t="s">
        <v>426</v>
      </c>
      <c r="I4004" t="s">
        <v>432</v>
      </c>
    </row>
    <row r="4005" spans="1:10" x14ac:dyDescent="0.2">
      <c r="A4005">
        <v>7</v>
      </c>
      <c r="B4005" t="s">
        <v>36</v>
      </c>
      <c r="C4005">
        <v>1.9990000765801597E-8</v>
      </c>
      <c r="D4005">
        <v>10542.5</v>
      </c>
      <c r="E4005">
        <v>126.69999694824219</v>
      </c>
      <c r="F4005">
        <v>38.400001525878906</v>
      </c>
      <c r="G4005">
        <v>0.14000000059604645</v>
      </c>
      <c r="H4005" t="s">
        <v>426</v>
      </c>
      <c r="I4005" t="s">
        <v>430</v>
      </c>
    </row>
    <row r="4006" spans="1:10" x14ac:dyDescent="0.2">
      <c r="A4006">
        <v>8</v>
      </c>
      <c r="B4006" t="s">
        <v>37</v>
      </c>
      <c r="C4006">
        <v>1.9999999878450581E-8</v>
      </c>
      <c r="D4006">
        <v>2742.5</v>
      </c>
      <c r="E4006">
        <v>17.200000762939453</v>
      </c>
      <c r="F4006">
        <v>15</v>
      </c>
      <c r="G4006">
        <v>0.27000001072883606</v>
      </c>
      <c r="H4006" t="s">
        <v>426</v>
      </c>
      <c r="I4006" t="s">
        <v>432</v>
      </c>
    </row>
    <row r="4007" spans="1:10" x14ac:dyDescent="0.2">
      <c r="A4007">
        <v>9</v>
      </c>
      <c r="B4007" t="s">
        <v>38</v>
      </c>
      <c r="C4007">
        <v>1.9990000765801597E-8</v>
      </c>
      <c r="D4007">
        <v>2234.10009765625</v>
      </c>
      <c r="E4007">
        <v>26</v>
      </c>
      <c r="F4007">
        <v>23.200000762939453</v>
      </c>
      <c r="G4007">
        <v>0.30000001192092896</v>
      </c>
      <c r="H4007" t="s">
        <v>426</v>
      </c>
      <c r="I4007" t="s">
        <v>433</v>
      </c>
    </row>
    <row r="4008" spans="1:10" x14ac:dyDescent="0.2">
      <c r="A4008">
        <v>10</v>
      </c>
      <c r="B4008" t="s">
        <v>39</v>
      </c>
      <c r="C4008">
        <v>1.9990000765801597E-8</v>
      </c>
      <c r="D4008">
        <v>3787.300048828125</v>
      </c>
      <c r="E4008">
        <v>69.599998474121094</v>
      </c>
      <c r="F4008">
        <v>20.200000762939453</v>
      </c>
      <c r="G4008">
        <v>0.23000000417232513</v>
      </c>
      <c r="H4008" t="s">
        <v>426</v>
      </c>
      <c r="I4008" t="s">
        <v>434</v>
      </c>
    </row>
    <row r="4009" spans="1:10" x14ac:dyDescent="0.2">
      <c r="A4009">
        <v>11</v>
      </c>
      <c r="B4009" t="s">
        <v>40</v>
      </c>
      <c r="C4009">
        <v>2.0010000767456404E-8</v>
      </c>
      <c r="D4009">
        <v>4901</v>
      </c>
      <c r="E4009">
        <v>11.699999809265137</v>
      </c>
      <c r="F4009">
        <v>9.8999996185302734</v>
      </c>
      <c r="G4009">
        <v>0.20000000298023224</v>
      </c>
      <c r="H4009" t="s">
        <v>426</v>
      </c>
      <c r="I4009" t="s">
        <v>435</v>
      </c>
    </row>
    <row r="4011" spans="1:10" x14ac:dyDescent="0.2">
      <c r="A4011" t="s">
        <v>62</v>
      </c>
    </row>
    <row r="4014" spans="1:10" x14ac:dyDescent="0.2">
      <c r="A4014" t="s">
        <v>368</v>
      </c>
    </row>
    <row r="4015" spans="1:10" x14ac:dyDescent="0.2">
      <c r="A4015" t="s">
        <v>369</v>
      </c>
    </row>
    <row r="4016" spans="1:10" x14ac:dyDescent="0.2">
      <c r="A4016" t="s">
        <v>21</v>
      </c>
      <c r="B4016" t="s">
        <v>22</v>
      </c>
      <c r="C4016" t="s">
        <v>370</v>
      </c>
      <c r="D4016" t="s">
        <v>371</v>
      </c>
      <c r="E4016" t="s">
        <v>372</v>
      </c>
      <c r="F4016" t="s">
        <v>373</v>
      </c>
      <c r="G4016" t="s">
        <v>374</v>
      </c>
      <c r="H4016" t="s">
        <v>375</v>
      </c>
      <c r="I4016" t="s">
        <v>376</v>
      </c>
      <c r="J4016" t="s">
        <v>377</v>
      </c>
    </row>
    <row r="4017" spans="1:10" x14ac:dyDescent="0.2">
      <c r="A4017">
        <v>1</v>
      </c>
      <c r="B4017" t="s">
        <v>30</v>
      </c>
      <c r="C4017" t="s">
        <v>378</v>
      </c>
      <c r="D4017" t="s">
        <v>379</v>
      </c>
      <c r="E4017">
        <v>1</v>
      </c>
      <c r="F4017">
        <v>15</v>
      </c>
      <c r="G4017">
        <v>84.869003295898438</v>
      </c>
      <c r="H4017">
        <v>1.8320000171661377</v>
      </c>
      <c r="I4017">
        <v>6</v>
      </c>
      <c r="J4017">
        <v>5</v>
      </c>
    </row>
    <row r="4018" spans="1:10" x14ac:dyDescent="0.2">
      <c r="A4018">
        <v>2</v>
      </c>
      <c r="B4018" t="s">
        <v>31</v>
      </c>
      <c r="C4018" t="s">
        <v>378</v>
      </c>
      <c r="D4018" t="s">
        <v>380</v>
      </c>
      <c r="E4018">
        <v>2</v>
      </c>
      <c r="F4018">
        <v>15</v>
      </c>
      <c r="G4018">
        <v>151.10800170898438</v>
      </c>
      <c r="H4018">
        <v>0.47277998924255371</v>
      </c>
      <c r="I4018">
        <v>2</v>
      </c>
      <c r="J4018">
        <v>2</v>
      </c>
    </row>
    <row r="4019" spans="1:10" x14ac:dyDescent="0.2">
      <c r="A4019">
        <v>3</v>
      </c>
      <c r="B4019" t="s">
        <v>32</v>
      </c>
      <c r="C4019" t="s">
        <v>378</v>
      </c>
      <c r="D4019" t="s">
        <v>380</v>
      </c>
      <c r="E4019">
        <v>2</v>
      </c>
      <c r="F4019">
        <v>15</v>
      </c>
      <c r="G4019">
        <v>119.48699951171875</v>
      </c>
      <c r="H4019">
        <v>0.37413999438285828</v>
      </c>
      <c r="I4019">
        <v>3</v>
      </c>
      <c r="J4019">
        <v>7</v>
      </c>
    </row>
    <row r="4020" spans="1:10" x14ac:dyDescent="0.2">
      <c r="A4020">
        <v>4</v>
      </c>
      <c r="B4020" t="s">
        <v>33</v>
      </c>
      <c r="C4020" t="s">
        <v>378</v>
      </c>
      <c r="D4020" t="s">
        <v>380</v>
      </c>
      <c r="E4020">
        <v>2</v>
      </c>
      <c r="F4020">
        <v>15</v>
      </c>
      <c r="G4020">
        <v>107.24500274658203</v>
      </c>
      <c r="H4020">
        <v>0.33583998680114746</v>
      </c>
      <c r="I4020">
        <v>2</v>
      </c>
      <c r="J4020">
        <v>2.4000000953674316</v>
      </c>
    </row>
    <row r="4021" spans="1:10" x14ac:dyDescent="0.2">
      <c r="A4021">
        <v>5</v>
      </c>
      <c r="B4021" t="s">
        <v>34</v>
      </c>
      <c r="C4021" t="s">
        <v>378</v>
      </c>
      <c r="D4021" t="s">
        <v>381</v>
      </c>
      <c r="E4021">
        <v>4</v>
      </c>
      <c r="F4021">
        <v>15</v>
      </c>
      <c r="G4021">
        <v>129.45700073242188</v>
      </c>
      <c r="H4021">
        <v>1.1910099983215332</v>
      </c>
      <c r="I4021">
        <v>4.9000000953674316</v>
      </c>
      <c r="J4021">
        <v>4.1999998092651367</v>
      </c>
    </row>
    <row r="4022" spans="1:10" x14ac:dyDescent="0.2">
      <c r="A4022">
        <v>6</v>
      </c>
      <c r="B4022" t="s">
        <v>35</v>
      </c>
      <c r="C4022" t="s">
        <v>378</v>
      </c>
      <c r="D4022" t="s">
        <v>381</v>
      </c>
      <c r="E4022">
        <v>4</v>
      </c>
      <c r="F4022">
        <v>15</v>
      </c>
      <c r="G4022">
        <v>90.679000854492188</v>
      </c>
      <c r="H4022">
        <v>0.83393001556396484</v>
      </c>
      <c r="I4022">
        <v>5.5</v>
      </c>
      <c r="J4022">
        <v>5.9000000953674316</v>
      </c>
    </row>
    <row r="4023" spans="1:10" x14ac:dyDescent="0.2">
      <c r="A4023">
        <v>7</v>
      </c>
      <c r="B4023" t="s">
        <v>36</v>
      </c>
      <c r="C4023" t="s">
        <v>378</v>
      </c>
      <c r="D4023" t="s">
        <v>381</v>
      </c>
      <c r="E4023">
        <v>4</v>
      </c>
      <c r="F4023">
        <v>15</v>
      </c>
      <c r="G4023">
        <v>77.502998352050781</v>
      </c>
      <c r="H4023">
        <v>0.71253997087478638</v>
      </c>
      <c r="I4023">
        <v>3.2999999523162842</v>
      </c>
      <c r="J4023">
        <v>4.0999999046325684</v>
      </c>
    </row>
    <row r="4024" spans="1:10" x14ac:dyDescent="0.2">
      <c r="A4024">
        <v>8</v>
      </c>
      <c r="B4024" t="s">
        <v>37</v>
      </c>
      <c r="C4024" t="s">
        <v>378</v>
      </c>
      <c r="D4024" t="s">
        <v>381</v>
      </c>
      <c r="E4024">
        <v>4</v>
      </c>
      <c r="F4024">
        <v>15</v>
      </c>
      <c r="G4024">
        <v>107.51300048828125</v>
      </c>
      <c r="H4024">
        <v>0.98900002241134644</v>
      </c>
      <c r="I4024">
        <v>7.5</v>
      </c>
      <c r="J4024">
        <v>3</v>
      </c>
    </row>
    <row r="4025" spans="1:10" x14ac:dyDescent="0.2">
      <c r="A4025">
        <v>9</v>
      </c>
      <c r="B4025" t="s">
        <v>38</v>
      </c>
      <c r="C4025" t="s">
        <v>378</v>
      </c>
      <c r="D4025" t="s">
        <v>382</v>
      </c>
      <c r="E4025">
        <v>5</v>
      </c>
      <c r="F4025">
        <v>15</v>
      </c>
      <c r="G4025">
        <v>134.93400573730469</v>
      </c>
      <c r="H4025">
        <v>0.19359999895095825</v>
      </c>
      <c r="I4025">
        <v>3.5</v>
      </c>
      <c r="J4025">
        <v>3.5999999046325684</v>
      </c>
    </row>
    <row r="4026" spans="1:10" x14ac:dyDescent="0.2">
      <c r="A4026">
        <v>10</v>
      </c>
      <c r="B4026" t="s">
        <v>39</v>
      </c>
      <c r="C4026" t="s">
        <v>378</v>
      </c>
      <c r="D4026" t="s">
        <v>382</v>
      </c>
      <c r="E4026">
        <v>5</v>
      </c>
      <c r="F4026">
        <v>15</v>
      </c>
      <c r="G4026">
        <v>146.42500305175781</v>
      </c>
      <c r="H4026">
        <v>0.21017999947071075</v>
      </c>
      <c r="I4026">
        <v>1</v>
      </c>
      <c r="J4026">
        <v>3.2999999523162842</v>
      </c>
    </row>
    <row r="4027" spans="1:10" x14ac:dyDescent="0.2">
      <c r="A4027">
        <v>11</v>
      </c>
      <c r="B4027" t="s">
        <v>40</v>
      </c>
      <c r="C4027" t="s">
        <v>378</v>
      </c>
      <c r="D4027" t="s">
        <v>382</v>
      </c>
      <c r="E4027">
        <v>5</v>
      </c>
      <c r="F4027">
        <v>15</v>
      </c>
      <c r="G4027">
        <v>191.38900756835938</v>
      </c>
      <c r="H4027">
        <v>0.27485001087188721</v>
      </c>
      <c r="I4027">
        <v>3</v>
      </c>
      <c r="J4027">
        <v>4</v>
      </c>
    </row>
    <row r="4029" spans="1:10" x14ac:dyDescent="0.2">
      <c r="A4029" t="s">
        <v>21</v>
      </c>
      <c r="B4029" t="s">
        <v>22</v>
      </c>
      <c r="C4029" t="s">
        <v>383</v>
      </c>
      <c r="D4029" t="s">
        <v>384</v>
      </c>
      <c r="E4029" t="s">
        <v>385</v>
      </c>
      <c r="F4029" t="s">
        <v>386</v>
      </c>
      <c r="G4029" t="s">
        <v>387</v>
      </c>
      <c r="H4029" t="s">
        <v>388</v>
      </c>
      <c r="I4029" t="s">
        <v>389</v>
      </c>
      <c r="J4029" t="s">
        <v>390</v>
      </c>
    </row>
    <row r="4030" spans="1:10" x14ac:dyDescent="0.2">
      <c r="A4030">
        <v>1</v>
      </c>
      <c r="B4030" t="s">
        <v>30</v>
      </c>
      <c r="C4030">
        <v>10</v>
      </c>
      <c r="D4030">
        <v>5</v>
      </c>
      <c r="E4030">
        <v>1</v>
      </c>
      <c r="F4030">
        <v>64</v>
      </c>
      <c r="G4030">
        <v>1630</v>
      </c>
      <c r="H4030">
        <v>0.69999998807907104</v>
      </c>
      <c r="I4030">
        <v>9.3000001907348633</v>
      </c>
      <c r="J4030" t="s">
        <v>391</v>
      </c>
    </row>
    <row r="4031" spans="1:10" x14ac:dyDescent="0.2">
      <c r="A4031">
        <v>2</v>
      </c>
      <c r="B4031" t="s">
        <v>31</v>
      </c>
      <c r="C4031">
        <v>20</v>
      </c>
      <c r="D4031">
        <v>10</v>
      </c>
      <c r="E4031">
        <v>0</v>
      </c>
      <c r="F4031">
        <v>64</v>
      </c>
      <c r="G4031">
        <v>1686</v>
      </c>
      <c r="H4031">
        <v>0.69999998807907104</v>
      </c>
      <c r="I4031" t="s">
        <v>392</v>
      </c>
      <c r="J4031" t="s">
        <v>393</v>
      </c>
    </row>
    <row r="4032" spans="1:10" x14ac:dyDescent="0.2">
      <c r="A4032">
        <v>3</v>
      </c>
      <c r="B4032" t="s">
        <v>32</v>
      </c>
      <c r="C4032">
        <v>20</v>
      </c>
      <c r="D4032">
        <v>10</v>
      </c>
      <c r="E4032">
        <v>0</v>
      </c>
      <c r="F4032">
        <v>64</v>
      </c>
      <c r="G4032">
        <v>1672</v>
      </c>
      <c r="H4032">
        <v>0.69999998807907104</v>
      </c>
      <c r="I4032" t="s">
        <v>392</v>
      </c>
      <c r="J4032" t="s">
        <v>393</v>
      </c>
    </row>
    <row r="4033" spans="1:10" x14ac:dyDescent="0.2">
      <c r="A4033">
        <v>4</v>
      </c>
      <c r="B4033" t="s">
        <v>33</v>
      </c>
      <c r="C4033">
        <v>20</v>
      </c>
      <c r="D4033">
        <v>10</v>
      </c>
      <c r="E4033">
        <v>1</v>
      </c>
      <c r="F4033">
        <v>64</v>
      </c>
      <c r="G4033">
        <v>1664</v>
      </c>
      <c r="H4033">
        <v>0.69999998807907104</v>
      </c>
      <c r="I4033" t="s">
        <v>392</v>
      </c>
      <c r="J4033" t="s">
        <v>393</v>
      </c>
    </row>
    <row r="4034" spans="1:10" x14ac:dyDescent="0.2">
      <c r="A4034">
        <v>5</v>
      </c>
      <c r="B4034" t="s">
        <v>34</v>
      </c>
      <c r="C4034">
        <v>10</v>
      </c>
      <c r="D4034">
        <v>5</v>
      </c>
      <c r="E4034">
        <v>1</v>
      </c>
      <c r="F4034">
        <v>32</v>
      </c>
      <c r="G4034">
        <v>1658</v>
      </c>
      <c r="H4034">
        <v>0.69999998807907104</v>
      </c>
      <c r="I4034">
        <v>9.3000001907348633</v>
      </c>
      <c r="J4034" t="s">
        <v>391</v>
      </c>
    </row>
    <row r="4035" spans="1:10" x14ac:dyDescent="0.2">
      <c r="A4035">
        <v>6</v>
      </c>
      <c r="B4035" t="s">
        <v>35</v>
      </c>
      <c r="C4035">
        <v>20</v>
      </c>
      <c r="D4035">
        <v>10</v>
      </c>
      <c r="E4035">
        <v>1</v>
      </c>
      <c r="F4035">
        <v>32</v>
      </c>
      <c r="G4035">
        <v>1632</v>
      </c>
      <c r="H4035">
        <v>0.69999998807907104</v>
      </c>
      <c r="I4035">
        <v>9.3000001907348633</v>
      </c>
      <c r="J4035" t="s">
        <v>391</v>
      </c>
    </row>
    <row r="4036" spans="1:10" x14ac:dyDescent="0.2">
      <c r="A4036">
        <v>7</v>
      </c>
      <c r="B4036" t="s">
        <v>36</v>
      </c>
      <c r="C4036">
        <v>20</v>
      </c>
      <c r="D4036">
        <v>10</v>
      </c>
      <c r="E4036">
        <v>1</v>
      </c>
      <c r="F4036">
        <v>32</v>
      </c>
      <c r="G4036">
        <v>1622</v>
      </c>
      <c r="H4036">
        <v>0.69999998807907104</v>
      </c>
      <c r="I4036">
        <v>9.3000001907348633</v>
      </c>
      <c r="J4036" t="s">
        <v>391</v>
      </c>
    </row>
    <row r="4037" spans="1:10" x14ac:dyDescent="0.2">
      <c r="A4037">
        <v>8</v>
      </c>
      <c r="B4037" t="s">
        <v>37</v>
      </c>
      <c r="C4037">
        <v>20</v>
      </c>
      <c r="D4037">
        <v>10</v>
      </c>
      <c r="E4037">
        <v>1</v>
      </c>
      <c r="F4037">
        <v>32</v>
      </c>
      <c r="G4037">
        <v>1642</v>
      </c>
      <c r="H4037">
        <v>0.69999998807907104</v>
      </c>
      <c r="I4037">
        <v>9.3000001907348633</v>
      </c>
      <c r="J4037" t="s">
        <v>391</v>
      </c>
    </row>
    <row r="4038" spans="1:10" x14ac:dyDescent="0.2">
      <c r="A4038">
        <v>9</v>
      </c>
      <c r="B4038" t="s">
        <v>38</v>
      </c>
      <c r="C4038">
        <v>20</v>
      </c>
      <c r="D4038">
        <v>10</v>
      </c>
      <c r="E4038">
        <v>1</v>
      </c>
      <c r="F4038">
        <v>32</v>
      </c>
      <c r="G4038">
        <v>1690</v>
      </c>
      <c r="H4038">
        <v>0.69999998807907104</v>
      </c>
      <c r="I4038" t="s">
        <v>392</v>
      </c>
      <c r="J4038" t="s">
        <v>393</v>
      </c>
    </row>
    <row r="4039" spans="1:10" x14ac:dyDescent="0.2">
      <c r="A4039">
        <v>10</v>
      </c>
      <c r="B4039" t="s">
        <v>39</v>
      </c>
      <c r="C4039">
        <v>30</v>
      </c>
      <c r="D4039">
        <v>15</v>
      </c>
      <c r="E4039">
        <v>0</v>
      </c>
      <c r="F4039">
        <v>32</v>
      </c>
      <c r="G4039">
        <v>1706</v>
      </c>
      <c r="H4039">
        <v>0.69999998807907104</v>
      </c>
      <c r="I4039" t="s">
        <v>392</v>
      </c>
      <c r="J4039" t="s">
        <v>393</v>
      </c>
    </row>
    <row r="4040" spans="1:10" x14ac:dyDescent="0.2">
      <c r="A4040">
        <v>11</v>
      </c>
      <c r="B4040" t="s">
        <v>40</v>
      </c>
      <c r="C4040">
        <v>30</v>
      </c>
      <c r="D4040">
        <v>15</v>
      </c>
      <c r="E4040">
        <v>1</v>
      </c>
      <c r="F4040">
        <v>32</v>
      </c>
      <c r="G4040">
        <v>1738</v>
      </c>
      <c r="H4040">
        <v>0.69999998807907104</v>
      </c>
      <c r="I4040" t="s">
        <v>392</v>
      </c>
      <c r="J4040" t="s">
        <v>393</v>
      </c>
    </row>
    <row r="4042" spans="1:10" x14ac:dyDescent="0.2">
      <c r="A4042" t="s">
        <v>394</v>
      </c>
    </row>
    <row r="4043" spans="1:10" x14ac:dyDescent="0.2">
      <c r="A4043" t="s">
        <v>395</v>
      </c>
      <c r="B4043" t="s">
        <v>396</v>
      </c>
      <c r="C4043">
        <v>2</v>
      </c>
      <c r="D4043">
        <v>3</v>
      </c>
      <c r="E4043">
        <v>4</v>
      </c>
      <c r="F4043">
        <v>5</v>
      </c>
    </row>
    <row r="4044" spans="1:10" x14ac:dyDescent="0.2">
      <c r="A4044">
        <v>1</v>
      </c>
      <c r="B4044" t="s">
        <v>397</v>
      </c>
      <c r="C4044" t="s">
        <v>398</v>
      </c>
      <c r="D4044" t="s">
        <v>392</v>
      </c>
      <c r="E4044" t="s">
        <v>399</v>
      </c>
      <c r="F4044" t="s">
        <v>400</v>
      </c>
    </row>
    <row r="4045" spans="1:10" x14ac:dyDescent="0.2">
      <c r="A4045">
        <v>2</v>
      </c>
      <c r="B4045" t="s">
        <v>392</v>
      </c>
      <c r="C4045" t="s">
        <v>401</v>
      </c>
      <c r="D4045" t="s">
        <v>392</v>
      </c>
      <c r="E4045" t="s">
        <v>402</v>
      </c>
      <c r="F4045" t="s">
        <v>403</v>
      </c>
    </row>
    <row r="4046" spans="1:10" x14ac:dyDescent="0.2">
      <c r="A4046">
        <v>3</v>
      </c>
      <c r="B4046" t="s">
        <v>392</v>
      </c>
      <c r="C4046" t="s">
        <v>404</v>
      </c>
      <c r="D4046" t="s">
        <v>392</v>
      </c>
      <c r="E4046" t="s">
        <v>405</v>
      </c>
      <c r="F4046" t="s">
        <v>40</v>
      </c>
    </row>
    <row r="4047" spans="1:10" x14ac:dyDescent="0.2">
      <c r="A4047">
        <v>4</v>
      </c>
      <c r="B4047" t="s">
        <v>392</v>
      </c>
      <c r="C4047" t="s">
        <v>392</v>
      </c>
      <c r="D4047" t="s">
        <v>392</v>
      </c>
      <c r="E4047" t="s">
        <v>406</v>
      </c>
      <c r="F4047" t="s">
        <v>392</v>
      </c>
    </row>
    <row r="4049" spans="1:8" x14ac:dyDescent="0.2">
      <c r="A4049" t="s">
        <v>407</v>
      </c>
    </row>
    <row r="4051" spans="1:8" x14ac:dyDescent="0.2">
      <c r="A4051" t="s">
        <v>408</v>
      </c>
    </row>
    <row r="4052" spans="1:8" x14ac:dyDescent="0.2">
      <c r="A4052" t="s">
        <v>21</v>
      </c>
      <c r="B4052" t="s">
        <v>22</v>
      </c>
      <c r="C4052" t="s">
        <v>409</v>
      </c>
      <c r="D4052" t="s">
        <v>43</v>
      </c>
      <c r="E4052" t="s">
        <v>410</v>
      </c>
      <c r="F4052" t="s">
        <v>46</v>
      </c>
      <c r="G4052" t="s">
        <v>47</v>
      </c>
      <c r="H4052" t="s">
        <v>30</v>
      </c>
    </row>
    <row r="4053" spans="1:8" x14ac:dyDescent="0.2">
      <c r="A4053">
        <v>1</v>
      </c>
      <c r="B4053" t="s">
        <v>30</v>
      </c>
      <c r="C4053" t="s">
        <v>411</v>
      </c>
      <c r="D4053">
        <v>3.7672998905181885</v>
      </c>
      <c r="E4053">
        <v>3.4723999500274658</v>
      </c>
      <c r="F4053">
        <v>21.532199859619141</v>
      </c>
      <c r="G4053">
        <v>0.16130000352859497</v>
      </c>
      <c r="H4053">
        <v>1</v>
      </c>
    </row>
    <row r="4054" spans="1:8" x14ac:dyDescent="0.2">
      <c r="A4054">
        <v>2</v>
      </c>
      <c r="B4054" t="s">
        <v>31</v>
      </c>
      <c r="C4054" t="s">
        <v>412</v>
      </c>
      <c r="D4054">
        <v>7.5739998817443848</v>
      </c>
      <c r="E4054">
        <v>1.614799976348877</v>
      </c>
      <c r="F4054">
        <v>1.996399998664856</v>
      </c>
      <c r="G4054">
        <v>0.80889999866485596</v>
      </c>
      <c r="H4054">
        <v>1</v>
      </c>
    </row>
    <row r="4055" spans="1:8" x14ac:dyDescent="0.2">
      <c r="A4055">
        <v>3</v>
      </c>
      <c r="B4055" t="s">
        <v>50</v>
      </c>
      <c r="C4055" t="s">
        <v>413</v>
      </c>
      <c r="D4055">
        <v>15.250300407409668</v>
      </c>
      <c r="E4055">
        <v>1.0709999799728394</v>
      </c>
      <c r="F4055">
        <v>1.2035000324249268</v>
      </c>
      <c r="G4055">
        <v>0.88969999551773071</v>
      </c>
      <c r="H4055">
        <v>1.0002000331878662</v>
      </c>
    </row>
    <row r="4056" spans="1:8" x14ac:dyDescent="0.2">
      <c r="A4056">
        <v>4</v>
      </c>
      <c r="B4056" t="s">
        <v>51</v>
      </c>
      <c r="C4056" t="s">
        <v>414</v>
      </c>
      <c r="D4056">
        <v>24.793899536132812</v>
      </c>
      <c r="E4056">
        <v>0.86309999227523804</v>
      </c>
      <c r="F4056">
        <v>0.93500000238418579</v>
      </c>
      <c r="G4056">
        <v>0.92309999465942383</v>
      </c>
      <c r="H4056">
        <v>1.0001000165939331</v>
      </c>
    </row>
    <row r="4057" spans="1:8" x14ac:dyDescent="0.2">
      <c r="A4057">
        <v>5</v>
      </c>
      <c r="B4057" t="s">
        <v>52</v>
      </c>
      <c r="C4057" t="s">
        <v>415</v>
      </c>
      <c r="D4057">
        <v>11.592599868774414</v>
      </c>
      <c r="E4057">
        <v>5.3768000602722168</v>
      </c>
      <c r="F4057">
        <v>10.723799705505371</v>
      </c>
      <c r="G4057">
        <v>0.49950000643730164</v>
      </c>
      <c r="H4057">
        <v>1.0038000345230103</v>
      </c>
    </row>
    <row r="4058" spans="1:8" x14ac:dyDescent="0.2">
      <c r="A4058">
        <v>6</v>
      </c>
      <c r="B4058" t="s">
        <v>53</v>
      </c>
      <c r="C4058" t="s">
        <v>416</v>
      </c>
      <c r="D4058">
        <v>21.579999923706055</v>
      </c>
      <c r="E4058">
        <v>3.6456000804901123</v>
      </c>
      <c r="F4058">
        <v>5.8873000144958496</v>
      </c>
      <c r="G4058">
        <v>0.61500000953674316</v>
      </c>
      <c r="H4058">
        <v>1.0068999528884888</v>
      </c>
    </row>
    <row r="4059" spans="1:8" x14ac:dyDescent="0.2">
      <c r="A4059">
        <v>7</v>
      </c>
      <c r="B4059" t="s">
        <v>54</v>
      </c>
      <c r="C4059" t="s">
        <v>414</v>
      </c>
      <c r="D4059">
        <v>55.340999603271484</v>
      </c>
      <c r="E4059">
        <v>3.2097001075744629</v>
      </c>
      <c r="F4059">
        <v>4.4021000862121582</v>
      </c>
      <c r="G4059">
        <v>0.72850000858306885</v>
      </c>
      <c r="H4059">
        <v>1.0009000301361084</v>
      </c>
    </row>
    <row r="4060" spans="1:8" x14ac:dyDescent="0.2">
      <c r="A4060">
        <v>8</v>
      </c>
      <c r="B4060" t="s">
        <v>55</v>
      </c>
      <c r="C4060" t="s">
        <v>416</v>
      </c>
      <c r="D4060">
        <v>20.350000381469727</v>
      </c>
      <c r="E4060">
        <v>4.6729998588562012</v>
      </c>
      <c r="F4060">
        <v>7.9214000701904297</v>
      </c>
      <c r="G4060">
        <v>0.58609998226165771</v>
      </c>
      <c r="H4060">
        <v>1.0065000057220459</v>
      </c>
    </row>
    <row r="4061" spans="1:8" x14ac:dyDescent="0.2">
      <c r="A4061">
        <v>9</v>
      </c>
      <c r="B4061" t="s">
        <v>56</v>
      </c>
      <c r="C4061" t="s">
        <v>417</v>
      </c>
      <c r="D4061">
        <v>23.877099990844727</v>
      </c>
      <c r="E4061">
        <v>0.19910000264644623</v>
      </c>
      <c r="F4061">
        <v>0.20250000059604645</v>
      </c>
      <c r="G4061">
        <v>0.98320001363754272</v>
      </c>
      <c r="H4061">
        <v>1</v>
      </c>
    </row>
    <row r="4062" spans="1:8" x14ac:dyDescent="0.2">
      <c r="A4062">
        <v>10</v>
      </c>
      <c r="B4062" t="s">
        <v>57</v>
      </c>
      <c r="C4062" t="s">
        <v>418</v>
      </c>
      <c r="D4062">
        <v>42.30059814453125</v>
      </c>
      <c r="E4062">
        <v>0.26780000329017639</v>
      </c>
      <c r="F4062">
        <v>0.27369999885559082</v>
      </c>
      <c r="G4062">
        <v>0.97869998216629028</v>
      </c>
      <c r="H4062">
        <v>1</v>
      </c>
    </row>
    <row r="4063" spans="1:8" x14ac:dyDescent="0.2">
      <c r="A4063">
        <v>11</v>
      </c>
      <c r="B4063" t="s">
        <v>58</v>
      </c>
      <c r="C4063" t="s">
        <v>419</v>
      </c>
      <c r="D4063">
        <v>99.9833984375</v>
      </c>
      <c r="E4063">
        <v>0.59130001068115234</v>
      </c>
      <c r="F4063">
        <v>0.60600000619888306</v>
      </c>
      <c r="G4063">
        <v>0.9757000207901001</v>
      </c>
      <c r="H4063">
        <v>1</v>
      </c>
    </row>
    <row r="4065" spans="1:9" x14ac:dyDescent="0.2">
      <c r="A4065" t="s">
        <v>420</v>
      </c>
    </row>
    <row r="4066" spans="1:9" x14ac:dyDescent="0.2">
      <c r="A4066" t="s">
        <v>21</v>
      </c>
      <c r="B4066" t="s">
        <v>22</v>
      </c>
      <c r="C4066" t="s">
        <v>421</v>
      </c>
      <c r="D4066" t="s">
        <v>24</v>
      </c>
      <c r="E4066" t="s">
        <v>422</v>
      </c>
      <c r="F4066" t="s">
        <v>423</v>
      </c>
      <c r="G4066" t="s">
        <v>27</v>
      </c>
      <c r="H4066" t="s">
        <v>424</v>
      </c>
      <c r="I4066" t="s">
        <v>425</v>
      </c>
    </row>
    <row r="4067" spans="1:9" x14ac:dyDescent="0.2">
      <c r="A4067">
        <v>1</v>
      </c>
      <c r="B4067" t="s">
        <v>30</v>
      </c>
      <c r="C4067">
        <v>2.0010000767456404E-8</v>
      </c>
      <c r="D4067">
        <v>518.70001220703125</v>
      </c>
      <c r="E4067">
        <v>137.5</v>
      </c>
      <c r="F4067">
        <v>84</v>
      </c>
      <c r="G4067">
        <v>0.74000000953674316</v>
      </c>
      <c r="H4067" t="s">
        <v>426</v>
      </c>
      <c r="I4067" t="s">
        <v>427</v>
      </c>
    </row>
    <row r="4068" spans="1:9" x14ac:dyDescent="0.2">
      <c r="A4068">
        <v>2</v>
      </c>
      <c r="B4068" t="s">
        <v>31</v>
      </c>
      <c r="C4068">
        <v>2.0010000767456404E-8</v>
      </c>
      <c r="D4068">
        <v>2201.199951171875</v>
      </c>
      <c r="E4068">
        <v>15.699999809265137</v>
      </c>
      <c r="F4068">
        <v>11</v>
      </c>
      <c r="G4068">
        <v>0.30000001192092896</v>
      </c>
      <c r="H4068" t="s">
        <v>426</v>
      </c>
      <c r="I4068" t="s">
        <v>428</v>
      </c>
    </row>
    <row r="4069" spans="1:9" x14ac:dyDescent="0.2">
      <c r="A4069">
        <v>3</v>
      </c>
      <c r="B4069" t="s">
        <v>32</v>
      </c>
      <c r="C4069">
        <v>2.0010000767456404E-8</v>
      </c>
      <c r="D4069">
        <v>5679.7998046875</v>
      </c>
      <c r="E4069">
        <v>33.599998474121094</v>
      </c>
      <c r="F4069">
        <v>22.700000762939453</v>
      </c>
      <c r="G4069">
        <v>0.18999999761581421</v>
      </c>
      <c r="H4069" t="s">
        <v>426</v>
      </c>
      <c r="I4069" t="s">
        <v>429</v>
      </c>
    </row>
    <row r="4070" spans="1:9" x14ac:dyDescent="0.2">
      <c r="A4070">
        <v>4</v>
      </c>
      <c r="B4070" t="s">
        <v>33</v>
      </c>
      <c r="C4070">
        <v>1.9990000765801597E-8</v>
      </c>
      <c r="D4070">
        <v>9333.5</v>
      </c>
      <c r="E4070">
        <v>48.799999237060547</v>
      </c>
      <c r="F4070">
        <v>43.299999237060547</v>
      </c>
      <c r="G4070">
        <v>0.15000000596046448</v>
      </c>
      <c r="H4070" t="s">
        <v>426</v>
      </c>
      <c r="I4070" t="s">
        <v>430</v>
      </c>
    </row>
    <row r="4071" spans="1:9" x14ac:dyDescent="0.2">
      <c r="A4071">
        <v>5</v>
      </c>
      <c r="B4071" t="s">
        <v>34</v>
      </c>
      <c r="C4071">
        <v>1.9990000765801597E-8</v>
      </c>
      <c r="D4071">
        <v>946.0999755859375</v>
      </c>
      <c r="E4071">
        <v>8</v>
      </c>
      <c r="F4071">
        <v>6</v>
      </c>
      <c r="G4071">
        <v>0.46000000834465027</v>
      </c>
      <c r="H4071" t="s">
        <v>426</v>
      </c>
      <c r="I4071" t="s">
        <v>431</v>
      </c>
    </row>
    <row r="4072" spans="1:9" x14ac:dyDescent="0.2">
      <c r="A4072">
        <v>6</v>
      </c>
      <c r="B4072" t="s">
        <v>35</v>
      </c>
      <c r="C4072">
        <v>1.9999999878450581E-8</v>
      </c>
      <c r="D4072">
        <v>3476.10009765625</v>
      </c>
      <c r="E4072">
        <v>37.200000762939453</v>
      </c>
      <c r="F4072">
        <v>18.200000762939453</v>
      </c>
      <c r="G4072">
        <v>0.23999999463558197</v>
      </c>
      <c r="H4072" t="s">
        <v>426</v>
      </c>
      <c r="I4072" t="s">
        <v>432</v>
      </c>
    </row>
    <row r="4073" spans="1:9" x14ac:dyDescent="0.2">
      <c r="A4073">
        <v>7</v>
      </c>
      <c r="B4073" t="s">
        <v>36</v>
      </c>
      <c r="C4073">
        <v>1.9990000765801597E-8</v>
      </c>
      <c r="D4073">
        <v>10542.5</v>
      </c>
      <c r="E4073">
        <v>126.69999694824219</v>
      </c>
      <c r="F4073">
        <v>38.400001525878906</v>
      </c>
      <c r="G4073">
        <v>0.14000000059604645</v>
      </c>
      <c r="H4073" t="s">
        <v>426</v>
      </c>
      <c r="I4073" t="s">
        <v>430</v>
      </c>
    </row>
    <row r="4074" spans="1:9" x14ac:dyDescent="0.2">
      <c r="A4074">
        <v>8</v>
      </c>
      <c r="B4074" t="s">
        <v>37</v>
      </c>
      <c r="C4074">
        <v>1.9999999878450581E-8</v>
      </c>
      <c r="D4074">
        <v>2742.5</v>
      </c>
      <c r="E4074">
        <v>17.200000762939453</v>
      </c>
      <c r="F4074">
        <v>15</v>
      </c>
      <c r="G4074">
        <v>0.27000001072883606</v>
      </c>
      <c r="H4074" t="s">
        <v>426</v>
      </c>
      <c r="I4074" t="s">
        <v>432</v>
      </c>
    </row>
    <row r="4075" spans="1:9" x14ac:dyDescent="0.2">
      <c r="A4075">
        <v>9</v>
      </c>
      <c r="B4075" t="s">
        <v>38</v>
      </c>
      <c r="C4075">
        <v>1.9990000765801597E-8</v>
      </c>
      <c r="D4075">
        <v>2234.10009765625</v>
      </c>
      <c r="E4075">
        <v>26</v>
      </c>
      <c r="F4075">
        <v>23.200000762939453</v>
      </c>
      <c r="G4075">
        <v>0.30000001192092896</v>
      </c>
      <c r="H4075" t="s">
        <v>426</v>
      </c>
      <c r="I4075" t="s">
        <v>433</v>
      </c>
    </row>
    <row r="4076" spans="1:9" x14ac:dyDescent="0.2">
      <c r="A4076">
        <v>10</v>
      </c>
      <c r="B4076" t="s">
        <v>39</v>
      </c>
      <c r="C4076">
        <v>1.9990000765801597E-8</v>
      </c>
      <c r="D4076">
        <v>3787.300048828125</v>
      </c>
      <c r="E4076">
        <v>69.599998474121094</v>
      </c>
      <c r="F4076">
        <v>20.200000762939453</v>
      </c>
      <c r="G4076">
        <v>0.23000000417232513</v>
      </c>
      <c r="H4076" t="s">
        <v>426</v>
      </c>
      <c r="I4076" t="s">
        <v>434</v>
      </c>
    </row>
    <row r="4077" spans="1:9" x14ac:dyDescent="0.2">
      <c r="A4077">
        <v>11</v>
      </c>
      <c r="B4077" t="s">
        <v>40</v>
      </c>
      <c r="C4077">
        <v>2.0010000767456404E-8</v>
      </c>
      <c r="D4077">
        <v>4901</v>
      </c>
      <c r="E4077">
        <v>11.699999809265137</v>
      </c>
      <c r="F4077">
        <v>9.8999996185302734</v>
      </c>
      <c r="G4077">
        <v>0.20000000298023224</v>
      </c>
      <c r="H4077" t="s">
        <v>426</v>
      </c>
      <c r="I4077" t="s">
        <v>435</v>
      </c>
    </row>
    <row r="4079" spans="1:9" x14ac:dyDescent="0.2">
      <c r="A4079" t="s">
        <v>62</v>
      </c>
    </row>
    <row r="4082" spans="1:10" x14ac:dyDescent="0.2">
      <c r="A4082" t="s">
        <v>368</v>
      </c>
    </row>
    <row r="4083" spans="1:10" x14ac:dyDescent="0.2">
      <c r="A4083" t="s">
        <v>369</v>
      </c>
    </row>
    <row r="4084" spans="1:10" x14ac:dyDescent="0.2">
      <c r="A4084" t="s">
        <v>21</v>
      </c>
      <c r="B4084" t="s">
        <v>22</v>
      </c>
      <c r="C4084" t="s">
        <v>370</v>
      </c>
      <c r="D4084" t="s">
        <v>371</v>
      </c>
      <c r="E4084" t="s">
        <v>372</v>
      </c>
      <c r="F4084" t="s">
        <v>373</v>
      </c>
      <c r="G4084" t="s">
        <v>374</v>
      </c>
      <c r="H4084" t="s">
        <v>375</v>
      </c>
      <c r="I4084" t="s">
        <v>376</v>
      </c>
      <c r="J4084" t="s">
        <v>377</v>
      </c>
    </row>
    <row r="4085" spans="1:10" x14ac:dyDescent="0.2">
      <c r="A4085">
        <v>1</v>
      </c>
      <c r="B4085" t="s">
        <v>30</v>
      </c>
      <c r="C4085" t="s">
        <v>378</v>
      </c>
      <c r="D4085" t="s">
        <v>379</v>
      </c>
      <c r="E4085">
        <v>1</v>
      </c>
      <c r="F4085">
        <v>15</v>
      </c>
      <c r="G4085">
        <v>84.869003295898438</v>
      </c>
      <c r="H4085">
        <v>1.8320000171661377</v>
      </c>
      <c r="I4085">
        <v>6</v>
      </c>
      <c r="J4085">
        <v>5</v>
      </c>
    </row>
    <row r="4086" spans="1:10" x14ac:dyDescent="0.2">
      <c r="A4086">
        <v>2</v>
      </c>
      <c r="B4086" t="s">
        <v>31</v>
      </c>
      <c r="C4086" t="s">
        <v>378</v>
      </c>
      <c r="D4086" t="s">
        <v>380</v>
      </c>
      <c r="E4086">
        <v>2</v>
      </c>
      <c r="F4086">
        <v>15</v>
      </c>
      <c r="G4086">
        <v>151.10800170898438</v>
      </c>
      <c r="H4086">
        <v>0.47277998924255371</v>
      </c>
      <c r="I4086">
        <v>2</v>
      </c>
      <c r="J4086">
        <v>2</v>
      </c>
    </row>
    <row r="4087" spans="1:10" x14ac:dyDescent="0.2">
      <c r="A4087">
        <v>3</v>
      </c>
      <c r="B4087" t="s">
        <v>32</v>
      </c>
      <c r="C4087" t="s">
        <v>378</v>
      </c>
      <c r="D4087" t="s">
        <v>380</v>
      </c>
      <c r="E4087">
        <v>2</v>
      </c>
      <c r="F4087">
        <v>15</v>
      </c>
      <c r="G4087">
        <v>119.48699951171875</v>
      </c>
      <c r="H4087">
        <v>0.37413999438285828</v>
      </c>
      <c r="I4087">
        <v>3</v>
      </c>
      <c r="J4087">
        <v>7</v>
      </c>
    </row>
    <row r="4088" spans="1:10" x14ac:dyDescent="0.2">
      <c r="A4088">
        <v>4</v>
      </c>
      <c r="B4088" t="s">
        <v>33</v>
      </c>
      <c r="C4088" t="s">
        <v>378</v>
      </c>
      <c r="D4088" t="s">
        <v>380</v>
      </c>
      <c r="E4088">
        <v>2</v>
      </c>
      <c r="F4088">
        <v>15</v>
      </c>
      <c r="G4088">
        <v>107.24500274658203</v>
      </c>
      <c r="H4088">
        <v>0.33583998680114746</v>
      </c>
      <c r="I4088">
        <v>2</v>
      </c>
      <c r="J4088">
        <v>2.4000000953674316</v>
      </c>
    </row>
    <row r="4089" spans="1:10" x14ac:dyDescent="0.2">
      <c r="A4089">
        <v>5</v>
      </c>
      <c r="B4089" t="s">
        <v>34</v>
      </c>
      <c r="C4089" t="s">
        <v>378</v>
      </c>
      <c r="D4089" t="s">
        <v>381</v>
      </c>
      <c r="E4089">
        <v>4</v>
      </c>
      <c r="F4089">
        <v>15</v>
      </c>
      <c r="G4089">
        <v>129.45700073242188</v>
      </c>
      <c r="H4089">
        <v>1.1910099983215332</v>
      </c>
      <c r="I4089">
        <v>4.9000000953674316</v>
      </c>
      <c r="J4089">
        <v>4.1999998092651367</v>
      </c>
    </row>
    <row r="4090" spans="1:10" x14ac:dyDescent="0.2">
      <c r="A4090">
        <v>6</v>
      </c>
      <c r="B4090" t="s">
        <v>35</v>
      </c>
      <c r="C4090" t="s">
        <v>378</v>
      </c>
      <c r="D4090" t="s">
        <v>381</v>
      </c>
      <c r="E4090">
        <v>4</v>
      </c>
      <c r="F4090">
        <v>15</v>
      </c>
      <c r="G4090">
        <v>90.679000854492188</v>
      </c>
      <c r="H4090">
        <v>0.83393001556396484</v>
      </c>
      <c r="I4090">
        <v>5.5</v>
      </c>
      <c r="J4090">
        <v>5.9000000953674316</v>
      </c>
    </row>
    <row r="4091" spans="1:10" x14ac:dyDescent="0.2">
      <c r="A4091">
        <v>7</v>
      </c>
      <c r="B4091" t="s">
        <v>36</v>
      </c>
      <c r="C4091" t="s">
        <v>378</v>
      </c>
      <c r="D4091" t="s">
        <v>381</v>
      </c>
      <c r="E4091">
        <v>4</v>
      </c>
      <c r="F4091">
        <v>15</v>
      </c>
      <c r="G4091">
        <v>77.502998352050781</v>
      </c>
      <c r="H4091">
        <v>0.71253997087478638</v>
      </c>
      <c r="I4091">
        <v>3.2999999523162842</v>
      </c>
      <c r="J4091">
        <v>4.0999999046325684</v>
      </c>
    </row>
    <row r="4092" spans="1:10" x14ac:dyDescent="0.2">
      <c r="A4092">
        <v>8</v>
      </c>
      <c r="B4092" t="s">
        <v>37</v>
      </c>
      <c r="C4092" t="s">
        <v>378</v>
      </c>
      <c r="D4092" t="s">
        <v>381</v>
      </c>
      <c r="E4092">
        <v>4</v>
      </c>
      <c r="F4092">
        <v>15</v>
      </c>
      <c r="G4092">
        <v>107.51300048828125</v>
      </c>
      <c r="H4092">
        <v>0.98900002241134644</v>
      </c>
      <c r="I4092">
        <v>7.5</v>
      </c>
      <c r="J4092">
        <v>3</v>
      </c>
    </row>
    <row r="4093" spans="1:10" x14ac:dyDescent="0.2">
      <c r="A4093">
        <v>9</v>
      </c>
      <c r="B4093" t="s">
        <v>38</v>
      </c>
      <c r="C4093" t="s">
        <v>378</v>
      </c>
      <c r="D4093" t="s">
        <v>382</v>
      </c>
      <c r="E4093">
        <v>5</v>
      </c>
      <c r="F4093">
        <v>15</v>
      </c>
      <c r="G4093">
        <v>134.93400573730469</v>
      </c>
      <c r="H4093">
        <v>0.19359999895095825</v>
      </c>
      <c r="I4093">
        <v>3.5</v>
      </c>
      <c r="J4093">
        <v>3.5999999046325684</v>
      </c>
    </row>
    <row r="4094" spans="1:10" x14ac:dyDescent="0.2">
      <c r="A4094">
        <v>10</v>
      </c>
      <c r="B4094" t="s">
        <v>39</v>
      </c>
      <c r="C4094" t="s">
        <v>378</v>
      </c>
      <c r="D4094" t="s">
        <v>382</v>
      </c>
      <c r="E4094">
        <v>5</v>
      </c>
      <c r="F4094">
        <v>15</v>
      </c>
      <c r="G4094">
        <v>146.42500305175781</v>
      </c>
      <c r="H4094">
        <v>0.21017999947071075</v>
      </c>
      <c r="I4094">
        <v>1</v>
      </c>
      <c r="J4094">
        <v>3.2999999523162842</v>
      </c>
    </row>
    <row r="4095" spans="1:10" x14ac:dyDescent="0.2">
      <c r="A4095">
        <v>11</v>
      </c>
      <c r="B4095" t="s">
        <v>40</v>
      </c>
      <c r="C4095" t="s">
        <v>378</v>
      </c>
      <c r="D4095" t="s">
        <v>382</v>
      </c>
      <c r="E4095">
        <v>5</v>
      </c>
      <c r="F4095">
        <v>15</v>
      </c>
      <c r="G4095">
        <v>191.38900756835938</v>
      </c>
      <c r="H4095">
        <v>0.27485001087188721</v>
      </c>
      <c r="I4095">
        <v>3</v>
      </c>
      <c r="J4095">
        <v>4</v>
      </c>
    </row>
    <row r="4097" spans="1:10" x14ac:dyDescent="0.2">
      <c r="A4097" t="s">
        <v>21</v>
      </c>
      <c r="B4097" t="s">
        <v>22</v>
      </c>
      <c r="C4097" t="s">
        <v>383</v>
      </c>
      <c r="D4097" t="s">
        <v>384</v>
      </c>
      <c r="E4097" t="s">
        <v>385</v>
      </c>
      <c r="F4097" t="s">
        <v>386</v>
      </c>
      <c r="G4097" t="s">
        <v>387</v>
      </c>
      <c r="H4097" t="s">
        <v>388</v>
      </c>
      <c r="I4097" t="s">
        <v>389</v>
      </c>
      <c r="J4097" t="s">
        <v>390</v>
      </c>
    </row>
    <row r="4098" spans="1:10" x14ac:dyDescent="0.2">
      <c r="A4098">
        <v>1</v>
      </c>
      <c r="B4098" t="s">
        <v>30</v>
      </c>
      <c r="C4098">
        <v>10</v>
      </c>
      <c r="D4098">
        <v>5</v>
      </c>
      <c r="E4098">
        <v>1</v>
      </c>
      <c r="F4098">
        <v>64</v>
      </c>
      <c r="G4098">
        <v>1630</v>
      </c>
      <c r="H4098">
        <v>0.69999998807907104</v>
      </c>
      <c r="I4098">
        <v>9.3000001907348633</v>
      </c>
      <c r="J4098" t="s">
        <v>391</v>
      </c>
    </row>
    <row r="4099" spans="1:10" x14ac:dyDescent="0.2">
      <c r="A4099">
        <v>2</v>
      </c>
      <c r="B4099" t="s">
        <v>31</v>
      </c>
      <c r="C4099">
        <v>20</v>
      </c>
      <c r="D4099">
        <v>10</v>
      </c>
      <c r="E4099">
        <v>0</v>
      </c>
      <c r="F4099">
        <v>64</v>
      </c>
      <c r="G4099">
        <v>1686</v>
      </c>
      <c r="H4099">
        <v>0.69999998807907104</v>
      </c>
      <c r="I4099" t="s">
        <v>392</v>
      </c>
      <c r="J4099" t="s">
        <v>393</v>
      </c>
    </row>
    <row r="4100" spans="1:10" x14ac:dyDescent="0.2">
      <c r="A4100">
        <v>3</v>
      </c>
      <c r="B4100" t="s">
        <v>32</v>
      </c>
      <c r="C4100">
        <v>20</v>
      </c>
      <c r="D4100">
        <v>10</v>
      </c>
      <c r="E4100">
        <v>0</v>
      </c>
      <c r="F4100">
        <v>64</v>
      </c>
      <c r="G4100">
        <v>1672</v>
      </c>
      <c r="H4100">
        <v>0.69999998807907104</v>
      </c>
      <c r="I4100" t="s">
        <v>392</v>
      </c>
      <c r="J4100" t="s">
        <v>393</v>
      </c>
    </row>
    <row r="4101" spans="1:10" x14ac:dyDescent="0.2">
      <c r="A4101">
        <v>4</v>
      </c>
      <c r="B4101" t="s">
        <v>33</v>
      </c>
      <c r="C4101">
        <v>20</v>
      </c>
      <c r="D4101">
        <v>10</v>
      </c>
      <c r="E4101">
        <v>1</v>
      </c>
      <c r="F4101">
        <v>64</v>
      </c>
      <c r="G4101">
        <v>1664</v>
      </c>
      <c r="H4101">
        <v>0.69999998807907104</v>
      </c>
      <c r="I4101" t="s">
        <v>392</v>
      </c>
      <c r="J4101" t="s">
        <v>393</v>
      </c>
    </row>
    <row r="4102" spans="1:10" x14ac:dyDescent="0.2">
      <c r="A4102">
        <v>5</v>
      </c>
      <c r="B4102" t="s">
        <v>34</v>
      </c>
      <c r="C4102">
        <v>10</v>
      </c>
      <c r="D4102">
        <v>5</v>
      </c>
      <c r="E4102">
        <v>1</v>
      </c>
      <c r="F4102">
        <v>32</v>
      </c>
      <c r="G4102">
        <v>1658</v>
      </c>
      <c r="H4102">
        <v>0.69999998807907104</v>
      </c>
      <c r="I4102">
        <v>9.3000001907348633</v>
      </c>
      <c r="J4102" t="s">
        <v>391</v>
      </c>
    </row>
    <row r="4103" spans="1:10" x14ac:dyDescent="0.2">
      <c r="A4103">
        <v>6</v>
      </c>
      <c r="B4103" t="s">
        <v>35</v>
      </c>
      <c r="C4103">
        <v>20</v>
      </c>
      <c r="D4103">
        <v>10</v>
      </c>
      <c r="E4103">
        <v>1</v>
      </c>
      <c r="F4103">
        <v>32</v>
      </c>
      <c r="G4103">
        <v>1632</v>
      </c>
      <c r="H4103">
        <v>0.69999998807907104</v>
      </c>
      <c r="I4103">
        <v>9.3000001907348633</v>
      </c>
      <c r="J4103" t="s">
        <v>391</v>
      </c>
    </row>
    <row r="4104" spans="1:10" x14ac:dyDescent="0.2">
      <c r="A4104">
        <v>7</v>
      </c>
      <c r="B4104" t="s">
        <v>36</v>
      </c>
      <c r="C4104">
        <v>20</v>
      </c>
      <c r="D4104">
        <v>10</v>
      </c>
      <c r="E4104">
        <v>1</v>
      </c>
      <c r="F4104">
        <v>32</v>
      </c>
      <c r="G4104">
        <v>1622</v>
      </c>
      <c r="H4104">
        <v>0.69999998807907104</v>
      </c>
      <c r="I4104">
        <v>9.3000001907348633</v>
      </c>
      <c r="J4104" t="s">
        <v>391</v>
      </c>
    </row>
    <row r="4105" spans="1:10" x14ac:dyDescent="0.2">
      <c r="A4105">
        <v>8</v>
      </c>
      <c r="B4105" t="s">
        <v>37</v>
      </c>
      <c r="C4105">
        <v>20</v>
      </c>
      <c r="D4105">
        <v>10</v>
      </c>
      <c r="E4105">
        <v>1</v>
      </c>
      <c r="F4105">
        <v>32</v>
      </c>
      <c r="G4105">
        <v>1642</v>
      </c>
      <c r="H4105">
        <v>0.69999998807907104</v>
      </c>
      <c r="I4105">
        <v>9.3000001907348633</v>
      </c>
      <c r="J4105" t="s">
        <v>391</v>
      </c>
    </row>
    <row r="4106" spans="1:10" x14ac:dyDescent="0.2">
      <c r="A4106">
        <v>9</v>
      </c>
      <c r="B4106" t="s">
        <v>38</v>
      </c>
      <c r="C4106">
        <v>20</v>
      </c>
      <c r="D4106">
        <v>10</v>
      </c>
      <c r="E4106">
        <v>1</v>
      </c>
      <c r="F4106">
        <v>32</v>
      </c>
      <c r="G4106">
        <v>1690</v>
      </c>
      <c r="H4106">
        <v>0.69999998807907104</v>
      </c>
      <c r="I4106" t="s">
        <v>392</v>
      </c>
      <c r="J4106" t="s">
        <v>393</v>
      </c>
    </row>
    <row r="4107" spans="1:10" x14ac:dyDescent="0.2">
      <c r="A4107">
        <v>10</v>
      </c>
      <c r="B4107" t="s">
        <v>39</v>
      </c>
      <c r="C4107">
        <v>30</v>
      </c>
      <c r="D4107">
        <v>15</v>
      </c>
      <c r="E4107">
        <v>0</v>
      </c>
      <c r="F4107">
        <v>32</v>
      </c>
      <c r="G4107">
        <v>1706</v>
      </c>
      <c r="H4107">
        <v>0.69999998807907104</v>
      </c>
      <c r="I4107" t="s">
        <v>392</v>
      </c>
      <c r="J4107" t="s">
        <v>393</v>
      </c>
    </row>
    <row r="4108" spans="1:10" x14ac:dyDescent="0.2">
      <c r="A4108">
        <v>11</v>
      </c>
      <c r="B4108" t="s">
        <v>40</v>
      </c>
      <c r="C4108">
        <v>30</v>
      </c>
      <c r="D4108">
        <v>15</v>
      </c>
      <c r="E4108">
        <v>1</v>
      </c>
      <c r="F4108">
        <v>32</v>
      </c>
      <c r="G4108">
        <v>1738</v>
      </c>
      <c r="H4108">
        <v>0.69999998807907104</v>
      </c>
      <c r="I4108" t="s">
        <v>392</v>
      </c>
      <c r="J4108" t="s">
        <v>393</v>
      </c>
    </row>
    <row r="4110" spans="1:10" x14ac:dyDescent="0.2">
      <c r="A4110" t="s">
        <v>394</v>
      </c>
    </row>
    <row r="4111" spans="1:10" x14ac:dyDescent="0.2">
      <c r="A4111" t="s">
        <v>395</v>
      </c>
      <c r="B4111" t="s">
        <v>396</v>
      </c>
      <c r="C4111">
        <v>2</v>
      </c>
      <c r="D4111">
        <v>3</v>
      </c>
      <c r="E4111">
        <v>4</v>
      </c>
      <c r="F4111">
        <v>5</v>
      </c>
    </row>
    <row r="4112" spans="1:10" x14ac:dyDescent="0.2">
      <c r="A4112">
        <v>1</v>
      </c>
      <c r="B4112" t="s">
        <v>397</v>
      </c>
      <c r="C4112" t="s">
        <v>398</v>
      </c>
      <c r="D4112" t="s">
        <v>392</v>
      </c>
      <c r="E4112" t="s">
        <v>399</v>
      </c>
      <c r="F4112" t="s">
        <v>400</v>
      </c>
    </row>
    <row r="4113" spans="1:8" x14ac:dyDescent="0.2">
      <c r="A4113">
        <v>2</v>
      </c>
      <c r="B4113" t="s">
        <v>392</v>
      </c>
      <c r="C4113" t="s">
        <v>401</v>
      </c>
      <c r="D4113" t="s">
        <v>392</v>
      </c>
      <c r="E4113" t="s">
        <v>402</v>
      </c>
      <c r="F4113" t="s">
        <v>403</v>
      </c>
    </row>
    <row r="4114" spans="1:8" x14ac:dyDescent="0.2">
      <c r="A4114">
        <v>3</v>
      </c>
      <c r="B4114" t="s">
        <v>392</v>
      </c>
      <c r="C4114" t="s">
        <v>404</v>
      </c>
      <c r="D4114" t="s">
        <v>392</v>
      </c>
      <c r="E4114" t="s">
        <v>405</v>
      </c>
      <c r="F4114" t="s">
        <v>40</v>
      </c>
    </row>
    <row r="4115" spans="1:8" x14ac:dyDescent="0.2">
      <c r="A4115">
        <v>4</v>
      </c>
      <c r="B4115" t="s">
        <v>392</v>
      </c>
      <c r="C4115" t="s">
        <v>392</v>
      </c>
      <c r="D4115" t="s">
        <v>392</v>
      </c>
      <c r="E4115" t="s">
        <v>406</v>
      </c>
      <c r="F4115" t="s">
        <v>392</v>
      </c>
    </row>
    <row r="4117" spans="1:8" x14ac:dyDescent="0.2">
      <c r="A4117" t="s">
        <v>407</v>
      </c>
    </row>
    <row r="4119" spans="1:8" x14ac:dyDescent="0.2">
      <c r="A4119" t="s">
        <v>408</v>
      </c>
    </row>
    <row r="4120" spans="1:8" x14ac:dyDescent="0.2">
      <c r="A4120" t="s">
        <v>21</v>
      </c>
      <c r="B4120" t="s">
        <v>22</v>
      </c>
      <c r="C4120" t="s">
        <v>409</v>
      </c>
      <c r="D4120" t="s">
        <v>43</v>
      </c>
      <c r="E4120" t="s">
        <v>410</v>
      </c>
      <c r="F4120" t="s">
        <v>46</v>
      </c>
      <c r="G4120" t="s">
        <v>47</v>
      </c>
      <c r="H4120" t="s">
        <v>30</v>
      </c>
    </row>
    <row r="4121" spans="1:8" x14ac:dyDescent="0.2">
      <c r="A4121">
        <v>1</v>
      </c>
      <c r="B4121" t="s">
        <v>30</v>
      </c>
      <c r="C4121" t="s">
        <v>411</v>
      </c>
      <c r="D4121">
        <v>3.7672998905181885</v>
      </c>
      <c r="E4121">
        <v>3.4723999500274658</v>
      </c>
      <c r="F4121">
        <v>21.532199859619141</v>
      </c>
      <c r="G4121">
        <v>0.16130000352859497</v>
      </c>
      <c r="H4121">
        <v>1</v>
      </c>
    </row>
    <row r="4122" spans="1:8" x14ac:dyDescent="0.2">
      <c r="A4122">
        <v>2</v>
      </c>
      <c r="B4122" t="s">
        <v>31</v>
      </c>
      <c r="C4122" t="s">
        <v>412</v>
      </c>
      <c r="D4122">
        <v>7.5739998817443848</v>
      </c>
      <c r="E4122">
        <v>1.614799976348877</v>
      </c>
      <c r="F4122">
        <v>1.996399998664856</v>
      </c>
      <c r="G4122">
        <v>0.80889999866485596</v>
      </c>
      <c r="H4122">
        <v>1</v>
      </c>
    </row>
    <row r="4123" spans="1:8" x14ac:dyDescent="0.2">
      <c r="A4123">
        <v>3</v>
      </c>
      <c r="B4123" t="s">
        <v>50</v>
      </c>
      <c r="C4123" t="s">
        <v>413</v>
      </c>
      <c r="D4123">
        <v>15.250300407409668</v>
      </c>
      <c r="E4123">
        <v>1.0709999799728394</v>
      </c>
      <c r="F4123">
        <v>1.2035000324249268</v>
      </c>
      <c r="G4123">
        <v>0.88969999551773071</v>
      </c>
      <c r="H4123">
        <v>1.0002000331878662</v>
      </c>
    </row>
    <row r="4124" spans="1:8" x14ac:dyDescent="0.2">
      <c r="A4124">
        <v>4</v>
      </c>
      <c r="B4124" t="s">
        <v>51</v>
      </c>
      <c r="C4124" t="s">
        <v>414</v>
      </c>
      <c r="D4124">
        <v>24.793899536132812</v>
      </c>
      <c r="E4124">
        <v>0.86309999227523804</v>
      </c>
      <c r="F4124">
        <v>0.93500000238418579</v>
      </c>
      <c r="G4124">
        <v>0.92309999465942383</v>
      </c>
      <c r="H4124">
        <v>1.0001000165939331</v>
      </c>
    </row>
    <row r="4125" spans="1:8" x14ac:dyDescent="0.2">
      <c r="A4125">
        <v>5</v>
      </c>
      <c r="B4125" t="s">
        <v>52</v>
      </c>
      <c r="C4125" t="s">
        <v>415</v>
      </c>
      <c r="D4125">
        <v>11.592599868774414</v>
      </c>
      <c r="E4125">
        <v>5.3768000602722168</v>
      </c>
      <c r="F4125">
        <v>10.723799705505371</v>
      </c>
      <c r="G4125">
        <v>0.49950000643730164</v>
      </c>
      <c r="H4125">
        <v>1.0038000345230103</v>
      </c>
    </row>
    <row r="4126" spans="1:8" x14ac:dyDescent="0.2">
      <c r="A4126">
        <v>6</v>
      </c>
      <c r="B4126" t="s">
        <v>53</v>
      </c>
      <c r="C4126" t="s">
        <v>416</v>
      </c>
      <c r="D4126">
        <v>21.579999923706055</v>
      </c>
      <c r="E4126">
        <v>3.6456000804901123</v>
      </c>
      <c r="F4126">
        <v>5.8873000144958496</v>
      </c>
      <c r="G4126">
        <v>0.61500000953674316</v>
      </c>
      <c r="H4126">
        <v>1.0068999528884888</v>
      </c>
    </row>
    <row r="4127" spans="1:8" x14ac:dyDescent="0.2">
      <c r="A4127">
        <v>7</v>
      </c>
      <c r="B4127" t="s">
        <v>54</v>
      </c>
      <c r="C4127" t="s">
        <v>414</v>
      </c>
      <c r="D4127">
        <v>55.340999603271484</v>
      </c>
      <c r="E4127">
        <v>3.2097001075744629</v>
      </c>
      <c r="F4127">
        <v>4.4021000862121582</v>
      </c>
      <c r="G4127">
        <v>0.72850000858306885</v>
      </c>
      <c r="H4127">
        <v>1.0009000301361084</v>
      </c>
    </row>
    <row r="4128" spans="1:8" x14ac:dyDescent="0.2">
      <c r="A4128">
        <v>8</v>
      </c>
      <c r="B4128" t="s">
        <v>55</v>
      </c>
      <c r="C4128" t="s">
        <v>416</v>
      </c>
      <c r="D4128">
        <v>20.350000381469727</v>
      </c>
      <c r="E4128">
        <v>4.6729998588562012</v>
      </c>
      <c r="F4128">
        <v>7.9214000701904297</v>
      </c>
      <c r="G4128">
        <v>0.58609998226165771</v>
      </c>
      <c r="H4128">
        <v>1.0065000057220459</v>
      </c>
    </row>
    <row r="4129" spans="1:9" x14ac:dyDescent="0.2">
      <c r="A4129">
        <v>9</v>
      </c>
      <c r="B4129" t="s">
        <v>56</v>
      </c>
      <c r="C4129" t="s">
        <v>417</v>
      </c>
      <c r="D4129">
        <v>23.877099990844727</v>
      </c>
      <c r="E4129">
        <v>0.19910000264644623</v>
      </c>
      <c r="F4129">
        <v>0.20250000059604645</v>
      </c>
      <c r="G4129">
        <v>0.98320001363754272</v>
      </c>
      <c r="H4129">
        <v>1</v>
      </c>
    </row>
    <row r="4130" spans="1:9" x14ac:dyDescent="0.2">
      <c r="A4130">
        <v>10</v>
      </c>
      <c r="B4130" t="s">
        <v>57</v>
      </c>
      <c r="C4130" t="s">
        <v>418</v>
      </c>
      <c r="D4130">
        <v>42.30059814453125</v>
      </c>
      <c r="E4130">
        <v>0.26780000329017639</v>
      </c>
      <c r="F4130">
        <v>0.27369999885559082</v>
      </c>
      <c r="G4130">
        <v>0.97869998216629028</v>
      </c>
      <c r="H4130">
        <v>1</v>
      </c>
    </row>
    <row r="4131" spans="1:9" x14ac:dyDescent="0.2">
      <c r="A4131">
        <v>11</v>
      </c>
      <c r="B4131" t="s">
        <v>58</v>
      </c>
      <c r="C4131" t="s">
        <v>419</v>
      </c>
      <c r="D4131">
        <v>99.9833984375</v>
      </c>
      <c r="E4131">
        <v>0.59130001068115234</v>
      </c>
      <c r="F4131">
        <v>0.60600000619888306</v>
      </c>
      <c r="G4131">
        <v>0.9757000207901001</v>
      </c>
      <c r="H4131">
        <v>1</v>
      </c>
    </row>
    <row r="4133" spans="1:9" x14ac:dyDescent="0.2">
      <c r="A4133" t="s">
        <v>420</v>
      </c>
    </row>
    <row r="4134" spans="1:9" x14ac:dyDescent="0.2">
      <c r="A4134" t="s">
        <v>21</v>
      </c>
      <c r="B4134" t="s">
        <v>22</v>
      </c>
      <c r="C4134" t="s">
        <v>421</v>
      </c>
      <c r="D4134" t="s">
        <v>24</v>
      </c>
      <c r="E4134" t="s">
        <v>422</v>
      </c>
      <c r="F4134" t="s">
        <v>423</v>
      </c>
      <c r="G4134" t="s">
        <v>27</v>
      </c>
      <c r="H4134" t="s">
        <v>424</v>
      </c>
      <c r="I4134" t="s">
        <v>425</v>
      </c>
    </row>
    <row r="4135" spans="1:9" x14ac:dyDescent="0.2">
      <c r="A4135">
        <v>1</v>
      </c>
      <c r="B4135" t="s">
        <v>30</v>
      </c>
      <c r="C4135">
        <v>2.0010000767456404E-8</v>
      </c>
      <c r="D4135">
        <v>518.70001220703125</v>
      </c>
      <c r="E4135">
        <v>137.5</v>
      </c>
      <c r="F4135">
        <v>84</v>
      </c>
      <c r="G4135">
        <v>0.74000000953674316</v>
      </c>
      <c r="H4135" t="s">
        <v>426</v>
      </c>
      <c r="I4135" t="s">
        <v>427</v>
      </c>
    </row>
    <row r="4136" spans="1:9" x14ac:dyDescent="0.2">
      <c r="A4136">
        <v>2</v>
      </c>
      <c r="B4136" t="s">
        <v>31</v>
      </c>
      <c r="C4136">
        <v>2.0010000767456404E-8</v>
      </c>
      <c r="D4136">
        <v>2201.199951171875</v>
      </c>
      <c r="E4136">
        <v>15.699999809265137</v>
      </c>
      <c r="F4136">
        <v>11</v>
      </c>
      <c r="G4136">
        <v>0.30000001192092896</v>
      </c>
      <c r="H4136" t="s">
        <v>426</v>
      </c>
      <c r="I4136" t="s">
        <v>428</v>
      </c>
    </row>
    <row r="4137" spans="1:9" x14ac:dyDescent="0.2">
      <c r="A4137">
        <v>3</v>
      </c>
      <c r="B4137" t="s">
        <v>32</v>
      </c>
      <c r="C4137">
        <v>2.0010000767456404E-8</v>
      </c>
      <c r="D4137">
        <v>5679.7998046875</v>
      </c>
      <c r="E4137">
        <v>33.599998474121094</v>
      </c>
      <c r="F4137">
        <v>22.700000762939453</v>
      </c>
      <c r="G4137">
        <v>0.18999999761581421</v>
      </c>
      <c r="H4137" t="s">
        <v>426</v>
      </c>
      <c r="I4137" t="s">
        <v>429</v>
      </c>
    </row>
    <row r="4138" spans="1:9" x14ac:dyDescent="0.2">
      <c r="A4138">
        <v>4</v>
      </c>
      <c r="B4138" t="s">
        <v>33</v>
      </c>
      <c r="C4138">
        <v>1.9990000765801597E-8</v>
      </c>
      <c r="D4138">
        <v>9333.5</v>
      </c>
      <c r="E4138">
        <v>48.799999237060547</v>
      </c>
      <c r="F4138">
        <v>43.299999237060547</v>
      </c>
      <c r="G4138">
        <v>0.15000000596046448</v>
      </c>
      <c r="H4138" t="s">
        <v>426</v>
      </c>
      <c r="I4138" t="s">
        <v>430</v>
      </c>
    </row>
    <row r="4139" spans="1:9" x14ac:dyDescent="0.2">
      <c r="A4139">
        <v>5</v>
      </c>
      <c r="B4139" t="s">
        <v>34</v>
      </c>
      <c r="C4139">
        <v>1.9990000765801597E-8</v>
      </c>
      <c r="D4139">
        <v>946.0999755859375</v>
      </c>
      <c r="E4139">
        <v>8</v>
      </c>
      <c r="F4139">
        <v>6</v>
      </c>
      <c r="G4139">
        <v>0.46000000834465027</v>
      </c>
      <c r="H4139" t="s">
        <v>426</v>
      </c>
      <c r="I4139" t="s">
        <v>431</v>
      </c>
    </row>
    <row r="4140" spans="1:9" x14ac:dyDescent="0.2">
      <c r="A4140">
        <v>6</v>
      </c>
      <c r="B4140" t="s">
        <v>35</v>
      </c>
      <c r="C4140">
        <v>1.9999999878450581E-8</v>
      </c>
      <c r="D4140">
        <v>3476.10009765625</v>
      </c>
      <c r="E4140">
        <v>37.200000762939453</v>
      </c>
      <c r="F4140">
        <v>18.200000762939453</v>
      </c>
      <c r="G4140">
        <v>0.23999999463558197</v>
      </c>
      <c r="H4140" t="s">
        <v>426</v>
      </c>
      <c r="I4140" t="s">
        <v>432</v>
      </c>
    </row>
    <row r="4141" spans="1:9" x14ac:dyDescent="0.2">
      <c r="A4141">
        <v>7</v>
      </c>
      <c r="B4141" t="s">
        <v>36</v>
      </c>
      <c r="C4141">
        <v>1.9990000765801597E-8</v>
      </c>
      <c r="D4141">
        <v>10542.5</v>
      </c>
      <c r="E4141">
        <v>126.69999694824219</v>
      </c>
      <c r="F4141">
        <v>38.400001525878906</v>
      </c>
      <c r="G4141">
        <v>0.14000000059604645</v>
      </c>
      <c r="H4141" t="s">
        <v>426</v>
      </c>
      <c r="I4141" t="s">
        <v>430</v>
      </c>
    </row>
    <row r="4142" spans="1:9" x14ac:dyDescent="0.2">
      <c r="A4142">
        <v>8</v>
      </c>
      <c r="B4142" t="s">
        <v>37</v>
      </c>
      <c r="C4142">
        <v>1.9999999878450581E-8</v>
      </c>
      <c r="D4142">
        <v>2742.5</v>
      </c>
      <c r="E4142">
        <v>17.200000762939453</v>
      </c>
      <c r="F4142">
        <v>15</v>
      </c>
      <c r="G4142">
        <v>0.27000001072883606</v>
      </c>
      <c r="H4142" t="s">
        <v>426</v>
      </c>
      <c r="I4142" t="s">
        <v>432</v>
      </c>
    </row>
    <row r="4143" spans="1:9" x14ac:dyDescent="0.2">
      <c r="A4143">
        <v>9</v>
      </c>
      <c r="B4143" t="s">
        <v>38</v>
      </c>
      <c r="C4143">
        <v>1.9990000765801597E-8</v>
      </c>
      <c r="D4143">
        <v>2234.10009765625</v>
      </c>
      <c r="E4143">
        <v>26</v>
      </c>
      <c r="F4143">
        <v>23.200000762939453</v>
      </c>
      <c r="G4143">
        <v>0.30000001192092896</v>
      </c>
      <c r="H4143" t="s">
        <v>426</v>
      </c>
      <c r="I4143" t="s">
        <v>433</v>
      </c>
    </row>
    <row r="4144" spans="1:9" x14ac:dyDescent="0.2">
      <c r="A4144">
        <v>10</v>
      </c>
      <c r="B4144" t="s">
        <v>39</v>
      </c>
      <c r="C4144">
        <v>1.9990000765801597E-8</v>
      </c>
      <c r="D4144">
        <v>3787.300048828125</v>
      </c>
      <c r="E4144">
        <v>69.599998474121094</v>
      </c>
      <c r="F4144">
        <v>20.200000762939453</v>
      </c>
      <c r="G4144">
        <v>0.23000000417232513</v>
      </c>
      <c r="H4144" t="s">
        <v>426</v>
      </c>
      <c r="I4144" t="s">
        <v>434</v>
      </c>
    </row>
    <row r="4145" spans="1:10" x14ac:dyDescent="0.2">
      <c r="A4145">
        <v>11</v>
      </c>
      <c r="B4145" t="s">
        <v>40</v>
      </c>
      <c r="C4145">
        <v>2.0010000767456404E-8</v>
      </c>
      <c r="D4145">
        <v>4901</v>
      </c>
      <c r="E4145">
        <v>11.699999809265137</v>
      </c>
      <c r="F4145">
        <v>9.8999996185302734</v>
      </c>
      <c r="G4145">
        <v>0.20000000298023224</v>
      </c>
      <c r="H4145" t="s">
        <v>426</v>
      </c>
      <c r="I4145" t="s">
        <v>435</v>
      </c>
    </row>
    <row r="4147" spans="1:10" x14ac:dyDescent="0.2">
      <c r="A4147" t="s">
        <v>62</v>
      </c>
    </row>
    <row r="4150" spans="1:10" x14ac:dyDescent="0.2">
      <c r="A4150" t="s">
        <v>368</v>
      </c>
    </row>
    <row r="4151" spans="1:10" x14ac:dyDescent="0.2">
      <c r="A4151" t="s">
        <v>369</v>
      </c>
    </row>
    <row r="4152" spans="1:10" x14ac:dyDescent="0.2">
      <c r="A4152" t="s">
        <v>21</v>
      </c>
      <c r="B4152" t="s">
        <v>22</v>
      </c>
      <c r="C4152" t="s">
        <v>370</v>
      </c>
      <c r="D4152" t="s">
        <v>371</v>
      </c>
      <c r="E4152" t="s">
        <v>372</v>
      </c>
      <c r="F4152" t="s">
        <v>373</v>
      </c>
      <c r="G4152" t="s">
        <v>374</v>
      </c>
      <c r="H4152" t="s">
        <v>375</v>
      </c>
      <c r="I4152" t="s">
        <v>376</v>
      </c>
      <c r="J4152" t="s">
        <v>377</v>
      </c>
    </row>
    <row r="4153" spans="1:10" x14ac:dyDescent="0.2">
      <c r="A4153">
        <v>1</v>
      </c>
      <c r="B4153" t="s">
        <v>30</v>
      </c>
      <c r="C4153" t="s">
        <v>378</v>
      </c>
      <c r="D4153" t="s">
        <v>379</v>
      </c>
      <c r="E4153">
        <v>1</v>
      </c>
      <c r="F4153">
        <v>15</v>
      </c>
      <c r="G4153">
        <v>84.869003295898438</v>
      </c>
      <c r="H4153">
        <v>1.8320000171661377</v>
      </c>
      <c r="I4153">
        <v>6</v>
      </c>
      <c r="J4153">
        <v>5</v>
      </c>
    </row>
    <row r="4154" spans="1:10" x14ac:dyDescent="0.2">
      <c r="A4154">
        <v>2</v>
      </c>
      <c r="B4154" t="s">
        <v>31</v>
      </c>
      <c r="C4154" t="s">
        <v>378</v>
      </c>
      <c r="D4154" t="s">
        <v>380</v>
      </c>
      <c r="E4154">
        <v>2</v>
      </c>
      <c r="F4154">
        <v>15</v>
      </c>
      <c r="G4154">
        <v>151.10800170898438</v>
      </c>
      <c r="H4154">
        <v>0.47277998924255371</v>
      </c>
      <c r="I4154">
        <v>2</v>
      </c>
      <c r="J4154">
        <v>2</v>
      </c>
    </row>
    <row r="4155" spans="1:10" x14ac:dyDescent="0.2">
      <c r="A4155">
        <v>3</v>
      </c>
      <c r="B4155" t="s">
        <v>32</v>
      </c>
      <c r="C4155" t="s">
        <v>378</v>
      </c>
      <c r="D4155" t="s">
        <v>380</v>
      </c>
      <c r="E4155">
        <v>2</v>
      </c>
      <c r="F4155">
        <v>15</v>
      </c>
      <c r="G4155">
        <v>119.48699951171875</v>
      </c>
      <c r="H4155">
        <v>0.37413999438285828</v>
      </c>
      <c r="I4155">
        <v>3</v>
      </c>
      <c r="J4155">
        <v>7</v>
      </c>
    </row>
    <row r="4156" spans="1:10" x14ac:dyDescent="0.2">
      <c r="A4156">
        <v>4</v>
      </c>
      <c r="B4156" t="s">
        <v>33</v>
      </c>
      <c r="C4156" t="s">
        <v>378</v>
      </c>
      <c r="D4156" t="s">
        <v>380</v>
      </c>
      <c r="E4156">
        <v>2</v>
      </c>
      <c r="F4156">
        <v>15</v>
      </c>
      <c r="G4156">
        <v>107.24500274658203</v>
      </c>
      <c r="H4156">
        <v>0.33583998680114746</v>
      </c>
      <c r="I4156">
        <v>2</v>
      </c>
      <c r="J4156">
        <v>2.4000000953674316</v>
      </c>
    </row>
    <row r="4157" spans="1:10" x14ac:dyDescent="0.2">
      <c r="A4157">
        <v>5</v>
      </c>
      <c r="B4157" t="s">
        <v>34</v>
      </c>
      <c r="C4157" t="s">
        <v>378</v>
      </c>
      <c r="D4157" t="s">
        <v>381</v>
      </c>
      <c r="E4157">
        <v>4</v>
      </c>
      <c r="F4157">
        <v>15</v>
      </c>
      <c r="G4157">
        <v>129.45700073242188</v>
      </c>
      <c r="H4157">
        <v>1.1910099983215332</v>
      </c>
      <c r="I4157">
        <v>4.9000000953674316</v>
      </c>
      <c r="J4157">
        <v>4.1999998092651367</v>
      </c>
    </row>
    <row r="4158" spans="1:10" x14ac:dyDescent="0.2">
      <c r="A4158">
        <v>6</v>
      </c>
      <c r="B4158" t="s">
        <v>35</v>
      </c>
      <c r="C4158" t="s">
        <v>378</v>
      </c>
      <c r="D4158" t="s">
        <v>381</v>
      </c>
      <c r="E4158">
        <v>4</v>
      </c>
      <c r="F4158">
        <v>15</v>
      </c>
      <c r="G4158">
        <v>90.679000854492188</v>
      </c>
      <c r="H4158">
        <v>0.83393001556396484</v>
      </c>
      <c r="I4158">
        <v>5.5</v>
      </c>
      <c r="J4158">
        <v>5.9000000953674316</v>
      </c>
    </row>
    <row r="4159" spans="1:10" x14ac:dyDescent="0.2">
      <c r="A4159">
        <v>7</v>
      </c>
      <c r="B4159" t="s">
        <v>36</v>
      </c>
      <c r="C4159" t="s">
        <v>378</v>
      </c>
      <c r="D4159" t="s">
        <v>381</v>
      </c>
      <c r="E4159">
        <v>4</v>
      </c>
      <c r="F4159">
        <v>15</v>
      </c>
      <c r="G4159">
        <v>77.502998352050781</v>
      </c>
      <c r="H4159">
        <v>0.71253997087478638</v>
      </c>
      <c r="I4159">
        <v>3.2999999523162842</v>
      </c>
      <c r="J4159">
        <v>4.0999999046325684</v>
      </c>
    </row>
    <row r="4160" spans="1:10" x14ac:dyDescent="0.2">
      <c r="A4160">
        <v>8</v>
      </c>
      <c r="B4160" t="s">
        <v>37</v>
      </c>
      <c r="C4160" t="s">
        <v>378</v>
      </c>
      <c r="D4160" t="s">
        <v>381</v>
      </c>
      <c r="E4160">
        <v>4</v>
      </c>
      <c r="F4160">
        <v>15</v>
      </c>
      <c r="G4160">
        <v>107.51300048828125</v>
      </c>
      <c r="H4160">
        <v>0.98900002241134644</v>
      </c>
      <c r="I4160">
        <v>7.5</v>
      </c>
      <c r="J4160">
        <v>3</v>
      </c>
    </row>
    <row r="4161" spans="1:10" x14ac:dyDescent="0.2">
      <c r="A4161">
        <v>9</v>
      </c>
      <c r="B4161" t="s">
        <v>38</v>
      </c>
      <c r="C4161" t="s">
        <v>378</v>
      </c>
      <c r="D4161" t="s">
        <v>382</v>
      </c>
      <c r="E4161">
        <v>5</v>
      </c>
      <c r="F4161">
        <v>15</v>
      </c>
      <c r="G4161">
        <v>134.93400573730469</v>
      </c>
      <c r="H4161">
        <v>0.19359999895095825</v>
      </c>
      <c r="I4161">
        <v>3.5</v>
      </c>
      <c r="J4161">
        <v>3.5999999046325684</v>
      </c>
    </row>
    <row r="4162" spans="1:10" x14ac:dyDescent="0.2">
      <c r="A4162">
        <v>10</v>
      </c>
      <c r="B4162" t="s">
        <v>39</v>
      </c>
      <c r="C4162" t="s">
        <v>378</v>
      </c>
      <c r="D4162" t="s">
        <v>382</v>
      </c>
      <c r="E4162">
        <v>5</v>
      </c>
      <c r="F4162">
        <v>15</v>
      </c>
      <c r="G4162">
        <v>146.42500305175781</v>
      </c>
      <c r="H4162">
        <v>0.21017999947071075</v>
      </c>
      <c r="I4162">
        <v>1</v>
      </c>
      <c r="J4162">
        <v>3.2999999523162842</v>
      </c>
    </row>
    <row r="4163" spans="1:10" x14ac:dyDescent="0.2">
      <c r="A4163">
        <v>11</v>
      </c>
      <c r="B4163" t="s">
        <v>40</v>
      </c>
      <c r="C4163" t="s">
        <v>378</v>
      </c>
      <c r="D4163" t="s">
        <v>382</v>
      </c>
      <c r="E4163">
        <v>5</v>
      </c>
      <c r="F4163">
        <v>15</v>
      </c>
      <c r="G4163">
        <v>191.38900756835938</v>
      </c>
      <c r="H4163">
        <v>0.27485001087188721</v>
      </c>
      <c r="I4163">
        <v>3</v>
      </c>
      <c r="J4163">
        <v>4</v>
      </c>
    </row>
    <row r="4165" spans="1:10" x14ac:dyDescent="0.2">
      <c r="A4165" t="s">
        <v>21</v>
      </c>
      <c r="B4165" t="s">
        <v>22</v>
      </c>
      <c r="C4165" t="s">
        <v>383</v>
      </c>
      <c r="D4165" t="s">
        <v>384</v>
      </c>
      <c r="E4165" t="s">
        <v>385</v>
      </c>
      <c r="F4165" t="s">
        <v>386</v>
      </c>
      <c r="G4165" t="s">
        <v>387</v>
      </c>
      <c r="H4165" t="s">
        <v>388</v>
      </c>
      <c r="I4165" t="s">
        <v>389</v>
      </c>
      <c r="J4165" t="s">
        <v>390</v>
      </c>
    </row>
    <row r="4166" spans="1:10" x14ac:dyDescent="0.2">
      <c r="A4166">
        <v>1</v>
      </c>
      <c r="B4166" t="s">
        <v>30</v>
      </c>
      <c r="C4166">
        <v>10</v>
      </c>
      <c r="D4166">
        <v>5</v>
      </c>
      <c r="E4166">
        <v>1</v>
      </c>
      <c r="F4166">
        <v>64</v>
      </c>
      <c r="G4166">
        <v>1630</v>
      </c>
      <c r="H4166">
        <v>0.69999998807907104</v>
      </c>
      <c r="I4166">
        <v>9.3000001907348633</v>
      </c>
      <c r="J4166" t="s">
        <v>391</v>
      </c>
    </row>
    <row r="4167" spans="1:10" x14ac:dyDescent="0.2">
      <c r="A4167">
        <v>2</v>
      </c>
      <c r="B4167" t="s">
        <v>31</v>
      </c>
      <c r="C4167">
        <v>20</v>
      </c>
      <c r="D4167">
        <v>10</v>
      </c>
      <c r="E4167">
        <v>0</v>
      </c>
      <c r="F4167">
        <v>64</v>
      </c>
      <c r="G4167">
        <v>1686</v>
      </c>
      <c r="H4167">
        <v>0.69999998807907104</v>
      </c>
      <c r="I4167" t="s">
        <v>392</v>
      </c>
      <c r="J4167" t="s">
        <v>393</v>
      </c>
    </row>
    <row r="4168" spans="1:10" x14ac:dyDescent="0.2">
      <c r="A4168">
        <v>3</v>
      </c>
      <c r="B4168" t="s">
        <v>32</v>
      </c>
      <c r="C4168">
        <v>20</v>
      </c>
      <c r="D4168">
        <v>10</v>
      </c>
      <c r="E4168">
        <v>0</v>
      </c>
      <c r="F4168">
        <v>64</v>
      </c>
      <c r="G4168">
        <v>1672</v>
      </c>
      <c r="H4168">
        <v>0.69999998807907104</v>
      </c>
      <c r="I4168" t="s">
        <v>392</v>
      </c>
      <c r="J4168" t="s">
        <v>393</v>
      </c>
    </row>
    <row r="4169" spans="1:10" x14ac:dyDescent="0.2">
      <c r="A4169">
        <v>4</v>
      </c>
      <c r="B4169" t="s">
        <v>33</v>
      </c>
      <c r="C4169">
        <v>20</v>
      </c>
      <c r="D4169">
        <v>10</v>
      </c>
      <c r="E4169">
        <v>1</v>
      </c>
      <c r="F4169">
        <v>64</v>
      </c>
      <c r="G4169">
        <v>1664</v>
      </c>
      <c r="H4169">
        <v>0.69999998807907104</v>
      </c>
      <c r="I4169" t="s">
        <v>392</v>
      </c>
      <c r="J4169" t="s">
        <v>393</v>
      </c>
    </row>
    <row r="4170" spans="1:10" x14ac:dyDescent="0.2">
      <c r="A4170">
        <v>5</v>
      </c>
      <c r="B4170" t="s">
        <v>34</v>
      </c>
      <c r="C4170">
        <v>10</v>
      </c>
      <c r="D4170">
        <v>5</v>
      </c>
      <c r="E4170">
        <v>1</v>
      </c>
      <c r="F4170">
        <v>32</v>
      </c>
      <c r="G4170">
        <v>1658</v>
      </c>
      <c r="H4170">
        <v>0.69999998807907104</v>
      </c>
      <c r="I4170">
        <v>9.3000001907348633</v>
      </c>
      <c r="J4170" t="s">
        <v>391</v>
      </c>
    </row>
    <row r="4171" spans="1:10" x14ac:dyDescent="0.2">
      <c r="A4171">
        <v>6</v>
      </c>
      <c r="B4171" t="s">
        <v>35</v>
      </c>
      <c r="C4171">
        <v>20</v>
      </c>
      <c r="D4171">
        <v>10</v>
      </c>
      <c r="E4171">
        <v>1</v>
      </c>
      <c r="F4171">
        <v>32</v>
      </c>
      <c r="G4171">
        <v>1632</v>
      </c>
      <c r="H4171">
        <v>0.69999998807907104</v>
      </c>
      <c r="I4171">
        <v>9.3000001907348633</v>
      </c>
      <c r="J4171" t="s">
        <v>391</v>
      </c>
    </row>
    <row r="4172" spans="1:10" x14ac:dyDescent="0.2">
      <c r="A4172">
        <v>7</v>
      </c>
      <c r="B4172" t="s">
        <v>36</v>
      </c>
      <c r="C4172">
        <v>20</v>
      </c>
      <c r="D4172">
        <v>10</v>
      </c>
      <c r="E4172">
        <v>1</v>
      </c>
      <c r="F4172">
        <v>32</v>
      </c>
      <c r="G4172">
        <v>1622</v>
      </c>
      <c r="H4172">
        <v>0.69999998807907104</v>
      </c>
      <c r="I4172">
        <v>9.3000001907348633</v>
      </c>
      <c r="J4172" t="s">
        <v>391</v>
      </c>
    </row>
    <row r="4173" spans="1:10" x14ac:dyDescent="0.2">
      <c r="A4173">
        <v>8</v>
      </c>
      <c r="B4173" t="s">
        <v>37</v>
      </c>
      <c r="C4173">
        <v>20</v>
      </c>
      <c r="D4173">
        <v>10</v>
      </c>
      <c r="E4173">
        <v>1</v>
      </c>
      <c r="F4173">
        <v>32</v>
      </c>
      <c r="G4173">
        <v>1642</v>
      </c>
      <c r="H4173">
        <v>0.69999998807907104</v>
      </c>
      <c r="I4173">
        <v>9.3000001907348633</v>
      </c>
      <c r="J4173" t="s">
        <v>391</v>
      </c>
    </row>
    <row r="4174" spans="1:10" x14ac:dyDescent="0.2">
      <c r="A4174">
        <v>9</v>
      </c>
      <c r="B4174" t="s">
        <v>38</v>
      </c>
      <c r="C4174">
        <v>20</v>
      </c>
      <c r="D4174">
        <v>10</v>
      </c>
      <c r="E4174">
        <v>1</v>
      </c>
      <c r="F4174">
        <v>32</v>
      </c>
      <c r="G4174">
        <v>1690</v>
      </c>
      <c r="H4174">
        <v>0.69999998807907104</v>
      </c>
      <c r="I4174" t="s">
        <v>392</v>
      </c>
      <c r="J4174" t="s">
        <v>393</v>
      </c>
    </row>
    <row r="4175" spans="1:10" x14ac:dyDescent="0.2">
      <c r="A4175">
        <v>10</v>
      </c>
      <c r="B4175" t="s">
        <v>39</v>
      </c>
      <c r="C4175">
        <v>30</v>
      </c>
      <c r="D4175">
        <v>15</v>
      </c>
      <c r="E4175">
        <v>0</v>
      </c>
      <c r="F4175">
        <v>32</v>
      </c>
      <c r="G4175">
        <v>1706</v>
      </c>
      <c r="H4175">
        <v>0.69999998807907104</v>
      </c>
      <c r="I4175" t="s">
        <v>392</v>
      </c>
      <c r="J4175" t="s">
        <v>393</v>
      </c>
    </row>
    <row r="4176" spans="1:10" x14ac:dyDescent="0.2">
      <c r="A4176">
        <v>11</v>
      </c>
      <c r="B4176" t="s">
        <v>40</v>
      </c>
      <c r="C4176">
        <v>30</v>
      </c>
      <c r="D4176">
        <v>15</v>
      </c>
      <c r="E4176">
        <v>1</v>
      </c>
      <c r="F4176">
        <v>32</v>
      </c>
      <c r="G4176">
        <v>1738</v>
      </c>
      <c r="H4176">
        <v>0.69999998807907104</v>
      </c>
      <c r="I4176" t="s">
        <v>392</v>
      </c>
      <c r="J4176" t="s">
        <v>393</v>
      </c>
    </row>
    <row r="4178" spans="1:8" x14ac:dyDescent="0.2">
      <c r="A4178" t="s">
        <v>394</v>
      </c>
    </row>
    <row r="4179" spans="1:8" x14ac:dyDescent="0.2">
      <c r="A4179" t="s">
        <v>395</v>
      </c>
      <c r="B4179" t="s">
        <v>396</v>
      </c>
      <c r="C4179">
        <v>2</v>
      </c>
      <c r="D4179">
        <v>3</v>
      </c>
      <c r="E4179">
        <v>4</v>
      </c>
      <c r="F4179">
        <v>5</v>
      </c>
    </row>
    <row r="4180" spans="1:8" x14ac:dyDescent="0.2">
      <c r="A4180">
        <v>1</v>
      </c>
      <c r="B4180" t="s">
        <v>397</v>
      </c>
      <c r="C4180" t="s">
        <v>398</v>
      </c>
      <c r="D4180" t="s">
        <v>392</v>
      </c>
      <c r="E4180" t="s">
        <v>399</v>
      </c>
      <c r="F4180" t="s">
        <v>400</v>
      </c>
    </row>
    <row r="4181" spans="1:8" x14ac:dyDescent="0.2">
      <c r="A4181">
        <v>2</v>
      </c>
      <c r="B4181" t="s">
        <v>392</v>
      </c>
      <c r="C4181" t="s">
        <v>401</v>
      </c>
      <c r="D4181" t="s">
        <v>392</v>
      </c>
      <c r="E4181" t="s">
        <v>402</v>
      </c>
      <c r="F4181" t="s">
        <v>403</v>
      </c>
    </row>
    <row r="4182" spans="1:8" x14ac:dyDescent="0.2">
      <c r="A4182">
        <v>3</v>
      </c>
      <c r="B4182" t="s">
        <v>392</v>
      </c>
      <c r="C4182" t="s">
        <v>404</v>
      </c>
      <c r="D4182" t="s">
        <v>392</v>
      </c>
      <c r="E4182" t="s">
        <v>405</v>
      </c>
      <c r="F4182" t="s">
        <v>40</v>
      </c>
    </row>
    <row r="4183" spans="1:8" x14ac:dyDescent="0.2">
      <c r="A4183">
        <v>4</v>
      </c>
      <c r="B4183" t="s">
        <v>392</v>
      </c>
      <c r="C4183" t="s">
        <v>392</v>
      </c>
      <c r="D4183" t="s">
        <v>392</v>
      </c>
      <c r="E4183" t="s">
        <v>406</v>
      </c>
      <c r="F4183" t="s">
        <v>392</v>
      </c>
    </row>
    <row r="4185" spans="1:8" x14ac:dyDescent="0.2">
      <c r="A4185" t="s">
        <v>407</v>
      </c>
    </row>
    <row r="4187" spans="1:8" x14ac:dyDescent="0.2">
      <c r="A4187" t="s">
        <v>408</v>
      </c>
    </row>
    <row r="4188" spans="1:8" x14ac:dyDescent="0.2">
      <c r="A4188" t="s">
        <v>21</v>
      </c>
      <c r="B4188" t="s">
        <v>22</v>
      </c>
      <c r="C4188" t="s">
        <v>409</v>
      </c>
      <c r="D4188" t="s">
        <v>43</v>
      </c>
      <c r="E4188" t="s">
        <v>410</v>
      </c>
      <c r="F4188" t="s">
        <v>46</v>
      </c>
      <c r="G4188" t="s">
        <v>47</v>
      </c>
      <c r="H4188" t="s">
        <v>30</v>
      </c>
    </row>
    <row r="4189" spans="1:8" x14ac:dyDescent="0.2">
      <c r="A4189">
        <v>1</v>
      </c>
      <c r="B4189" t="s">
        <v>30</v>
      </c>
      <c r="C4189" t="s">
        <v>411</v>
      </c>
      <c r="D4189">
        <v>3.7672998905181885</v>
      </c>
      <c r="E4189">
        <v>3.4723999500274658</v>
      </c>
      <c r="F4189">
        <v>21.532199859619141</v>
      </c>
      <c r="G4189">
        <v>0.16130000352859497</v>
      </c>
      <c r="H4189">
        <v>1</v>
      </c>
    </row>
    <row r="4190" spans="1:8" x14ac:dyDescent="0.2">
      <c r="A4190">
        <v>2</v>
      </c>
      <c r="B4190" t="s">
        <v>31</v>
      </c>
      <c r="C4190" t="s">
        <v>412</v>
      </c>
      <c r="D4190">
        <v>7.5739998817443848</v>
      </c>
      <c r="E4190">
        <v>1.614799976348877</v>
      </c>
      <c r="F4190">
        <v>1.996399998664856</v>
      </c>
      <c r="G4190">
        <v>0.80889999866485596</v>
      </c>
      <c r="H4190">
        <v>1</v>
      </c>
    </row>
    <row r="4191" spans="1:8" x14ac:dyDescent="0.2">
      <c r="A4191">
        <v>3</v>
      </c>
      <c r="B4191" t="s">
        <v>50</v>
      </c>
      <c r="C4191" t="s">
        <v>413</v>
      </c>
      <c r="D4191">
        <v>15.250300407409668</v>
      </c>
      <c r="E4191">
        <v>1.0709999799728394</v>
      </c>
      <c r="F4191">
        <v>1.2035000324249268</v>
      </c>
      <c r="G4191">
        <v>0.88969999551773071</v>
      </c>
      <c r="H4191">
        <v>1.0002000331878662</v>
      </c>
    </row>
    <row r="4192" spans="1:8" x14ac:dyDescent="0.2">
      <c r="A4192">
        <v>4</v>
      </c>
      <c r="B4192" t="s">
        <v>51</v>
      </c>
      <c r="C4192" t="s">
        <v>414</v>
      </c>
      <c r="D4192">
        <v>24.793899536132812</v>
      </c>
      <c r="E4192">
        <v>0.86309999227523804</v>
      </c>
      <c r="F4192">
        <v>0.93500000238418579</v>
      </c>
      <c r="G4192">
        <v>0.92309999465942383</v>
      </c>
      <c r="H4192">
        <v>1.0001000165939331</v>
      </c>
    </row>
    <row r="4193" spans="1:9" x14ac:dyDescent="0.2">
      <c r="A4193">
        <v>5</v>
      </c>
      <c r="B4193" t="s">
        <v>52</v>
      </c>
      <c r="C4193" t="s">
        <v>415</v>
      </c>
      <c r="D4193">
        <v>11.592599868774414</v>
      </c>
      <c r="E4193">
        <v>5.3768000602722168</v>
      </c>
      <c r="F4193">
        <v>10.723799705505371</v>
      </c>
      <c r="G4193">
        <v>0.49950000643730164</v>
      </c>
      <c r="H4193">
        <v>1.0038000345230103</v>
      </c>
    </row>
    <row r="4194" spans="1:9" x14ac:dyDescent="0.2">
      <c r="A4194">
        <v>6</v>
      </c>
      <c r="B4194" t="s">
        <v>53</v>
      </c>
      <c r="C4194" t="s">
        <v>416</v>
      </c>
      <c r="D4194">
        <v>21.579999923706055</v>
      </c>
      <c r="E4194">
        <v>3.6456000804901123</v>
      </c>
      <c r="F4194">
        <v>5.8873000144958496</v>
      </c>
      <c r="G4194">
        <v>0.61500000953674316</v>
      </c>
      <c r="H4194">
        <v>1.0068999528884888</v>
      </c>
    </row>
    <row r="4195" spans="1:9" x14ac:dyDescent="0.2">
      <c r="A4195">
        <v>7</v>
      </c>
      <c r="B4195" t="s">
        <v>54</v>
      </c>
      <c r="C4195" t="s">
        <v>414</v>
      </c>
      <c r="D4195">
        <v>55.340999603271484</v>
      </c>
      <c r="E4195">
        <v>3.2097001075744629</v>
      </c>
      <c r="F4195">
        <v>4.4021000862121582</v>
      </c>
      <c r="G4195">
        <v>0.72850000858306885</v>
      </c>
      <c r="H4195">
        <v>1.0009000301361084</v>
      </c>
    </row>
    <row r="4196" spans="1:9" x14ac:dyDescent="0.2">
      <c r="A4196">
        <v>8</v>
      </c>
      <c r="B4196" t="s">
        <v>55</v>
      </c>
      <c r="C4196" t="s">
        <v>416</v>
      </c>
      <c r="D4196">
        <v>20.350000381469727</v>
      </c>
      <c r="E4196">
        <v>4.6729998588562012</v>
      </c>
      <c r="F4196">
        <v>7.9214000701904297</v>
      </c>
      <c r="G4196">
        <v>0.58609998226165771</v>
      </c>
      <c r="H4196">
        <v>1.0065000057220459</v>
      </c>
    </row>
    <row r="4197" spans="1:9" x14ac:dyDescent="0.2">
      <c r="A4197">
        <v>9</v>
      </c>
      <c r="B4197" t="s">
        <v>56</v>
      </c>
      <c r="C4197" t="s">
        <v>417</v>
      </c>
      <c r="D4197">
        <v>23.877099990844727</v>
      </c>
      <c r="E4197">
        <v>0.19910000264644623</v>
      </c>
      <c r="F4197">
        <v>0.20250000059604645</v>
      </c>
      <c r="G4197">
        <v>0.98320001363754272</v>
      </c>
      <c r="H4197">
        <v>1</v>
      </c>
    </row>
    <row r="4198" spans="1:9" x14ac:dyDescent="0.2">
      <c r="A4198">
        <v>10</v>
      </c>
      <c r="B4198" t="s">
        <v>57</v>
      </c>
      <c r="C4198" t="s">
        <v>418</v>
      </c>
      <c r="D4198">
        <v>42.30059814453125</v>
      </c>
      <c r="E4198">
        <v>0.26780000329017639</v>
      </c>
      <c r="F4198">
        <v>0.27369999885559082</v>
      </c>
      <c r="G4198">
        <v>0.97869998216629028</v>
      </c>
      <c r="H4198">
        <v>1</v>
      </c>
    </row>
    <row r="4199" spans="1:9" x14ac:dyDescent="0.2">
      <c r="A4199">
        <v>11</v>
      </c>
      <c r="B4199" t="s">
        <v>58</v>
      </c>
      <c r="C4199" t="s">
        <v>419</v>
      </c>
      <c r="D4199">
        <v>99.9833984375</v>
      </c>
      <c r="E4199">
        <v>0.59130001068115234</v>
      </c>
      <c r="F4199">
        <v>0.60600000619888306</v>
      </c>
      <c r="G4199">
        <v>0.9757000207901001</v>
      </c>
      <c r="H4199">
        <v>1</v>
      </c>
    </row>
    <row r="4201" spans="1:9" x14ac:dyDescent="0.2">
      <c r="A4201" t="s">
        <v>420</v>
      </c>
    </row>
    <row r="4202" spans="1:9" x14ac:dyDescent="0.2">
      <c r="A4202" t="s">
        <v>21</v>
      </c>
      <c r="B4202" t="s">
        <v>22</v>
      </c>
      <c r="C4202" t="s">
        <v>421</v>
      </c>
      <c r="D4202" t="s">
        <v>24</v>
      </c>
      <c r="E4202" t="s">
        <v>422</v>
      </c>
      <c r="F4202" t="s">
        <v>423</v>
      </c>
      <c r="G4202" t="s">
        <v>27</v>
      </c>
      <c r="H4202" t="s">
        <v>424</v>
      </c>
      <c r="I4202" t="s">
        <v>425</v>
      </c>
    </row>
    <row r="4203" spans="1:9" x14ac:dyDescent="0.2">
      <c r="A4203">
        <v>1</v>
      </c>
      <c r="B4203" t="s">
        <v>30</v>
      </c>
      <c r="C4203">
        <v>2.0010000767456404E-8</v>
      </c>
      <c r="D4203">
        <v>518.70001220703125</v>
      </c>
      <c r="E4203">
        <v>137.5</v>
      </c>
      <c r="F4203">
        <v>84</v>
      </c>
      <c r="G4203">
        <v>0.74000000953674316</v>
      </c>
      <c r="H4203" t="s">
        <v>426</v>
      </c>
      <c r="I4203" t="s">
        <v>427</v>
      </c>
    </row>
    <row r="4204" spans="1:9" x14ac:dyDescent="0.2">
      <c r="A4204">
        <v>2</v>
      </c>
      <c r="B4204" t="s">
        <v>31</v>
      </c>
      <c r="C4204">
        <v>2.0010000767456404E-8</v>
      </c>
      <c r="D4204">
        <v>2201.199951171875</v>
      </c>
      <c r="E4204">
        <v>15.699999809265137</v>
      </c>
      <c r="F4204">
        <v>11</v>
      </c>
      <c r="G4204">
        <v>0.30000001192092896</v>
      </c>
      <c r="H4204" t="s">
        <v>426</v>
      </c>
      <c r="I4204" t="s">
        <v>428</v>
      </c>
    </row>
    <row r="4205" spans="1:9" x14ac:dyDescent="0.2">
      <c r="A4205">
        <v>3</v>
      </c>
      <c r="B4205" t="s">
        <v>32</v>
      </c>
      <c r="C4205">
        <v>2.0010000767456404E-8</v>
      </c>
      <c r="D4205">
        <v>5679.7998046875</v>
      </c>
      <c r="E4205">
        <v>33.599998474121094</v>
      </c>
      <c r="F4205">
        <v>22.700000762939453</v>
      </c>
      <c r="G4205">
        <v>0.18999999761581421</v>
      </c>
      <c r="H4205" t="s">
        <v>426</v>
      </c>
      <c r="I4205" t="s">
        <v>429</v>
      </c>
    </row>
    <row r="4206" spans="1:9" x14ac:dyDescent="0.2">
      <c r="A4206">
        <v>4</v>
      </c>
      <c r="B4206" t="s">
        <v>33</v>
      </c>
      <c r="C4206">
        <v>1.9990000765801597E-8</v>
      </c>
      <c r="D4206">
        <v>9333.5</v>
      </c>
      <c r="E4206">
        <v>48.799999237060547</v>
      </c>
      <c r="F4206">
        <v>43.299999237060547</v>
      </c>
      <c r="G4206">
        <v>0.15000000596046448</v>
      </c>
      <c r="H4206" t="s">
        <v>426</v>
      </c>
      <c r="I4206" t="s">
        <v>430</v>
      </c>
    </row>
    <row r="4207" spans="1:9" x14ac:dyDescent="0.2">
      <c r="A4207">
        <v>5</v>
      </c>
      <c r="B4207" t="s">
        <v>34</v>
      </c>
      <c r="C4207">
        <v>1.9990000765801597E-8</v>
      </c>
      <c r="D4207">
        <v>946.0999755859375</v>
      </c>
      <c r="E4207">
        <v>8</v>
      </c>
      <c r="F4207">
        <v>6</v>
      </c>
      <c r="G4207">
        <v>0.46000000834465027</v>
      </c>
      <c r="H4207" t="s">
        <v>426</v>
      </c>
      <c r="I4207" t="s">
        <v>431</v>
      </c>
    </row>
    <row r="4208" spans="1:9" x14ac:dyDescent="0.2">
      <c r="A4208">
        <v>6</v>
      </c>
      <c r="B4208" t="s">
        <v>35</v>
      </c>
      <c r="C4208">
        <v>1.9999999878450581E-8</v>
      </c>
      <c r="D4208">
        <v>3476.10009765625</v>
      </c>
      <c r="E4208">
        <v>37.200000762939453</v>
      </c>
      <c r="F4208">
        <v>18.200000762939453</v>
      </c>
      <c r="G4208">
        <v>0.23999999463558197</v>
      </c>
      <c r="H4208" t="s">
        <v>426</v>
      </c>
      <c r="I4208" t="s">
        <v>432</v>
      </c>
    </row>
    <row r="4209" spans="1:10" x14ac:dyDescent="0.2">
      <c r="A4209">
        <v>7</v>
      </c>
      <c r="B4209" t="s">
        <v>36</v>
      </c>
      <c r="C4209">
        <v>1.9990000765801597E-8</v>
      </c>
      <c r="D4209">
        <v>10542.5</v>
      </c>
      <c r="E4209">
        <v>126.69999694824219</v>
      </c>
      <c r="F4209">
        <v>38.400001525878906</v>
      </c>
      <c r="G4209">
        <v>0.14000000059604645</v>
      </c>
      <c r="H4209" t="s">
        <v>426</v>
      </c>
      <c r="I4209" t="s">
        <v>430</v>
      </c>
    </row>
    <row r="4210" spans="1:10" x14ac:dyDescent="0.2">
      <c r="A4210">
        <v>8</v>
      </c>
      <c r="B4210" t="s">
        <v>37</v>
      </c>
      <c r="C4210">
        <v>1.9999999878450581E-8</v>
      </c>
      <c r="D4210">
        <v>2742.5</v>
      </c>
      <c r="E4210">
        <v>17.200000762939453</v>
      </c>
      <c r="F4210">
        <v>15</v>
      </c>
      <c r="G4210">
        <v>0.27000001072883606</v>
      </c>
      <c r="H4210" t="s">
        <v>426</v>
      </c>
      <c r="I4210" t="s">
        <v>432</v>
      </c>
    </row>
    <row r="4211" spans="1:10" x14ac:dyDescent="0.2">
      <c r="A4211">
        <v>9</v>
      </c>
      <c r="B4211" t="s">
        <v>38</v>
      </c>
      <c r="C4211">
        <v>1.9990000765801597E-8</v>
      </c>
      <c r="D4211">
        <v>2234.10009765625</v>
      </c>
      <c r="E4211">
        <v>26</v>
      </c>
      <c r="F4211">
        <v>23.200000762939453</v>
      </c>
      <c r="G4211">
        <v>0.30000001192092896</v>
      </c>
      <c r="H4211" t="s">
        <v>426</v>
      </c>
      <c r="I4211" t="s">
        <v>433</v>
      </c>
    </row>
    <row r="4212" spans="1:10" x14ac:dyDescent="0.2">
      <c r="A4212">
        <v>10</v>
      </c>
      <c r="B4212" t="s">
        <v>39</v>
      </c>
      <c r="C4212">
        <v>1.9990000765801597E-8</v>
      </c>
      <c r="D4212">
        <v>3787.300048828125</v>
      </c>
      <c r="E4212">
        <v>69.599998474121094</v>
      </c>
      <c r="F4212">
        <v>20.200000762939453</v>
      </c>
      <c r="G4212">
        <v>0.23000000417232513</v>
      </c>
      <c r="H4212" t="s">
        <v>426</v>
      </c>
      <c r="I4212" t="s">
        <v>434</v>
      </c>
    </row>
    <row r="4213" spans="1:10" x14ac:dyDescent="0.2">
      <c r="A4213">
        <v>11</v>
      </c>
      <c r="B4213" t="s">
        <v>40</v>
      </c>
      <c r="C4213">
        <v>2.0010000767456404E-8</v>
      </c>
      <c r="D4213">
        <v>4901</v>
      </c>
      <c r="E4213">
        <v>11.699999809265137</v>
      </c>
      <c r="F4213">
        <v>9.8999996185302734</v>
      </c>
      <c r="G4213">
        <v>0.20000000298023224</v>
      </c>
      <c r="H4213" t="s">
        <v>426</v>
      </c>
      <c r="I4213" t="s">
        <v>435</v>
      </c>
    </row>
    <row r="4215" spans="1:10" x14ac:dyDescent="0.2">
      <c r="A4215" t="s">
        <v>62</v>
      </c>
    </row>
    <row r="4218" spans="1:10" x14ac:dyDescent="0.2">
      <c r="A4218" t="s">
        <v>368</v>
      </c>
    </row>
    <row r="4219" spans="1:10" x14ac:dyDescent="0.2">
      <c r="A4219" t="s">
        <v>369</v>
      </c>
    </row>
    <row r="4220" spans="1:10" x14ac:dyDescent="0.2">
      <c r="A4220" t="s">
        <v>21</v>
      </c>
      <c r="B4220" t="s">
        <v>22</v>
      </c>
      <c r="C4220" t="s">
        <v>370</v>
      </c>
      <c r="D4220" t="s">
        <v>371</v>
      </c>
      <c r="E4220" t="s">
        <v>372</v>
      </c>
      <c r="F4220" t="s">
        <v>373</v>
      </c>
      <c r="G4220" t="s">
        <v>374</v>
      </c>
      <c r="H4220" t="s">
        <v>375</v>
      </c>
      <c r="I4220" t="s">
        <v>376</v>
      </c>
      <c r="J4220" t="s">
        <v>377</v>
      </c>
    </row>
    <row r="4221" spans="1:10" x14ac:dyDescent="0.2">
      <c r="A4221">
        <v>1</v>
      </c>
      <c r="B4221" t="s">
        <v>30</v>
      </c>
      <c r="C4221" t="s">
        <v>378</v>
      </c>
      <c r="D4221" t="s">
        <v>379</v>
      </c>
      <c r="E4221">
        <v>1</v>
      </c>
      <c r="F4221">
        <v>15</v>
      </c>
      <c r="G4221">
        <v>84.869003295898438</v>
      </c>
      <c r="H4221">
        <v>1.8320000171661377</v>
      </c>
      <c r="I4221">
        <v>6</v>
      </c>
      <c r="J4221">
        <v>5</v>
      </c>
    </row>
    <row r="4222" spans="1:10" x14ac:dyDescent="0.2">
      <c r="A4222">
        <v>2</v>
      </c>
      <c r="B4222" t="s">
        <v>31</v>
      </c>
      <c r="C4222" t="s">
        <v>378</v>
      </c>
      <c r="D4222" t="s">
        <v>380</v>
      </c>
      <c r="E4222">
        <v>2</v>
      </c>
      <c r="F4222">
        <v>15</v>
      </c>
      <c r="G4222">
        <v>151.10800170898438</v>
      </c>
      <c r="H4222">
        <v>0.47277998924255371</v>
      </c>
      <c r="I4222">
        <v>2</v>
      </c>
      <c r="J4222">
        <v>2</v>
      </c>
    </row>
    <row r="4223" spans="1:10" x14ac:dyDescent="0.2">
      <c r="A4223">
        <v>3</v>
      </c>
      <c r="B4223" t="s">
        <v>32</v>
      </c>
      <c r="C4223" t="s">
        <v>378</v>
      </c>
      <c r="D4223" t="s">
        <v>380</v>
      </c>
      <c r="E4223">
        <v>2</v>
      </c>
      <c r="F4223">
        <v>15</v>
      </c>
      <c r="G4223">
        <v>119.48699951171875</v>
      </c>
      <c r="H4223">
        <v>0.37413999438285828</v>
      </c>
      <c r="I4223">
        <v>3</v>
      </c>
      <c r="J4223">
        <v>7</v>
      </c>
    </row>
    <row r="4224" spans="1:10" x14ac:dyDescent="0.2">
      <c r="A4224">
        <v>4</v>
      </c>
      <c r="B4224" t="s">
        <v>33</v>
      </c>
      <c r="C4224" t="s">
        <v>378</v>
      </c>
      <c r="D4224" t="s">
        <v>380</v>
      </c>
      <c r="E4224">
        <v>2</v>
      </c>
      <c r="F4224">
        <v>15</v>
      </c>
      <c r="G4224">
        <v>107.24500274658203</v>
      </c>
      <c r="H4224">
        <v>0.33583998680114746</v>
      </c>
      <c r="I4224">
        <v>2</v>
      </c>
      <c r="J4224">
        <v>2.4000000953674316</v>
      </c>
    </row>
    <row r="4225" spans="1:10" x14ac:dyDescent="0.2">
      <c r="A4225">
        <v>5</v>
      </c>
      <c r="B4225" t="s">
        <v>34</v>
      </c>
      <c r="C4225" t="s">
        <v>378</v>
      </c>
      <c r="D4225" t="s">
        <v>381</v>
      </c>
      <c r="E4225">
        <v>4</v>
      </c>
      <c r="F4225">
        <v>15</v>
      </c>
      <c r="G4225">
        <v>129.45700073242188</v>
      </c>
      <c r="H4225">
        <v>1.1910099983215332</v>
      </c>
      <c r="I4225">
        <v>4.9000000953674316</v>
      </c>
      <c r="J4225">
        <v>4.1999998092651367</v>
      </c>
    </row>
    <row r="4226" spans="1:10" x14ac:dyDescent="0.2">
      <c r="A4226">
        <v>6</v>
      </c>
      <c r="B4226" t="s">
        <v>35</v>
      </c>
      <c r="C4226" t="s">
        <v>378</v>
      </c>
      <c r="D4226" t="s">
        <v>381</v>
      </c>
      <c r="E4226">
        <v>4</v>
      </c>
      <c r="F4226">
        <v>15</v>
      </c>
      <c r="G4226">
        <v>90.679000854492188</v>
      </c>
      <c r="H4226">
        <v>0.83393001556396484</v>
      </c>
      <c r="I4226">
        <v>5.5</v>
      </c>
      <c r="J4226">
        <v>5.9000000953674316</v>
      </c>
    </row>
    <row r="4227" spans="1:10" x14ac:dyDescent="0.2">
      <c r="A4227">
        <v>7</v>
      </c>
      <c r="B4227" t="s">
        <v>36</v>
      </c>
      <c r="C4227" t="s">
        <v>378</v>
      </c>
      <c r="D4227" t="s">
        <v>381</v>
      </c>
      <c r="E4227">
        <v>4</v>
      </c>
      <c r="F4227">
        <v>15</v>
      </c>
      <c r="G4227">
        <v>77.502998352050781</v>
      </c>
      <c r="H4227">
        <v>0.71253997087478638</v>
      </c>
      <c r="I4227">
        <v>3.2999999523162842</v>
      </c>
      <c r="J4227">
        <v>4.0999999046325684</v>
      </c>
    </row>
    <row r="4228" spans="1:10" x14ac:dyDescent="0.2">
      <c r="A4228">
        <v>8</v>
      </c>
      <c r="B4228" t="s">
        <v>37</v>
      </c>
      <c r="C4228" t="s">
        <v>378</v>
      </c>
      <c r="D4228" t="s">
        <v>381</v>
      </c>
      <c r="E4228">
        <v>4</v>
      </c>
      <c r="F4228">
        <v>15</v>
      </c>
      <c r="G4228">
        <v>107.51300048828125</v>
      </c>
      <c r="H4228">
        <v>0.98900002241134644</v>
      </c>
      <c r="I4228">
        <v>7.5</v>
      </c>
      <c r="J4228">
        <v>3</v>
      </c>
    </row>
    <row r="4229" spans="1:10" x14ac:dyDescent="0.2">
      <c r="A4229">
        <v>9</v>
      </c>
      <c r="B4229" t="s">
        <v>38</v>
      </c>
      <c r="C4229" t="s">
        <v>378</v>
      </c>
      <c r="D4229" t="s">
        <v>382</v>
      </c>
      <c r="E4229">
        <v>5</v>
      </c>
      <c r="F4229">
        <v>15</v>
      </c>
      <c r="G4229">
        <v>134.93400573730469</v>
      </c>
      <c r="H4229">
        <v>0.19359999895095825</v>
      </c>
      <c r="I4229">
        <v>3.5</v>
      </c>
      <c r="J4229">
        <v>3.5999999046325684</v>
      </c>
    </row>
    <row r="4230" spans="1:10" x14ac:dyDescent="0.2">
      <c r="A4230">
        <v>10</v>
      </c>
      <c r="B4230" t="s">
        <v>39</v>
      </c>
      <c r="C4230" t="s">
        <v>378</v>
      </c>
      <c r="D4230" t="s">
        <v>382</v>
      </c>
      <c r="E4230">
        <v>5</v>
      </c>
      <c r="F4230">
        <v>15</v>
      </c>
      <c r="G4230">
        <v>146.42500305175781</v>
      </c>
      <c r="H4230">
        <v>0.21017999947071075</v>
      </c>
      <c r="I4230">
        <v>1</v>
      </c>
      <c r="J4230">
        <v>3.2999999523162842</v>
      </c>
    </row>
    <row r="4231" spans="1:10" x14ac:dyDescent="0.2">
      <c r="A4231">
        <v>11</v>
      </c>
      <c r="B4231" t="s">
        <v>40</v>
      </c>
      <c r="C4231" t="s">
        <v>378</v>
      </c>
      <c r="D4231" t="s">
        <v>382</v>
      </c>
      <c r="E4231">
        <v>5</v>
      </c>
      <c r="F4231">
        <v>15</v>
      </c>
      <c r="G4231">
        <v>191.38900756835938</v>
      </c>
      <c r="H4231">
        <v>0.27485001087188721</v>
      </c>
      <c r="I4231">
        <v>3</v>
      </c>
      <c r="J4231">
        <v>4</v>
      </c>
    </row>
    <row r="4233" spans="1:10" x14ac:dyDescent="0.2">
      <c r="A4233" t="s">
        <v>21</v>
      </c>
      <c r="B4233" t="s">
        <v>22</v>
      </c>
      <c r="C4233" t="s">
        <v>383</v>
      </c>
      <c r="D4233" t="s">
        <v>384</v>
      </c>
      <c r="E4233" t="s">
        <v>385</v>
      </c>
      <c r="F4233" t="s">
        <v>386</v>
      </c>
      <c r="G4233" t="s">
        <v>387</v>
      </c>
      <c r="H4233" t="s">
        <v>388</v>
      </c>
      <c r="I4233" t="s">
        <v>389</v>
      </c>
      <c r="J4233" t="s">
        <v>390</v>
      </c>
    </row>
    <row r="4234" spans="1:10" x14ac:dyDescent="0.2">
      <c r="A4234">
        <v>1</v>
      </c>
      <c r="B4234" t="s">
        <v>30</v>
      </c>
      <c r="C4234">
        <v>10</v>
      </c>
      <c r="D4234">
        <v>5</v>
      </c>
      <c r="E4234">
        <v>1</v>
      </c>
      <c r="F4234">
        <v>64</v>
      </c>
      <c r="G4234">
        <v>1630</v>
      </c>
      <c r="H4234">
        <v>0.69999998807907104</v>
      </c>
      <c r="I4234">
        <v>9.3000001907348633</v>
      </c>
      <c r="J4234" t="s">
        <v>391</v>
      </c>
    </row>
    <row r="4235" spans="1:10" x14ac:dyDescent="0.2">
      <c r="A4235">
        <v>2</v>
      </c>
      <c r="B4235" t="s">
        <v>31</v>
      </c>
      <c r="C4235">
        <v>20</v>
      </c>
      <c r="D4235">
        <v>10</v>
      </c>
      <c r="E4235">
        <v>0</v>
      </c>
      <c r="F4235">
        <v>64</v>
      </c>
      <c r="G4235">
        <v>1686</v>
      </c>
      <c r="H4235">
        <v>0.69999998807907104</v>
      </c>
      <c r="I4235" t="s">
        <v>392</v>
      </c>
      <c r="J4235" t="s">
        <v>393</v>
      </c>
    </row>
    <row r="4236" spans="1:10" x14ac:dyDescent="0.2">
      <c r="A4236">
        <v>3</v>
      </c>
      <c r="B4236" t="s">
        <v>32</v>
      </c>
      <c r="C4236">
        <v>20</v>
      </c>
      <c r="D4236">
        <v>10</v>
      </c>
      <c r="E4236">
        <v>0</v>
      </c>
      <c r="F4236">
        <v>64</v>
      </c>
      <c r="G4236">
        <v>1672</v>
      </c>
      <c r="H4236">
        <v>0.69999998807907104</v>
      </c>
      <c r="I4236" t="s">
        <v>392</v>
      </c>
      <c r="J4236" t="s">
        <v>393</v>
      </c>
    </row>
    <row r="4237" spans="1:10" x14ac:dyDescent="0.2">
      <c r="A4237">
        <v>4</v>
      </c>
      <c r="B4237" t="s">
        <v>33</v>
      </c>
      <c r="C4237">
        <v>20</v>
      </c>
      <c r="D4237">
        <v>10</v>
      </c>
      <c r="E4237">
        <v>1</v>
      </c>
      <c r="F4237">
        <v>64</v>
      </c>
      <c r="G4237">
        <v>1664</v>
      </c>
      <c r="H4237">
        <v>0.69999998807907104</v>
      </c>
      <c r="I4237" t="s">
        <v>392</v>
      </c>
      <c r="J4237" t="s">
        <v>393</v>
      </c>
    </row>
    <row r="4238" spans="1:10" x14ac:dyDescent="0.2">
      <c r="A4238">
        <v>5</v>
      </c>
      <c r="B4238" t="s">
        <v>34</v>
      </c>
      <c r="C4238">
        <v>10</v>
      </c>
      <c r="D4238">
        <v>5</v>
      </c>
      <c r="E4238">
        <v>1</v>
      </c>
      <c r="F4238">
        <v>32</v>
      </c>
      <c r="G4238">
        <v>1658</v>
      </c>
      <c r="H4238">
        <v>0.69999998807907104</v>
      </c>
      <c r="I4238">
        <v>9.3000001907348633</v>
      </c>
      <c r="J4238" t="s">
        <v>391</v>
      </c>
    </row>
    <row r="4239" spans="1:10" x14ac:dyDescent="0.2">
      <c r="A4239">
        <v>6</v>
      </c>
      <c r="B4239" t="s">
        <v>35</v>
      </c>
      <c r="C4239">
        <v>20</v>
      </c>
      <c r="D4239">
        <v>10</v>
      </c>
      <c r="E4239">
        <v>1</v>
      </c>
      <c r="F4239">
        <v>32</v>
      </c>
      <c r="G4239">
        <v>1632</v>
      </c>
      <c r="H4239">
        <v>0.69999998807907104</v>
      </c>
      <c r="I4239">
        <v>9.3000001907348633</v>
      </c>
      <c r="J4239" t="s">
        <v>391</v>
      </c>
    </row>
    <row r="4240" spans="1:10" x14ac:dyDescent="0.2">
      <c r="A4240">
        <v>7</v>
      </c>
      <c r="B4240" t="s">
        <v>36</v>
      </c>
      <c r="C4240">
        <v>20</v>
      </c>
      <c r="D4240">
        <v>10</v>
      </c>
      <c r="E4240">
        <v>1</v>
      </c>
      <c r="F4240">
        <v>32</v>
      </c>
      <c r="G4240">
        <v>1622</v>
      </c>
      <c r="H4240">
        <v>0.69999998807907104</v>
      </c>
      <c r="I4240">
        <v>9.3000001907348633</v>
      </c>
      <c r="J4240" t="s">
        <v>391</v>
      </c>
    </row>
    <row r="4241" spans="1:10" x14ac:dyDescent="0.2">
      <c r="A4241">
        <v>8</v>
      </c>
      <c r="B4241" t="s">
        <v>37</v>
      </c>
      <c r="C4241">
        <v>20</v>
      </c>
      <c r="D4241">
        <v>10</v>
      </c>
      <c r="E4241">
        <v>1</v>
      </c>
      <c r="F4241">
        <v>32</v>
      </c>
      <c r="G4241">
        <v>1642</v>
      </c>
      <c r="H4241">
        <v>0.69999998807907104</v>
      </c>
      <c r="I4241">
        <v>9.3000001907348633</v>
      </c>
      <c r="J4241" t="s">
        <v>391</v>
      </c>
    </row>
    <row r="4242" spans="1:10" x14ac:dyDescent="0.2">
      <c r="A4242">
        <v>9</v>
      </c>
      <c r="B4242" t="s">
        <v>38</v>
      </c>
      <c r="C4242">
        <v>20</v>
      </c>
      <c r="D4242">
        <v>10</v>
      </c>
      <c r="E4242">
        <v>1</v>
      </c>
      <c r="F4242">
        <v>32</v>
      </c>
      <c r="G4242">
        <v>1690</v>
      </c>
      <c r="H4242">
        <v>0.69999998807907104</v>
      </c>
      <c r="I4242" t="s">
        <v>392</v>
      </c>
      <c r="J4242" t="s">
        <v>393</v>
      </c>
    </row>
    <row r="4243" spans="1:10" x14ac:dyDescent="0.2">
      <c r="A4243">
        <v>10</v>
      </c>
      <c r="B4243" t="s">
        <v>39</v>
      </c>
      <c r="C4243">
        <v>30</v>
      </c>
      <c r="D4243">
        <v>15</v>
      </c>
      <c r="E4243">
        <v>0</v>
      </c>
      <c r="F4243">
        <v>32</v>
      </c>
      <c r="G4243">
        <v>1706</v>
      </c>
      <c r="H4243">
        <v>0.69999998807907104</v>
      </c>
      <c r="I4243" t="s">
        <v>392</v>
      </c>
      <c r="J4243" t="s">
        <v>393</v>
      </c>
    </row>
    <row r="4244" spans="1:10" x14ac:dyDescent="0.2">
      <c r="A4244">
        <v>11</v>
      </c>
      <c r="B4244" t="s">
        <v>40</v>
      </c>
      <c r="C4244">
        <v>30</v>
      </c>
      <c r="D4244">
        <v>15</v>
      </c>
      <c r="E4244">
        <v>1</v>
      </c>
      <c r="F4244">
        <v>32</v>
      </c>
      <c r="G4244">
        <v>1738</v>
      </c>
      <c r="H4244">
        <v>0.69999998807907104</v>
      </c>
      <c r="I4244" t="s">
        <v>392</v>
      </c>
      <c r="J4244" t="s">
        <v>393</v>
      </c>
    </row>
    <row r="4246" spans="1:10" x14ac:dyDescent="0.2">
      <c r="A4246" t="s">
        <v>394</v>
      </c>
    </row>
    <row r="4247" spans="1:10" x14ac:dyDescent="0.2">
      <c r="A4247" t="s">
        <v>395</v>
      </c>
      <c r="B4247" t="s">
        <v>396</v>
      </c>
      <c r="C4247">
        <v>2</v>
      </c>
      <c r="D4247">
        <v>3</v>
      </c>
      <c r="E4247">
        <v>4</v>
      </c>
      <c r="F4247">
        <v>5</v>
      </c>
    </row>
    <row r="4248" spans="1:10" x14ac:dyDescent="0.2">
      <c r="A4248">
        <v>1</v>
      </c>
      <c r="B4248" t="s">
        <v>397</v>
      </c>
      <c r="C4248" t="s">
        <v>398</v>
      </c>
      <c r="D4248" t="s">
        <v>392</v>
      </c>
      <c r="E4248" t="s">
        <v>399</v>
      </c>
      <c r="F4248" t="s">
        <v>400</v>
      </c>
    </row>
    <row r="4249" spans="1:10" x14ac:dyDescent="0.2">
      <c r="A4249">
        <v>2</v>
      </c>
      <c r="B4249" t="s">
        <v>392</v>
      </c>
      <c r="C4249" t="s">
        <v>401</v>
      </c>
      <c r="D4249" t="s">
        <v>392</v>
      </c>
      <c r="E4249" t="s">
        <v>402</v>
      </c>
      <c r="F4249" t="s">
        <v>403</v>
      </c>
    </row>
    <row r="4250" spans="1:10" x14ac:dyDescent="0.2">
      <c r="A4250">
        <v>3</v>
      </c>
      <c r="B4250" t="s">
        <v>392</v>
      </c>
      <c r="C4250" t="s">
        <v>404</v>
      </c>
      <c r="D4250" t="s">
        <v>392</v>
      </c>
      <c r="E4250" t="s">
        <v>405</v>
      </c>
      <c r="F4250" t="s">
        <v>40</v>
      </c>
    </row>
    <row r="4251" spans="1:10" x14ac:dyDescent="0.2">
      <c r="A4251">
        <v>4</v>
      </c>
      <c r="B4251" t="s">
        <v>392</v>
      </c>
      <c r="C4251" t="s">
        <v>392</v>
      </c>
      <c r="D4251" t="s">
        <v>392</v>
      </c>
      <c r="E4251" t="s">
        <v>406</v>
      </c>
      <c r="F4251" t="s">
        <v>392</v>
      </c>
    </row>
    <row r="4253" spans="1:10" x14ac:dyDescent="0.2">
      <c r="A4253" t="s">
        <v>407</v>
      </c>
    </row>
    <row r="4255" spans="1:10" x14ac:dyDescent="0.2">
      <c r="A4255" t="s">
        <v>408</v>
      </c>
    </row>
    <row r="4256" spans="1:10" x14ac:dyDescent="0.2">
      <c r="A4256" t="s">
        <v>21</v>
      </c>
      <c r="B4256" t="s">
        <v>22</v>
      </c>
      <c r="C4256" t="s">
        <v>409</v>
      </c>
      <c r="D4256" t="s">
        <v>43</v>
      </c>
      <c r="E4256" t="s">
        <v>410</v>
      </c>
      <c r="F4256" t="s">
        <v>46</v>
      </c>
      <c r="G4256" t="s">
        <v>47</v>
      </c>
      <c r="H4256" t="s">
        <v>30</v>
      </c>
    </row>
    <row r="4257" spans="1:9" x14ac:dyDescent="0.2">
      <c r="A4257">
        <v>1</v>
      </c>
      <c r="B4257" t="s">
        <v>30</v>
      </c>
      <c r="C4257" t="s">
        <v>411</v>
      </c>
      <c r="D4257">
        <v>3.7672998905181885</v>
      </c>
      <c r="E4257">
        <v>3.4723999500274658</v>
      </c>
      <c r="F4257">
        <v>21.532199859619141</v>
      </c>
      <c r="G4257">
        <v>0.16130000352859497</v>
      </c>
      <c r="H4257">
        <v>1</v>
      </c>
    </row>
    <row r="4258" spans="1:9" x14ac:dyDescent="0.2">
      <c r="A4258">
        <v>2</v>
      </c>
      <c r="B4258" t="s">
        <v>31</v>
      </c>
      <c r="C4258" t="s">
        <v>412</v>
      </c>
      <c r="D4258">
        <v>7.5739998817443848</v>
      </c>
      <c r="E4258">
        <v>1.614799976348877</v>
      </c>
      <c r="F4258">
        <v>1.996399998664856</v>
      </c>
      <c r="G4258">
        <v>0.80889999866485596</v>
      </c>
      <c r="H4258">
        <v>1</v>
      </c>
    </row>
    <row r="4259" spans="1:9" x14ac:dyDescent="0.2">
      <c r="A4259">
        <v>3</v>
      </c>
      <c r="B4259" t="s">
        <v>50</v>
      </c>
      <c r="C4259" t="s">
        <v>413</v>
      </c>
      <c r="D4259">
        <v>15.250300407409668</v>
      </c>
      <c r="E4259">
        <v>1.0709999799728394</v>
      </c>
      <c r="F4259">
        <v>1.2035000324249268</v>
      </c>
      <c r="G4259">
        <v>0.88969999551773071</v>
      </c>
      <c r="H4259">
        <v>1.0002000331878662</v>
      </c>
    </row>
    <row r="4260" spans="1:9" x14ac:dyDescent="0.2">
      <c r="A4260">
        <v>4</v>
      </c>
      <c r="B4260" t="s">
        <v>51</v>
      </c>
      <c r="C4260" t="s">
        <v>414</v>
      </c>
      <c r="D4260">
        <v>24.793899536132812</v>
      </c>
      <c r="E4260">
        <v>0.86309999227523804</v>
      </c>
      <c r="F4260">
        <v>0.93500000238418579</v>
      </c>
      <c r="G4260">
        <v>0.92309999465942383</v>
      </c>
      <c r="H4260">
        <v>1.0001000165939331</v>
      </c>
    </row>
    <row r="4261" spans="1:9" x14ac:dyDescent="0.2">
      <c r="A4261">
        <v>5</v>
      </c>
      <c r="B4261" t="s">
        <v>52</v>
      </c>
      <c r="C4261" t="s">
        <v>415</v>
      </c>
      <c r="D4261">
        <v>11.592599868774414</v>
      </c>
      <c r="E4261">
        <v>5.3768000602722168</v>
      </c>
      <c r="F4261">
        <v>10.723799705505371</v>
      </c>
      <c r="G4261">
        <v>0.49950000643730164</v>
      </c>
      <c r="H4261">
        <v>1.0038000345230103</v>
      </c>
    </row>
    <row r="4262" spans="1:9" x14ac:dyDescent="0.2">
      <c r="A4262">
        <v>6</v>
      </c>
      <c r="B4262" t="s">
        <v>53</v>
      </c>
      <c r="C4262" t="s">
        <v>416</v>
      </c>
      <c r="D4262">
        <v>21.579999923706055</v>
      </c>
      <c r="E4262">
        <v>3.6456000804901123</v>
      </c>
      <c r="F4262">
        <v>5.8873000144958496</v>
      </c>
      <c r="G4262">
        <v>0.61500000953674316</v>
      </c>
      <c r="H4262">
        <v>1.0068999528884888</v>
      </c>
    </row>
    <row r="4263" spans="1:9" x14ac:dyDescent="0.2">
      <c r="A4263">
        <v>7</v>
      </c>
      <c r="B4263" t="s">
        <v>54</v>
      </c>
      <c r="C4263" t="s">
        <v>414</v>
      </c>
      <c r="D4263">
        <v>55.340999603271484</v>
      </c>
      <c r="E4263">
        <v>3.2097001075744629</v>
      </c>
      <c r="F4263">
        <v>4.4021000862121582</v>
      </c>
      <c r="G4263">
        <v>0.72850000858306885</v>
      </c>
      <c r="H4263">
        <v>1.0009000301361084</v>
      </c>
    </row>
    <row r="4264" spans="1:9" x14ac:dyDescent="0.2">
      <c r="A4264">
        <v>8</v>
      </c>
      <c r="B4264" t="s">
        <v>55</v>
      </c>
      <c r="C4264" t="s">
        <v>416</v>
      </c>
      <c r="D4264">
        <v>20.350000381469727</v>
      </c>
      <c r="E4264">
        <v>4.6729998588562012</v>
      </c>
      <c r="F4264">
        <v>7.9214000701904297</v>
      </c>
      <c r="G4264">
        <v>0.58609998226165771</v>
      </c>
      <c r="H4264">
        <v>1.0065000057220459</v>
      </c>
    </row>
    <row r="4265" spans="1:9" x14ac:dyDescent="0.2">
      <c r="A4265">
        <v>9</v>
      </c>
      <c r="B4265" t="s">
        <v>56</v>
      </c>
      <c r="C4265" t="s">
        <v>417</v>
      </c>
      <c r="D4265">
        <v>23.877099990844727</v>
      </c>
      <c r="E4265">
        <v>0.19910000264644623</v>
      </c>
      <c r="F4265">
        <v>0.20250000059604645</v>
      </c>
      <c r="G4265">
        <v>0.98320001363754272</v>
      </c>
      <c r="H4265">
        <v>1</v>
      </c>
    </row>
    <row r="4266" spans="1:9" x14ac:dyDescent="0.2">
      <c r="A4266">
        <v>10</v>
      </c>
      <c r="B4266" t="s">
        <v>57</v>
      </c>
      <c r="C4266" t="s">
        <v>418</v>
      </c>
      <c r="D4266">
        <v>42.30059814453125</v>
      </c>
      <c r="E4266">
        <v>0.26780000329017639</v>
      </c>
      <c r="F4266">
        <v>0.27369999885559082</v>
      </c>
      <c r="G4266">
        <v>0.97869998216629028</v>
      </c>
      <c r="H4266">
        <v>1</v>
      </c>
    </row>
    <row r="4267" spans="1:9" x14ac:dyDescent="0.2">
      <c r="A4267">
        <v>11</v>
      </c>
      <c r="B4267" t="s">
        <v>58</v>
      </c>
      <c r="C4267" t="s">
        <v>419</v>
      </c>
      <c r="D4267">
        <v>99.9833984375</v>
      </c>
      <c r="E4267">
        <v>0.59130001068115234</v>
      </c>
      <c r="F4267">
        <v>0.60600000619888306</v>
      </c>
      <c r="G4267">
        <v>0.9757000207901001</v>
      </c>
      <c r="H4267">
        <v>1</v>
      </c>
    </row>
    <row r="4269" spans="1:9" x14ac:dyDescent="0.2">
      <c r="A4269" t="s">
        <v>420</v>
      </c>
    </row>
    <row r="4270" spans="1:9" x14ac:dyDescent="0.2">
      <c r="A4270" t="s">
        <v>21</v>
      </c>
      <c r="B4270" t="s">
        <v>22</v>
      </c>
      <c r="C4270" t="s">
        <v>421</v>
      </c>
      <c r="D4270" t="s">
        <v>24</v>
      </c>
      <c r="E4270" t="s">
        <v>422</v>
      </c>
      <c r="F4270" t="s">
        <v>423</v>
      </c>
      <c r="G4270" t="s">
        <v>27</v>
      </c>
      <c r="H4270" t="s">
        <v>424</v>
      </c>
      <c r="I4270" t="s">
        <v>425</v>
      </c>
    </row>
    <row r="4271" spans="1:9" x14ac:dyDescent="0.2">
      <c r="A4271">
        <v>1</v>
      </c>
      <c r="B4271" t="s">
        <v>30</v>
      </c>
      <c r="C4271">
        <v>2.0010000767456404E-8</v>
      </c>
      <c r="D4271">
        <v>518.70001220703125</v>
      </c>
      <c r="E4271">
        <v>137.5</v>
      </c>
      <c r="F4271">
        <v>84</v>
      </c>
      <c r="G4271">
        <v>0.74000000953674316</v>
      </c>
      <c r="H4271" t="s">
        <v>426</v>
      </c>
      <c r="I4271" t="s">
        <v>427</v>
      </c>
    </row>
    <row r="4272" spans="1:9" x14ac:dyDescent="0.2">
      <c r="A4272">
        <v>2</v>
      </c>
      <c r="B4272" t="s">
        <v>31</v>
      </c>
      <c r="C4272">
        <v>2.0010000767456404E-8</v>
      </c>
      <c r="D4272">
        <v>2201.199951171875</v>
      </c>
      <c r="E4272">
        <v>15.699999809265137</v>
      </c>
      <c r="F4272">
        <v>11</v>
      </c>
      <c r="G4272">
        <v>0.30000001192092896</v>
      </c>
      <c r="H4272" t="s">
        <v>426</v>
      </c>
      <c r="I4272" t="s">
        <v>428</v>
      </c>
    </row>
    <row r="4273" spans="1:10" x14ac:dyDescent="0.2">
      <c r="A4273">
        <v>3</v>
      </c>
      <c r="B4273" t="s">
        <v>32</v>
      </c>
      <c r="C4273">
        <v>2.0010000767456404E-8</v>
      </c>
      <c r="D4273">
        <v>5679.7998046875</v>
      </c>
      <c r="E4273">
        <v>33.599998474121094</v>
      </c>
      <c r="F4273">
        <v>22.700000762939453</v>
      </c>
      <c r="G4273">
        <v>0.18999999761581421</v>
      </c>
      <c r="H4273" t="s">
        <v>426</v>
      </c>
      <c r="I4273" t="s">
        <v>429</v>
      </c>
    </row>
    <row r="4274" spans="1:10" x14ac:dyDescent="0.2">
      <c r="A4274">
        <v>4</v>
      </c>
      <c r="B4274" t="s">
        <v>33</v>
      </c>
      <c r="C4274">
        <v>1.9990000765801597E-8</v>
      </c>
      <c r="D4274">
        <v>9333.5</v>
      </c>
      <c r="E4274">
        <v>48.799999237060547</v>
      </c>
      <c r="F4274">
        <v>43.299999237060547</v>
      </c>
      <c r="G4274">
        <v>0.15000000596046448</v>
      </c>
      <c r="H4274" t="s">
        <v>426</v>
      </c>
      <c r="I4274" t="s">
        <v>430</v>
      </c>
    </row>
    <row r="4275" spans="1:10" x14ac:dyDescent="0.2">
      <c r="A4275">
        <v>5</v>
      </c>
      <c r="B4275" t="s">
        <v>34</v>
      </c>
      <c r="C4275">
        <v>1.9990000765801597E-8</v>
      </c>
      <c r="D4275">
        <v>946.0999755859375</v>
      </c>
      <c r="E4275">
        <v>8</v>
      </c>
      <c r="F4275">
        <v>6</v>
      </c>
      <c r="G4275">
        <v>0.46000000834465027</v>
      </c>
      <c r="H4275" t="s">
        <v>426</v>
      </c>
      <c r="I4275" t="s">
        <v>431</v>
      </c>
    </row>
    <row r="4276" spans="1:10" x14ac:dyDescent="0.2">
      <c r="A4276">
        <v>6</v>
      </c>
      <c r="B4276" t="s">
        <v>35</v>
      </c>
      <c r="C4276">
        <v>1.9999999878450581E-8</v>
      </c>
      <c r="D4276">
        <v>3476.10009765625</v>
      </c>
      <c r="E4276">
        <v>37.200000762939453</v>
      </c>
      <c r="F4276">
        <v>18.200000762939453</v>
      </c>
      <c r="G4276">
        <v>0.23999999463558197</v>
      </c>
      <c r="H4276" t="s">
        <v>426</v>
      </c>
      <c r="I4276" t="s">
        <v>432</v>
      </c>
    </row>
    <row r="4277" spans="1:10" x14ac:dyDescent="0.2">
      <c r="A4277">
        <v>7</v>
      </c>
      <c r="B4277" t="s">
        <v>36</v>
      </c>
      <c r="C4277">
        <v>1.9990000765801597E-8</v>
      </c>
      <c r="D4277">
        <v>10542.5</v>
      </c>
      <c r="E4277">
        <v>126.69999694824219</v>
      </c>
      <c r="F4277">
        <v>38.400001525878906</v>
      </c>
      <c r="G4277">
        <v>0.14000000059604645</v>
      </c>
      <c r="H4277" t="s">
        <v>426</v>
      </c>
      <c r="I4277" t="s">
        <v>430</v>
      </c>
    </row>
    <row r="4278" spans="1:10" x14ac:dyDescent="0.2">
      <c r="A4278">
        <v>8</v>
      </c>
      <c r="B4278" t="s">
        <v>37</v>
      </c>
      <c r="C4278">
        <v>1.9999999878450581E-8</v>
      </c>
      <c r="D4278">
        <v>2742.5</v>
      </c>
      <c r="E4278">
        <v>17.200000762939453</v>
      </c>
      <c r="F4278">
        <v>15</v>
      </c>
      <c r="G4278">
        <v>0.27000001072883606</v>
      </c>
      <c r="H4278" t="s">
        <v>426</v>
      </c>
      <c r="I4278" t="s">
        <v>432</v>
      </c>
    </row>
    <row r="4279" spans="1:10" x14ac:dyDescent="0.2">
      <c r="A4279">
        <v>9</v>
      </c>
      <c r="B4279" t="s">
        <v>38</v>
      </c>
      <c r="C4279">
        <v>1.9990000765801597E-8</v>
      </c>
      <c r="D4279">
        <v>2234.10009765625</v>
      </c>
      <c r="E4279">
        <v>26</v>
      </c>
      <c r="F4279">
        <v>23.200000762939453</v>
      </c>
      <c r="G4279">
        <v>0.30000001192092896</v>
      </c>
      <c r="H4279" t="s">
        <v>426</v>
      </c>
      <c r="I4279" t="s">
        <v>433</v>
      </c>
    </row>
    <row r="4280" spans="1:10" x14ac:dyDescent="0.2">
      <c r="A4280">
        <v>10</v>
      </c>
      <c r="B4280" t="s">
        <v>39</v>
      </c>
      <c r="C4280">
        <v>1.9990000765801597E-8</v>
      </c>
      <c r="D4280">
        <v>3787.300048828125</v>
      </c>
      <c r="E4280">
        <v>69.599998474121094</v>
      </c>
      <c r="F4280">
        <v>20.200000762939453</v>
      </c>
      <c r="G4280">
        <v>0.23000000417232513</v>
      </c>
      <c r="H4280" t="s">
        <v>426</v>
      </c>
      <c r="I4280" t="s">
        <v>434</v>
      </c>
    </row>
    <row r="4281" spans="1:10" x14ac:dyDescent="0.2">
      <c r="A4281">
        <v>11</v>
      </c>
      <c r="B4281" t="s">
        <v>40</v>
      </c>
      <c r="C4281">
        <v>2.0010000767456404E-8</v>
      </c>
      <c r="D4281">
        <v>4901</v>
      </c>
      <c r="E4281">
        <v>11.699999809265137</v>
      </c>
      <c r="F4281">
        <v>9.8999996185302734</v>
      </c>
      <c r="G4281">
        <v>0.20000000298023224</v>
      </c>
      <c r="H4281" t="s">
        <v>426</v>
      </c>
      <c r="I4281" t="s">
        <v>435</v>
      </c>
    </row>
    <row r="4283" spans="1:10" x14ac:dyDescent="0.2">
      <c r="A4283" t="s">
        <v>62</v>
      </c>
    </row>
    <row r="4286" spans="1:10" x14ac:dyDescent="0.2">
      <c r="A4286" t="s">
        <v>368</v>
      </c>
    </row>
    <row r="4287" spans="1:10" x14ac:dyDescent="0.2">
      <c r="A4287" t="s">
        <v>369</v>
      </c>
    </row>
    <row r="4288" spans="1:10" x14ac:dyDescent="0.2">
      <c r="A4288" t="s">
        <v>21</v>
      </c>
      <c r="B4288" t="s">
        <v>22</v>
      </c>
      <c r="C4288" t="s">
        <v>370</v>
      </c>
      <c r="D4288" t="s">
        <v>371</v>
      </c>
      <c r="E4288" t="s">
        <v>372</v>
      </c>
      <c r="F4288" t="s">
        <v>373</v>
      </c>
      <c r="G4288" t="s">
        <v>374</v>
      </c>
      <c r="H4288" t="s">
        <v>375</v>
      </c>
      <c r="I4288" t="s">
        <v>376</v>
      </c>
      <c r="J4288" t="s">
        <v>377</v>
      </c>
    </row>
    <row r="4289" spans="1:10" x14ac:dyDescent="0.2">
      <c r="A4289">
        <v>1</v>
      </c>
      <c r="B4289" t="s">
        <v>30</v>
      </c>
      <c r="C4289" t="s">
        <v>378</v>
      </c>
      <c r="D4289" t="s">
        <v>379</v>
      </c>
      <c r="E4289">
        <v>1</v>
      </c>
      <c r="F4289">
        <v>15</v>
      </c>
      <c r="G4289">
        <v>84.869003295898438</v>
      </c>
      <c r="H4289">
        <v>1.8320000171661377</v>
      </c>
      <c r="I4289">
        <v>6</v>
      </c>
      <c r="J4289">
        <v>5</v>
      </c>
    </row>
    <row r="4290" spans="1:10" x14ac:dyDescent="0.2">
      <c r="A4290">
        <v>2</v>
      </c>
      <c r="B4290" t="s">
        <v>31</v>
      </c>
      <c r="C4290" t="s">
        <v>378</v>
      </c>
      <c r="D4290" t="s">
        <v>380</v>
      </c>
      <c r="E4290">
        <v>2</v>
      </c>
      <c r="F4290">
        <v>15</v>
      </c>
      <c r="G4290">
        <v>151.10800170898438</v>
      </c>
      <c r="H4290">
        <v>0.47277998924255371</v>
      </c>
      <c r="I4290">
        <v>2</v>
      </c>
      <c r="J4290">
        <v>2</v>
      </c>
    </row>
    <row r="4291" spans="1:10" x14ac:dyDescent="0.2">
      <c r="A4291">
        <v>3</v>
      </c>
      <c r="B4291" t="s">
        <v>32</v>
      </c>
      <c r="C4291" t="s">
        <v>378</v>
      </c>
      <c r="D4291" t="s">
        <v>380</v>
      </c>
      <c r="E4291">
        <v>2</v>
      </c>
      <c r="F4291">
        <v>15</v>
      </c>
      <c r="G4291">
        <v>119.48699951171875</v>
      </c>
      <c r="H4291">
        <v>0.37413999438285828</v>
      </c>
      <c r="I4291">
        <v>3</v>
      </c>
      <c r="J4291">
        <v>7</v>
      </c>
    </row>
    <row r="4292" spans="1:10" x14ac:dyDescent="0.2">
      <c r="A4292">
        <v>4</v>
      </c>
      <c r="B4292" t="s">
        <v>33</v>
      </c>
      <c r="C4292" t="s">
        <v>378</v>
      </c>
      <c r="D4292" t="s">
        <v>380</v>
      </c>
      <c r="E4292">
        <v>2</v>
      </c>
      <c r="F4292">
        <v>15</v>
      </c>
      <c r="G4292">
        <v>107.24500274658203</v>
      </c>
      <c r="H4292">
        <v>0.33583998680114746</v>
      </c>
      <c r="I4292">
        <v>2</v>
      </c>
      <c r="J4292">
        <v>2.4000000953674316</v>
      </c>
    </row>
    <row r="4293" spans="1:10" x14ac:dyDescent="0.2">
      <c r="A4293">
        <v>5</v>
      </c>
      <c r="B4293" t="s">
        <v>34</v>
      </c>
      <c r="C4293" t="s">
        <v>378</v>
      </c>
      <c r="D4293" t="s">
        <v>381</v>
      </c>
      <c r="E4293">
        <v>4</v>
      </c>
      <c r="F4293">
        <v>15</v>
      </c>
      <c r="G4293">
        <v>129.45700073242188</v>
      </c>
      <c r="H4293">
        <v>1.1910099983215332</v>
      </c>
      <c r="I4293">
        <v>4.9000000953674316</v>
      </c>
      <c r="J4293">
        <v>4.1999998092651367</v>
      </c>
    </row>
    <row r="4294" spans="1:10" x14ac:dyDescent="0.2">
      <c r="A4294">
        <v>6</v>
      </c>
      <c r="B4294" t="s">
        <v>35</v>
      </c>
      <c r="C4294" t="s">
        <v>378</v>
      </c>
      <c r="D4294" t="s">
        <v>381</v>
      </c>
      <c r="E4294">
        <v>4</v>
      </c>
      <c r="F4294">
        <v>15</v>
      </c>
      <c r="G4294">
        <v>90.679000854492188</v>
      </c>
      <c r="H4294">
        <v>0.83393001556396484</v>
      </c>
      <c r="I4294">
        <v>5.5</v>
      </c>
      <c r="J4294">
        <v>5.9000000953674316</v>
      </c>
    </row>
    <row r="4295" spans="1:10" x14ac:dyDescent="0.2">
      <c r="A4295">
        <v>7</v>
      </c>
      <c r="B4295" t="s">
        <v>36</v>
      </c>
      <c r="C4295" t="s">
        <v>378</v>
      </c>
      <c r="D4295" t="s">
        <v>381</v>
      </c>
      <c r="E4295">
        <v>4</v>
      </c>
      <c r="F4295">
        <v>15</v>
      </c>
      <c r="G4295">
        <v>77.502998352050781</v>
      </c>
      <c r="H4295">
        <v>0.71253997087478638</v>
      </c>
      <c r="I4295">
        <v>3.2999999523162842</v>
      </c>
      <c r="J4295">
        <v>4.0999999046325684</v>
      </c>
    </row>
    <row r="4296" spans="1:10" x14ac:dyDescent="0.2">
      <c r="A4296">
        <v>8</v>
      </c>
      <c r="B4296" t="s">
        <v>37</v>
      </c>
      <c r="C4296" t="s">
        <v>378</v>
      </c>
      <c r="D4296" t="s">
        <v>381</v>
      </c>
      <c r="E4296">
        <v>4</v>
      </c>
      <c r="F4296">
        <v>15</v>
      </c>
      <c r="G4296">
        <v>107.51300048828125</v>
      </c>
      <c r="H4296">
        <v>0.98900002241134644</v>
      </c>
      <c r="I4296">
        <v>7.5</v>
      </c>
      <c r="J4296">
        <v>3</v>
      </c>
    </row>
    <row r="4297" spans="1:10" x14ac:dyDescent="0.2">
      <c r="A4297">
        <v>9</v>
      </c>
      <c r="B4297" t="s">
        <v>38</v>
      </c>
      <c r="C4297" t="s">
        <v>378</v>
      </c>
      <c r="D4297" t="s">
        <v>382</v>
      </c>
      <c r="E4297">
        <v>5</v>
      </c>
      <c r="F4297">
        <v>15</v>
      </c>
      <c r="G4297">
        <v>134.93400573730469</v>
      </c>
      <c r="H4297">
        <v>0.19359999895095825</v>
      </c>
      <c r="I4297">
        <v>3.5</v>
      </c>
      <c r="J4297">
        <v>3.5999999046325684</v>
      </c>
    </row>
    <row r="4298" spans="1:10" x14ac:dyDescent="0.2">
      <c r="A4298">
        <v>10</v>
      </c>
      <c r="B4298" t="s">
        <v>39</v>
      </c>
      <c r="C4298" t="s">
        <v>378</v>
      </c>
      <c r="D4298" t="s">
        <v>382</v>
      </c>
      <c r="E4298">
        <v>5</v>
      </c>
      <c r="F4298">
        <v>15</v>
      </c>
      <c r="G4298">
        <v>146.42500305175781</v>
      </c>
      <c r="H4298">
        <v>0.21017999947071075</v>
      </c>
      <c r="I4298">
        <v>1</v>
      </c>
      <c r="J4298">
        <v>3.2999999523162842</v>
      </c>
    </row>
    <row r="4299" spans="1:10" x14ac:dyDescent="0.2">
      <c r="A4299">
        <v>11</v>
      </c>
      <c r="B4299" t="s">
        <v>40</v>
      </c>
      <c r="C4299" t="s">
        <v>378</v>
      </c>
      <c r="D4299" t="s">
        <v>382</v>
      </c>
      <c r="E4299">
        <v>5</v>
      </c>
      <c r="F4299">
        <v>15</v>
      </c>
      <c r="G4299">
        <v>191.38900756835938</v>
      </c>
      <c r="H4299">
        <v>0.27485001087188721</v>
      </c>
      <c r="I4299">
        <v>3</v>
      </c>
      <c r="J4299">
        <v>4</v>
      </c>
    </row>
    <row r="4301" spans="1:10" x14ac:dyDescent="0.2">
      <c r="A4301" t="s">
        <v>21</v>
      </c>
      <c r="B4301" t="s">
        <v>22</v>
      </c>
      <c r="C4301" t="s">
        <v>383</v>
      </c>
      <c r="D4301" t="s">
        <v>384</v>
      </c>
      <c r="E4301" t="s">
        <v>385</v>
      </c>
      <c r="F4301" t="s">
        <v>386</v>
      </c>
      <c r="G4301" t="s">
        <v>387</v>
      </c>
      <c r="H4301" t="s">
        <v>388</v>
      </c>
      <c r="I4301" t="s">
        <v>389</v>
      </c>
      <c r="J4301" t="s">
        <v>390</v>
      </c>
    </row>
    <row r="4302" spans="1:10" x14ac:dyDescent="0.2">
      <c r="A4302">
        <v>1</v>
      </c>
      <c r="B4302" t="s">
        <v>30</v>
      </c>
      <c r="C4302">
        <v>10</v>
      </c>
      <c r="D4302">
        <v>5</v>
      </c>
      <c r="E4302">
        <v>1</v>
      </c>
      <c r="F4302">
        <v>64</v>
      </c>
      <c r="G4302">
        <v>1630</v>
      </c>
      <c r="H4302">
        <v>0.69999998807907104</v>
      </c>
      <c r="I4302">
        <v>9.3000001907348633</v>
      </c>
      <c r="J4302" t="s">
        <v>391</v>
      </c>
    </row>
    <row r="4303" spans="1:10" x14ac:dyDescent="0.2">
      <c r="A4303">
        <v>2</v>
      </c>
      <c r="B4303" t="s">
        <v>31</v>
      </c>
      <c r="C4303">
        <v>20</v>
      </c>
      <c r="D4303">
        <v>10</v>
      </c>
      <c r="E4303">
        <v>0</v>
      </c>
      <c r="F4303">
        <v>64</v>
      </c>
      <c r="G4303">
        <v>1686</v>
      </c>
      <c r="H4303">
        <v>0.69999998807907104</v>
      </c>
      <c r="I4303" t="s">
        <v>392</v>
      </c>
      <c r="J4303" t="s">
        <v>393</v>
      </c>
    </row>
    <row r="4304" spans="1:10" x14ac:dyDescent="0.2">
      <c r="A4304">
        <v>3</v>
      </c>
      <c r="B4304" t="s">
        <v>32</v>
      </c>
      <c r="C4304">
        <v>20</v>
      </c>
      <c r="D4304">
        <v>10</v>
      </c>
      <c r="E4304">
        <v>0</v>
      </c>
      <c r="F4304">
        <v>64</v>
      </c>
      <c r="G4304">
        <v>1672</v>
      </c>
      <c r="H4304">
        <v>0.69999998807907104</v>
      </c>
      <c r="I4304" t="s">
        <v>392</v>
      </c>
      <c r="J4304" t="s">
        <v>393</v>
      </c>
    </row>
    <row r="4305" spans="1:10" x14ac:dyDescent="0.2">
      <c r="A4305">
        <v>4</v>
      </c>
      <c r="B4305" t="s">
        <v>33</v>
      </c>
      <c r="C4305">
        <v>20</v>
      </c>
      <c r="D4305">
        <v>10</v>
      </c>
      <c r="E4305">
        <v>1</v>
      </c>
      <c r="F4305">
        <v>64</v>
      </c>
      <c r="G4305">
        <v>1664</v>
      </c>
      <c r="H4305">
        <v>0.69999998807907104</v>
      </c>
      <c r="I4305" t="s">
        <v>392</v>
      </c>
      <c r="J4305" t="s">
        <v>393</v>
      </c>
    </row>
    <row r="4306" spans="1:10" x14ac:dyDescent="0.2">
      <c r="A4306">
        <v>5</v>
      </c>
      <c r="B4306" t="s">
        <v>34</v>
      </c>
      <c r="C4306">
        <v>10</v>
      </c>
      <c r="D4306">
        <v>5</v>
      </c>
      <c r="E4306">
        <v>1</v>
      </c>
      <c r="F4306">
        <v>32</v>
      </c>
      <c r="G4306">
        <v>1658</v>
      </c>
      <c r="H4306">
        <v>0.69999998807907104</v>
      </c>
      <c r="I4306">
        <v>9.3000001907348633</v>
      </c>
      <c r="J4306" t="s">
        <v>391</v>
      </c>
    </row>
    <row r="4307" spans="1:10" x14ac:dyDescent="0.2">
      <c r="A4307">
        <v>6</v>
      </c>
      <c r="B4307" t="s">
        <v>35</v>
      </c>
      <c r="C4307">
        <v>20</v>
      </c>
      <c r="D4307">
        <v>10</v>
      </c>
      <c r="E4307">
        <v>1</v>
      </c>
      <c r="F4307">
        <v>32</v>
      </c>
      <c r="G4307">
        <v>1632</v>
      </c>
      <c r="H4307">
        <v>0.69999998807907104</v>
      </c>
      <c r="I4307">
        <v>9.3000001907348633</v>
      </c>
      <c r="J4307" t="s">
        <v>391</v>
      </c>
    </row>
    <row r="4308" spans="1:10" x14ac:dyDescent="0.2">
      <c r="A4308">
        <v>7</v>
      </c>
      <c r="B4308" t="s">
        <v>36</v>
      </c>
      <c r="C4308">
        <v>20</v>
      </c>
      <c r="D4308">
        <v>10</v>
      </c>
      <c r="E4308">
        <v>1</v>
      </c>
      <c r="F4308">
        <v>32</v>
      </c>
      <c r="G4308">
        <v>1622</v>
      </c>
      <c r="H4308">
        <v>0.69999998807907104</v>
      </c>
      <c r="I4308">
        <v>9.3000001907348633</v>
      </c>
      <c r="J4308" t="s">
        <v>391</v>
      </c>
    </row>
    <row r="4309" spans="1:10" x14ac:dyDescent="0.2">
      <c r="A4309">
        <v>8</v>
      </c>
      <c r="B4309" t="s">
        <v>37</v>
      </c>
      <c r="C4309">
        <v>20</v>
      </c>
      <c r="D4309">
        <v>10</v>
      </c>
      <c r="E4309">
        <v>1</v>
      </c>
      <c r="F4309">
        <v>32</v>
      </c>
      <c r="G4309">
        <v>1642</v>
      </c>
      <c r="H4309">
        <v>0.69999998807907104</v>
      </c>
      <c r="I4309">
        <v>9.3000001907348633</v>
      </c>
      <c r="J4309" t="s">
        <v>391</v>
      </c>
    </row>
    <row r="4310" spans="1:10" x14ac:dyDescent="0.2">
      <c r="A4310">
        <v>9</v>
      </c>
      <c r="B4310" t="s">
        <v>38</v>
      </c>
      <c r="C4310">
        <v>20</v>
      </c>
      <c r="D4310">
        <v>10</v>
      </c>
      <c r="E4310">
        <v>1</v>
      </c>
      <c r="F4310">
        <v>32</v>
      </c>
      <c r="G4310">
        <v>1690</v>
      </c>
      <c r="H4310">
        <v>0.69999998807907104</v>
      </c>
      <c r="I4310" t="s">
        <v>392</v>
      </c>
      <c r="J4310" t="s">
        <v>393</v>
      </c>
    </row>
    <row r="4311" spans="1:10" x14ac:dyDescent="0.2">
      <c r="A4311">
        <v>10</v>
      </c>
      <c r="B4311" t="s">
        <v>39</v>
      </c>
      <c r="C4311">
        <v>30</v>
      </c>
      <c r="D4311">
        <v>15</v>
      </c>
      <c r="E4311">
        <v>0</v>
      </c>
      <c r="F4311">
        <v>32</v>
      </c>
      <c r="G4311">
        <v>1706</v>
      </c>
      <c r="H4311">
        <v>0.69999998807907104</v>
      </c>
      <c r="I4311" t="s">
        <v>392</v>
      </c>
      <c r="J4311" t="s">
        <v>393</v>
      </c>
    </row>
    <row r="4312" spans="1:10" x14ac:dyDescent="0.2">
      <c r="A4312">
        <v>11</v>
      </c>
      <c r="B4312" t="s">
        <v>40</v>
      </c>
      <c r="C4312">
        <v>30</v>
      </c>
      <c r="D4312">
        <v>15</v>
      </c>
      <c r="E4312">
        <v>1</v>
      </c>
      <c r="F4312">
        <v>32</v>
      </c>
      <c r="G4312">
        <v>1738</v>
      </c>
      <c r="H4312">
        <v>0.69999998807907104</v>
      </c>
      <c r="I4312" t="s">
        <v>392</v>
      </c>
      <c r="J4312" t="s">
        <v>393</v>
      </c>
    </row>
    <row r="4314" spans="1:10" x14ac:dyDescent="0.2">
      <c r="A4314" t="s">
        <v>394</v>
      </c>
    </row>
    <row r="4315" spans="1:10" x14ac:dyDescent="0.2">
      <c r="A4315" t="s">
        <v>395</v>
      </c>
      <c r="B4315" t="s">
        <v>396</v>
      </c>
      <c r="C4315">
        <v>2</v>
      </c>
      <c r="D4315">
        <v>3</v>
      </c>
      <c r="E4315">
        <v>4</v>
      </c>
      <c r="F4315">
        <v>5</v>
      </c>
    </row>
    <row r="4316" spans="1:10" x14ac:dyDescent="0.2">
      <c r="A4316">
        <v>1</v>
      </c>
      <c r="B4316" t="s">
        <v>397</v>
      </c>
      <c r="C4316" t="s">
        <v>398</v>
      </c>
      <c r="D4316" t="s">
        <v>392</v>
      </c>
      <c r="E4316" t="s">
        <v>399</v>
      </c>
      <c r="F4316" t="s">
        <v>400</v>
      </c>
    </row>
    <row r="4317" spans="1:10" x14ac:dyDescent="0.2">
      <c r="A4317">
        <v>2</v>
      </c>
      <c r="B4317" t="s">
        <v>392</v>
      </c>
      <c r="C4317" t="s">
        <v>401</v>
      </c>
      <c r="D4317" t="s">
        <v>392</v>
      </c>
      <c r="E4317" t="s">
        <v>402</v>
      </c>
      <c r="F4317" t="s">
        <v>403</v>
      </c>
    </row>
    <row r="4318" spans="1:10" x14ac:dyDescent="0.2">
      <c r="A4318">
        <v>3</v>
      </c>
      <c r="B4318" t="s">
        <v>392</v>
      </c>
      <c r="C4318" t="s">
        <v>404</v>
      </c>
      <c r="D4318" t="s">
        <v>392</v>
      </c>
      <c r="E4318" t="s">
        <v>405</v>
      </c>
      <c r="F4318" t="s">
        <v>40</v>
      </c>
    </row>
    <row r="4319" spans="1:10" x14ac:dyDescent="0.2">
      <c r="A4319">
        <v>4</v>
      </c>
      <c r="B4319" t="s">
        <v>392</v>
      </c>
      <c r="C4319" t="s">
        <v>392</v>
      </c>
      <c r="D4319" t="s">
        <v>392</v>
      </c>
      <c r="E4319" t="s">
        <v>406</v>
      </c>
      <c r="F4319" t="s">
        <v>392</v>
      </c>
    </row>
    <row r="4321" spans="1:8" x14ac:dyDescent="0.2">
      <c r="A4321" t="s">
        <v>407</v>
      </c>
    </row>
    <row r="4323" spans="1:8" x14ac:dyDescent="0.2">
      <c r="A4323" t="s">
        <v>408</v>
      </c>
    </row>
    <row r="4324" spans="1:8" x14ac:dyDescent="0.2">
      <c r="A4324" t="s">
        <v>21</v>
      </c>
      <c r="B4324" t="s">
        <v>22</v>
      </c>
      <c r="C4324" t="s">
        <v>409</v>
      </c>
      <c r="D4324" t="s">
        <v>43</v>
      </c>
      <c r="E4324" t="s">
        <v>410</v>
      </c>
      <c r="F4324" t="s">
        <v>46</v>
      </c>
      <c r="G4324" t="s">
        <v>47</v>
      </c>
      <c r="H4324" t="s">
        <v>30</v>
      </c>
    </row>
    <row r="4325" spans="1:8" x14ac:dyDescent="0.2">
      <c r="A4325">
        <v>1</v>
      </c>
      <c r="B4325" t="s">
        <v>30</v>
      </c>
      <c r="C4325" t="s">
        <v>411</v>
      </c>
      <c r="D4325">
        <v>3.7672998905181885</v>
      </c>
      <c r="E4325">
        <v>3.4723999500274658</v>
      </c>
      <c r="F4325">
        <v>21.532199859619141</v>
      </c>
      <c r="G4325">
        <v>0.16130000352859497</v>
      </c>
      <c r="H4325">
        <v>1</v>
      </c>
    </row>
    <row r="4326" spans="1:8" x14ac:dyDescent="0.2">
      <c r="A4326">
        <v>2</v>
      </c>
      <c r="B4326" t="s">
        <v>31</v>
      </c>
      <c r="C4326" t="s">
        <v>412</v>
      </c>
      <c r="D4326">
        <v>7.5739998817443848</v>
      </c>
      <c r="E4326">
        <v>1.614799976348877</v>
      </c>
      <c r="F4326">
        <v>1.996399998664856</v>
      </c>
      <c r="G4326">
        <v>0.80889999866485596</v>
      </c>
      <c r="H4326">
        <v>1</v>
      </c>
    </row>
    <row r="4327" spans="1:8" x14ac:dyDescent="0.2">
      <c r="A4327">
        <v>3</v>
      </c>
      <c r="B4327" t="s">
        <v>50</v>
      </c>
      <c r="C4327" t="s">
        <v>413</v>
      </c>
      <c r="D4327">
        <v>15.250300407409668</v>
      </c>
      <c r="E4327">
        <v>1.0709999799728394</v>
      </c>
      <c r="F4327">
        <v>1.2035000324249268</v>
      </c>
      <c r="G4327">
        <v>0.88969999551773071</v>
      </c>
      <c r="H4327">
        <v>1.0002000331878662</v>
      </c>
    </row>
    <row r="4328" spans="1:8" x14ac:dyDescent="0.2">
      <c r="A4328">
        <v>4</v>
      </c>
      <c r="B4328" t="s">
        <v>51</v>
      </c>
      <c r="C4328" t="s">
        <v>414</v>
      </c>
      <c r="D4328">
        <v>24.793899536132812</v>
      </c>
      <c r="E4328">
        <v>0.86309999227523804</v>
      </c>
      <c r="F4328">
        <v>0.93500000238418579</v>
      </c>
      <c r="G4328">
        <v>0.92309999465942383</v>
      </c>
      <c r="H4328">
        <v>1.0001000165939331</v>
      </c>
    </row>
    <row r="4329" spans="1:8" x14ac:dyDescent="0.2">
      <c r="A4329">
        <v>5</v>
      </c>
      <c r="B4329" t="s">
        <v>52</v>
      </c>
      <c r="C4329" t="s">
        <v>415</v>
      </c>
      <c r="D4329">
        <v>11.592599868774414</v>
      </c>
      <c r="E4329">
        <v>5.3768000602722168</v>
      </c>
      <c r="F4329">
        <v>10.723799705505371</v>
      </c>
      <c r="G4329">
        <v>0.49950000643730164</v>
      </c>
      <c r="H4329">
        <v>1.0038000345230103</v>
      </c>
    </row>
    <row r="4330" spans="1:8" x14ac:dyDescent="0.2">
      <c r="A4330">
        <v>6</v>
      </c>
      <c r="B4330" t="s">
        <v>53</v>
      </c>
      <c r="C4330" t="s">
        <v>416</v>
      </c>
      <c r="D4330">
        <v>21.579999923706055</v>
      </c>
      <c r="E4330">
        <v>3.6456000804901123</v>
      </c>
      <c r="F4330">
        <v>5.8873000144958496</v>
      </c>
      <c r="G4330">
        <v>0.61500000953674316</v>
      </c>
      <c r="H4330">
        <v>1.0068999528884888</v>
      </c>
    </row>
    <row r="4331" spans="1:8" x14ac:dyDescent="0.2">
      <c r="A4331">
        <v>7</v>
      </c>
      <c r="B4331" t="s">
        <v>54</v>
      </c>
      <c r="C4331" t="s">
        <v>414</v>
      </c>
      <c r="D4331">
        <v>55.340999603271484</v>
      </c>
      <c r="E4331">
        <v>3.2097001075744629</v>
      </c>
      <c r="F4331">
        <v>4.4021000862121582</v>
      </c>
      <c r="G4331">
        <v>0.72850000858306885</v>
      </c>
      <c r="H4331">
        <v>1.0009000301361084</v>
      </c>
    </row>
    <row r="4332" spans="1:8" x14ac:dyDescent="0.2">
      <c r="A4332">
        <v>8</v>
      </c>
      <c r="B4332" t="s">
        <v>55</v>
      </c>
      <c r="C4332" t="s">
        <v>416</v>
      </c>
      <c r="D4332">
        <v>20.350000381469727</v>
      </c>
      <c r="E4332">
        <v>4.6729998588562012</v>
      </c>
      <c r="F4332">
        <v>7.9214000701904297</v>
      </c>
      <c r="G4332">
        <v>0.58609998226165771</v>
      </c>
      <c r="H4332">
        <v>1.0065000057220459</v>
      </c>
    </row>
    <row r="4333" spans="1:8" x14ac:dyDescent="0.2">
      <c r="A4333">
        <v>9</v>
      </c>
      <c r="B4333" t="s">
        <v>56</v>
      </c>
      <c r="C4333" t="s">
        <v>417</v>
      </c>
      <c r="D4333">
        <v>23.877099990844727</v>
      </c>
      <c r="E4333">
        <v>0.19910000264644623</v>
      </c>
      <c r="F4333">
        <v>0.20250000059604645</v>
      </c>
      <c r="G4333">
        <v>0.98320001363754272</v>
      </c>
      <c r="H4333">
        <v>1</v>
      </c>
    </row>
    <row r="4334" spans="1:8" x14ac:dyDescent="0.2">
      <c r="A4334">
        <v>10</v>
      </c>
      <c r="B4334" t="s">
        <v>57</v>
      </c>
      <c r="C4334" t="s">
        <v>418</v>
      </c>
      <c r="D4334">
        <v>42.30059814453125</v>
      </c>
      <c r="E4334">
        <v>0.26780000329017639</v>
      </c>
      <c r="F4334">
        <v>0.27369999885559082</v>
      </c>
      <c r="G4334">
        <v>0.97869998216629028</v>
      </c>
      <c r="H4334">
        <v>1</v>
      </c>
    </row>
    <row r="4335" spans="1:8" x14ac:dyDescent="0.2">
      <c r="A4335">
        <v>11</v>
      </c>
      <c r="B4335" t="s">
        <v>58</v>
      </c>
      <c r="C4335" t="s">
        <v>419</v>
      </c>
      <c r="D4335">
        <v>99.9833984375</v>
      </c>
      <c r="E4335">
        <v>0.59130001068115234</v>
      </c>
      <c r="F4335">
        <v>0.60600000619888306</v>
      </c>
      <c r="G4335">
        <v>0.9757000207901001</v>
      </c>
      <c r="H4335">
        <v>1</v>
      </c>
    </row>
    <row r="4337" spans="1:9" x14ac:dyDescent="0.2">
      <c r="A4337" t="s">
        <v>420</v>
      </c>
    </row>
    <row r="4338" spans="1:9" x14ac:dyDescent="0.2">
      <c r="A4338" t="s">
        <v>21</v>
      </c>
      <c r="B4338" t="s">
        <v>22</v>
      </c>
      <c r="C4338" t="s">
        <v>421</v>
      </c>
      <c r="D4338" t="s">
        <v>24</v>
      </c>
      <c r="E4338" t="s">
        <v>422</v>
      </c>
      <c r="F4338" t="s">
        <v>423</v>
      </c>
      <c r="G4338" t="s">
        <v>27</v>
      </c>
      <c r="H4338" t="s">
        <v>424</v>
      </c>
      <c r="I4338" t="s">
        <v>425</v>
      </c>
    </row>
    <row r="4339" spans="1:9" x14ac:dyDescent="0.2">
      <c r="A4339">
        <v>1</v>
      </c>
      <c r="B4339" t="s">
        <v>30</v>
      </c>
      <c r="C4339">
        <v>2.0010000767456404E-8</v>
      </c>
      <c r="D4339">
        <v>518.70001220703125</v>
      </c>
      <c r="E4339">
        <v>137.5</v>
      </c>
      <c r="F4339">
        <v>84</v>
      </c>
      <c r="G4339">
        <v>0.74000000953674316</v>
      </c>
      <c r="H4339" t="s">
        <v>426</v>
      </c>
      <c r="I4339" t="s">
        <v>427</v>
      </c>
    </row>
    <row r="4340" spans="1:9" x14ac:dyDescent="0.2">
      <c r="A4340">
        <v>2</v>
      </c>
      <c r="B4340" t="s">
        <v>31</v>
      </c>
      <c r="C4340">
        <v>2.0010000767456404E-8</v>
      </c>
      <c r="D4340">
        <v>2201.199951171875</v>
      </c>
      <c r="E4340">
        <v>15.699999809265137</v>
      </c>
      <c r="F4340">
        <v>11</v>
      </c>
      <c r="G4340">
        <v>0.30000001192092896</v>
      </c>
      <c r="H4340" t="s">
        <v>426</v>
      </c>
      <c r="I4340" t="s">
        <v>428</v>
      </c>
    </row>
    <row r="4341" spans="1:9" x14ac:dyDescent="0.2">
      <c r="A4341">
        <v>3</v>
      </c>
      <c r="B4341" t="s">
        <v>32</v>
      </c>
      <c r="C4341">
        <v>2.0010000767456404E-8</v>
      </c>
      <c r="D4341">
        <v>5679.7998046875</v>
      </c>
      <c r="E4341">
        <v>33.599998474121094</v>
      </c>
      <c r="F4341">
        <v>22.700000762939453</v>
      </c>
      <c r="G4341">
        <v>0.18999999761581421</v>
      </c>
      <c r="H4341" t="s">
        <v>426</v>
      </c>
      <c r="I4341" t="s">
        <v>429</v>
      </c>
    </row>
    <row r="4342" spans="1:9" x14ac:dyDescent="0.2">
      <c r="A4342">
        <v>4</v>
      </c>
      <c r="B4342" t="s">
        <v>33</v>
      </c>
      <c r="C4342">
        <v>1.9990000765801597E-8</v>
      </c>
      <c r="D4342">
        <v>9333.5</v>
      </c>
      <c r="E4342">
        <v>48.799999237060547</v>
      </c>
      <c r="F4342">
        <v>43.299999237060547</v>
      </c>
      <c r="G4342">
        <v>0.15000000596046448</v>
      </c>
      <c r="H4342" t="s">
        <v>426</v>
      </c>
      <c r="I4342" t="s">
        <v>430</v>
      </c>
    </row>
    <row r="4343" spans="1:9" x14ac:dyDescent="0.2">
      <c r="A4343">
        <v>5</v>
      </c>
      <c r="B4343" t="s">
        <v>34</v>
      </c>
      <c r="C4343">
        <v>1.9990000765801597E-8</v>
      </c>
      <c r="D4343">
        <v>946.0999755859375</v>
      </c>
      <c r="E4343">
        <v>8</v>
      </c>
      <c r="F4343">
        <v>6</v>
      </c>
      <c r="G4343">
        <v>0.46000000834465027</v>
      </c>
      <c r="H4343" t="s">
        <v>426</v>
      </c>
      <c r="I4343" t="s">
        <v>431</v>
      </c>
    </row>
    <row r="4344" spans="1:9" x14ac:dyDescent="0.2">
      <c r="A4344">
        <v>6</v>
      </c>
      <c r="B4344" t="s">
        <v>35</v>
      </c>
      <c r="C4344">
        <v>1.9999999878450581E-8</v>
      </c>
      <c r="D4344">
        <v>3476.10009765625</v>
      </c>
      <c r="E4344">
        <v>37.200000762939453</v>
      </c>
      <c r="F4344">
        <v>18.200000762939453</v>
      </c>
      <c r="G4344">
        <v>0.23999999463558197</v>
      </c>
      <c r="H4344" t="s">
        <v>426</v>
      </c>
      <c r="I4344" t="s">
        <v>432</v>
      </c>
    </row>
    <row r="4345" spans="1:9" x14ac:dyDescent="0.2">
      <c r="A4345">
        <v>7</v>
      </c>
      <c r="B4345" t="s">
        <v>36</v>
      </c>
      <c r="C4345">
        <v>1.9990000765801597E-8</v>
      </c>
      <c r="D4345">
        <v>10542.5</v>
      </c>
      <c r="E4345">
        <v>126.69999694824219</v>
      </c>
      <c r="F4345">
        <v>38.400001525878906</v>
      </c>
      <c r="G4345">
        <v>0.14000000059604645</v>
      </c>
      <c r="H4345" t="s">
        <v>426</v>
      </c>
      <c r="I4345" t="s">
        <v>430</v>
      </c>
    </row>
    <row r="4346" spans="1:9" x14ac:dyDescent="0.2">
      <c r="A4346">
        <v>8</v>
      </c>
      <c r="B4346" t="s">
        <v>37</v>
      </c>
      <c r="C4346">
        <v>1.9999999878450581E-8</v>
      </c>
      <c r="D4346">
        <v>2742.5</v>
      </c>
      <c r="E4346">
        <v>17.200000762939453</v>
      </c>
      <c r="F4346">
        <v>15</v>
      </c>
      <c r="G4346">
        <v>0.27000001072883606</v>
      </c>
      <c r="H4346" t="s">
        <v>426</v>
      </c>
      <c r="I4346" t="s">
        <v>432</v>
      </c>
    </row>
    <row r="4347" spans="1:9" x14ac:dyDescent="0.2">
      <c r="A4347">
        <v>9</v>
      </c>
      <c r="B4347" t="s">
        <v>38</v>
      </c>
      <c r="C4347">
        <v>1.9990000765801597E-8</v>
      </c>
      <c r="D4347">
        <v>2234.10009765625</v>
      </c>
      <c r="E4347">
        <v>26</v>
      </c>
      <c r="F4347">
        <v>23.200000762939453</v>
      </c>
      <c r="G4347">
        <v>0.30000001192092896</v>
      </c>
      <c r="H4347" t="s">
        <v>426</v>
      </c>
      <c r="I4347" t="s">
        <v>433</v>
      </c>
    </row>
    <row r="4348" spans="1:9" x14ac:dyDescent="0.2">
      <c r="A4348">
        <v>10</v>
      </c>
      <c r="B4348" t="s">
        <v>39</v>
      </c>
      <c r="C4348">
        <v>1.9990000765801597E-8</v>
      </c>
      <c r="D4348">
        <v>3787.300048828125</v>
      </c>
      <c r="E4348">
        <v>69.599998474121094</v>
      </c>
      <c r="F4348">
        <v>20.200000762939453</v>
      </c>
      <c r="G4348">
        <v>0.23000000417232513</v>
      </c>
      <c r="H4348" t="s">
        <v>426</v>
      </c>
      <c r="I4348" t="s">
        <v>434</v>
      </c>
    </row>
    <row r="4349" spans="1:9" x14ac:dyDescent="0.2">
      <c r="A4349">
        <v>11</v>
      </c>
      <c r="B4349" t="s">
        <v>40</v>
      </c>
      <c r="C4349">
        <v>2.0010000767456404E-8</v>
      </c>
      <c r="D4349">
        <v>4901</v>
      </c>
      <c r="E4349">
        <v>11.699999809265137</v>
      </c>
      <c r="F4349">
        <v>9.8999996185302734</v>
      </c>
      <c r="G4349">
        <v>0.20000000298023224</v>
      </c>
      <c r="H4349" t="s">
        <v>426</v>
      </c>
      <c r="I4349" t="s">
        <v>435</v>
      </c>
    </row>
    <row r="4351" spans="1:9" x14ac:dyDescent="0.2">
      <c r="A4351" t="s">
        <v>62</v>
      </c>
    </row>
    <row r="4354" spans="1:10" x14ac:dyDescent="0.2">
      <c r="A4354" t="s">
        <v>368</v>
      </c>
    </row>
    <row r="4355" spans="1:10" x14ac:dyDescent="0.2">
      <c r="A4355" t="s">
        <v>369</v>
      </c>
    </row>
    <row r="4356" spans="1:10" x14ac:dyDescent="0.2">
      <c r="A4356" t="s">
        <v>21</v>
      </c>
      <c r="B4356" t="s">
        <v>22</v>
      </c>
      <c r="C4356" t="s">
        <v>370</v>
      </c>
      <c r="D4356" t="s">
        <v>371</v>
      </c>
      <c r="E4356" t="s">
        <v>372</v>
      </c>
      <c r="F4356" t="s">
        <v>373</v>
      </c>
      <c r="G4356" t="s">
        <v>374</v>
      </c>
      <c r="H4356" t="s">
        <v>375</v>
      </c>
      <c r="I4356" t="s">
        <v>376</v>
      </c>
      <c r="J4356" t="s">
        <v>377</v>
      </c>
    </row>
    <row r="4357" spans="1:10" x14ac:dyDescent="0.2">
      <c r="A4357">
        <v>1</v>
      </c>
      <c r="B4357" t="s">
        <v>30</v>
      </c>
      <c r="C4357" t="s">
        <v>378</v>
      </c>
      <c r="D4357" t="s">
        <v>379</v>
      </c>
      <c r="E4357">
        <v>1</v>
      </c>
      <c r="F4357">
        <v>15</v>
      </c>
      <c r="G4357">
        <v>84.869003295898438</v>
      </c>
      <c r="H4357">
        <v>1.8320000171661377</v>
      </c>
      <c r="I4357">
        <v>6</v>
      </c>
      <c r="J4357">
        <v>5</v>
      </c>
    </row>
    <row r="4358" spans="1:10" x14ac:dyDescent="0.2">
      <c r="A4358">
        <v>2</v>
      </c>
      <c r="B4358" t="s">
        <v>31</v>
      </c>
      <c r="C4358" t="s">
        <v>378</v>
      </c>
      <c r="D4358" t="s">
        <v>380</v>
      </c>
      <c r="E4358">
        <v>2</v>
      </c>
      <c r="F4358">
        <v>15</v>
      </c>
      <c r="G4358">
        <v>151.10800170898438</v>
      </c>
      <c r="H4358">
        <v>0.47277998924255371</v>
      </c>
      <c r="I4358">
        <v>2</v>
      </c>
      <c r="J4358">
        <v>2</v>
      </c>
    </row>
    <row r="4359" spans="1:10" x14ac:dyDescent="0.2">
      <c r="A4359">
        <v>3</v>
      </c>
      <c r="B4359" t="s">
        <v>32</v>
      </c>
      <c r="C4359" t="s">
        <v>378</v>
      </c>
      <c r="D4359" t="s">
        <v>380</v>
      </c>
      <c r="E4359">
        <v>2</v>
      </c>
      <c r="F4359">
        <v>15</v>
      </c>
      <c r="G4359">
        <v>119.48699951171875</v>
      </c>
      <c r="H4359">
        <v>0.37413999438285828</v>
      </c>
      <c r="I4359">
        <v>3</v>
      </c>
      <c r="J4359">
        <v>7</v>
      </c>
    </row>
    <row r="4360" spans="1:10" x14ac:dyDescent="0.2">
      <c r="A4360">
        <v>4</v>
      </c>
      <c r="B4360" t="s">
        <v>33</v>
      </c>
      <c r="C4360" t="s">
        <v>378</v>
      </c>
      <c r="D4360" t="s">
        <v>380</v>
      </c>
      <c r="E4360">
        <v>2</v>
      </c>
      <c r="F4360">
        <v>15</v>
      </c>
      <c r="G4360">
        <v>107.24500274658203</v>
      </c>
      <c r="H4360">
        <v>0.33583998680114746</v>
      </c>
      <c r="I4360">
        <v>2</v>
      </c>
      <c r="J4360">
        <v>2.4000000953674316</v>
      </c>
    </row>
    <row r="4361" spans="1:10" x14ac:dyDescent="0.2">
      <c r="A4361">
        <v>5</v>
      </c>
      <c r="B4361" t="s">
        <v>34</v>
      </c>
      <c r="C4361" t="s">
        <v>378</v>
      </c>
      <c r="D4361" t="s">
        <v>381</v>
      </c>
      <c r="E4361">
        <v>4</v>
      </c>
      <c r="F4361">
        <v>15</v>
      </c>
      <c r="G4361">
        <v>129.45700073242188</v>
      </c>
      <c r="H4361">
        <v>1.1910099983215332</v>
      </c>
      <c r="I4361">
        <v>4.9000000953674316</v>
      </c>
      <c r="J4361">
        <v>4.1999998092651367</v>
      </c>
    </row>
    <row r="4362" spans="1:10" x14ac:dyDescent="0.2">
      <c r="A4362">
        <v>6</v>
      </c>
      <c r="B4362" t="s">
        <v>35</v>
      </c>
      <c r="C4362" t="s">
        <v>378</v>
      </c>
      <c r="D4362" t="s">
        <v>381</v>
      </c>
      <c r="E4362">
        <v>4</v>
      </c>
      <c r="F4362">
        <v>15</v>
      </c>
      <c r="G4362">
        <v>90.679000854492188</v>
      </c>
      <c r="H4362">
        <v>0.83393001556396484</v>
      </c>
      <c r="I4362">
        <v>5.5</v>
      </c>
      <c r="J4362">
        <v>5.9000000953674316</v>
      </c>
    </row>
    <row r="4363" spans="1:10" x14ac:dyDescent="0.2">
      <c r="A4363">
        <v>7</v>
      </c>
      <c r="B4363" t="s">
        <v>36</v>
      </c>
      <c r="C4363" t="s">
        <v>378</v>
      </c>
      <c r="D4363" t="s">
        <v>381</v>
      </c>
      <c r="E4363">
        <v>4</v>
      </c>
      <c r="F4363">
        <v>15</v>
      </c>
      <c r="G4363">
        <v>77.502998352050781</v>
      </c>
      <c r="H4363">
        <v>0.71253997087478638</v>
      </c>
      <c r="I4363">
        <v>3.2999999523162842</v>
      </c>
      <c r="J4363">
        <v>4.0999999046325684</v>
      </c>
    </row>
    <row r="4364" spans="1:10" x14ac:dyDescent="0.2">
      <c r="A4364">
        <v>8</v>
      </c>
      <c r="B4364" t="s">
        <v>37</v>
      </c>
      <c r="C4364" t="s">
        <v>378</v>
      </c>
      <c r="D4364" t="s">
        <v>381</v>
      </c>
      <c r="E4364">
        <v>4</v>
      </c>
      <c r="F4364">
        <v>15</v>
      </c>
      <c r="G4364">
        <v>107.51300048828125</v>
      </c>
      <c r="H4364">
        <v>0.98900002241134644</v>
      </c>
      <c r="I4364">
        <v>7.5</v>
      </c>
      <c r="J4364">
        <v>3</v>
      </c>
    </row>
    <row r="4365" spans="1:10" x14ac:dyDescent="0.2">
      <c r="A4365">
        <v>9</v>
      </c>
      <c r="B4365" t="s">
        <v>38</v>
      </c>
      <c r="C4365" t="s">
        <v>378</v>
      </c>
      <c r="D4365" t="s">
        <v>382</v>
      </c>
      <c r="E4365">
        <v>5</v>
      </c>
      <c r="F4365">
        <v>15</v>
      </c>
      <c r="G4365">
        <v>134.93400573730469</v>
      </c>
      <c r="H4365">
        <v>0.19359999895095825</v>
      </c>
      <c r="I4365">
        <v>3.5</v>
      </c>
      <c r="J4365">
        <v>3.5999999046325684</v>
      </c>
    </row>
    <row r="4366" spans="1:10" x14ac:dyDescent="0.2">
      <c r="A4366">
        <v>10</v>
      </c>
      <c r="B4366" t="s">
        <v>39</v>
      </c>
      <c r="C4366" t="s">
        <v>378</v>
      </c>
      <c r="D4366" t="s">
        <v>382</v>
      </c>
      <c r="E4366">
        <v>5</v>
      </c>
      <c r="F4366">
        <v>15</v>
      </c>
      <c r="G4366">
        <v>146.42500305175781</v>
      </c>
      <c r="H4366">
        <v>0.21017999947071075</v>
      </c>
      <c r="I4366">
        <v>1</v>
      </c>
      <c r="J4366">
        <v>3.2999999523162842</v>
      </c>
    </row>
    <row r="4367" spans="1:10" x14ac:dyDescent="0.2">
      <c r="A4367">
        <v>11</v>
      </c>
      <c r="B4367" t="s">
        <v>40</v>
      </c>
      <c r="C4367" t="s">
        <v>378</v>
      </c>
      <c r="D4367" t="s">
        <v>382</v>
      </c>
      <c r="E4367">
        <v>5</v>
      </c>
      <c r="F4367">
        <v>15</v>
      </c>
      <c r="G4367">
        <v>191.38900756835938</v>
      </c>
      <c r="H4367">
        <v>0.27485001087188721</v>
      </c>
      <c r="I4367">
        <v>3</v>
      </c>
      <c r="J4367">
        <v>4</v>
      </c>
    </row>
    <row r="4369" spans="1:10" x14ac:dyDescent="0.2">
      <c r="A4369" t="s">
        <v>21</v>
      </c>
      <c r="B4369" t="s">
        <v>22</v>
      </c>
      <c r="C4369" t="s">
        <v>383</v>
      </c>
      <c r="D4369" t="s">
        <v>384</v>
      </c>
      <c r="E4369" t="s">
        <v>385</v>
      </c>
      <c r="F4369" t="s">
        <v>386</v>
      </c>
      <c r="G4369" t="s">
        <v>387</v>
      </c>
      <c r="H4369" t="s">
        <v>388</v>
      </c>
      <c r="I4369" t="s">
        <v>389</v>
      </c>
      <c r="J4369" t="s">
        <v>390</v>
      </c>
    </row>
    <row r="4370" spans="1:10" x14ac:dyDescent="0.2">
      <c r="A4370">
        <v>1</v>
      </c>
      <c r="B4370" t="s">
        <v>30</v>
      </c>
      <c r="C4370">
        <v>10</v>
      </c>
      <c r="D4370">
        <v>5</v>
      </c>
      <c r="E4370">
        <v>1</v>
      </c>
      <c r="F4370">
        <v>64</v>
      </c>
      <c r="G4370">
        <v>1630</v>
      </c>
      <c r="H4370">
        <v>0.69999998807907104</v>
      </c>
      <c r="I4370">
        <v>9.3000001907348633</v>
      </c>
      <c r="J4370" t="s">
        <v>391</v>
      </c>
    </row>
    <row r="4371" spans="1:10" x14ac:dyDescent="0.2">
      <c r="A4371">
        <v>2</v>
      </c>
      <c r="B4371" t="s">
        <v>31</v>
      </c>
      <c r="C4371">
        <v>20</v>
      </c>
      <c r="D4371">
        <v>10</v>
      </c>
      <c r="E4371">
        <v>0</v>
      </c>
      <c r="F4371">
        <v>64</v>
      </c>
      <c r="G4371">
        <v>1686</v>
      </c>
      <c r="H4371">
        <v>0.69999998807907104</v>
      </c>
      <c r="I4371" t="s">
        <v>392</v>
      </c>
      <c r="J4371" t="s">
        <v>393</v>
      </c>
    </row>
    <row r="4372" spans="1:10" x14ac:dyDescent="0.2">
      <c r="A4372">
        <v>3</v>
      </c>
      <c r="B4372" t="s">
        <v>32</v>
      </c>
      <c r="C4372">
        <v>20</v>
      </c>
      <c r="D4372">
        <v>10</v>
      </c>
      <c r="E4372">
        <v>0</v>
      </c>
      <c r="F4372">
        <v>64</v>
      </c>
      <c r="G4372">
        <v>1672</v>
      </c>
      <c r="H4372">
        <v>0.69999998807907104</v>
      </c>
      <c r="I4372" t="s">
        <v>392</v>
      </c>
      <c r="J4372" t="s">
        <v>393</v>
      </c>
    </row>
    <row r="4373" spans="1:10" x14ac:dyDescent="0.2">
      <c r="A4373">
        <v>4</v>
      </c>
      <c r="B4373" t="s">
        <v>33</v>
      </c>
      <c r="C4373">
        <v>20</v>
      </c>
      <c r="D4373">
        <v>10</v>
      </c>
      <c r="E4373">
        <v>1</v>
      </c>
      <c r="F4373">
        <v>64</v>
      </c>
      <c r="G4373">
        <v>1664</v>
      </c>
      <c r="H4373">
        <v>0.69999998807907104</v>
      </c>
      <c r="I4373" t="s">
        <v>392</v>
      </c>
      <c r="J4373" t="s">
        <v>393</v>
      </c>
    </row>
    <row r="4374" spans="1:10" x14ac:dyDescent="0.2">
      <c r="A4374">
        <v>5</v>
      </c>
      <c r="B4374" t="s">
        <v>34</v>
      </c>
      <c r="C4374">
        <v>10</v>
      </c>
      <c r="D4374">
        <v>5</v>
      </c>
      <c r="E4374">
        <v>1</v>
      </c>
      <c r="F4374">
        <v>32</v>
      </c>
      <c r="G4374">
        <v>1658</v>
      </c>
      <c r="H4374">
        <v>0.69999998807907104</v>
      </c>
      <c r="I4374">
        <v>9.3000001907348633</v>
      </c>
      <c r="J4374" t="s">
        <v>391</v>
      </c>
    </row>
    <row r="4375" spans="1:10" x14ac:dyDescent="0.2">
      <c r="A4375">
        <v>6</v>
      </c>
      <c r="B4375" t="s">
        <v>35</v>
      </c>
      <c r="C4375">
        <v>20</v>
      </c>
      <c r="D4375">
        <v>10</v>
      </c>
      <c r="E4375">
        <v>1</v>
      </c>
      <c r="F4375">
        <v>32</v>
      </c>
      <c r="G4375">
        <v>1632</v>
      </c>
      <c r="H4375">
        <v>0.69999998807907104</v>
      </c>
      <c r="I4375">
        <v>9.3000001907348633</v>
      </c>
      <c r="J4375" t="s">
        <v>391</v>
      </c>
    </row>
    <row r="4376" spans="1:10" x14ac:dyDescent="0.2">
      <c r="A4376">
        <v>7</v>
      </c>
      <c r="B4376" t="s">
        <v>36</v>
      </c>
      <c r="C4376">
        <v>20</v>
      </c>
      <c r="D4376">
        <v>10</v>
      </c>
      <c r="E4376">
        <v>1</v>
      </c>
      <c r="F4376">
        <v>32</v>
      </c>
      <c r="G4376">
        <v>1622</v>
      </c>
      <c r="H4376">
        <v>0.69999998807907104</v>
      </c>
      <c r="I4376">
        <v>9.3000001907348633</v>
      </c>
      <c r="J4376" t="s">
        <v>391</v>
      </c>
    </row>
    <row r="4377" spans="1:10" x14ac:dyDescent="0.2">
      <c r="A4377">
        <v>8</v>
      </c>
      <c r="B4377" t="s">
        <v>37</v>
      </c>
      <c r="C4377">
        <v>20</v>
      </c>
      <c r="D4377">
        <v>10</v>
      </c>
      <c r="E4377">
        <v>1</v>
      </c>
      <c r="F4377">
        <v>32</v>
      </c>
      <c r="G4377">
        <v>1642</v>
      </c>
      <c r="H4377">
        <v>0.69999998807907104</v>
      </c>
      <c r="I4377">
        <v>9.3000001907348633</v>
      </c>
      <c r="J4377" t="s">
        <v>391</v>
      </c>
    </row>
    <row r="4378" spans="1:10" x14ac:dyDescent="0.2">
      <c r="A4378">
        <v>9</v>
      </c>
      <c r="B4378" t="s">
        <v>38</v>
      </c>
      <c r="C4378">
        <v>20</v>
      </c>
      <c r="D4378">
        <v>10</v>
      </c>
      <c r="E4378">
        <v>1</v>
      </c>
      <c r="F4378">
        <v>32</v>
      </c>
      <c r="G4378">
        <v>1690</v>
      </c>
      <c r="H4378">
        <v>0.69999998807907104</v>
      </c>
      <c r="I4378" t="s">
        <v>392</v>
      </c>
      <c r="J4378" t="s">
        <v>393</v>
      </c>
    </row>
    <row r="4379" spans="1:10" x14ac:dyDescent="0.2">
      <c r="A4379">
        <v>10</v>
      </c>
      <c r="B4379" t="s">
        <v>39</v>
      </c>
      <c r="C4379">
        <v>30</v>
      </c>
      <c r="D4379">
        <v>15</v>
      </c>
      <c r="E4379">
        <v>0</v>
      </c>
      <c r="F4379">
        <v>32</v>
      </c>
      <c r="G4379">
        <v>1706</v>
      </c>
      <c r="H4379">
        <v>0.69999998807907104</v>
      </c>
      <c r="I4379" t="s">
        <v>392</v>
      </c>
      <c r="J4379" t="s">
        <v>393</v>
      </c>
    </row>
    <row r="4380" spans="1:10" x14ac:dyDescent="0.2">
      <c r="A4380">
        <v>11</v>
      </c>
      <c r="B4380" t="s">
        <v>40</v>
      </c>
      <c r="C4380">
        <v>30</v>
      </c>
      <c r="D4380">
        <v>15</v>
      </c>
      <c r="E4380">
        <v>1</v>
      </c>
      <c r="F4380">
        <v>32</v>
      </c>
      <c r="G4380">
        <v>1738</v>
      </c>
      <c r="H4380">
        <v>0.69999998807907104</v>
      </c>
      <c r="I4380" t="s">
        <v>392</v>
      </c>
      <c r="J4380" t="s">
        <v>393</v>
      </c>
    </row>
    <row r="4382" spans="1:10" x14ac:dyDescent="0.2">
      <c r="A4382" t="s">
        <v>394</v>
      </c>
    </row>
    <row r="4383" spans="1:10" x14ac:dyDescent="0.2">
      <c r="A4383" t="s">
        <v>395</v>
      </c>
      <c r="B4383" t="s">
        <v>396</v>
      </c>
      <c r="C4383">
        <v>2</v>
      </c>
      <c r="D4383">
        <v>3</v>
      </c>
      <c r="E4383">
        <v>4</v>
      </c>
      <c r="F4383">
        <v>5</v>
      </c>
    </row>
    <row r="4384" spans="1:10" x14ac:dyDescent="0.2">
      <c r="A4384">
        <v>1</v>
      </c>
      <c r="B4384" t="s">
        <v>397</v>
      </c>
      <c r="C4384" t="s">
        <v>398</v>
      </c>
      <c r="D4384" t="s">
        <v>392</v>
      </c>
      <c r="E4384" t="s">
        <v>399</v>
      </c>
      <c r="F4384" t="s">
        <v>400</v>
      </c>
    </row>
    <row r="4385" spans="1:8" x14ac:dyDescent="0.2">
      <c r="A4385">
        <v>2</v>
      </c>
      <c r="B4385" t="s">
        <v>392</v>
      </c>
      <c r="C4385" t="s">
        <v>401</v>
      </c>
      <c r="D4385" t="s">
        <v>392</v>
      </c>
      <c r="E4385" t="s">
        <v>402</v>
      </c>
      <c r="F4385" t="s">
        <v>403</v>
      </c>
    </row>
    <row r="4386" spans="1:8" x14ac:dyDescent="0.2">
      <c r="A4386">
        <v>3</v>
      </c>
      <c r="B4386" t="s">
        <v>392</v>
      </c>
      <c r="C4386" t="s">
        <v>404</v>
      </c>
      <c r="D4386" t="s">
        <v>392</v>
      </c>
      <c r="E4386" t="s">
        <v>405</v>
      </c>
      <c r="F4386" t="s">
        <v>40</v>
      </c>
    </row>
    <row r="4387" spans="1:8" x14ac:dyDescent="0.2">
      <c r="A4387">
        <v>4</v>
      </c>
      <c r="B4387" t="s">
        <v>392</v>
      </c>
      <c r="C4387" t="s">
        <v>392</v>
      </c>
      <c r="D4387" t="s">
        <v>392</v>
      </c>
      <c r="E4387" t="s">
        <v>406</v>
      </c>
      <c r="F4387" t="s">
        <v>392</v>
      </c>
    </row>
    <row r="4389" spans="1:8" x14ac:dyDescent="0.2">
      <c r="A4389" t="s">
        <v>407</v>
      </c>
    </row>
    <row r="4391" spans="1:8" x14ac:dyDescent="0.2">
      <c r="A4391" t="s">
        <v>408</v>
      </c>
    </row>
    <row r="4392" spans="1:8" x14ac:dyDescent="0.2">
      <c r="A4392" t="s">
        <v>21</v>
      </c>
      <c r="B4392" t="s">
        <v>22</v>
      </c>
      <c r="C4392" t="s">
        <v>409</v>
      </c>
      <c r="D4392" t="s">
        <v>43</v>
      </c>
      <c r="E4392" t="s">
        <v>410</v>
      </c>
      <c r="F4392" t="s">
        <v>46</v>
      </c>
      <c r="G4392" t="s">
        <v>47</v>
      </c>
      <c r="H4392" t="s">
        <v>30</v>
      </c>
    </row>
    <row r="4393" spans="1:8" x14ac:dyDescent="0.2">
      <c r="A4393">
        <v>1</v>
      </c>
      <c r="B4393" t="s">
        <v>30</v>
      </c>
      <c r="C4393" t="s">
        <v>411</v>
      </c>
      <c r="D4393">
        <v>3.7672998905181885</v>
      </c>
      <c r="E4393">
        <v>3.4723999500274658</v>
      </c>
      <c r="F4393">
        <v>21.532199859619141</v>
      </c>
      <c r="G4393">
        <v>0.16130000352859497</v>
      </c>
      <c r="H4393">
        <v>1</v>
      </c>
    </row>
    <row r="4394" spans="1:8" x14ac:dyDescent="0.2">
      <c r="A4394">
        <v>2</v>
      </c>
      <c r="B4394" t="s">
        <v>31</v>
      </c>
      <c r="C4394" t="s">
        <v>412</v>
      </c>
      <c r="D4394">
        <v>7.5739998817443848</v>
      </c>
      <c r="E4394">
        <v>1.614799976348877</v>
      </c>
      <c r="F4394">
        <v>1.996399998664856</v>
      </c>
      <c r="G4394">
        <v>0.80889999866485596</v>
      </c>
      <c r="H4394">
        <v>1</v>
      </c>
    </row>
    <row r="4395" spans="1:8" x14ac:dyDescent="0.2">
      <c r="A4395">
        <v>3</v>
      </c>
      <c r="B4395" t="s">
        <v>50</v>
      </c>
      <c r="C4395" t="s">
        <v>413</v>
      </c>
      <c r="D4395">
        <v>15.250300407409668</v>
      </c>
      <c r="E4395">
        <v>1.0709999799728394</v>
      </c>
      <c r="F4395">
        <v>1.2035000324249268</v>
      </c>
      <c r="G4395">
        <v>0.88969999551773071</v>
      </c>
      <c r="H4395">
        <v>1.0002000331878662</v>
      </c>
    </row>
    <row r="4396" spans="1:8" x14ac:dyDescent="0.2">
      <c r="A4396">
        <v>4</v>
      </c>
      <c r="B4396" t="s">
        <v>51</v>
      </c>
      <c r="C4396" t="s">
        <v>414</v>
      </c>
      <c r="D4396">
        <v>24.793899536132812</v>
      </c>
      <c r="E4396">
        <v>0.86309999227523804</v>
      </c>
      <c r="F4396">
        <v>0.93500000238418579</v>
      </c>
      <c r="G4396">
        <v>0.92309999465942383</v>
      </c>
      <c r="H4396">
        <v>1.0001000165939331</v>
      </c>
    </row>
    <row r="4397" spans="1:8" x14ac:dyDescent="0.2">
      <c r="A4397">
        <v>5</v>
      </c>
      <c r="B4397" t="s">
        <v>52</v>
      </c>
      <c r="C4397" t="s">
        <v>415</v>
      </c>
      <c r="D4397">
        <v>11.592599868774414</v>
      </c>
      <c r="E4397">
        <v>5.3768000602722168</v>
      </c>
      <c r="F4397">
        <v>10.723799705505371</v>
      </c>
      <c r="G4397">
        <v>0.49950000643730164</v>
      </c>
      <c r="H4397">
        <v>1.0038000345230103</v>
      </c>
    </row>
    <row r="4398" spans="1:8" x14ac:dyDescent="0.2">
      <c r="A4398">
        <v>6</v>
      </c>
      <c r="B4398" t="s">
        <v>53</v>
      </c>
      <c r="C4398" t="s">
        <v>416</v>
      </c>
      <c r="D4398">
        <v>21.579999923706055</v>
      </c>
      <c r="E4398">
        <v>3.6456000804901123</v>
      </c>
      <c r="F4398">
        <v>5.8873000144958496</v>
      </c>
      <c r="G4398">
        <v>0.61500000953674316</v>
      </c>
      <c r="H4398">
        <v>1.0068999528884888</v>
      </c>
    </row>
    <row r="4399" spans="1:8" x14ac:dyDescent="0.2">
      <c r="A4399">
        <v>7</v>
      </c>
      <c r="B4399" t="s">
        <v>54</v>
      </c>
      <c r="C4399" t="s">
        <v>414</v>
      </c>
      <c r="D4399">
        <v>55.340999603271484</v>
      </c>
      <c r="E4399">
        <v>3.2097001075744629</v>
      </c>
      <c r="F4399">
        <v>4.4021000862121582</v>
      </c>
      <c r="G4399">
        <v>0.72850000858306885</v>
      </c>
      <c r="H4399">
        <v>1.0009000301361084</v>
      </c>
    </row>
    <row r="4400" spans="1:8" x14ac:dyDescent="0.2">
      <c r="A4400">
        <v>8</v>
      </c>
      <c r="B4400" t="s">
        <v>55</v>
      </c>
      <c r="C4400" t="s">
        <v>416</v>
      </c>
      <c r="D4400">
        <v>20.350000381469727</v>
      </c>
      <c r="E4400">
        <v>4.6729998588562012</v>
      </c>
      <c r="F4400">
        <v>7.9214000701904297</v>
      </c>
      <c r="G4400">
        <v>0.58609998226165771</v>
      </c>
      <c r="H4400">
        <v>1.0065000057220459</v>
      </c>
    </row>
    <row r="4401" spans="1:9" x14ac:dyDescent="0.2">
      <c r="A4401">
        <v>9</v>
      </c>
      <c r="B4401" t="s">
        <v>56</v>
      </c>
      <c r="C4401" t="s">
        <v>417</v>
      </c>
      <c r="D4401">
        <v>23.877099990844727</v>
      </c>
      <c r="E4401">
        <v>0.19910000264644623</v>
      </c>
      <c r="F4401">
        <v>0.20250000059604645</v>
      </c>
      <c r="G4401">
        <v>0.98320001363754272</v>
      </c>
      <c r="H4401">
        <v>1</v>
      </c>
    </row>
    <row r="4402" spans="1:9" x14ac:dyDescent="0.2">
      <c r="A4402">
        <v>10</v>
      </c>
      <c r="B4402" t="s">
        <v>57</v>
      </c>
      <c r="C4402" t="s">
        <v>418</v>
      </c>
      <c r="D4402">
        <v>42.30059814453125</v>
      </c>
      <c r="E4402">
        <v>0.26780000329017639</v>
      </c>
      <c r="F4402">
        <v>0.27369999885559082</v>
      </c>
      <c r="G4402">
        <v>0.97869998216629028</v>
      </c>
      <c r="H4402">
        <v>1</v>
      </c>
    </row>
    <row r="4403" spans="1:9" x14ac:dyDescent="0.2">
      <c r="A4403">
        <v>11</v>
      </c>
      <c r="B4403" t="s">
        <v>58</v>
      </c>
      <c r="C4403" t="s">
        <v>419</v>
      </c>
      <c r="D4403">
        <v>99.9833984375</v>
      </c>
      <c r="E4403">
        <v>0.59130001068115234</v>
      </c>
      <c r="F4403">
        <v>0.60600000619888306</v>
      </c>
      <c r="G4403">
        <v>0.9757000207901001</v>
      </c>
      <c r="H4403">
        <v>1</v>
      </c>
    </row>
    <row r="4405" spans="1:9" x14ac:dyDescent="0.2">
      <c r="A4405" t="s">
        <v>420</v>
      </c>
    </row>
    <row r="4406" spans="1:9" x14ac:dyDescent="0.2">
      <c r="A4406" t="s">
        <v>21</v>
      </c>
      <c r="B4406" t="s">
        <v>22</v>
      </c>
      <c r="C4406" t="s">
        <v>421</v>
      </c>
      <c r="D4406" t="s">
        <v>24</v>
      </c>
      <c r="E4406" t="s">
        <v>422</v>
      </c>
      <c r="F4406" t="s">
        <v>423</v>
      </c>
      <c r="G4406" t="s">
        <v>27</v>
      </c>
      <c r="H4406" t="s">
        <v>424</v>
      </c>
      <c r="I4406" t="s">
        <v>425</v>
      </c>
    </row>
    <row r="4407" spans="1:9" x14ac:dyDescent="0.2">
      <c r="A4407">
        <v>1</v>
      </c>
      <c r="B4407" t="s">
        <v>30</v>
      </c>
      <c r="C4407">
        <v>2.0010000767456404E-8</v>
      </c>
      <c r="D4407">
        <v>518.70001220703125</v>
      </c>
      <c r="E4407">
        <v>137.5</v>
      </c>
      <c r="F4407">
        <v>84</v>
      </c>
      <c r="G4407">
        <v>0.74000000953674316</v>
      </c>
      <c r="H4407" t="s">
        <v>426</v>
      </c>
      <c r="I4407" t="s">
        <v>427</v>
      </c>
    </row>
    <row r="4408" spans="1:9" x14ac:dyDescent="0.2">
      <c r="A4408">
        <v>2</v>
      </c>
      <c r="B4408" t="s">
        <v>31</v>
      </c>
      <c r="C4408">
        <v>2.0010000767456404E-8</v>
      </c>
      <c r="D4408">
        <v>2201.199951171875</v>
      </c>
      <c r="E4408">
        <v>15.699999809265137</v>
      </c>
      <c r="F4408">
        <v>11</v>
      </c>
      <c r="G4408">
        <v>0.30000001192092896</v>
      </c>
      <c r="H4408" t="s">
        <v>426</v>
      </c>
      <c r="I4408" t="s">
        <v>428</v>
      </c>
    </row>
    <row r="4409" spans="1:9" x14ac:dyDescent="0.2">
      <c r="A4409">
        <v>3</v>
      </c>
      <c r="B4409" t="s">
        <v>32</v>
      </c>
      <c r="C4409">
        <v>2.0010000767456404E-8</v>
      </c>
      <c r="D4409">
        <v>5679.7998046875</v>
      </c>
      <c r="E4409">
        <v>33.599998474121094</v>
      </c>
      <c r="F4409">
        <v>22.700000762939453</v>
      </c>
      <c r="G4409">
        <v>0.18999999761581421</v>
      </c>
      <c r="H4409" t="s">
        <v>426</v>
      </c>
      <c r="I4409" t="s">
        <v>429</v>
      </c>
    </row>
    <row r="4410" spans="1:9" x14ac:dyDescent="0.2">
      <c r="A4410">
        <v>4</v>
      </c>
      <c r="B4410" t="s">
        <v>33</v>
      </c>
      <c r="C4410">
        <v>1.9990000765801597E-8</v>
      </c>
      <c r="D4410">
        <v>9333.5</v>
      </c>
      <c r="E4410">
        <v>48.799999237060547</v>
      </c>
      <c r="F4410">
        <v>43.299999237060547</v>
      </c>
      <c r="G4410">
        <v>0.15000000596046448</v>
      </c>
      <c r="H4410" t="s">
        <v>426</v>
      </c>
      <c r="I4410" t="s">
        <v>430</v>
      </c>
    </row>
    <row r="4411" spans="1:9" x14ac:dyDescent="0.2">
      <c r="A4411">
        <v>5</v>
      </c>
      <c r="B4411" t="s">
        <v>34</v>
      </c>
      <c r="C4411">
        <v>1.9990000765801597E-8</v>
      </c>
      <c r="D4411">
        <v>946.0999755859375</v>
      </c>
      <c r="E4411">
        <v>8</v>
      </c>
      <c r="F4411">
        <v>6</v>
      </c>
      <c r="G4411">
        <v>0.46000000834465027</v>
      </c>
      <c r="H4411" t="s">
        <v>426</v>
      </c>
      <c r="I4411" t="s">
        <v>431</v>
      </c>
    </row>
    <row r="4412" spans="1:9" x14ac:dyDescent="0.2">
      <c r="A4412">
        <v>6</v>
      </c>
      <c r="B4412" t="s">
        <v>35</v>
      </c>
      <c r="C4412">
        <v>1.9999999878450581E-8</v>
      </c>
      <c r="D4412">
        <v>3476.10009765625</v>
      </c>
      <c r="E4412">
        <v>37.200000762939453</v>
      </c>
      <c r="F4412">
        <v>18.200000762939453</v>
      </c>
      <c r="G4412">
        <v>0.23999999463558197</v>
      </c>
      <c r="H4412" t="s">
        <v>426</v>
      </c>
      <c r="I4412" t="s">
        <v>432</v>
      </c>
    </row>
    <row r="4413" spans="1:9" x14ac:dyDescent="0.2">
      <c r="A4413">
        <v>7</v>
      </c>
      <c r="B4413" t="s">
        <v>36</v>
      </c>
      <c r="C4413">
        <v>1.9990000765801597E-8</v>
      </c>
      <c r="D4413">
        <v>10542.5</v>
      </c>
      <c r="E4413">
        <v>126.69999694824219</v>
      </c>
      <c r="F4413">
        <v>38.400001525878906</v>
      </c>
      <c r="G4413">
        <v>0.14000000059604645</v>
      </c>
      <c r="H4413" t="s">
        <v>426</v>
      </c>
      <c r="I4413" t="s">
        <v>430</v>
      </c>
    </row>
    <row r="4414" spans="1:9" x14ac:dyDescent="0.2">
      <c r="A4414">
        <v>8</v>
      </c>
      <c r="B4414" t="s">
        <v>37</v>
      </c>
      <c r="C4414">
        <v>1.9999999878450581E-8</v>
      </c>
      <c r="D4414">
        <v>2742.5</v>
      </c>
      <c r="E4414">
        <v>17.200000762939453</v>
      </c>
      <c r="F4414">
        <v>15</v>
      </c>
      <c r="G4414">
        <v>0.27000001072883606</v>
      </c>
      <c r="H4414" t="s">
        <v>426</v>
      </c>
      <c r="I4414" t="s">
        <v>432</v>
      </c>
    </row>
    <row r="4415" spans="1:9" x14ac:dyDescent="0.2">
      <c r="A4415">
        <v>9</v>
      </c>
      <c r="B4415" t="s">
        <v>38</v>
      </c>
      <c r="C4415">
        <v>1.9990000765801597E-8</v>
      </c>
      <c r="D4415">
        <v>2234.10009765625</v>
      </c>
      <c r="E4415">
        <v>26</v>
      </c>
      <c r="F4415">
        <v>23.200000762939453</v>
      </c>
      <c r="G4415">
        <v>0.30000001192092896</v>
      </c>
      <c r="H4415" t="s">
        <v>426</v>
      </c>
      <c r="I4415" t="s">
        <v>433</v>
      </c>
    </row>
    <row r="4416" spans="1:9" x14ac:dyDescent="0.2">
      <c r="A4416">
        <v>10</v>
      </c>
      <c r="B4416" t="s">
        <v>39</v>
      </c>
      <c r="C4416">
        <v>1.9990000765801597E-8</v>
      </c>
      <c r="D4416">
        <v>3787.300048828125</v>
      </c>
      <c r="E4416">
        <v>69.599998474121094</v>
      </c>
      <c r="F4416">
        <v>20.200000762939453</v>
      </c>
      <c r="G4416">
        <v>0.23000000417232513</v>
      </c>
      <c r="H4416" t="s">
        <v>426</v>
      </c>
      <c r="I4416" t="s">
        <v>434</v>
      </c>
    </row>
    <row r="4417" spans="1:10" x14ac:dyDescent="0.2">
      <c r="A4417">
        <v>11</v>
      </c>
      <c r="B4417" t="s">
        <v>40</v>
      </c>
      <c r="C4417">
        <v>2.0010000767456404E-8</v>
      </c>
      <c r="D4417">
        <v>4901</v>
      </c>
      <c r="E4417">
        <v>11.699999809265137</v>
      </c>
      <c r="F4417">
        <v>9.8999996185302734</v>
      </c>
      <c r="G4417">
        <v>0.20000000298023224</v>
      </c>
      <c r="H4417" t="s">
        <v>426</v>
      </c>
      <c r="I4417" t="s">
        <v>435</v>
      </c>
    </row>
    <row r="4419" spans="1:10" x14ac:dyDescent="0.2">
      <c r="A4419" t="s">
        <v>62</v>
      </c>
    </row>
    <row r="4422" spans="1:10" x14ac:dyDescent="0.2">
      <c r="A4422" t="s">
        <v>368</v>
      </c>
    </row>
    <row r="4423" spans="1:10" x14ac:dyDescent="0.2">
      <c r="A4423" t="s">
        <v>369</v>
      </c>
    </row>
    <row r="4424" spans="1:10" x14ac:dyDescent="0.2">
      <c r="A4424" t="s">
        <v>21</v>
      </c>
      <c r="B4424" t="s">
        <v>22</v>
      </c>
      <c r="C4424" t="s">
        <v>370</v>
      </c>
      <c r="D4424" t="s">
        <v>371</v>
      </c>
      <c r="E4424" t="s">
        <v>372</v>
      </c>
      <c r="F4424" t="s">
        <v>373</v>
      </c>
      <c r="G4424" t="s">
        <v>374</v>
      </c>
      <c r="H4424" t="s">
        <v>375</v>
      </c>
      <c r="I4424" t="s">
        <v>376</v>
      </c>
      <c r="J4424" t="s">
        <v>377</v>
      </c>
    </row>
    <row r="4425" spans="1:10" x14ac:dyDescent="0.2">
      <c r="A4425">
        <v>1</v>
      </c>
      <c r="B4425" t="s">
        <v>30</v>
      </c>
      <c r="C4425" t="s">
        <v>378</v>
      </c>
      <c r="D4425" t="s">
        <v>379</v>
      </c>
      <c r="E4425">
        <v>1</v>
      </c>
      <c r="F4425">
        <v>15</v>
      </c>
      <c r="G4425">
        <v>84.869003295898438</v>
      </c>
      <c r="H4425">
        <v>1.8320000171661377</v>
      </c>
      <c r="I4425">
        <v>6</v>
      </c>
      <c r="J4425">
        <v>5</v>
      </c>
    </row>
    <row r="4426" spans="1:10" x14ac:dyDescent="0.2">
      <c r="A4426">
        <v>2</v>
      </c>
      <c r="B4426" t="s">
        <v>31</v>
      </c>
      <c r="C4426" t="s">
        <v>378</v>
      </c>
      <c r="D4426" t="s">
        <v>380</v>
      </c>
      <c r="E4426">
        <v>2</v>
      </c>
      <c r="F4426">
        <v>15</v>
      </c>
      <c r="G4426">
        <v>151.10800170898438</v>
      </c>
      <c r="H4426">
        <v>0.47277998924255371</v>
      </c>
      <c r="I4426">
        <v>2</v>
      </c>
      <c r="J4426">
        <v>2</v>
      </c>
    </row>
    <row r="4427" spans="1:10" x14ac:dyDescent="0.2">
      <c r="A4427">
        <v>3</v>
      </c>
      <c r="B4427" t="s">
        <v>32</v>
      </c>
      <c r="C4427" t="s">
        <v>378</v>
      </c>
      <c r="D4427" t="s">
        <v>380</v>
      </c>
      <c r="E4427">
        <v>2</v>
      </c>
      <c r="F4427">
        <v>15</v>
      </c>
      <c r="G4427">
        <v>119.48699951171875</v>
      </c>
      <c r="H4427">
        <v>0.37413999438285828</v>
      </c>
      <c r="I4427">
        <v>3</v>
      </c>
      <c r="J4427">
        <v>7</v>
      </c>
    </row>
    <row r="4428" spans="1:10" x14ac:dyDescent="0.2">
      <c r="A4428">
        <v>4</v>
      </c>
      <c r="B4428" t="s">
        <v>33</v>
      </c>
      <c r="C4428" t="s">
        <v>378</v>
      </c>
      <c r="D4428" t="s">
        <v>380</v>
      </c>
      <c r="E4428">
        <v>2</v>
      </c>
      <c r="F4428">
        <v>15</v>
      </c>
      <c r="G4428">
        <v>107.24500274658203</v>
      </c>
      <c r="H4428">
        <v>0.33583998680114746</v>
      </c>
      <c r="I4428">
        <v>2</v>
      </c>
      <c r="J4428">
        <v>2.4000000953674316</v>
      </c>
    </row>
    <row r="4429" spans="1:10" x14ac:dyDescent="0.2">
      <c r="A4429">
        <v>5</v>
      </c>
      <c r="B4429" t="s">
        <v>34</v>
      </c>
      <c r="C4429" t="s">
        <v>378</v>
      </c>
      <c r="D4429" t="s">
        <v>381</v>
      </c>
      <c r="E4429">
        <v>4</v>
      </c>
      <c r="F4429">
        <v>15</v>
      </c>
      <c r="G4429">
        <v>129.45700073242188</v>
      </c>
      <c r="H4429">
        <v>1.1910099983215332</v>
      </c>
      <c r="I4429">
        <v>4.9000000953674316</v>
      </c>
      <c r="J4429">
        <v>4.1999998092651367</v>
      </c>
    </row>
    <row r="4430" spans="1:10" x14ac:dyDescent="0.2">
      <c r="A4430">
        <v>6</v>
      </c>
      <c r="B4430" t="s">
        <v>35</v>
      </c>
      <c r="C4430" t="s">
        <v>378</v>
      </c>
      <c r="D4430" t="s">
        <v>381</v>
      </c>
      <c r="E4430">
        <v>4</v>
      </c>
      <c r="F4430">
        <v>15</v>
      </c>
      <c r="G4430">
        <v>90.679000854492188</v>
      </c>
      <c r="H4430">
        <v>0.83393001556396484</v>
      </c>
      <c r="I4430">
        <v>5.5</v>
      </c>
      <c r="J4430">
        <v>5.9000000953674316</v>
      </c>
    </row>
    <row r="4431" spans="1:10" x14ac:dyDescent="0.2">
      <c r="A4431">
        <v>7</v>
      </c>
      <c r="B4431" t="s">
        <v>36</v>
      </c>
      <c r="C4431" t="s">
        <v>378</v>
      </c>
      <c r="D4431" t="s">
        <v>381</v>
      </c>
      <c r="E4431">
        <v>4</v>
      </c>
      <c r="F4431">
        <v>15</v>
      </c>
      <c r="G4431">
        <v>77.502998352050781</v>
      </c>
      <c r="H4431">
        <v>0.71253997087478638</v>
      </c>
      <c r="I4431">
        <v>3.2999999523162842</v>
      </c>
      <c r="J4431">
        <v>4.0999999046325684</v>
      </c>
    </row>
    <row r="4432" spans="1:10" x14ac:dyDescent="0.2">
      <c r="A4432">
        <v>8</v>
      </c>
      <c r="B4432" t="s">
        <v>37</v>
      </c>
      <c r="C4432" t="s">
        <v>378</v>
      </c>
      <c r="D4432" t="s">
        <v>381</v>
      </c>
      <c r="E4432">
        <v>4</v>
      </c>
      <c r="F4432">
        <v>15</v>
      </c>
      <c r="G4432">
        <v>107.51300048828125</v>
      </c>
      <c r="H4432">
        <v>0.98900002241134644</v>
      </c>
      <c r="I4432">
        <v>7.5</v>
      </c>
      <c r="J4432">
        <v>3</v>
      </c>
    </row>
    <row r="4433" spans="1:10" x14ac:dyDescent="0.2">
      <c r="A4433">
        <v>9</v>
      </c>
      <c r="B4433" t="s">
        <v>38</v>
      </c>
      <c r="C4433" t="s">
        <v>378</v>
      </c>
      <c r="D4433" t="s">
        <v>382</v>
      </c>
      <c r="E4433">
        <v>5</v>
      </c>
      <c r="F4433">
        <v>15</v>
      </c>
      <c r="G4433">
        <v>134.93400573730469</v>
      </c>
      <c r="H4433">
        <v>0.19359999895095825</v>
      </c>
      <c r="I4433">
        <v>3.5</v>
      </c>
      <c r="J4433">
        <v>3.5999999046325684</v>
      </c>
    </row>
    <row r="4434" spans="1:10" x14ac:dyDescent="0.2">
      <c r="A4434">
        <v>10</v>
      </c>
      <c r="B4434" t="s">
        <v>39</v>
      </c>
      <c r="C4434" t="s">
        <v>378</v>
      </c>
      <c r="D4434" t="s">
        <v>382</v>
      </c>
      <c r="E4434">
        <v>5</v>
      </c>
      <c r="F4434">
        <v>15</v>
      </c>
      <c r="G4434">
        <v>146.42500305175781</v>
      </c>
      <c r="H4434">
        <v>0.21017999947071075</v>
      </c>
      <c r="I4434">
        <v>1</v>
      </c>
      <c r="J4434">
        <v>3.2999999523162842</v>
      </c>
    </row>
    <row r="4435" spans="1:10" x14ac:dyDescent="0.2">
      <c r="A4435">
        <v>11</v>
      </c>
      <c r="B4435" t="s">
        <v>40</v>
      </c>
      <c r="C4435" t="s">
        <v>378</v>
      </c>
      <c r="D4435" t="s">
        <v>382</v>
      </c>
      <c r="E4435">
        <v>5</v>
      </c>
      <c r="F4435">
        <v>15</v>
      </c>
      <c r="G4435">
        <v>191.38900756835938</v>
      </c>
      <c r="H4435">
        <v>0.27485001087188721</v>
      </c>
      <c r="I4435">
        <v>3</v>
      </c>
      <c r="J4435">
        <v>4</v>
      </c>
    </row>
    <row r="4437" spans="1:10" x14ac:dyDescent="0.2">
      <c r="A4437" t="s">
        <v>21</v>
      </c>
      <c r="B4437" t="s">
        <v>22</v>
      </c>
      <c r="C4437" t="s">
        <v>383</v>
      </c>
      <c r="D4437" t="s">
        <v>384</v>
      </c>
      <c r="E4437" t="s">
        <v>385</v>
      </c>
      <c r="F4437" t="s">
        <v>386</v>
      </c>
      <c r="G4437" t="s">
        <v>387</v>
      </c>
      <c r="H4437" t="s">
        <v>388</v>
      </c>
      <c r="I4437" t="s">
        <v>389</v>
      </c>
      <c r="J4437" t="s">
        <v>390</v>
      </c>
    </row>
    <row r="4438" spans="1:10" x14ac:dyDescent="0.2">
      <c r="A4438">
        <v>1</v>
      </c>
      <c r="B4438" t="s">
        <v>30</v>
      </c>
      <c r="C4438">
        <v>10</v>
      </c>
      <c r="D4438">
        <v>5</v>
      </c>
      <c r="E4438">
        <v>1</v>
      </c>
      <c r="F4438">
        <v>64</v>
      </c>
      <c r="G4438">
        <v>1630</v>
      </c>
      <c r="H4438">
        <v>0.69999998807907104</v>
      </c>
      <c r="I4438">
        <v>9.3000001907348633</v>
      </c>
      <c r="J4438" t="s">
        <v>391</v>
      </c>
    </row>
    <row r="4439" spans="1:10" x14ac:dyDescent="0.2">
      <c r="A4439">
        <v>2</v>
      </c>
      <c r="B4439" t="s">
        <v>31</v>
      </c>
      <c r="C4439">
        <v>20</v>
      </c>
      <c r="D4439">
        <v>10</v>
      </c>
      <c r="E4439">
        <v>0</v>
      </c>
      <c r="F4439">
        <v>64</v>
      </c>
      <c r="G4439">
        <v>1686</v>
      </c>
      <c r="H4439">
        <v>0.69999998807907104</v>
      </c>
      <c r="I4439" t="s">
        <v>392</v>
      </c>
      <c r="J4439" t="s">
        <v>393</v>
      </c>
    </row>
    <row r="4440" spans="1:10" x14ac:dyDescent="0.2">
      <c r="A4440">
        <v>3</v>
      </c>
      <c r="B4440" t="s">
        <v>32</v>
      </c>
      <c r="C4440">
        <v>20</v>
      </c>
      <c r="D4440">
        <v>10</v>
      </c>
      <c r="E4440">
        <v>0</v>
      </c>
      <c r="F4440">
        <v>64</v>
      </c>
      <c r="G4440">
        <v>1672</v>
      </c>
      <c r="H4440">
        <v>0.69999998807907104</v>
      </c>
      <c r="I4440" t="s">
        <v>392</v>
      </c>
      <c r="J4440" t="s">
        <v>393</v>
      </c>
    </row>
    <row r="4441" spans="1:10" x14ac:dyDescent="0.2">
      <c r="A4441">
        <v>4</v>
      </c>
      <c r="B4441" t="s">
        <v>33</v>
      </c>
      <c r="C4441">
        <v>20</v>
      </c>
      <c r="D4441">
        <v>10</v>
      </c>
      <c r="E4441">
        <v>1</v>
      </c>
      <c r="F4441">
        <v>64</v>
      </c>
      <c r="G4441">
        <v>1664</v>
      </c>
      <c r="H4441">
        <v>0.69999998807907104</v>
      </c>
      <c r="I4441" t="s">
        <v>392</v>
      </c>
      <c r="J4441" t="s">
        <v>393</v>
      </c>
    </row>
    <row r="4442" spans="1:10" x14ac:dyDescent="0.2">
      <c r="A4442">
        <v>5</v>
      </c>
      <c r="B4442" t="s">
        <v>34</v>
      </c>
      <c r="C4442">
        <v>10</v>
      </c>
      <c r="D4442">
        <v>5</v>
      </c>
      <c r="E4442">
        <v>1</v>
      </c>
      <c r="F4442">
        <v>32</v>
      </c>
      <c r="G4442">
        <v>1658</v>
      </c>
      <c r="H4442">
        <v>0.69999998807907104</v>
      </c>
      <c r="I4442">
        <v>9.3000001907348633</v>
      </c>
      <c r="J4442" t="s">
        <v>391</v>
      </c>
    </row>
    <row r="4443" spans="1:10" x14ac:dyDescent="0.2">
      <c r="A4443">
        <v>6</v>
      </c>
      <c r="B4443" t="s">
        <v>35</v>
      </c>
      <c r="C4443">
        <v>20</v>
      </c>
      <c r="D4443">
        <v>10</v>
      </c>
      <c r="E4443">
        <v>1</v>
      </c>
      <c r="F4443">
        <v>32</v>
      </c>
      <c r="G4443">
        <v>1632</v>
      </c>
      <c r="H4443">
        <v>0.69999998807907104</v>
      </c>
      <c r="I4443">
        <v>9.3000001907348633</v>
      </c>
      <c r="J4443" t="s">
        <v>391</v>
      </c>
    </row>
    <row r="4444" spans="1:10" x14ac:dyDescent="0.2">
      <c r="A4444">
        <v>7</v>
      </c>
      <c r="B4444" t="s">
        <v>36</v>
      </c>
      <c r="C4444">
        <v>20</v>
      </c>
      <c r="D4444">
        <v>10</v>
      </c>
      <c r="E4444">
        <v>1</v>
      </c>
      <c r="F4444">
        <v>32</v>
      </c>
      <c r="G4444">
        <v>1622</v>
      </c>
      <c r="H4444">
        <v>0.69999998807907104</v>
      </c>
      <c r="I4444">
        <v>9.3000001907348633</v>
      </c>
      <c r="J4444" t="s">
        <v>391</v>
      </c>
    </row>
    <row r="4445" spans="1:10" x14ac:dyDescent="0.2">
      <c r="A4445">
        <v>8</v>
      </c>
      <c r="B4445" t="s">
        <v>37</v>
      </c>
      <c r="C4445">
        <v>20</v>
      </c>
      <c r="D4445">
        <v>10</v>
      </c>
      <c r="E4445">
        <v>1</v>
      </c>
      <c r="F4445">
        <v>32</v>
      </c>
      <c r="G4445">
        <v>1642</v>
      </c>
      <c r="H4445">
        <v>0.69999998807907104</v>
      </c>
      <c r="I4445">
        <v>9.3000001907348633</v>
      </c>
      <c r="J4445" t="s">
        <v>391</v>
      </c>
    </row>
    <row r="4446" spans="1:10" x14ac:dyDescent="0.2">
      <c r="A4446">
        <v>9</v>
      </c>
      <c r="B4446" t="s">
        <v>38</v>
      </c>
      <c r="C4446">
        <v>20</v>
      </c>
      <c r="D4446">
        <v>10</v>
      </c>
      <c r="E4446">
        <v>1</v>
      </c>
      <c r="F4446">
        <v>32</v>
      </c>
      <c r="G4446">
        <v>1690</v>
      </c>
      <c r="H4446">
        <v>0.69999998807907104</v>
      </c>
      <c r="I4446" t="s">
        <v>392</v>
      </c>
      <c r="J4446" t="s">
        <v>393</v>
      </c>
    </row>
    <row r="4447" spans="1:10" x14ac:dyDescent="0.2">
      <c r="A4447">
        <v>10</v>
      </c>
      <c r="B4447" t="s">
        <v>39</v>
      </c>
      <c r="C4447">
        <v>30</v>
      </c>
      <c r="D4447">
        <v>15</v>
      </c>
      <c r="E4447">
        <v>0</v>
      </c>
      <c r="F4447">
        <v>32</v>
      </c>
      <c r="G4447">
        <v>1706</v>
      </c>
      <c r="H4447">
        <v>0.69999998807907104</v>
      </c>
      <c r="I4447" t="s">
        <v>392</v>
      </c>
      <c r="J4447" t="s">
        <v>393</v>
      </c>
    </row>
    <row r="4448" spans="1:10" x14ac:dyDescent="0.2">
      <c r="A4448">
        <v>11</v>
      </c>
      <c r="B4448" t="s">
        <v>40</v>
      </c>
      <c r="C4448">
        <v>30</v>
      </c>
      <c r="D4448">
        <v>15</v>
      </c>
      <c r="E4448">
        <v>1</v>
      </c>
      <c r="F4448">
        <v>32</v>
      </c>
      <c r="G4448">
        <v>1738</v>
      </c>
      <c r="H4448">
        <v>0.69999998807907104</v>
      </c>
      <c r="I4448" t="s">
        <v>392</v>
      </c>
      <c r="J4448" t="s">
        <v>393</v>
      </c>
    </row>
    <row r="4450" spans="1:8" x14ac:dyDescent="0.2">
      <c r="A4450" t="s">
        <v>394</v>
      </c>
    </row>
    <row r="4451" spans="1:8" x14ac:dyDescent="0.2">
      <c r="A4451" t="s">
        <v>395</v>
      </c>
      <c r="B4451" t="s">
        <v>396</v>
      </c>
      <c r="C4451">
        <v>2</v>
      </c>
      <c r="D4451">
        <v>3</v>
      </c>
      <c r="E4451">
        <v>4</v>
      </c>
      <c r="F4451">
        <v>5</v>
      </c>
    </row>
    <row r="4452" spans="1:8" x14ac:dyDescent="0.2">
      <c r="A4452">
        <v>1</v>
      </c>
      <c r="B4452" t="s">
        <v>397</v>
      </c>
      <c r="C4452" t="s">
        <v>398</v>
      </c>
      <c r="D4452" t="s">
        <v>392</v>
      </c>
      <c r="E4452" t="s">
        <v>399</v>
      </c>
      <c r="F4452" t="s">
        <v>400</v>
      </c>
    </row>
    <row r="4453" spans="1:8" x14ac:dyDescent="0.2">
      <c r="A4453">
        <v>2</v>
      </c>
      <c r="B4453" t="s">
        <v>392</v>
      </c>
      <c r="C4453" t="s">
        <v>401</v>
      </c>
      <c r="D4453" t="s">
        <v>392</v>
      </c>
      <c r="E4453" t="s">
        <v>402</v>
      </c>
      <c r="F4453" t="s">
        <v>403</v>
      </c>
    </row>
    <row r="4454" spans="1:8" x14ac:dyDescent="0.2">
      <c r="A4454">
        <v>3</v>
      </c>
      <c r="B4454" t="s">
        <v>392</v>
      </c>
      <c r="C4454" t="s">
        <v>404</v>
      </c>
      <c r="D4454" t="s">
        <v>392</v>
      </c>
      <c r="E4454" t="s">
        <v>405</v>
      </c>
      <c r="F4454" t="s">
        <v>40</v>
      </c>
    </row>
    <row r="4455" spans="1:8" x14ac:dyDescent="0.2">
      <c r="A4455">
        <v>4</v>
      </c>
      <c r="B4455" t="s">
        <v>392</v>
      </c>
      <c r="C4455" t="s">
        <v>392</v>
      </c>
      <c r="D4455" t="s">
        <v>392</v>
      </c>
      <c r="E4455" t="s">
        <v>406</v>
      </c>
      <c r="F4455" t="s">
        <v>392</v>
      </c>
    </row>
    <row r="4457" spans="1:8" x14ac:dyDescent="0.2">
      <c r="A4457" t="s">
        <v>407</v>
      </c>
    </row>
    <row r="4459" spans="1:8" x14ac:dyDescent="0.2">
      <c r="A4459" t="s">
        <v>408</v>
      </c>
    </row>
    <row r="4460" spans="1:8" x14ac:dyDescent="0.2">
      <c r="A4460" t="s">
        <v>21</v>
      </c>
      <c r="B4460" t="s">
        <v>22</v>
      </c>
      <c r="C4460" t="s">
        <v>409</v>
      </c>
      <c r="D4460" t="s">
        <v>43</v>
      </c>
      <c r="E4460" t="s">
        <v>410</v>
      </c>
      <c r="F4460" t="s">
        <v>46</v>
      </c>
      <c r="G4460" t="s">
        <v>47</v>
      </c>
      <c r="H4460" t="s">
        <v>30</v>
      </c>
    </row>
    <row r="4461" spans="1:8" x14ac:dyDescent="0.2">
      <c r="A4461">
        <v>1</v>
      </c>
      <c r="B4461" t="s">
        <v>30</v>
      </c>
      <c r="C4461" t="s">
        <v>411</v>
      </c>
      <c r="D4461">
        <v>3.7672998905181885</v>
      </c>
      <c r="E4461">
        <v>3.4723999500274658</v>
      </c>
      <c r="F4461">
        <v>21.532199859619141</v>
      </c>
      <c r="G4461">
        <v>0.16130000352859497</v>
      </c>
      <c r="H4461">
        <v>1</v>
      </c>
    </row>
    <row r="4462" spans="1:8" x14ac:dyDescent="0.2">
      <c r="A4462">
        <v>2</v>
      </c>
      <c r="B4462" t="s">
        <v>31</v>
      </c>
      <c r="C4462" t="s">
        <v>412</v>
      </c>
      <c r="D4462">
        <v>7.5739998817443848</v>
      </c>
      <c r="E4462">
        <v>1.614799976348877</v>
      </c>
      <c r="F4462">
        <v>1.996399998664856</v>
      </c>
      <c r="G4462">
        <v>0.80889999866485596</v>
      </c>
      <c r="H4462">
        <v>1</v>
      </c>
    </row>
    <row r="4463" spans="1:8" x14ac:dyDescent="0.2">
      <c r="A4463">
        <v>3</v>
      </c>
      <c r="B4463" t="s">
        <v>50</v>
      </c>
      <c r="C4463" t="s">
        <v>413</v>
      </c>
      <c r="D4463">
        <v>15.250300407409668</v>
      </c>
      <c r="E4463">
        <v>1.0709999799728394</v>
      </c>
      <c r="F4463">
        <v>1.2035000324249268</v>
      </c>
      <c r="G4463">
        <v>0.88969999551773071</v>
      </c>
      <c r="H4463">
        <v>1.0002000331878662</v>
      </c>
    </row>
    <row r="4464" spans="1:8" x14ac:dyDescent="0.2">
      <c r="A4464">
        <v>4</v>
      </c>
      <c r="B4464" t="s">
        <v>51</v>
      </c>
      <c r="C4464" t="s">
        <v>414</v>
      </c>
      <c r="D4464">
        <v>24.793899536132812</v>
      </c>
      <c r="E4464">
        <v>0.86309999227523804</v>
      </c>
      <c r="F4464">
        <v>0.93500000238418579</v>
      </c>
      <c r="G4464">
        <v>0.92309999465942383</v>
      </c>
      <c r="H4464">
        <v>1.0001000165939331</v>
      </c>
    </row>
    <row r="4465" spans="1:9" x14ac:dyDescent="0.2">
      <c r="A4465">
        <v>5</v>
      </c>
      <c r="B4465" t="s">
        <v>52</v>
      </c>
      <c r="C4465" t="s">
        <v>415</v>
      </c>
      <c r="D4465">
        <v>11.592599868774414</v>
      </c>
      <c r="E4465">
        <v>5.3768000602722168</v>
      </c>
      <c r="F4465">
        <v>10.723799705505371</v>
      </c>
      <c r="G4465">
        <v>0.49950000643730164</v>
      </c>
      <c r="H4465">
        <v>1.0038000345230103</v>
      </c>
    </row>
    <row r="4466" spans="1:9" x14ac:dyDescent="0.2">
      <c r="A4466">
        <v>6</v>
      </c>
      <c r="B4466" t="s">
        <v>53</v>
      </c>
      <c r="C4466" t="s">
        <v>416</v>
      </c>
      <c r="D4466">
        <v>21.579999923706055</v>
      </c>
      <c r="E4466">
        <v>3.6456000804901123</v>
      </c>
      <c r="F4466">
        <v>5.8873000144958496</v>
      </c>
      <c r="G4466">
        <v>0.61500000953674316</v>
      </c>
      <c r="H4466">
        <v>1.0068999528884888</v>
      </c>
    </row>
    <row r="4467" spans="1:9" x14ac:dyDescent="0.2">
      <c r="A4467">
        <v>7</v>
      </c>
      <c r="B4467" t="s">
        <v>54</v>
      </c>
      <c r="C4467" t="s">
        <v>414</v>
      </c>
      <c r="D4467">
        <v>55.340999603271484</v>
      </c>
      <c r="E4467">
        <v>3.2097001075744629</v>
      </c>
      <c r="F4467">
        <v>4.4021000862121582</v>
      </c>
      <c r="G4467">
        <v>0.72850000858306885</v>
      </c>
      <c r="H4467">
        <v>1.0009000301361084</v>
      </c>
    </row>
    <row r="4468" spans="1:9" x14ac:dyDescent="0.2">
      <c r="A4468">
        <v>8</v>
      </c>
      <c r="B4468" t="s">
        <v>55</v>
      </c>
      <c r="C4468" t="s">
        <v>416</v>
      </c>
      <c r="D4468">
        <v>20.350000381469727</v>
      </c>
      <c r="E4468">
        <v>4.6729998588562012</v>
      </c>
      <c r="F4468">
        <v>7.9214000701904297</v>
      </c>
      <c r="G4468">
        <v>0.58609998226165771</v>
      </c>
      <c r="H4468">
        <v>1.0065000057220459</v>
      </c>
    </row>
    <row r="4469" spans="1:9" x14ac:dyDescent="0.2">
      <c r="A4469">
        <v>9</v>
      </c>
      <c r="B4469" t="s">
        <v>56</v>
      </c>
      <c r="C4469" t="s">
        <v>417</v>
      </c>
      <c r="D4469">
        <v>23.877099990844727</v>
      </c>
      <c r="E4469">
        <v>0.19910000264644623</v>
      </c>
      <c r="F4469">
        <v>0.20250000059604645</v>
      </c>
      <c r="G4469">
        <v>0.98320001363754272</v>
      </c>
      <c r="H4469">
        <v>1</v>
      </c>
    </row>
    <row r="4470" spans="1:9" x14ac:dyDescent="0.2">
      <c r="A4470">
        <v>10</v>
      </c>
      <c r="B4470" t="s">
        <v>57</v>
      </c>
      <c r="C4470" t="s">
        <v>418</v>
      </c>
      <c r="D4470">
        <v>42.30059814453125</v>
      </c>
      <c r="E4470">
        <v>0.26780000329017639</v>
      </c>
      <c r="F4470">
        <v>0.27369999885559082</v>
      </c>
      <c r="G4470">
        <v>0.97869998216629028</v>
      </c>
      <c r="H4470">
        <v>1</v>
      </c>
    </row>
    <row r="4471" spans="1:9" x14ac:dyDescent="0.2">
      <c r="A4471">
        <v>11</v>
      </c>
      <c r="B4471" t="s">
        <v>58</v>
      </c>
      <c r="C4471" t="s">
        <v>419</v>
      </c>
      <c r="D4471">
        <v>99.9833984375</v>
      </c>
      <c r="E4471">
        <v>0.59130001068115234</v>
      </c>
      <c r="F4471">
        <v>0.60600000619888306</v>
      </c>
      <c r="G4471">
        <v>0.9757000207901001</v>
      </c>
      <c r="H4471">
        <v>1</v>
      </c>
    </row>
    <row r="4473" spans="1:9" x14ac:dyDescent="0.2">
      <c r="A4473" t="s">
        <v>420</v>
      </c>
    </row>
    <row r="4474" spans="1:9" x14ac:dyDescent="0.2">
      <c r="A4474" t="s">
        <v>21</v>
      </c>
      <c r="B4474" t="s">
        <v>22</v>
      </c>
      <c r="C4474" t="s">
        <v>421</v>
      </c>
      <c r="D4474" t="s">
        <v>24</v>
      </c>
      <c r="E4474" t="s">
        <v>422</v>
      </c>
      <c r="F4474" t="s">
        <v>423</v>
      </c>
      <c r="G4474" t="s">
        <v>27</v>
      </c>
      <c r="H4474" t="s">
        <v>424</v>
      </c>
      <c r="I4474" t="s">
        <v>425</v>
      </c>
    </row>
    <row r="4475" spans="1:9" x14ac:dyDescent="0.2">
      <c r="A4475">
        <v>1</v>
      </c>
      <c r="B4475" t="s">
        <v>30</v>
      </c>
      <c r="C4475">
        <v>2.0010000767456404E-8</v>
      </c>
      <c r="D4475">
        <v>518.70001220703125</v>
      </c>
      <c r="E4475">
        <v>137.5</v>
      </c>
      <c r="F4475">
        <v>84</v>
      </c>
      <c r="G4475">
        <v>0.74000000953674316</v>
      </c>
      <c r="H4475" t="s">
        <v>426</v>
      </c>
      <c r="I4475" t="s">
        <v>427</v>
      </c>
    </row>
    <row r="4476" spans="1:9" x14ac:dyDescent="0.2">
      <c r="A4476">
        <v>2</v>
      </c>
      <c r="B4476" t="s">
        <v>31</v>
      </c>
      <c r="C4476">
        <v>2.0010000767456404E-8</v>
      </c>
      <c r="D4476">
        <v>2201.199951171875</v>
      </c>
      <c r="E4476">
        <v>15.699999809265137</v>
      </c>
      <c r="F4476">
        <v>11</v>
      </c>
      <c r="G4476">
        <v>0.30000001192092896</v>
      </c>
      <c r="H4476" t="s">
        <v>426</v>
      </c>
      <c r="I4476" t="s">
        <v>428</v>
      </c>
    </row>
    <row r="4477" spans="1:9" x14ac:dyDescent="0.2">
      <c r="A4477">
        <v>3</v>
      </c>
      <c r="B4477" t="s">
        <v>32</v>
      </c>
      <c r="C4477">
        <v>2.0010000767456404E-8</v>
      </c>
      <c r="D4477">
        <v>5679.7998046875</v>
      </c>
      <c r="E4477">
        <v>33.599998474121094</v>
      </c>
      <c r="F4477">
        <v>22.700000762939453</v>
      </c>
      <c r="G4477">
        <v>0.18999999761581421</v>
      </c>
      <c r="H4477" t="s">
        <v>426</v>
      </c>
      <c r="I4477" t="s">
        <v>429</v>
      </c>
    </row>
    <row r="4478" spans="1:9" x14ac:dyDescent="0.2">
      <c r="A4478">
        <v>4</v>
      </c>
      <c r="B4478" t="s">
        <v>33</v>
      </c>
      <c r="C4478">
        <v>1.9990000765801597E-8</v>
      </c>
      <c r="D4478">
        <v>9333.5</v>
      </c>
      <c r="E4478">
        <v>48.799999237060547</v>
      </c>
      <c r="F4478">
        <v>43.299999237060547</v>
      </c>
      <c r="G4478">
        <v>0.15000000596046448</v>
      </c>
      <c r="H4478" t="s">
        <v>426</v>
      </c>
      <c r="I4478" t="s">
        <v>430</v>
      </c>
    </row>
    <row r="4479" spans="1:9" x14ac:dyDescent="0.2">
      <c r="A4479">
        <v>5</v>
      </c>
      <c r="B4479" t="s">
        <v>34</v>
      </c>
      <c r="C4479">
        <v>1.9990000765801597E-8</v>
      </c>
      <c r="D4479">
        <v>946.0999755859375</v>
      </c>
      <c r="E4479">
        <v>8</v>
      </c>
      <c r="F4479">
        <v>6</v>
      </c>
      <c r="G4479">
        <v>0.46000000834465027</v>
      </c>
      <c r="H4479" t="s">
        <v>426</v>
      </c>
      <c r="I4479" t="s">
        <v>431</v>
      </c>
    </row>
    <row r="4480" spans="1:9" x14ac:dyDescent="0.2">
      <c r="A4480">
        <v>6</v>
      </c>
      <c r="B4480" t="s">
        <v>35</v>
      </c>
      <c r="C4480">
        <v>1.9999999878450581E-8</v>
      </c>
      <c r="D4480">
        <v>3476.10009765625</v>
      </c>
      <c r="E4480">
        <v>37.200000762939453</v>
      </c>
      <c r="F4480">
        <v>18.200000762939453</v>
      </c>
      <c r="G4480">
        <v>0.23999999463558197</v>
      </c>
      <c r="H4480" t="s">
        <v>426</v>
      </c>
      <c r="I4480" t="s">
        <v>432</v>
      </c>
    </row>
    <row r="4481" spans="1:10" x14ac:dyDescent="0.2">
      <c r="A4481">
        <v>7</v>
      </c>
      <c r="B4481" t="s">
        <v>36</v>
      </c>
      <c r="C4481">
        <v>1.9990000765801597E-8</v>
      </c>
      <c r="D4481">
        <v>10542.5</v>
      </c>
      <c r="E4481">
        <v>126.69999694824219</v>
      </c>
      <c r="F4481">
        <v>38.400001525878906</v>
      </c>
      <c r="G4481">
        <v>0.14000000059604645</v>
      </c>
      <c r="H4481" t="s">
        <v>426</v>
      </c>
      <c r="I4481" t="s">
        <v>430</v>
      </c>
    </row>
    <row r="4482" spans="1:10" x14ac:dyDescent="0.2">
      <c r="A4482">
        <v>8</v>
      </c>
      <c r="B4482" t="s">
        <v>37</v>
      </c>
      <c r="C4482">
        <v>1.9999999878450581E-8</v>
      </c>
      <c r="D4482">
        <v>2742.5</v>
      </c>
      <c r="E4482">
        <v>17.200000762939453</v>
      </c>
      <c r="F4482">
        <v>15</v>
      </c>
      <c r="G4482">
        <v>0.27000001072883606</v>
      </c>
      <c r="H4482" t="s">
        <v>426</v>
      </c>
      <c r="I4482" t="s">
        <v>432</v>
      </c>
    </row>
    <row r="4483" spans="1:10" x14ac:dyDescent="0.2">
      <c r="A4483">
        <v>9</v>
      </c>
      <c r="B4483" t="s">
        <v>38</v>
      </c>
      <c r="C4483">
        <v>1.9990000765801597E-8</v>
      </c>
      <c r="D4483">
        <v>2234.10009765625</v>
      </c>
      <c r="E4483">
        <v>26</v>
      </c>
      <c r="F4483">
        <v>23.200000762939453</v>
      </c>
      <c r="G4483">
        <v>0.30000001192092896</v>
      </c>
      <c r="H4483" t="s">
        <v>426</v>
      </c>
      <c r="I4483" t="s">
        <v>433</v>
      </c>
    </row>
    <row r="4484" spans="1:10" x14ac:dyDescent="0.2">
      <c r="A4484">
        <v>10</v>
      </c>
      <c r="B4484" t="s">
        <v>39</v>
      </c>
      <c r="C4484">
        <v>1.9990000765801597E-8</v>
      </c>
      <c r="D4484">
        <v>3787.300048828125</v>
      </c>
      <c r="E4484">
        <v>69.599998474121094</v>
      </c>
      <c r="F4484">
        <v>20.200000762939453</v>
      </c>
      <c r="G4484">
        <v>0.23000000417232513</v>
      </c>
      <c r="H4484" t="s">
        <v>426</v>
      </c>
      <c r="I4484" t="s">
        <v>434</v>
      </c>
    </row>
    <row r="4485" spans="1:10" x14ac:dyDescent="0.2">
      <c r="A4485">
        <v>11</v>
      </c>
      <c r="B4485" t="s">
        <v>40</v>
      </c>
      <c r="C4485">
        <v>2.0010000767456404E-8</v>
      </c>
      <c r="D4485">
        <v>4901</v>
      </c>
      <c r="E4485">
        <v>11.699999809265137</v>
      </c>
      <c r="F4485">
        <v>9.8999996185302734</v>
      </c>
      <c r="G4485">
        <v>0.20000000298023224</v>
      </c>
      <c r="H4485" t="s">
        <v>426</v>
      </c>
      <c r="I4485" t="s">
        <v>435</v>
      </c>
    </row>
    <row r="4487" spans="1:10" x14ac:dyDescent="0.2">
      <c r="A4487" t="s">
        <v>62</v>
      </c>
    </row>
    <row r="4490" spans="1:10" x14ac:dyDescent="0.2">
      <c r="A4490" t="s">
        <v>368</v>
      </c>
    </row>
    <row r="4491" spans="1:10" x14ac:dyDescent="0.2">
      <c r="A4491" t="s">
        <v>369</v>
      </c>
    </row>
    <row r="4492" spans="1:10" x14ac:dyDescent="0.2">
      <c r="A4492" t="s">
        <v>21</v>
      </c>
      <c r="B4492" t="s">
        <v>22</v>
      </c>
      <c r="C4492" t="s">
        <v>370</v>
      </c>
      <c r="D4492" t="s">
        <v>371</v>
      </c>
      <c r="E4492" t="s">
        <v>372</v>
      </c>
      <c r="F4492" t="s">
        <v>373</v>
      </c>
      <c r="G4492" t="s">
        <v>374</v>
      </c>
      <c r="H4492" t="s">
        <v>375</v>
      </c>
      <c r="I4492" t="s">
        <v>376</v>
      </c>
      <c r="J4492" t="s">
        <v>377</v>
      </c>
    </row>
    <row r="4493" spans="1:10" x14ac:dyDescent="0.2">
      <c r="A4493">
        <v>1</v>
      </c>
      <c r="B4493" t="s">
        <v>30</v>
      </c>
      <c r="C4493" t="s">
        <v>378</v>
      </c>
      <c r="D4493" t="s">
        <v>379</v>
      </c>
      <c r="E4493">
        <v>1</v>
      </c>
      <c r="F4493">
        <v>15</v>
      </c>
      <c r="G4493">
        <v>84.869003295898438</v>
      </c>
      <c r="H4493">
        <v>1.8320000171661377</v>
      </c>
      <c r="I4493">
        <v>6</v>
      </c>
      <c r="J4493">
        <v>5</v>
      </c>
    </row>
    <row r="4494" spans="1:10" x14ac:dyDescent="0.2">
      <c r="A4494">
        <v>2</v>
      </c>
      <c r="B4494" t="s">
        <v>31</v>
      </c>
      <c r="C4494" t="s">
        <v>378</v>
      </c>
      <c r="D4494" t="s">
        <v>380</v>
      </c>
      <c r="E4494">
        <v>2</v>
      </c>
      <c r="F4494">
        <v>15</v>
      </c>
      <c r="G4494">
        <v>151.10800170898438</v>
      </c>
      <c r="H4494">
        <v>0.47277998924255371</v>
      </c>
      <c r="I4494">
        <v>2</v>
      </c>
      <c r="J4494">
        <v>2</v>
      </c>
    </row>
    <row r="4495" spans="1:10" x14ac:dyDescent="0.2">
      <c r="A4495">
        <v>3</v>
      </c>
      <c r="B4495" t="s">
        <v>32</v>
      </c>
      <c r="C4495" t="s">
        <v>378</v>
      </c>
      <c r="D4495" t="s">
        <v>380</v>
      </c>
      <c r="E4495">
        <v>2</v>
      </c>
      <c r="F4495">
        <v>15</v>
      </c>
      <c r="G4495">
        <v>119.48699951171875</v>
      </c>
      <c r="H4495">
        <v>0.37413999438285828</v>
      </c>
      <c r="I4495">
        <v>3</v>
      </c>
      <c r="J4495">
        <v>7</v>
      </c>
    </row>
    <row r="4496" spans="1:10" x14ac:dyDescent="0.2">
      <c r="A4496">
        <v>4</v>
      </c>
      <c r="B4496" t="s">
        <v>33</v>
      </c>
      <c r="C4496" t="s">
        <v>378</v>
      </c>
      <c r="D4496" t="s">
        <v>380</v>
      </c>
      <c r="E4496">
        <v>2</v>
      </c>
      <c r="F4496">
        <v>15</v>
      </c>
      <c r="G4496">
        <v>107.24500274658203</v>
      </c>
      <c r="H4496">
        <v>0.33583998680114746</v>
      </c>
      <c r="I4496">
        <v>2</v>
      </c>
      <c r="J4496">
        <v>2.4000000953674316</v>
      </c>
    </row>
    <row r="4497" spans="1:10" x14ac:dyDescent="0.2">
      <c r="A4497">
        <v>5</v>
      </c>
      <c r="B4497" t="s">
        <v>34</v>
      </c>
      <c r="C4497" t="s">
        <v>378</v>
      </c>
      <c r="D4497" t="s">
        <v>381</v>
      </c>
      <c r="E4497">
        <v>4</v>
      </c>
      <c r="F4497">
        <v>15</v>
      </c>
      <c r="G4497">
        <v>129.45700073242188</v>
      </c>
      <c r="H4497">
        <v>1.1910099983215332</v>
      </c>
      <c r="I4497">
        <v>4.9000000953674316</v>
      </c>
      <c r="J4497">
        <v>4.1999998092651367</v>
      </c>
    </row>
    <row r="4498" spans="1:10" x14ac:dyDescent="0.2">
      <c r="A4498">
        <v>6</v>
      </c>
      <c r="B4498" t="s">
        <v>35</v>
      </c>
      <c r="C4498" t="s">
        <v>378</v>
      </c>
      <c r="D4498" t="s">
        <v>381</v>
      </c>
      <c r="E4498">
        <v>4</v>
      </c>
      <c r="F4498">
        <v>15</v>
      </c>
      <c r="G4498">
        <v>90.679000854492188</v>
      </c>
      <c r="H4498">
        <v>0.83393001556396484</v>
      </c>
      <c r="I4498">
        <v>5.5</v>
      </c>
      <c r="J4498">
        <v>5.9000000953674316</v>
      </c>
    </row>
    <row r="4499" spans="1:10" x14ac:dyDescent="0.2">
      <c r="A4499">
        <v>7</v>
      </c>
      <c r="B4499" t="s">
        <v>36</v>
      </c>
      <c r="C4499" t="s">
        <v>378</v>
      </c>
      <c r="D4499" t="s">
        <v>381</v>
      </c>
      <c r="E4499">
        <v>4</v>
      </c>
      <c r="F4499">
        <v>15</v>
      </c>
      <c r="G4499">
        <v>77.502998352050781</v>
      </c>
      <c r="H4499">
        <v>0.71253997087478638</v>
      </c>
      <c r="I4499">
        <v>3.2999999523162842</v>
      </c>
      <c r="J4499">
        <v>4.0999999046325684</v>
      </c>
    </row>
    <row r="4500" spans="1:10" x14ac:dyDescent="0.2">
      <c r="A4500">
        <v>8</v>
      </c>
      <c r="B4500" t="s">
        <v>37</v>
      </c>
      <c r="C4500" t="s">
        <v>378</v>
      </c>
      <c r="D4500" t="s">
        <v>381</v>
      </c>
      <c r="E4500">
        <v>4</v>
      </c>
      <c r="F4500">
        <v>15</v>
      </c>
      <c r="G4500">
        <v>107.51300048828125</v>
      </c>
      <c r="H4500">
        <v>0.98900002241134644</v>
      </c>
      <c r="I4500">
        <v>7.5</v>
      </c>
      <c r="J4500">
        <v>3</v>
      </c>
    </row>
    <row r="4501" spans="1:10" x14ac:dyDescent="0.2">
      <c r="A4501">
        <v>9</v>
      </c>
      <c r="B4501" t="s">
        <v>38</v>
      </c>
      <c r="C4501" t="s">
        <v>378</v>
      </c>
      <c r="D4501" t="s">
        <v>382</v>
      </c>
      <c r="E4501">
        <v>5</v>
      </c>
      <c r="F4501">
        <v>15</v>
      </c>
      <c r="G4501">
        <v>134.93400573730469</v>
      </c>
      <c r="H4501">
        <v>0.19359999895095825</v>
      </c>
      <c r="I4501">
        <v>3.5</v>
      </c>
      <c r="J4501">
        <v>3.5999999046325684</v>
      </c>
    </row>
    <row r="4502" spans="1:10" x14ac:dyDescent="0.2">
      <c r="A4502">
        <v>10</v>
      </c>
      <c r="B4502" t="s">
        <v>39</v>
      </c>
      <c r="C4502" t="s">
        <v>378</v>
      </c>
      <c r="D4502" t="s">
        <v>382</v>
      </c>
      <c r="E4502">
        <v>5</v>
      </c>
      <c r="F4502">
        <v>15</v>
      </c>
      <c r="G4502">
        <v>146.42500305175781</v>
      </c>
      <c r="H4502">
        <v>0.21017999947071075</v>
      </c>
      <c r="I4502">
        <v>1</v>
      </c>
      <c r="J4502">
        <v>3.2999999523162842</v>
      </c>
    </row>
    <row r="4503" spans="1:10" x14ac:dyDescent="0.2">
      <c r="A4503">
        <v>11</v>
      </c>
      <c r="B4503" t="s">
        <v>40</v>
      </c>
      <c r="C4503" t="s">
        <v>378</v>
      </c>
      <c r="D4503" t="s">
        <v>382</v>
      </c>
      <c r="E4503">
        <v>5</v>
      </c>
      <c r="F4503">
        <v>15</v>
      </c>
      <c r="G4503">
        <v>191.38900756835938</v>
      </c>
      <c r="H4503">
        <v>0.27485001087188721</v>
      </c>
      <c r="I4503">
        <v>3</v>
      </c>
      <c r="J4503">
        <v>4</v>
      </c>
    </row>
    <row r="4505" spans="1:10" x14ac:dyDescent="0.2">
      <c r="A4505" t="s">
        <v>21</v>
      </c>
      <c r="B4505" t="s">
        <v>22</v>
      </c>
      <c r="C4505" t="s">
        <v>383</v>
      </c>
      <c r="D4505" t="s">
        <v>384</v>
      </c>
      <c r="E4505" t="s">
        <v>385</v>
      </c>
      <c r="F4505" t="s">
        <v>386</v>
      </c>
      <c r="G4505" t="s">
        <v>387</v>
      </c>
      <c r="H4505" t="s">
        <v>388</v>
      </c>
      <c r="I4505" t="s">
        <v>389</v>
      </c>
      <c r="J4505" t="s">
        <v>390</v>
      </c>
    </row>
    <row r="4506" spans="1:10" x14ac:dyDescent="0.2">
      <c r="A4506">
        <v>1</v>
      </c>
      <c r="B4506" t="s">
        <v>30</v>
      </c>
      <c r="C4506">
        <v>10</v>
      </c>
      <c r="D4506">
        <v>5</v>
      </c>
      <c r="E4506">
        <v>1</v>
      </c>
      <c r="F4506">
        <v>64</v>
      </c>
      <c r="G4506">
        <v>1630</v>
      </c>
      <c r="H4506">
        <v>0.69999998807907104</v>
      </c>
      <c r="I4506">
        <v>9.3000001907348633</v>
      </c>
      <c r="J4506" t="s">
        <v>391</v>
      </c>
    </row>
    <row r="4507" spans="1:10" x14ac:dyDescent="0.2">
      <c r="A4507">
        <v>2</v>
      </c>
      <c r="B4507" t="s">
        <v>31</v>
      </c>
      <c r="C4507">
        <v>20</v>
      </c>
      <c r="D4507">
        <v>10</v>
      </c>
      <c r="E4507">
        <v>0</v>
      </c>
      <c r="F4507">
        <v>64</v>
      </c>
      <c r="G4507">
        <v>1686</v>
      </c>
      <c r="H4507">
        <v>0.69999998807907104</v>
      </c>
      <c r="I4507" t="s">
        <v>392</v>
      </c>
      <c r="J4507" t="s">
        <v>393</v>
      </c>
    </row>
    <row r="4508" spans="1:10" x14ac:dyDescent="0.2">
      <c r="A4508">
        <v>3</v>
      </c>
      <c r="B4508" t="s">
        <v>32</v>
      </c>
      <c r="C4508">
        <v>20</v>
      </c>
      <c r="D4508">
        <v>10</v>
      </c>
      <c r="E4508">
        <v>0</v>
      </c>
      <c r="F4508">
        <v>64</v>
      </c>
      <c r="G4508">
        <v>1672</v>
      </c>
      <c r="H4508">
        <v>0.69999998807907104</v>
      </c>
      <c r="I4508" t="s">
        <v>392</v>
      </c>
      <c r="J4508" t="s">
        <v>393</v>
      </c>
    </row>
    <row r="4509" spans="1:10" x14ac:dyDescent="0.2">
      <c r="A4509">
        <v>4</v>
      </c>
      <c r="B4509" t="s">
        <v>33</v>
      </c>
      <c r="C4509">
        <v>20</v>
      </c>
      <c r="D4509">
        <v>10</v>
      </c>
      <c r="E4509">
        <v>1</v>
      </c>
      <c r="F4509">
        <v>64</v>
      </c>
      <c r="G4509">
        <v>1664</v>
      </c>
      <c r="H4509">
        <v>0.69999998807907104</v>
      </c>
      <c r="I4509" t="s">
        <v>392</v>
      </c>
      <c r="J4509" t="s">
        <v>393</v>
      </c>
    </row>
    <row r="4510" spans="1:10" x14ac:dyDescent="0.2">
      <c r="A4510">
        <v>5</v>
      </c>
      <c r="B4510" t="s">
        <v>34</v>
      </c>
      <c r="C4510">
        <v>10</v>
      </c>
      <c r="D4510">
        <v>5</v>
      </c>
      <c r="E4510">
        <v>1</v>
      </c>
      <c r="F4510">
        <v>32</v>
      </c>
      <c r="G4510">
        <v>1658</v>
      </c>
      <c r="H4510">
        <v>0.69999998807907104</v>
      </c>
      <c r="I4510">
        <v>9.3000001907348633</v>
      </c>
      <c r="J4510" t="s">
        <v>391</v>
      </c>
    </row>
    <row r="4511" spans="1:10" x14ac:dyDescent="0.2">
      <c r="A4511">
        <v>6</v>
      </c>
      <c r="B4511" t="s">
        <v>35</v>
      </c>
      <c r="C4511">
        <v>20</v>
      </c>
      <c r="D4511">
        <v>10</v>
      </c>
      <c r="E4511">
        <v>1</v>
      </c>
      <c r="F4511">
        <v>32</v>
      </c>
      <c r="G4511">
        <v>1632</v>
      </c>
      <c r="H4511">
        <v>0.69999998807907104</v>
      </c>
      <c r="I4511">
        <v>9.3000001907348633</v>
      </c>
      <c r="J4511" t="s">
        <v>391</v>
      </c>
    </row>
    <row r="4512" spans="1:10" x14ac:dyDescent="0.2">
      <c r="A4512">
        <v>7</v>
      </c>
      <c r="B4512" t="s">
        <v>36</v>
      </c>
      <c r="C4512">
        <v>20</v>
      </c>
      <c r="D4512">
        <v>10</v>
      </c>
      <c r="E4512">
        <v>1</v>
      </c>
      <c r="F4512">
        <v>32</v>
      </c>
      <c r="G4512">
        <v>1622</v>
      </c>
      <c r="H4512">
        <v>0.69999998807907104</v>
      </c>
      <c r="I4512">
        <v>9.3000001907348633</v>
      </c>
      <c r="J4512" t="s">
        <v>391</v>
      </c>
    </row>
    <row r="4513" spans="1:10" x14ac:dyDescent="0.2">
      <c r="A4513">
        <v>8</v>
      </c>
      <c r="B4513" t="s">
        <v>37</v>
      </c>
      <c r="C4513">
        <v>20</v>
      </c>
      <c r="D4513">
        <v>10</v>
      </c>
      <c r="E4513">
        <v>1</v>
      </c>
      <c r="F4513">
        <v>32</v>
      </c>
      <c r="G4513">
        <v>1642</v>
      </c>
      <c r="H4513">
        <v>0.69999998807907104</v>
      </c>
      <c r="I4513">
        <v>9.3000001907348633</v>
      </c>
      <c r="J4513" t="s">
        <v>391</v>
      </c>
    </row>
    <row r="4514" spans="1:10" x14ac:dyDescent="0.2">
      <c r="A4514">
        <v>9</v>
      </c>
      <c r="B4514" t="s">
        <v>38</v>
      </c>
      <c r="C4514">
        <v>20</v>
      </c>
      <c r="D4514">
        <v>10</v>
      </c>
      <c r="E4514">
        <v>1</v>
      </c>
      <c r="F4514">
        <v>32</v>
      </c>
      <c r="G4514">
        <v>1690</v>
      </c>
      <c r="H4514">
        <v>0.69999998807907104</v>
      </c>
      <c r="I4514" t="s">
        <v>392</v>
      </c>
      <c r="J4514" t="s">
        <v>393</v>
      </c>
    </row>
    <row r="4515" spans="1:10" x14ac:dyDescent="0.2">
      <c r="A4515">
        <v>10</v>
      </c>
      <c r="B4515" t="s">
        <v>39</v>
      </c>
      <c r="C4515">
        <v>30</v>
      </c>
      <c r="D4515">
        <v>15</v>
      </c>
      <c r="E4515">
        <v>0</v>
      </c>
      <c r="F4515">
        <v>32</v>
      </c>
      <c r="G4515">
        <v>1706</v>
      </c>
      <c r="H4515">
        <v>0.69999998807907104</v>
      </c>
      <c r="I4515" t="s">
        <v>392</v>
      </c>
      <c r="J4515" t="s">
        <v>393</v>
      </c>
    </row>
    <row r="4516" spans="1:10" x14ac:dyDescent="0.2">
      <c r="A4516">
        <v>11</v>
      </c>
      <c r="B4516" t="s">
        <v>40</v>
      </c>
      <c r="C4516">
        <v>30</v>
      </c>
      <c r="D4516">
        <v>15</v>
      </c>
      <c r="E4516">
        <v>1</v>
      </c>
      <c r="F4516">
        <v>32</v>
      </c>
      <c r="G4516">
        <v>1738</v>
      </c>
      <c r="H4516">
        <v>0.69999998807907104</v>
      </c>
      <c r="I4516" t="s">
        <v>392</v>
      </c>
      <c r="J4516" t="s">
        <v>393</v>
      </c>
    </row>
    <row r="4518" spans="1:10" x14ac:dyDescent="0.2">
      <c r="A4518" t="s">
        <v>394</v>
      </c>
    </row>
    <row r="4519" spans="1:10" x14ac:dyDescent="0.2">
      <c r="A4519" t="s">
        <v>395</v>
      </c>
      <c r="B4519" t="s">
        <v>396</v>
      </c>
      <c r="C4519">
        <v>2</v>
      </c>
      <c r="D4519">
        <v>3</v>
      </c>
      <c r="E4519">
        <v>4</v>
      </c>
      <c r="F4519">
        <v>5</v>
      </c>
    </row>
    <row r="4520" spans="1:10" x14ac:dyDescent="0.2">
      <c r="A4520">
        <v>1</v>
      </c>
      <c r="B4520" t="s">
        <v>397</v>
      </c>
      <c r="C4520" t="s">
        <v>398</v>
      </c>
      <c r="D4520" t="s">
        <v>392</v>
      </c>
      <c r="E4520" t="s">
        <v>399</v>
      </c>
      <c r="F4520" t="s">
        <v>400</v>
      </c>
    </row>
    <row r="4521" spans="1:10" x14ac:dyDescent="0.2">
      <c r="A4521">
        <v>2</v>
      </c>
      <c r="B4521" t="s">
        <v>392</v>
      </c>
      <c r="C4521" t="s">
        <v>401</v>
      </c>
      <c r="D4521" t="s">
        <v>392</v>
      </c>
      <c r="E4521" t="s">
        <v>402</v>
      </c>
      <c r="F4521" t="s">
        <v>403</v>
      </c>
    </row>
    <row r="4522" spans="1:10" x14ac:dyDescent="0.2">
      <c r="A4522">
        <v>3</v>
      </c>
      <c r="B4522" t="s">
        <v>392</v>
      </c>
      <c r="C4522" t="s">
        <v>404</v>
      </c>
      <c r="D4522" t="s">
        <v>392</v>
      </c>
      <c r="E4522" t="s">
        <v>405</v>
      </c>
      <c r="F4522" t="s">
        <v>40</v>
      </c>
    </row>
    <row r="4523" spans="1:10" x14ac:dyDescent="0.2">
      <c r="A4523">
        <v>4</v>
      </c>
      <c r="B4523" t="s">
        <v>392</v>
      </c>
      <c r="C4523" t="s">
        <v>392</v>
      </c>
      <c r="D4523" t="s">
        <v>392</v>
      </c>
      <c r="E4523" t="s">
        <v>406</v>
      </c>
      <c r="F4523" t="s">
        <v>392</v>
      </c>
    </row>
    <row r="4525" spans="1:10" x14ac:dyDescent="0.2">
      <c r="A4525" t="s">
        <v>407</v>
      </c>
    </row>
    <row r="4527" spans="1:10" x14ac:dyDescent="0.2">
      <c r="A4527" t="s">
        <v>408</v>
      </c>
    </row>
    <row r="4528" spans="1:10" x14ac:dyDescent="0.2">
      <c r="A4528" t="s">
        <v>21</v>
      </c>
      <c r="B4528" t="s">
        <v>22</v>
      </c>
      <c r="C4528" t="s">
        <v>409</v>
      </c>
      <c r="D4528" t="s">
        <v>43</v>
      </c>
      <c r="E4528" t="s">
        <v>410</v>
      </c>
      <c r="F4528" t="s">
        <v>46</v>
      </c>
      <c r="G4528" t="s">
        <v>47</v>
      </c>
      <c r="H4528" t="s">
        <v>30</v>
      </c>
    </row>
    <row r="4529" spans="1:9" x14ac:dyDescent="0.2">
      <c r="A4529">
        <v>1</v>
      </c>
      <c r="B4529" t="s">
        <v>30</v>
      </c>
      <c r="C4529" t="s">
        <v>411</v>
      </c>
      <c r="D4529">
        <v>3.7672998905181885</v>
      </c>
      <c r="E4529">
        <v>3.4723999500274658</v>
      </c>
      <c r="F4529">
        <v>21.532199859619141</v>
      </c>
      <c r="G4529">
        <v>0.16130000352859497</v>
      </c>
      <c r="H4529">
        <v>1</v>
      </c>
    </row>
    <row r="4530" spans="1:9" x14ac:dyDescent="0.2">
      <c r="A4530">
        <v>2</v>
      </c>
      <c r="B4530" t="s">
        <v>31</v>
      </c>
      <c r="C4530" t="s">
        <v>412</v>
      </c>
      <c r="D4530">
        <v>7.5739998817443848</v>
      </c>
      <c r="E4530">
        <v>1.614799976348877</v>
      </c>
      <c r="F4530">
        <v>1.996399998664856</v>
      </c>
      <c r="G4530">
        <v>0.80889999866485596</v>
      </c>
      <c r="H4530">
        <v>1</v>
      </c>
    </row>
    <row r="4531" spans="1:9" x14ac:dyDescent="0.2">
      <c r="A4531">
        <v>3</v>
      </c>
      <c r="B4531" t="s">
        <v>50</v>
      </c>
      <c r="C4531" t="s">
        <v>413</v>
      </c>
      <c r="D4531">
        <v>15.250300407409668</v>
      </c>
      <c r="E4531">
        <v>1.0709999799728394</v>
      </c>
      <c r="F4531">
        <v>1.2035000324249268</v>
      </c>
      <c r="G4531">
        <v>0.88969999551773071</v>
      </c>
      <c r="H4531">
        <v>1.0002000331878662</v>
      </c>
    </row>
    <row r="4532" spans="1:9" x14ac:dyDescent="0.2">
      <c r="A4532">
        <v>4</v>
      </c>
      <c r="B4532" t="s">
        <v>51</v>
      </c>
      <c r="C4532" t="s">
        <v>414</v>
      </c>
      <c r="D4532">
        <v>24.793899536132812</v>
      </c>
      <c r="E4532">
        <v>0.86309999227523804</v>
      </c>
      <c r="F4532">
        <v>0.93500000238418579</v>
      </c>
      <c r="G4532">
        <v>0.92309999465942383</v>
      </c>
      <c r="H4532">
        <v>1.0001000165939331</v>
      </c>
    </row>
    <row r="4533" spans="1:9" x14ac:dyDescent="0.2">
      <c r="A4533">
        <v>5</v>
      </c>
      <c r="B4533" t="s">
        <v>52</v>
      </c>
      <c r="C4533" t="s">
        <v>415</v>
      </c>
      <c r="D4533">
        <v>11.592599868774414</v>
      </c>
      <c r="E4533">
        <v>5.3768000602722168</v>
      </c>
      <c r="F4533">
        <v>10.723799705505371</v>
      </c>
      <c r="G4533">
        <v>0.49950000643730164</v>
      </c>
      <c r="H4533">
        <v>1.0038000345230103</v>
      </c>
    </row>
    <row r="4534" spans="1:9" x14ac:dyDescent="0.2">
      <c r="A4534">
        <v>6</v>
      </c>
      <c r="B4534" t="s">
        <v>53</v>
      </c>
      <c r="C4534" t="s">
        <v>416</v>
      </c>
      <c r="D4534">
        <v>21.579999923706055</v>
      </c>
      <c r="E4534">
        <v>3.6456000804901123</v>
      </c>
      <c r="F4534">
        <v>5.8873000144958496</v>
      </c>
      <c r="G4534">
        <v>0.61500000953674316</v>
      </c>
      <c r="H4534">
        <v>1.0068999528884888</v>
      </c>
    </row>
    <row r="4535" spans="1:9" x14ac:dyDescent="0.2">
      <c r="A4535">
        <v>7</v>
      </c>
      <c r="B4535" t="s">
        <v>54</v>
      </c>
      <c r="C4535" t="s">
        <v>414</v>
      </c>
      <c r="D4535">
        <v>55.340999603271484</v>
      </c>
      <c r="E4535">
        <v>3.2097001075744629</v>
      </c>
      <c r="F4535">
        <v>4.4021000862121582</v>
      </c>
      <c r="G4535">
        <v>0.72850000858306885</v>
      </c>
      <c r="H4535">
        <v>1.0009000301361084</v>
      </c>
    </row>
    <row r="4536" spans="1:9" x14ac:dyDescent="0.2">
      <c r="A4536">
        <v>8</v>
      </c>
      <c r="B4536" t="s">
        <v>55</v>
      </c>
      <c r="C4536" t="s">
        <v>416</v>
      </c>
      <c r="D4536">
        <v>20.350000381469727</v>
      </c>
      <c r="E4536">
        <v>4.6729998588562012</v>
      </c>
      <c r="F4536">
        <v>7.9214000701904297</v>
      </c>
      <c r="G4536">
        <v>0.58609998226165771</v>
      </c>
      <c r="H4536">
        <v>1.0065000057220459</v>
      </c>
    </row>
    <row r="4537" spans="1:9" x14ac:dyDescent="0.2">
      <c r="A4537">
        <v>9</v>
      </c>
      <c r="B4537" t="s">
        <v>56</v>
      </c>
      <c r="C4537" t="s">
        <v>417</v>
      </c>
      <c r="D4537">
        <v>23.877099990844727</v>
      </c>
      <c r="E4537">
        <v>0.19910000264644623</v>
      </c>
      <c r="F4537">
        <v>0.20250000059604645</v>
      </c>
      <c r="G4537">
        <v>0.98320001363754272</v>
      </c>
      <c r="H4537">
        <v>1</v>
      </c>
    </row>
    <row r="4538" spans="1:9" x14ac:dyDescent="0.2">
      <c r="A4538">
        <v>10</v>
      </c>
      <c r="B4538" t="s">
        <v>57</v>
      </c>
      <c r="C4538" t="s">
        <v>418</v>
      </c>
      <c r="D4538">
        <v>42.30059814453125</v>
      </c>
      <c r="E4538">
        <v>0.26780000329017639</v>
      </c>
      <c r="F4538">
        <v>0.27369999885559082</v>
      </c>
      <c r="G4538">
        <v>0.97869998216629028</v>
      </c>
      <c r="H4538">
        <v>1</v>
      </c>
    </row>
    <row r="4539" spans="1:9" x14ac:dyDescent="0.2">
      <c r="A4539">
        <v>11</v>
      </c>
      <c r="B4539" t="s">
        <v>58</v>
      </c>
      <c r="C4539" t="s">
        <v>419</v>
      </c>
      <c r="D4539">
        <v>99.9833984375</v>
      </c>
      <c r="E4539">
        <v>0.59130001068115234</v>
      </c>
      <c r="F4539">
        <v>0.60600000619888306</v>
      </c>
      <c r="G4539">
        <v>0.9757000207901001</v>
      </c>
      <c r="H4539">
        <v>1</v>
      </c>
    </row>
    <row r="4541" spans="1:9" x14ac:dyDescent="0.2">
      <c r="A4541" t="s">
        <v>420</v>
      </c>
    </row>
    <row r="4542" spans="1:9" x14ac:dyDescent="0.2">
      <c r="A4542" t="s">
        <v>21</v>
      </c>
      <c r="B4542" t="s">
        <v>22</v>
      </c>
      <c r="C4542" t="s">
        <v>421</v>
      </c>
      <c r="D4542" t="s">
        <v>24</v>
      </c>
      <c r="E4542" t="s">
        <v>422</v>
      </c>
      <c r="F4542" t="s">
        <v>423</v>
      </c>
      <c r="G4542" t="s">
        <v>27</v>
      </c>
      <c r="H4542" t="s">
        <v>424</v>
      </c>
      <c r="I4542" t="s">
        <v>425</v>
      </c>
    </row>
    <row r="4543" spans="1:9" x14ac:dyDescent="0.2">
      <c r="A4543">
        <v>1</v>
      </c>
      <c r="B4543" t="s">
        <v>30</v>
      </c>
      <c r="C4543">
        <v>2.0010000767456404E-8</v>
      </c>
      <c r="D4543">
        <v>518.70001220703125</v>
      </c>
      <c r="E4543">
        <v>137.5</v>
      </c>
      <c r="F4543">
        <v>84</v>
      </c>
      <c r="G4543">
        <v>0.74000000953674316</v>
      </c>
      <c r="H4543" t="s">
        <v>426</v>
      </c>
      <c r="I4543" t="s">
        <v>427</v>
      </c>
    </row>
    <row r="4544" spans="1:9" x14ac:dyDescent="0.2">
      <c r="A4544">
        <v>2</v>
      </c>
      <c r="B4544" t="s">
        <v>31</v>
      </c>
      <c r="C4544">
        <v>2.0010000767456404E-8</v>
      </c>
      <c r="D4544">
        <v>2201.199951171875</v>
      </c>
      <c r="E4544">
        <v>15.699999809265137</v>
      </c>
      <c r="F4544">
        <v>11</v>
      </c>
      <c r="G4544">
        <v>0.30000001192092896</v>
      </c>
      <c r="H4544" t="s">
        <v>426</v>
      </c>
      <c r="I4544" t="s">
        <v>428</v>
      </c>
    </row>
    <row r="4545" spans="1:10" x14ac:dyDescent="0.2">
      <c r="A4545">
        <v>3</v>
      </c>
      <c r="B4545" t="s">
        <v>32</v>
      </c>
      <c r="C4545">
        <v>2.0010000767456404E-8</v>
      </c>
      <c r="D4545">
        <v>5679.7998046875</v>
      </c>
      <c r="E4545">
        <v>33.599998474121094</v>
      </c>
      <c r="F4545">
        <v>22.700000762939453</v>
      </c>
      <c r="G4545">
        <v>0.18999999761581421</v>
      </c>
      <c r="H4545" t="s">
        <v>426</v>
      </c>
      <c r="I4545" t="s">
        <v>429</v>
      </c>
    </row>
    <row r="4546" spans="1:10" x14ac:dyDescent="0.2">
      <c r="A4546">
        <v>4</v>
      </c>
      <c r="B4546" t="s">
        <v>33</v>
      </c>
      <c r="C4546">
        <v>1.9990000765801597E-8</v>
      </c>
      <c r="D4546">
        <v>9333.5</v>
      </c>
      <c r="E4546">
        <v>48.799999237060547</v>
      </c>
      <c r="F4546">
        <v>43.299999237060547</v>
      </c>
      <c r="G4546">
        <v>0.15000000596046448</v>
      </c>
      <c r="H4546" t="s">
        <v>426</v>
      </c>
      <c r="I4546" t="s">
        <v>430</v>
      </c>
    </row>
    <row r="4547" spans="1:10" x14ac:dyDescent="0.2">
      <c r="A4547">
        <v>5</v>
      </c>
      <c r="B4547" t="s">
        <v>34</v>
      </c>
      <c r="C4547">
        <v>1.9990000765801597E-8</v>
      </c>
      <c r="D4547">
        <v>946.0999755859375</v>
      </c>
      <c r="E4547">
        <v>8</v>
      </c>
      <c r="F4547">
        <v>6</v>
      </c>
      <c r="G4547">
        <v>0.46000000834465027</v>
      </c>
      <c r="H4547" t="s">
        <v>426</v>
      </c>
      <c r="I4547" t="s">
        <v>431</v>
      </c>
    </row>
    <row r="4548" spans="1:10" x14ac:dyDescent="0.2">
      <c r="A4548">
        <v>6</v>
      </c>
      <c r="B4548" t="s">
        <v>35</v>
      </c>
      <c r="C4548">
        <v>1.9999999878450581E-8</v>
      </c>
      <c r="D4548">
        <v>3476.10009765625</v>
      </c>
      <c r="E4548">
        <v>37.200000762939453</v>
      </c>
      <c r="F4548">
        <v>18.200000762939453</v>
      </c>
      <c r="G4548">
        <v>0.23999999463558197</v>
      </c>
      <c r="H4548" t="s">
        <v>426</v>
      </c>
      <c r="I4548" t="s">
        <v>432</v>
      </c>
    </row>
    <row r="4549" spans="1:10" x14ac:dyDescent="0.2">
      <c r="A4549">
        <v>7</v>
      </c>
      <c r="B4549" t="s">
        <v>36</v>
      </c>
      <c r="C4549">
        <v>1.9990000765801597E-8</v>
      </c>
      <c r="D4549">
        <v>10542.5</v>
      </c>
      <c r="E4549">
        <v>126.69999694824219</v>
      </c>
      <c r="F4549">
        <v>38.400001525878906</v>
      </c>
      <c r="G4549">
        <v>0.14000000059604645</v>
      </c>
      <c r="H4549" t="s">
        <v>426</v>
      </c>
      <c r="I4549" t="s">
        <v>430</v>
      </c>
    </row>
    <row r="4550" spans="1:10" x14ac:dyDescent="0.2">
      <c r="A4550">
        <v>8</v>
      </c>
      <c r="B4550" t="s">
        <v>37</v>
      </c>
      <c r="C4550">
        <v>1.9999999878450581E-8</v>
      </c>
      <c r="D4550">
        <v>2742.5</v>
      </c>
      <c r="E4550">
        <v>17.200000762939453</v>
      </c>
      <c r="F4550">
        <v>15</v>
      </c>
      <c r="G4550">
        <v>0.27000001072883606</v>
      </c>
      <c r="H4550" t="s">
        <v>426</v>
      </c>
      <c r="I4550" t="s">
        <v>432</v>
      </c>
    </row>
    <row r="4551" spans="1:10" x14ac:dyDescent="0.2">
      <c r="A4551">
        <v>9</v>
      </c>
      <c r="B4551" t="s">
        <v>38</v>
      </c>
      <c r="C4551">
        <v>1.9990000765801597E-8</v>
      </c>
      <c r="D4551">
        <v>2234.10009765625</v>
      </c>
      <c r="E4551">
        <v>26</v>
      </c>
      <c r="F4551">
        <v>23.200000762939453</v>
      </c>
      <c r="G4551">
        <v>0.30000001192092896</v>
      </c>
      <c r="H4551" t="s">
        <v>426</v>
      </c>
      <c r="I4551" t="s">
        <v>433</v>
      </c>
    </row>
    <row r="4552" spans="1:10" x14ac:dyDescent="0.2">
      <c r="A4552">
        <v>10</v>
      </c>
      <c r="B4552" t="s">
        <v>39</v>
      </c>
      <c r="C4552">
        <v>1.9990000765801597E-8</v>
      </c>
      <c r="D4552">
        <v>3787.300048828125</v>
      </c>
      <c r="E4552">
        <v>69.599998474121094</v>
      </c>
      <c r="F4552">
        <v>20.200000762939453</v>
      </c>
      <c r="G4552">
        <v>0.23000000417232513</v>
      </c>
      <c r="H4552" t="s">
        <v>426</v>
      </c>
      <c r="I4552" t="s">
        <v>434</v>
      </c>
    </row>
    <row r="4553" spans="1:10" x14ac:dyDescent="0.2">
      <c r="A4553">
        <v>11</v>
      </c>
      <c r="B4553" t="s">
        <v>40</v>
      </c>
      <c r="C4553">
        <v>2.0010000767456404E-8</v>
      </c>
      <c r="D4553">
        <v>4901</v>
      </c>
      <c r="E4553">
        <v>11.699999809265137</v>
      </c>
      <c r="F4553">
        <v>9.8999996185302734</v>
      </c>
      <c r="G4553">
        <v>0.20000000298023224</v>
      </c>
      <c r="H4553" t="s">
        <v>426</v>
      </c>
      <c r="I4553" t="s">
        <v>435</v>
      </c>
    </row>
    <row r="4555" spans="1:10" x14ac:dyDescent="0.2">
      <c r="A4555" t="s">
        <v>62</v>
      </c>
    </row>
    <row r="4558" spans="1:10" x14ac:dyDescent="0.2">
      <c r="A4558" t="s">
        <v>368</v>
      </c>
    </row>
    <row r="4559" spans="1:10" x14ac:dyDescent="0.2">
      <c r="A4559" t="s">
        <v>369</v>
      </c>
    </row>
    <row r="4560" spans="1:10" x14ac:dyDescent="0.2">
      <c r="A4560" t="s">
        <v>21</v>
      </c>
      <c r="B4560" t="s">
        <v>22</v>
      </c>
      <c r="C4560" t="s">
        <v>370</v>
      </c>
      <c r="D4560" t="s">
        <v>371</v>
      </c>
      <c r="E4560" t="s">
        <v>372</v>
      </c>
      <c r="F4560" t="s">
        <v>373</v>
      </c>
      <c r="G4560" t="s">
        <v>374</v>
      </c>
      <c r="H4560" t="s">
        <v>375</v>
      </c>
      <c r="I4560" t="s">
        <v>376</v>
      </c>
      <c r="J4560" t="s">
        <v>377</v>
      </c>
    </row>
    <row r="4561" spans="1:10" x14ac:dyDescent="0.2">
      <c r="A4561">
        <v>1</v>
      </c>
      <c r="B4561" t="s">
        <v>30</v>
      </c>
      <c r="C4561" t="s">
        <v>378</v>
      </c>
      <c r="D4561" t="s">
        <v>379</v>
      </c>
      <c r="E4561">
        <v>1</v>
      </c>
      <c r="F4561">
        <v>15</v>
      </c>
      <c r="G4561">
        <v>84.869003295898438</v>
      </c>
      <c r="H4561">
        <v>1.8320000171661377</v>
      </c>
      <c r="I4561">
        <v>6</v>
      </c>
      <c r="J4561">
        <v>5</v>
      </c>
    </row>
    <row r="4562" spans="1:10" x14ac:dyDescent="0.2">
      <c r="A4562">
        <v>2</v>
      </c>
      <c r="B4562" t="s">
        <v>31</v>
      </c>
      <c r="C4562" t="s">
        <v>378</v>
      </c>
      <c r="D4562" t="s">
        <v>380</v>
      </c>
      <c r="E4562">
        <v>2</v>
      </c>
      <c r="F4562">
        <v>15</v>
      </c>
      <c r="G4562">
        <v>151.10800170898438</v>
      </c>
      <c r="H4562">
        <v>0.47277998924255371</v>
      </c>
      <c r="I4562">
        <v>2</v>
      </c>
      <c r="J4562">
        <v>2</v>
      </c>
    </row>
    <row r="4563" spans="1:10" x14ac:dyDescent="0.2">
      <c r="A4563">
        <v>3</v>
      </c>
      <c r="B4563" t="s">
        <v>32</v>
      </c>
      <c r="C4563" t="s">
        <v>378</v>
      </c>
      <c r="D4563" t="s">
        <v>380</v>
      </c>
      <c r="E4563">
        <v>2</v>
      </c>
      <c r="F4563">
        <v>15</v>
      </c>
      <c r="G4563">
        <v>119.48699951171875</v>
      </c>
      <c r="H4563">
        <v>0.37413999438285828</v>
      </c>
      <c r="I4563">
        <v>3</v>
      </c>
      <c r="J4563">
        <v>7</v>
      </c>
    </row>
    <row r="4564" spans="1:10" x14ac:dyDescent="0.2">
      <c r="A4564">
        <v>4</v>
      </c>
      <c r="B4564" t="s">
        <v>33</v>
      </c>
      <c r="C4564" t="s">
        <v>378</v>
      </c>
      <c r="D4564" t="s">
        <v>380</v>
      </c>
      <c r="E4564">
        <v>2</v>
      </c>
      <c r="F4564">
        <v>15</v>
      </c>
      <c r="G4564">
        <v>107.24500274658203</v>
      </c>
      <c r="H4564">
        <v>0.33583998680114746</v>
      </c>
      <c r="I4564">
        <v>2</v>
      </c>
      <c r="J4564">
        <v>2.4000000953674316</v>
      </c>
    </row>
    <row r="4565" spans="1:10" x14ac:dyDescent="0.2">
      <c r="A4565">
        <v>5</v>
      </c>
      <c r="B4565" t="s">
        <v>34</v>
      </c>
      <c r="C4565" t="s">
        <v>378</v>
      </c>
      <c r="D4565" t="s">
        <v>381</v>
      </c>
      <c r="E4565">
        <v>4</v>
      </c>
      <c r="F4565">
        <v>15</v>
      </c>
      <c r="G4565">
        <v>129.45700073242188</v>
      </c>
      <c r="H4565">
        <v>1.1910099983215332</v>
      </c>
      <c r="I4565">
        <v>4.9000000953674316</v>
      </c>
      <c r="J4565">
        <v>4.1999998092651367</v>
      </c>
    </row>
    <row r="4566" spans="1:10" x14ac:dyDescent="0.2">
      <c r="A4566">
        <v>6</v>
      </c>
      <c r="B4566" t="s">
        <v>35</v>
      </c>
      <c r="C4566" t="s">
        <v>378</v>
      </c>
      <c r="D4566" t="s">
        <v>381</v>
      </c>
      <c r="E4566">
        <v>4</v>
      </c>
      <c r="F4566">
        <v>15</v>
      </c>
      <c r="G4566">
        <v>90.679000854492188</v>
      </c>
      <c r="H4566">
        <v>0.83393001556396484</v>
      </c>
      <c r="I4566">
        <v>5.5</v>
      </c>
      <c r="J4566">
        <v>5.9000000953674316</v>
      </c>
    </row>
    <row r="4567" spans="1:10" x14ac:dyDescent="0.2">
      <c r="A4567">
        <v>7</v>
      </c>
      <c r="B4567" t="s">
        <v>36</v>
      </c>
      <c r="C4567" t="s">
        <v>378</v>
      </c>
      <c r="D4567" t="s">
        <v>381</v>
      </c>
      <c r="E4567">
        <v>4</v>
      </c>
      <c r="F4567">
        <v>15</v>
      </c>
      <c r="G4567">
        <v>77.502998352050781</v>
      </c>
      <c r="H4567">
        <v>0.71253997087478638</v>
      </c>
      <c r="I4567">
        <v>3.2999999523162842</v>
      </c>
      <c r="J4567">
        <v>4.0999999046325684</v>
      </c>
    </row>
    <row r="4568" spans="1:10" x14ac:dyDescent="0.2">
      <c r="A4568">
        <v>8</v>
      </c>
      <c r="B4568" t="s">
        <v>37</v>
      </c>
      <c r="C4568" t="s">
        <v>378</v>
      </c>
      <c r="D4568" t="s">
        <v>381</v>
      </c>
      <c r="E4568">
        <v>4</v>
      </c>
      <c r="F4568">
        <v>15</v>
      </c>
      <c r="G4568">
        <v>107.51300048828125</v>
      </c>
      <c r="H4568">
        <v>0.98900002241134644</v>
      </c>
      <c r="I4568">
        <v>7.5</v>
      </c>
      <c r="J4568">
        <v>3</v>
      </c>
    </row>
    <row r="4569" spans="1:10" x14ac:dyDescent="0.2">
      <c r="A4569">
        <v>9</v>
      </c>
      <c r="B4569" t="s">
        <v>38</v>
      </c>
      <c r="C4569" t="s">
        <v>378</v>
      </c>
      <c r="D4569" t="s">
        <v>382</v>
      </c>
      <c r="E4569">
        <v>5</v>
      </c>
      <c r="F4569">
        <v>15</v>
      </c>
      <c r="G4569">
        <v>134.93400573730469</v>
      </c>
      <c r="H4569">
        <v>0.19359999895095825</v>
      </c>
      <c r="I4569">
        <v>3.5</v>
      </c>
      <c r="J4569">
        <v>3.5999999046325684</v>
      </c>
    </row>
    <row r="4570" spans="1:10" x14ac:dyDescent="0.2">
      <c r="A4570">
        <v>10</v>
      </c>
      <c r="B4570" t="s">
        <v>39</v>
      </c>
      <c r="C4570" t="s">
        <v>378</v>
      </c>
      <c r="D4570" t="s">
        <v>382</v>
      </c>
      <c r="E4570">
        <v>5</v>
      </c>
      <c r="F4570">
        <v>15</v>
      </c>
      <c r="G4570">
        <v>146.42500305175781</v>
      </c>
      <c r="H4570">
        <v>0.21017999947071075</v>
      </c>
      <c r="I4570">
        <v>1</v>
      </c>
      <c r="J4570">
        <v>3.2999999523162842</v>
      </c>
    </row>
    <row r="4571" spans="1:10" x14ac:dyDescent="0.2">
      <c r="A4571">
        <v>11</v>
      </c>
      <c r="B4571" t="s">
        <v>40</v>
      </c>
      <c r="C4571" t="s">
        <v>378</v>
      </c>
      <c r="D4571" t="s">
        <v>382</v>
      </c>
      <c r="E4571">
        <v>5</v>
      </c>
      <c r="F4571">
        <v>15</v>
      </c>
      <c r="G4571">
        <v>191.38900756835938</v>
      </c>
      <c r="H4571">
        <v>0.27485001087188721</v>
      </c>
      <c r="I4571">
        <v>3</v>
      </c>
      <c r="J4571">
        <v>4</v>
      </c>
    </row>
    <row r="4573" spans="1:10" x14ac:dyDescent="0.2">
      <c r="A4573" t="s">
        <v>21</v>
      </c>
      <c r="B4573" t="s">
        <v>22</v>
      </c>
      <c r="C4573" t="s">
        <v>383</v>
      </c>
      <c r="D4573" t="s">
        <v>384</v>
      </c>
      <c r="E4573" t="s">
        <v>385</v>
      </c>
      <c r="F4573" t="s">
        <v>386</v>
      </c>
      <c r="G4573" t="s">
        <v>387</v>
      </c>
      <c r="H4573" t="s">
        <v>388</v>
      </c>
      <c r="I4573" t="s">
        <v>389</v>
      </c>
      <c r="J4573" t="s">
        <v>390</v>
      </c>
    </row>
    <row r="4574" spans="1:10" x14ac:dyDescent="0.2">
      <c r="A4574">
        <v>1</v>
      </c>
      <c r="B4574" t="s">
        <v>30</v>
      </c>
      <c r="C4574">
        <v>10</v>
      </c>
      <c r="D4574">
        <v>5</v>
      </c>
      <c r="E4574">
        <v>1</v>
      </c>
      <c r="F4574">
        <v>64</v>
      </c>
      <c r="G4574">
        <v>1630</v>
      </c>
      <c r="H4574">
        <v>0.69999998807907104</v>
      </c>
      <c r="I4574">
        <v>9.3000001907348633</v>
      </c>
      <c r="J4574" t="s">
        <v>391</v>
      </c>
    </row>
    <row r="4575" spans="1:10" x14ac:dyDescent="0.2">
      <c r="A4575">
        <v>2</v>
      </c>
      <c r="B4575" t="s">
        <v>31</v>
      </c>
      <c r="C4575">
        <v>20</v>
      </c>
      <c r="D4575">
        <v>10</v>
      </c>
      <c r="E4575">
        <v>0</v>
      </c>
      <c r="F4575">
        <v>64</v>
      </c>
      <c r="G4575">
        <v>1686</v>
      </c>
      <c r="H4575">
        <v>0.69999998807907104</v>
      </c>
      <c r="I4575" t="s">
        <v>392</v>
      </c>
      <c r="J4575" t="s">
        <v>393</v>
      </c>
    </row>
    <row r="4576" spans="1:10" x14ac:dyDescent="0.2">
      <c r="A4576">
        <v>3</v>
      </c>
      <c r="B4576" t="s">
        <v>32</v>
      </c>
      <c r="C4576">
        <v>20</v>
      </c>
      <c r="D4576">
        <v>10</v>
      </c>
      <c r="E4576">
        <v>0</v>
      </c>
      <c r="F4576">
        <v>64</v>
      </c>
      <c r="G4576">
        <v>1672</v>
      </c>
      <c r="H4576">
        <v>0.69999998807907104</v>
      </c>
      <c r="I4576" t="s">
        <v>392</v>
      </c>
      <c r="J4576" t="s">
        <v>393</v>
      </c>
    </row>
    <row r="4577" spans="1:10" x14ac:dyDescent="0.2">
      <c r="A4577">
        <v>4</v>
      </c>
      <c r="B4577" t="s">
        <v>33</v>
      </c>
      <c r="C4577">
        <v>20</v>
      </c>
      <c r="D4577">
        <v>10</v>
      </c>
      <c r="E4577">
        <v>1</v>
      </c>
      <c r="F4577">
        <v>64</v>
      </c>
      <c r="G4577">
        <v>1664</v>
      </c>
      <c r="H4577">
        <v>0.69999998807907104</v>
      </c>
      <c r="I4577" t="s">
        <v>392</v>
      </c>
      <c r="J4577" t="s">
        <v>393</v>
      </c>
    </row>
    <row r="4578" spans="1:10" x14ac:dyDescent="0.2">
      <c r="A4578">
        <v>5</v>
      </c>
      <c r="B4578" t="s">
        <v>34</v>
      </c>
      <c r="C4578">
        <v>10</v>
      </c>
      <c r="D4578">
        <v>5</v>
      </c>
      <c r="E4578">
        <v>1</v>
      </c>
      <c r="F4578">
        <v>32</v>
      </c>
      <c r="G4578">
        <v>1658</v>
      </c>
      <c r="H4578">
        <v>0.69999998807907104</v>
      </c>
      <c r="I4578">
        <v>9.3000001907348633</v>
      </c>
      <c r="J4578" t="s">
        <v>391</v>
      </c>
    </row>
    <row r="4579" spans="1:10" x14ac:dyDescent="0.2">
      <c r="A4579">
        <v>6</v>
      </c>
      <c r="B4579" t="s">
        <v>35</v>
      </c>
      <c r="C4579">
        <v>20</v>
      </c>
      <c r="D4579">
        <v>10</v>
      </c>
      <c r="E4579">
        <v>1</v>
      </c>
      <c r="F4579">
        <v>32</v>
      </c>
      <c r="G4579">
        <v>1632</v>
      </c>
      <c r="H4579">
        <v>0.69999998807907104</v>
      </c>
      <c r="I4579">
        <v>9.3000001907348633</v>
      </c>
      <c r="J4579" t="s">
        <v>391</v>
      </c>
    </row>
    <row r="4580" spans="1:10" x14ac:dyDescent="0.2">
      <c r="A4580">
        <v>7</v>
      </c>
      <c r="B4580" t="s">
        <v>36</v>
      </c>
      <c r="C4580">
        <v>20</v>
      </c>
      <c r="D4580">
        <v>10</v>
      </c>
      <c r="E4580">
        <v>1</v>
      </c>
      <c r="F4580">
        <v>32</v>
      </c>
      <c r="G4580">
        <v>1622</v>
      </c>
      <c r="H4580">
        <v>0.69999998807907104</v>
      </c>
      <c r="I4580">
        <v>9.3000001907348633</v>
      </c>
      <c r="J4580" t="s">
        <v>391</v>
      </c>
    </row>
    <row r="4581" spans="1:10" x14ac:dyDescent="0.2">
      <c r="A4581">
        <v>8</v>
      </c>
      <c r="B4581" t="s">
        <v>37</v>
      </c>
      <c r="C4581">
        <v>20</v>
      </c>
      <c r="D4581">
        <v>10</v>
      </c>
      <c r="E4581">
        <v>1</v>
      </c>
      <c r="F4581">
        <v>32</v>
      </c>
      <c r="G4581">
        <v>1642</v>
      </c>
      <c r="H4581">
        <v>0.69999998807907104</v>
      </c>
      <c r="I4581">
        <v>9.3000001907348633</v>
      </c>
      <c r="J4581" t="s">
        <v>391</v>
      </c>
    </row>
    <row r="4582" spans="1:10" x14ac:dyDescent="0.2">
      <c r="A4582">
        <v>9</v>
      </c>
      <c r="B4582" t="s">
        <v>38</v>
      </c>
      <c r="C4582">
        <v>20</v>
      </c>
      <c r="D4582">
        <v>10</v>
      </c>
      <c r="E4582">
        <v>1</v>
      </c>
      <c r="F4582">
        <v>32</v>
      </c>
      <c r="G4582">
        <v>1690</v>
      </c>
      <c r="H4582">
        <v>0.69999998807907104</v>
      </c>
      <c r="I4582" t="s">
        <v>392</v>
      </c>
      <c r="J4582" t="s">
        <v>393</v>
      </c>
    </row>
    <row r="4583" spans="1:10" x14ac:dyDescent="0.2">
      <c r="A4583">
        <v>10</v>
      </c>
      <c r="B4583" t="s">
        <v>39</v>
      </c>
      <c r="C4583">
        <v>30</v>
      </c>
      <c r="D4583">
        <v>15</v>
      </c>
      <c r="E4583">
        <v>0</v>
      </c>
      <c r="F4583">
        <v>32</v>
      </c>
      <c r="G4583">
        <v>1706</v>
      </c>
      <c r="H4583">
        <v>0.69999998807907104</v>
      </c>
      <c r="I4583" t="s">
        <v>392</v>
      </c>
      <c r="J4583" t="s">
        <v>393</v>
      </c>
    </row>
    <row r="4584" spans="1:10" x14ac:dyDescent="0.2">
      <c r="A4584">
        <v>11</v>
      </c>
      <c r="B4584" t="s">
        <v>40</v>
      </c>
      <c r="C4584">
        <v>30</v>
      </c>
      <c r="D4584">
        <v>15</v>
      </c>
      <c r="E4584">
        <v>1</v>
      </c>
      <c r="F4584">
        <v>32</v>
      </c>
      <c r="G4584">
        <v>1738</v>
      </c>
      <c r="H4584">
        <v>0.69999998807907104</v>
      </c>
      <c r="I4584" t="s">
        <v>392</v>
      </c>
      <c r="J4584" t="s">
        <v>393</v>
      </c>
    </row>
    <row r="4586" spans="1:10" x14ac:dyDescent="0.2">
      <c r="A4586" t="s">
        <v>394</v>
      </c>
    </row>
    <row r="4587" spans="1:10" x14ac:dyDescent="0.2">
      <c r="A4587" t="s">
        <v>395</v>
      </c>
      <c r="B4587" t="s">
        <v>396</v>
      </c>
      <c r="C4587">
        <v>2</v>
      </c>
      <c r="D4587">
        <v>3</v>
      </c>
      <c r="E4587">
        <v>4</v>
      </c>
      <c r="F4587">
        <v>5</v>
      </c>
    </row>
    <row r="4588" spans="1:10" x14ac:dyDescent="0.2">
      <c r="A4588">
        <v>1</v>
      </c>
      <c r="B4588" t="s">
        <v>397</v>
      </c>
      <c r="C4588" t="s">
        <v>398</v>
      </c>
      <c r="D4588" t="s">
        <v>392</v>
      </c>
      <c r="E4588" t="s">
        <v>399</v>
      </c>
      <c r="F4588" t="s">
        <v>400</v>
      </c>
    </row>
    <row r="4589" spans="1:10" x14ac:dyDescent="0.2">
      <c r="A4589">
        <v>2</v>
      </c>
      <c r="B4589" t="s">
        <v>392</v>
      </c>
      <c r="C4589" t="s">
        <v>401</v>
      </c>
      <c r="D4589" t="s">
        <v>392</v>
      </c>
      <c r="E4589" t="s">
        <v>402</v>
      </c>
      <c r="F4589" t="s">
        <v>403</v>
      </c>
    </row>
    <row r="4590" spans="1:10" x14ac:dyDescent="0.2">
      <c r="A4590">
        <v>3</v>
      </c>
      <c r="B4590" t="s">
        <v>392</v>
      </c>
      <c r="C4590" t="s">
        <v>404</v>
      </c>
      <c r="D4590" t="s">
        <v>392</v>
      </c>
      <c r="E4590" t="s">
        <v>405</v>
      </c>
      <c r="F4590" t="s">
        <v>40</v>
      </c>
    </row>
    <row r="4591" spans="1:10" x14ac:dyDescent="0.2">
      <c r="A4591">
        <v>4</v>
      </c>
      <c r="B4591" t="s">
        <v>392</v>
      </c>
      <c r="C4591" t="s">
        <v>392</v>
      </c>
      <c r="D4591" t="s">
        <v>392</v>
      </c>
      <c r="E4591" t="s">
        <v>406</v>
      </c>
      <c r="F4591" t="s">
        <v>392</v>
      </c>
    </row>
    <row r="4593" spans="1:8" x14ac:dyDescent="0.2">
      <c r="A4593" t="s">
        <v>407</v>
      </c>
    </row>
    <row r="4595" spans="1:8" x14ac:dyDescent="0.2">
      <c r="A4595" t="s">
        <v>408</v>
      </c>
    </row>
    <row r="4596" spans="1:8" x14ac:dyDescent="0.2">
      <c r="A4596" t="s">
        <v>21</v>
      </c>
      <c r="B4596" t="s">
        <v>22</v>
      </c>
      <c r="C4596" t="s">
        <v>409</v>
      </c>
      <c r="D4596" t="s">
        <v>43</v>
      </c>
      <c r="E4596" t="s">
        <v>410</v>
      </c>
      <c r="F4596" t="s">
        <v>46</v>
      </c>
      <c r="G4596" t="s">
        <v>47</v>
      </c>
      <c r="H4596" t="s">
        <v>30</v>
      </c>
    </row>
    <row r="4597" spans="1:8" x14ac:dyDescent="0.2">
      <c r="A4597">
        <v>1</v>
      </c>
      <c r="B4597" t="s">
        <v>30</v>
      </c>
      <c r="C4597" t="s">
        <v>411</v>
      </c>
      <c r="D4597">
        <v>3.7672998905181885</v>
      </c>
      <c r="E4597">
        <v>3.4723999500274658</v>
      </c>
      <c r="F4597">
        <v>21.532199859619141</v>
      </c>
      <c r="G4597">
        <v>0.16130000352859497</v>
      </c>
      <c r="H4597">
        <v>1</v>
      </c>
    </row>
    <row r="4598" spans="1:8" x14ac:dyDescent="0.2">
      <c r="A4598">
        <v>2</v>
      </c>
      <c r="B4598" t="s">
        <v>31</v>
      </c>
      <c r="C4598" t="s">
        <v>412</v>
      </c>
      <c r="D4598">
        <v>7.5739998817443848</v>
      </c>
      <c r="E4598">
        <v>1.614799976348877</v>
      </c>
      <c r="F4598">
        <v>1.996399998664856</v>
      </c>
      <c r="G4598">
        <v>0.80889999866485596</v>
      </c>
      <c r="H4598">
        <v>1</v>
      </c>
    </row>
    <row r="4599" spans="1:8" x14ac:dyDescent="0.2">
      <c r="A4599">
        <v>3</v>
      </c>
      <c r="B4599" t="s">
        <v>50</v>
      </c>
      <c r="C4599" t="s">
        <v>413</v>
      </c>
      <c r="D4599">
        <v>15.250300407409668</v>
      </c>
      <c r="E4599">
        <v>1.0709999799728394</v>
      </c>
      <c r="F4599">
        <v>1.2035000324249268</v>
      </c>
      <c r="G4599">
        <v>0.88969999551773071</v>
      </c>
      <c r="H4599">
        <v>1.0002000331878662</v>
      </c>
    </row>
    <row r="4600" spans="1:8" x14ac:dyDescent="0.2">
      <c r="A4600">
        <v>4</v>
      </c>
      <c r="B4600" t="s">
        <v>51</v>
      </c>
      <c r="C4600" t="s">
        <v>414</v>
      </c>
      <c r="D4600">
        <v>24.793899536132812</v>
      </c>
      <c r="E4600">
        <v>0.86309999227523804</v>
      </c>
      <c r="F4600">
        <v>0.93500000238418579</v>
      </c>
      <c r="G4600">
        <v>0.92309999465942383</v>
      </c>
      <c r="H4600">
        <v>1.0001000165939331</v>
      </c>
    </row>
    <row r="4601" spans="1:8" x14ac:dyDescent="0.2">
      <c r="A4601">
        <v>5</v>
      </c>
      <c r="B4601" t="s">
        <v>52</v>
      </c>
      <c r="C4601" t="s">
        <v>415</v>
      </c>
      <c r="D4601">
        <v>11.592599868774414</v>
      </c>
      <c r="E4601">
        <v>5.3768000602722168</v>
      </c>
      <c r="F4601">
        <v>10.723799705505371</v>
      </c>
      <c r="G4601">
        <v>0.49950000643730164</v>
      </c>
      <c r="H4601">
        <v>1.0038000345230103</v>
      </c>
    </row>
    <row r="4602" spans="1:8" x14ac:dyDescent="0.2">
      <c r="A4602">
        <v>6</v>
      </c>
      <c r="B4602" t="s">
        <v>53</v>
      </c>
      <c r="C4602" t="s">
        <v>416</v>
      </c>
      <c r="D4602">
        <v>21.579999923706055</v>
      </c>
      <c r="E4602">
        <v>3.6456000804901123</v>
      </c>
      <c r="F4602">
        <v>5.8873000144958496</v>
      </c>
      <c r="G4602">
        <v>0.61500000953674316</v>
      </c>
      <c r="H4602">
        <v>1.0068999528884888</v>
      </c>
    </row>
    <row r="4603" spans="1:8" x14ac:dyDescent="0.2">
      <c r="A4603">
        <v>7</v>
      </c>
      <c r="B4603" t="s">
        <v>54</v>
      </c>
      <c r="C4603" t="s">
        <v>414</v>
      </c>
      <c r="D4603">
        <v>55.340999603271484</v>
      </c>
      <c r="E4603">
        <v>3.2097001075744629</v>
      </c>
      <c r="F4603">
        <v>4.4021000862121582</v>
      </c>
      <c r="G4603">
        <v>0.72850000858306885</v>
      </c>
      <c r="H4603">
        <v>1.0009000301361084</v>
      </c>
    </row>
    <row r="4604" spans="1:8" x14ac:dyDescent="0.2">
      <c r="A4604">
        <v>8</v>
      </c>
      <c r="B4604" t="s">
        <v>55</v>
      </c>
      <c r="C4604" t="s">
        <v>416</v>
      </c>
      <c r="D4604">
        <v>20.350000381469727</v>
      </c>
      <c r="E4604">
        <v>4.6729998588562012</v>
      </c>
      <c r="F4604">
        <v>7.9214000701904297</v>
      </c>
      <c r="G4604">
        <v>0.58609998226165771</v>
      </c>
      <c r="H4604">
        <v>1.0065000057220459</v>
      </c>
    </row>
    <row r="4605" spans="1:8" x14ac:dyDescent="0.2">
      <c r="A4605">
        <v>9</v>
      </c>
      <c r="B4605" t="s">
        <v>56</v>
      </c>
      <c r="C4605" t="s">
        <v>417</v>
      </c>
      <c r="D4605">
        <v>23.877099990844727</v>
      </c>
      <c r="E4605">
        <v>0.19910000264644623</v>
      </c>
      <c r="F4605">
        <v>0.20250000059604645</v>
      </c>
      <c r="G4605">
        <v>0.98320001363754272</v>
      </c>
      <c r="H4605">
        <v>1</v>
      </c>
    </row>
    <row r="4606" spans="1:8" x14ac:dyDescent="0.2">
      <c r="A4606">
        <v>10</v>
      </c>
      <c r="B4606" t="s">
        <v>57</v>
      </c>
      <c r="C4606" t="s">
        <v>418</v>
      </c>
      <c r="D4606">
        <v>42.30059814453125</v>
      </c>
      <c r="E4606">
        <v>0.26780000329017639</v>
      </c>
      <c r="F4606">
        <v>0.27369999885559082</v>
      </c>
      <c r="G4606">
        <v>0.97869998216629028</v>
      </c>
      <c r="H4606">
        <v>1</v>
      </c>
    </row>
    <row r="4607" spans="1:8" x14ac:dyDescent="0.2">
      <c r="A4607">
        <v>11</v>
      </c>
      <c r="B4607" t="s">
        <v>58</v>
      </c>
      <c r="C4607" t="s">
        <v>419</v>
      </c>
      <c r="D4607">
        <v>99.9833984375</v>
      </c>
      <c r="E4607">
        <v>0.59130001068115234</v>
      </c>
      <c r="F4607">
        <v>0.60600000619888306</v>
      </c>
      <c r="G4607">
        <v>0.9757000207901001</v>
      </c>
      <c r="H4607">
        <v>1</v>
      </c>
    </row>
    <row r="4609" spans="1:9" x14ac:dyDescent="0.2">
      <c r="A4609" t="s">
        <v>420</v>
      </c>
    </row>
    <row r="4610" spans="1:9" x14ac:dyDescent="0.2">
      <c r="A4610" t="s">
        <v>21</v>
      </c>
      <c r="B4610" t="s">
        <v>22</v>
      </c>
      <c r="C4610" t="s">
        <v>421</v>
      </c>
      <c r="D4610" t="s">
        <v>24</v>
      </c>
      <c r="E4610" t="s">
        <v>422</v>
      </c>
      <c r="F4610" t="s">
        <v>423</v>
      </c>
      <c r="G4610" t="s">
        <v>27</v>
      </c>
      <c r="H4610" t="s">
        <v>424</v>
      </c>
      <c r="I4610" t="s">
        <v>425</v>
      </c>
    </row>
    <row r="4611" spans="1:9" x14ac:dyDescent="0.2">
      <c r="A4611">
        <v>1</v>
      </c>
      <c r="B4611" t="s">
        <v>30</v>
      </c>
      <c r="C4611">
        <v>2.0010000767456404E-8</v>
      </c>
      <c r="D4611">
        <v>518.70001220703125</v>
      </c>
      <c r="E4611">
        <v>137.5</v>
      </c>
      <c r="F4611">
        <v>84</v>
      </c>
      <c r="G4611">
        <v>0.74000000953674316</v>
      </c>
      <c r="H4611" t="s">
        <v>426</v>
      </c>
      <c r="I4611" t="s">
        <v>427</v>
      </c>
    </row>
    <row r="4612" spans="1:9" x14ac:dyDescent="0.2">
      <c r="A4612">
        <v>2</v>
      </c>
      <c r="B4612" t="s">
        <v>31</v>
      </c>
      <c r="C4612">
        <v>2.0010000767456404E-8</v>
      </c>
      <c r="D4612">
        <v>2201.199951171875</v>
      </c>
      <c r="E4612">
        <v>15.699999809265137</v>
      </c>
      <c r="F4612">
        <v>11</v>
      </c>
      <c r="G4612">
        <v>0.30000001192092896</v>
      </c>
      <c r="H4612" t="s">
        <v>426</v>
      </c>
      <c r="I4612" t="s">
        <v>428</v>
      </c>
    </row>
    <row r="4613" spans="1:9" x14ac:dyDescent="0.2">
      <c r="A4613">
        <v>3</v>
      </c>
      <c r="B4613" t="s">
        <v>32</v>
      </c>
      <c r="C4613">
        <v>2.0010000767456404E-8</v>
      </c>
      <c r="D4613">
        <v>5679.7998046875</v>
      </c>
      <c r="E4613">
        <v>33.599998474121094</v>
      </c>
      <c r="F4613">
        <v>22.700000762939453</v>
      </c>
      <c r="G4613">
        <v>0.18999999761581421</v>
      </c>
      <c r="H4613" t="s">
        <v>426</v>
      </c>
      <c r="I4613" t="s">
        <v>429</v>
      </c>
    </row>
    <row r="4614" spans="1:9" x14ac:dyDescent="0.2">
      <c r="A4614">
        <v>4</v>
      </c>
      <c r="B4614" t="s">
        <v>33</v>
      </c>
      <c r="C4614">
        <v>1.9990000765801597E-8</v>
      </c>
      <c r="D4614">
        <v>9333.5</v>
      </c>
      <c r="E4614">
        <v>48.799999237060547</v>
      </c>
      <c r="F4614">
        <v>43.299999237060547</v>
      </c>
      <c r="G4614">
        <v>0.15000000596046448</v>
      </c>
      <c r="H4614" t="s">
        <v>426</v>
      </c>
      <c r="I4614" t="s">
        <v>430</v>
      </c>
    </row>
    <row r="4615" spans="1:9" x14ac:dyDescent="0.2">
      <c r="A4615">
        <v>5</v>
      </c>
      <c r="B4615" t="s">
        <v>34</v>
      </c>
      <c r="C4615">
        <v>1.9990000765801597E-8</v>
      </c>
      <c r="D4615">
        <v>946.0999755859375</v>
      </c>
      <c r="E4615">
        <v>8</v>
      </c>
      <c r="F4615">
        <v>6</v>
      </c>
      <c r="G4615">
        <v>0.46000000834465027</v>
      </c>
      <c r="H4615" t="s">
        <v>426</v>
      </c>
      <c r="I4615" t="s">
        <v>431</v>
      </c>
    </row>
    <row r="4616" spans="1:9" x14ac:dyDescent="0.2">
      <c r="A4616">
        <v>6</v>
      </c>
      <c r="B4616" t="s">
        <v>35</v>
      </c>
      <c r="C4616">
        <v>1.9999999878450581E-8</v>
      </c>
      <c r="D4616">
        <v>3476.10009765625</v>
      </c>
      <c r="E4616">
        <v>37.200000762939453</v>
      </c>
      <c r="F4616">
        <v>18.200000762939453</v>
      </c>
      <c r="G4616">
        <v>0.23999999463558197</v>
      </c>
      <c r="H4616" t="s">
        <v>426</v>
      </c>
      <c r="I4616" t="s">
        <v>432</v>
      </c>
    </row>
    <row r="4617" spans="1:9" x14ac:dyDescent="0.2">
      <c r="A4617">
        <v>7</v>
      </c>
      <c r="B4617" t="s">
        <v>36</v>
      </c>
      <c r="C4617">
        <v>1.9990000765801597E-8</v>
      </c>
      <c r="D4617">
        <v>10542.5</v>
      </c>
      <c r="E4617">
        <v>126.69999694824219</v>
      </c>
      <c r="F4617">
        <v>38.400001525878906</v>
      </c>
      <c r="G4617">
        <v>0.14000000059604645</v>
      </c>
      <c r="H4617" t="s">
        <v>426</v>
      </c>
      <c r="I4617" t="s">
        <v>430</v>
      </c>
    </row>
    <row r="4618" spans="1:9" x14ac:dyDescent="0.2">
      <c r="A4618">
        <v>8</v>
      </c>
      <c r="B4618" t="s">
        <v>37</v>
      </c>
      <c r="C4618">
        <v>1.9999999878450581E-8</v>
      </c>
      <c r="D4618">
        <v>2742.5</v>
      </c>
      <c r="E4618">
        <v>17.200000762939453</v>
      </c>
      <c r="F4618">
        <v>15</v>
      </c>
      <c r="G4618">
        <v>0.27000001072883606</v>
      </c>
      <c r="H4618" t="s">
        <v>426</v>
      </c>
      <c r="I4618" t="s">
        <v>432</v>
      </c>
    </row>
    <row r="4619" spans="1:9" x14ac:dyDescent="0.2">
      <c r="A4619">
        <v>9</v>
      </c>
      <c r="B4619" t="s">
        <v>38</v>
      </c>
      <c r="C4619">
        <v>1.9990000765801597E-8</v>
      </c>
      <c r="D4619">
        <v>2234.10009765625</v>
      </c>
      <c r="E4619">
        <v>26</v>
      </c>
      <c r="F4619">
        <v>23.200000762939453</v>
      </c>
      <c r="G4619">
        <v>0.30000001192092896</v>
      </c>
      <c r="H4619" t="s">
        <v>426</v>
      </c>
      <c r="I4619" t="s">
        <v>433</v>
      </c>
    </row>
    <row r="4620" spans="1:9" x14ac:dyDescent="0.2">
      <c r="A4620">
        <v>10</v>
      </c>
      <c r="B4620" t="s">
        <v>39</v>
      </c>
      <c r="C4620">
        <v>1.9990000765801597E-8</v>
      </c>
      <c r="D4620">
        <v>3787.300048828125</v>
      </c>
      <c r="E4620">
        <v>69.599998474121094</v>
      </c>
      <c r="F4620">
        <v>20.200000762939453</v>
      </c>
      <c r="G4620">
        <v>0.23000000417232513</v>
      </c>
      <c r="H4620" t="s">
        <v>426</v>
      </c>
      <c r="I4620" t="s">
        <v>434</v>
      </c>
    </row>
    <row r="4621" spans="1:9" x14ac:dyDescent="0.2">
      <c r="A4621">
        <v>11</v>
      </c>
      <c r="B4621" t="s">
        <v>40</v>
      </c>
      <c r="C4621">
        <v>2.0010000767456404E-8</v>
      </c>
      <c r="D4621">
        <v>4901</v>
      </c>
      <c r="E4621">
        <v>11.699999809265137</v>
      </c>
      <c r="F4621">
        <v>9.8999996185302734</v>
      </c>
      <c r="G4621">
        <v>0.20000000298023224</v>
      </c>
      <c r="H4621" t="s">
        <v>426</v>
      </c>
      <c r="I4621" t="s">
        <v>435</v>
      </c>
    </row>
    <row r="4623" spans="1:9" x14ac:dyDescent="0.2">
      <c r="A4623" t="s">
        <v>62</v>
      </c>
    </row>
    <row r="4626" spans="1:10" x14ac:dyDescent="0.2">
      <c r="A4626" t="s">
        <v>368</v>
      </c>
    </row>
    <row r="4627" spans="1:10" x14ac:dyDescent="0.2">
      <c r="A4627" t="s">
        <v>369</v>
      </c>
    </row>
    <row r="4628" spans="1:10" x14ac:dyDescent="0.2">
      <c r="A4628" t="s">
        <v>21</v>
      </c>
      <c r="B4628" t="s">
        <v>22</v>
      </c>
      <c r="C4628" t="s">
        <v>370</v>
      </c>
      <c r="D4628" t="s">
        <v>371</v>
      </c>
      <c r="E4628" t="s">
        <v>372</v>
      </c>
      <c r="F4628" t="s">
        <v>373</v>
      </c>
      <c r="G4628" t="s">
        <v>374</v>
      </c>
      <c r="H4628" t="s">
        <v>375</v>
      </c>
      <c r="I4628" t="s">
        <v>376</v>
      </c>
      <c r="J4628" t="s">
        <v>377</v>
      </c>
    </row>
    <row r="4629" spans="1:10" x14ac:dyDescent="0.2">
      <c r="A4629">
        <v>1</v>
      </c>
      <c r="B4629" t="s">
        <v>30</v>
      </c>
      <c r="C4629" t="s">
        <v>378</v>
      </c>
      <c r="D4629" t="s">
        <v>379</v>
      </c>
      <c r="E4629">
        <v>1</v>
      </c>
      <c r="F4629">
        <v>15</v>
      </c>
      <c r="G4629">
        <v>84.869003295898438</v>
      </c>
      <c r="H4629">
        <v>1.8320000171661377</v>
      </c>
      <c r="I4629">
        <v>6</v>
      </c>
      <c r="J4629">
        <v>5</v>
      </c>
    </row>
    <row r="4630" spans="1:10" x14ac:dyDescent="0.2">
      <c r="A4630">
        <v>2</v>
      </c>
      <c r="B4630" t="s">
        <v>31</v>
      </c>
      <c r="C4630" t="s">
        <v>378</v>
      </c>
      <c r="D4630" t="s">
        <v>380</v>
      </c>
      <c r="E4630">
        <v>2</v>
      </c>
      <c r="F4630">
        <v>15</v>
      </c>
      <c r="G4630">
        <v>151.10800170898438</v>
      </c>
      <c r="H4630">
        <v>0.47277998924255371</v>
      </c>
      <c r="I4630">
        <v>2</v>
      </c>
      <c r="J4630">
        <v>2</v>
      </c>
    </row>
    <row r="4631" spans="1:10" x14ac:dyDescent="0.2">
      <c r="A4631">
        <v>3</v>
      </c>
      <c r="B4631" t="s">
        <v>32</v>
      </c>
      <c r="C4631" t="s">
        <v>378</v>
      </c>
      <c r="D4631" t="s">
        <v>380</v>
      </c>
      <c r="E4631">
        <v>2</v>
      </c>
      <c r="F4631">
        <v>15</v>
      </c>
      <c r="G4631">
        <v>119.48699951171875</v>
      </c>
      <c r="H4631">
        <v>0.37413999438285828</v>
      </c>
      <c r="I4631">
        <v>3</v>
      </c>
      <c r="J4631">
        <v>7</v>
      </c>
    </row>
    <row r="4632" spans="1:10" x14ac:dyDescent="0.2">
      <c r="A4632">
        <v>4</v>
      </c>
      <c r="B4632" t="s">
        <v>33</v>
      </c>
      <c r="C4632" t="s">
        <v>378</v>
      </c>
      <c r="D4632" t="s">
        <v>380</v>
      </c>
      <c r="E4632">
        <v>2</v>
      </c>
      <c r="F4632">
        <v>15</v>
      </c>
      <c r="G4632">
        <v>107.24500274658203</v>
      </c>
      <c r="H4632">
        <v>0.33583998680114746</v>
      </c>
      <c r="I4632">
        <v>2</v>
      </c>
      <c r="J4632">
        <v>2.4000000953674316</v>
      </c>
    </row>
    <row r="4633" spans="1:10" x14ac:dyDescent="0.2">
      <c r="A4633">
        <v>5</v>
      </c>
      <c r="B4633" t="s">
        <v>34</v>
      </c>
      <c r="C4633" t="s">
        <v>378</v>
      </c>
      <c r="D4633" t="s">
        <v>381</v>
      </c>
      <c r="E4633">
        <v>4</v>
      </c>
      <c r="F4633">
        <v>15</v>
      </c>
      <c r="G4633">
        <v>129.45700073242188</v>
      </c>
      <c r="H4633">
        <v>1.1910099983215332</v>
      </c>
      <c r="I4633">
        <v>4.9000000953674316</v>
      </c>
      <c r="J4633">
        <v>4.1999998092651367</v>
      </c>
    </row>
    <row r="4634" spans="1:10" x14ac:dyDescent="0.2">
      <c r="A4634">
        <v>6</v>
      </c>
      <c r="B4634" t="s">
        <v>35</v>
      </c>
      <c r="C4634" t="s">
        <v>378</v>
      </c>
      <c r="D4634" t="s">
        <v>381</v>
      </c>
      <c r="E4634">
        <v>4</v>
      </c>
      <c r="F4634">
        <v>15</v>
      </c>
      <c r="G4634">
        <v>90.679000854492188</v>
      </c>
      <c r="H4634">
        <v>0.83393001556396484</v>
      </c>
      <c r="I4634">
        <v>5.5</v>
      </c>
      <c r="J4634">
        <v>5.9000000953674316</v>
      </c>
    </row>
    <row r="4635" spans="1:10" x14ac:dyDescent="0.2">
      <c r="A4635">
        <v>7</v>
      </c>
      <c r="B4635" t="s">
        <v>36</v>
      </c>
      <c r="C4635" t="s">
        <v>378</v>
      </c>
      <c r="D4635" t="s">
        <v>381</v>
      </c>
      <c r="E4635">
        <v>4</v>
      </c>
      <c r="F4635">
        <v>15</v>
      </c>
      <c r="G4635">
        <v>77.502998352050781</v>
      </c>
      <c r="H4635">
        <v>0.71253997087478638</v>
      </c>
      <c r="I4635">
        <v>3.2999999523162842</v>
      </c>
      <c r="J4635">
        <v>4.0999999046325684</v>
      </c>
    </row>
    <row r="4636" spans="1:10" x14ac:dyDescent="0.2">
      <c r="A4636">
        <v>8</v>
      </c>
      <c r="B4636" t="s">
        <v>37</v>
      </c>
      <c r="C4636" t="s">
        <v>378</v>
      </c>
      <c r="D4636" t="s">
        <v>381</v>
      </c>
      <c r="E4636">
        <v>4</v>
      </c>
      <c r="F4636">
        <v>15</v>
      </c>
      <c r="G4636">
        <v>107.51300048828125</v>
      </c>
      <c r="H4636">
        <v>0.98900002241134644</v>
      </c>
      <c r="I4636">
        <v>7.5</v>
      </c>
      <c r="J4636">
        <v>3</v>
      </c>
    </row>
    <row r="4637" spans="1:10" x14ac:dyDescent="0.2">
      <c r="A4637">
        <v>9</v>
      </c>
      <c r="B4637" t="s">
        <v>38</v>
      </c>
      <c r="C4637" t="s">
        <v>378</v>
      </c>
      <c r="D4637" t="s">
        <v>382</v>
      </c>
      <c r="E4637">
        <v>5</v>
      </c>
      <c r="F4637">
        <v>15</v>
      </c>
      <c r="G4637">
        <v>134.93400573730469</v>
      </c>
      <c r="H4637">
        <v>0.19359999895095825</v>
      </c>
      <c r="I4637">
        <v>3.5</v>
      </c>
      <c r="J4637">
        <v>3.5999999046325684</v>
      </c>
    </row>
    <row r="4638" spans="1:10" x14ac:dyDescent="0.2">
      <c r="A4638">
        <v>10</v>
      </c>
      <c r="B4638" t="s">
        <v>39</v>
      </c>
      <c r="C4638" t="s">
        <v>378</v>
      </c>
      <c r="D4638" t="s">
        <v>382</v>
      </c>
      <c r="E4638">
        <v>5</v>
      </c>
      <c r="F4638">
        <v>15</v>
      </c>
      <c r="G4638">
        <v>146.42500305175781</v>
      </c>
      <c r="H4638">
        <v>0.21017999947071075</v>
      </c>
      <c r="I4638">
        <v>1</v>
      </c>
      <c r="J4638">
        <v>3.2999999523162842</v>
      </c>
    </row>
    <row r="4639" spans="1:10" x14ac:dyDescent="0.2">
      <c r="A4639">
        <v>11</v>
      </c>
      <c r="B4639" t="s">
        <v>40</v>
      </c>
      <c r="C4639" t="s">
        <v>378</v>
      </c>
      <c r="D4639" t="s">
        <v>382</v>
      </c>
      <c r="E4639">
        <v>5</v>
      </c>
      <c r="F4639">
        <v>15</v>
      </c>
      <c r="G4639">
        <v>191.38900756835938</v>
      </c>
      <c r="H4639">
        <v>0.27485001087188721</v>
      </c>
      <c r="I4639">
        <v>3</v>
      </c>
      <c r="J4639">
        <v>4</v>
      </c>
    </row>
    <row r="4641" spans="1:10" x14ac:dyDescent="0.2">
      <c r="A4641" t="s">
        <v>21</v>
      </c>
      <c r="B4641" t="s">
        <v>22</v>
      </c>
      <c r="C4641" t="s">
        <v>383</v>
      </c>
      <c r="D4641" t="s">
        <v>384</v>
      </c>
      <c r="E4641" t="s">
        <v>385</v>
      </c>
      <c r="F4641" t="s">
        <v>386</v>
      </c>
      <c r="G4641" t="s">
        <v>387</v>
      </c>
      <c r="H4641" t="s">
        <v>388</v>
      </c>
      <c r="I4641" t="s">
        <v>389</v>
      </c>
      <c r="J4641" t="s">
        <v>390</v>
      </c>
    </row>
    <row r="4642" spans="1:10" x14ac:dyDescent="0.2">
      <c r="A4642">
        <v>1</v>
      </c>
      <c r="B4642" t="s">
        <v>30</v>
      </c>
      <c r="C4642">
        <v>10</v>
      </c>
      <c r="D4642">
        <v>5</v>
      </c>
      <c r="E4642">
        <v>1</v>
      </c>
      <c r="F4642">
        <v>64</v>
      </c>
      <c r="G4642">
        <v>1630</v>
      </c>
      <c r="H4642">
        <v>0.69999998807907104</v>
      </c>
      <c r="I4642">
        <v>9.3000001907348633</v>
      </c>
      <c r="J4642" t="s">
        <v>391</v>
      </c>
    </row>
    <row r="4643" spans="1:10" x14ac:dyDescent="0.2">
      <c r="A4643">
        <v>2</v>
      </c>
      <c r="B4643" t="s">
        <v>31</v>
      </c>
      <c r="C4643">
        <v>20</v>
      </c>
      <c r="D4643">
        <v>10</v>
      </c>
      <c r="E4643">
        <v>0</v>
      </c>
      <c r="F4643">
        <v>64</v>
      </c>
      <c r="G4643">
        <v>1686</v>
      </c>
      <c r="H4643">
        <v>0.69999998807907104</v>
      </c>
      <c r="I4643" t="s">
        <v>392</v>
      </c>
      <c r="J4643" t="s">
        <v>393</v>
      </c>
    </row>
    <row r="4644" spans="1:10" x14ac:dyDescent="0.2">
      <c r="A4644">
        <v>3</v>
      </c>
      <c r="B4644" t="s">
        <v>32</v>
      </c>
      <c r="C4644">
        <v>20</v>
      </c>
      <c r="D4644">
        <v>10</v>
      </c>
      <c r="E4644">
        <v>0</v>
      </c>
      <c r="F4644">
        <v>64</v>
      </c>
      <c r="G4644">
        <v>1672</v>
      </c>
      <c r="H4644">
        <v>0.69999998807907104</v>
      </c>
      <c r="I4644" t="s">
        <v>392</v>
      </c>
      <c r="J4644" t="s">
        <v>393</v>
      </c>
    </row>
    <row r="4645" spans="1:10" x14ac:dyDescent="0.2">
      <c r="A4645">
        <v>4</v>
      </c>
      <c r="B4645" t="s">
        <v>33</v>
      </c>
      <c r="C4645">
        <v>20</v>
      </c>
      <c r="D4645">
        <v>10</v>
      </c>
      <c r="E4645">
        <v>1</v>
      </c>
      <c r="F4645">
        <v>64</v>
      </c>
      <c r="G4645">
        <v>1664</v>
      </c>
      <c r="H4645">
        <v>0.69999998807907104</v>
      </c>
      <c r="I4645" t="s">
        <v>392</v>
      </c>
      <c r="J4645" t="s">
        <v>393</v>
      </c>
    </row>
    <row r="4646" spans="1:10" x14ac:dyDescent="0.2">
      <c r="A4646">
        <v>5</v>
      </c>
      <c r="B4646" t="s">
        <v>34</v>
      </c>
      <c r="C4646">
        <v>10</v>
      </c>
      <c r="D4646">
        <v>5</v>
      </c>
      <c r="E4646">
        <v>1</v>
      </c>
      <c r="F4646">
        <v>32</v>
      </c>
      <c r="G4646">
        <v>1658</v>
      </c>
      <c r="H4646">
        <v>0.69999998807907104</v>
      </c>
      <c r="I4646">
        <v>9.3000001907348633</v>
      </c>
      <c r="J4646" t="s">
        <v>391</v>
      </c>
    </row>
    <row r="4647" spans="1:10" x14ac:dyDescent="0.2">
      <c r="A4647">
        <v>6</v>
      </c>
      <c r="B4647" t="s">
        <v>35</v>
      </c>
      <c r="C4647">
        <v>20</v>
      </c>
      <c r="D4647">
        <v>10</v>
      </c>
      <c r="E4647">
        <v>1</v>
      </c>
      <c r="F4647">
        <v>32</v>
      </c>
      <c r="G4647">
        <v>1632</v>
      </c>
      <c r="H4647">
        <v>0.69999998807907104</v>
      </c>
      <c r="I4647">
        <v>9.3000001907348633</v>
      </c>
      <c r="J4647" t="s">
        <v>391</v>
      </c>
    </row>
    <row r="4648" spans="1:10" x14ac:dyDescent="0.2">
      <c r="A4648">
        <v>7</v>
      </c>
      <c r="B4648" t="s">
        <v>36</v>
      </c>
      <c r="C4648">
        <v>20</v>
      </c>
      <c r="D4648">
        <v>10</v>
      </c>
      <c r="E4648">
        <v>1</v>
      </c>
      <c r="F4648">
        <v>32</v>
      </c>
      <c r="G4648">
        <v>1622</v>
      </c>
      <c r="H4648">
        <v>0.69999998807907104</v>
      </c>
      <c r="I4648">
        <v>9.3000001907348633</v>
      </c>
      <c r="J4648" t="s">
        <v>391</v>
      </c>
    </row>
    <row r="4649" spans="1:10" x14ac:dyDescent="0.2">
      <c r="A4649">
        <v>8</v>
      </c>
      <c r="B4649" t="s">
        <v>37</v>
      </c>
      <c r="C4649">
        <v>20</v>
      </c>
      <c r="D4649">
        <v>10</v>
      </c>
      <c r="E4649">
        <v>1</v>
      </c>
      <c r="F4649">
        <v>32</v>
      </c>
      <c r="G4649">
        <v>1642</v>
      </c>
      <c r="H4649">
        <v>0.69999998807907104</v>
      </c>
      <c r="I4649">
        <v>9.3000001907348633</v>
      </c>
      <c r="J4649" t="s">
        <v>391</v>
      </c>
    </row>
    <row r="4650" spans="1:10" x14ac:dyDescent="0.2">
      <c r="A4650">
        <v>9</v>
      </c>
      <c r="B4650" t="s">
        <v>38</v>
      </c>
      <c r="C4650">
        <v>20</v>
      </c>
      <c r="D4650">
        <v>10</v>
      </c>
      <c r="E4650">
        <v>1</v>
      </c>
      <c r="F4650">
        <v>32</v>
      </c>
      <c r="G4650">
        <v>1690</v>
      </c>
      <c r="H4650">
        <v>0.69999998807907104</v>
      </c>
      <c r="I4650" t="s">
        <v>392</v>
      </c>
      <c r="J4650" t="s">
        <v>393</v>
      </c>
    </row>
    <row r="4651" spans="1:10" x14ac:dyDescent="0.2">
      <c r="A4651">
        <v>10</v>
      </c>
      <c r="B4651" t="s">
        <v>39</v>
      </c>
      <c r="C4651">
        <v>30</v>
      </c>
      <c r="D4651">
        <v>15</v>
      </c>
      <c r="E4651">
        <v>0</v>
      </c>
      <c r="F4651">
        <v>32</v>
      </c>
      <c r="G4651">
        <v>1706</v>
      </c>
      <c r="H4651">
        <v>0.69999998807907104</v>
      </c>
      <c r="I4651" t="s">
        <v>392</v>
      </c>
      <c r="J4651" t="s">
        <v>393</v>
      </c>
    </row>
    <row r="4652" spans="1:10" x14ac:dyDescent="0.2">
      <c r="A4652">
        <v>11</v>
      </c>
      <c r="B4652" t="s">
        <v>40</v>
      </c>
      <c r="C4652">
        <v>30</v>
      </c>
      <c r="D4652">
        <v>15</v>
      </c>
      <c r="E4652">
        <v>1</v>
      </c>
      <c r="F4652">
        <v>32</v>
      </c>
      <c r="G4652">
        <v>1738</v>
      </c>
      <c r="H4652">
        <v>0.69999998807907104</v>
      </c>
      <c r="I4652" t="s">
        <v>392</v>
      </c>
      <c r="J4652" t="s">
        <v>393</v>
      </c>
    </row>
    <row r="4654" spans="1:10" x14ac:dyDescent="0.2">
      <c r="A4654" t="s">
        <v>394</v>
      </c>
    </row>
    <row r="4655" spans="1:10" x14ac:dyDescent="0.2">
      <c r="A4655" t="s">
        <v>395</v>
      </c>
      <c r="B4655" t="s">
        <v>396</v>
      </c>
      <c r="C4655">
        <v>2</v>
      </c>
      <c r="D4655">
        <v>3</v>
      </c>
      <c r="E4655">
        <v>4</v>
      </c>
      <c r="F4655">
        <v>5</v>
      </c>
    </row>
    <row r="4656" spans="1:10" x14ac:dyDescent="0.2">
      <c r="A4656">
        <v>1</v>
      </c>
      <c r="B4656" t="s">
        <v>397</v>
      </c>
      <c r="C4656" t="s">
        <v>398</v>
      </c>
      <c r="D4656" t="s">
        <v>392</v>
      </c>
      <c r="E4656" t="s">
        <v>399</v>
      </c>
      <c r="F4656" t="s">
        <v>400</v>
      </c>
    </row>
    <row r="4657" spans="1:8" x14ac:dyDescent="0.2">
      <c r="A4657">
        <v>2</v>
      </c>
      <c r="B4657" t="s">
        <v>392</v>
      </c>
      <c r="C4657" t="s">
        <v>401</v>
      </c>
      <c r="D4657" t="s">
        <v>392</v>
      </c>
      <c r="E4657" t="s">
        <v>402</v>
      </c>
      <c r="F4657" t="s">
        <v>403</v>
      </c>
    </row>
    <row r="4658" spans="1:8" x14ac:dyDescent="0.2">
      <c r="A4658">
        <v>3</v>
      </c>
      <c r="B4658" t="s">
        <v>392</v>
      </c>
      <c r="C4658" t="s">
        <v>404</v>
      </c>
      <c r="D4658" t="s">
        <v>392</v>
      </c>
      <c r="E4658" t="s">
        <v>405</v>
      </c>
      <c r="F4658" t="s">
        <v>40</v>
      </c>
    </row>
    <row r="4659" spans="1:8" x14ac:dyDescent="0.2">
      <c r="A4659">
        <v>4</v>
      </c>
      <c r="B4659" t="s">
        <v>392</v>
      </c>
      <c r="C4659" t="s">
        <v>392</v>
      </c>
      <c r="D4659" t="s">
        <v>392</v>
      </c>
      <c r="E4659" t="s">
        <v>406</v>
      </c>
      <c r="F4659" t="s">
        <v>392</v>
      </c>
    </row>
    <row r="4661" spans="1:8" x14ac:dyDescent="0.2">
      <c r="A4661" t="s">
        <v>407</v>
      </c>
    </row>
    <row r="4663" spans="1:8" x14ac:dyDescent="0.2">
      <c r="A4663" t="s">
        <v>408</v>
      </c>
    </row>
    <row r="4664" spans="1:8" x14ac:dyDescent="0.2">
      <c r="A4664" t="s">
        <v>21</v>
      </c>
      <c r="B4664" t="s">
        <v>22</v>
      </c>
      <c r="C4664" t="s">
        <v>409</v>
      </c>
      <c r="D4664" t="s">
        <v>43</v>
      </c>
      <c r="E4664" t="s">
        <v>410</v>
      </c>
      <c r="F4664" t="s">
        <v>46</v>
      </c>
      <c r="G4664" t="s">
        <v>47</v>
      </c>
      <c r="H4664" t="s">
        <v>30</v>
      </c>
    </row>
    <row r="4665" spans="1:8" x14ac:dyDescent="0.2">
      <c r="A4665">
        <v>1</v>
      </c>
      <c r="B4665" t="s">
        <v>30</v>
      </c>
      <c r="C4665" t="s">
        <v>411</v>
      </c>
      <c r="D4665">
        <v>3.7672998905181885</v>
      </c>
      <c r="E4665">
        <v>3.4723999500274658</v>
      </c>
      <c r="F4665">
        <v>21.532199859619141</v>
      </c>
      <c r="G4665">
        <v>0.16130000352859497</v>
      </c>
      <c r="H4665">
        <v>1</v>
      </c>
    </row>
    <row r="4666" spans="1:8" x14ac:dyDescent="0.2">
      <c r="A4666">
        <v>2</v>
      </c>
      <c r="B4666" t="s">
        <v>31</v>
      </c>
      <c r="C4666" t="s">
        <v>412</v>
      </c>
      <c r="D4666">
        <v>7.5739998817443848</v>
      </c>
      <c r="E4666">
        <v>1.614799976348877</v>
      </c>
      <c r="F4666">
        <v>1.996399998664856</v>
      </c>
      <c r="G4666">
        <v>0.80889999866485596</v>
      </c>
      <c r="H4666">
        <v>1</v>
      </c>
    </row>
    <row r="4667" spans="1:8" x14ac:dyDescent="0.2">
      <c r="A4667">
        <v>3</v>
      </c>
      <c r="B4667" t="s">
        <v>50</v>
      </c>
      <c r="C4667" t="s">
        <v>413</v>
      </c>
      <c r="D4667">
        <v>15.250300407409668</v>
      </c>
      <c r="E4667">
        <v>1.0709999799728394</v>
      </c>
      <c r="F4667">
        <v>1.2035000324249268</v>
      </c>
      <c r="G4667">
        <v>0.88969999551773071</v>
      </c>
      <c r="H4667">
        <v>1.0002000331878662</v>
      </c>
    </row>
    <row r="4668" spans="1:8" x14ac:dyDescent="0.2">
      <c r="A4668">
        <v>4</v>
      </c>
      <c r="B4668" t="s">
        <v>51</v>
      </c>
      <c r="C4668" t="s">
        <v>414</v>
      </c>
      <c r="D4668">
        <v>24.793899536132812</v>
      </c>
      <c r="E4668">
        <v>0.86309999227523804</v>
      </c>
      <c r="F4668">
        <v>0.93500000238418579</v>
      </c>
      <c r="G4668">
        <v>0.92309999465942383</v>
      </c>
      <c r="H4668">
        <v>1.0001000165939331</v>
      </c>
    </row>
    <row r="4669" spans="1:8" x14ac:dyDescent="0.2">
      <c r="A4669">
        <v>5</v>
      </c>
      <c r="B4669" t="s">
        <v>52</v>
      </c>
      <c r="C4669" t="s">
        <v>415</v>
      </c>
      <c r="D4669">
        <v>11.592599868774414</v>
      </c>
      <c r="E4669">
        <v>5.3768000602722168</v>
      </c>
      <c r="F4669">
        <v>10.723799705505371</v>
      </c>
      <c r="G4669">
        <v>0.49950000643730164</v>
      </c>
      <c r="H4669">
        <v>1.0038000345230103</v>
      </c>
    </row>
    <row r="4670" spans="1:8" x14ac:dyDescent="0.2">
      <c r="A4670">
        <v>6</v>
      </c>
      <c r="B4670" t="s">
        <v>53</v>
      </c>
      <c r="C4670" t="s">
        <v>416</v>
      </c>
      <c r="D4670">
        <v>21.579999923706055</v>
      </c>
      <c r="E4670">
        <v>3.6456000804901123</v>
      </c>
      <c r="F4670">
        <v>5.8873000144958496</v>
      </c>
      <c r="G4670">
        <v>0.61500000953674316</v>
      </c>
      <c r="H4670">
        <v>1.0068999528884888</v>
      </c>
    </row>
    <row r="4671" spans="1:8" x14ac:dyDescent="0.2">
      <c r="A4671">
        <v>7</v>
      </c>
      <c r="B4671" t="s">
        <v>54</v>
      </c>
      <c r="C4671" t="s">
        <v>414</v>
      </c>
      <c r="D4671">
        <v>55.340999603271484</v>
      </c>
      <c r="E4671">
        <v>3.2097001075744629</v>
      </c>
      <c r="F4671">
        <v>4.4021000862121582</v>
      </c>
      <c r="G4671">
        <v>0.72850000858306885</v>
      </c>
      <c r="H4671">
        <v>1.0009000301361084</v>
      </c>
    </row>
    <row r="4672" spans="1:8" x14ac:dyDescent="0.2">
      <c r="A4672">
        <v>8</v>
      </c>
      <c r="B4672" t="s">
        <v>55</v>
      </c>
      <c r="C4672" t="s">
        <v>416</v>
      </c>
      <c r="D4672">
        <v>20.350000381469727</v>
      </c>
      <c r="E4672">
        <v>4.6729998588562012</v>
      </c>
      <c r="F4672">
        <v>7.9214000701904297</v>
      </c>
      <c r="G4672">
        <v>0.58609998226165771</v>
      </c>
      <c r="H4672">
        <v>1.0065000057220459</v>
      </c>
    </row>
    <row r="4673" spans="1:9" x14ac:dyDescent="0.2">
      <c r="A4673">
        <v>9</v>
      </c>
      <c r="B4673" t="s">
        <v>56</v>
      </c>
      <c r="C4673" t="s">
        <v>417</v>
      </c>
      <c r="D4673">
        <v>23.877099990844727</v>
      </c>
      <c r="E4673">
        <v>0.19910000264644623</v>
      </c>
      <c r="F4673">
        <v>0.20250000059604645</v>
      </c>
      <c r="G4673">
        <v>0.98320001363754272</v>
      </c>
      <c r="H4673">
        <v>1</v>
      </c>
    </row>
    <row r="4674" spans="1:9" x14ac:dyDescent="0.2">
      <c r="A4674">
        <v>10</v>
      </c>
      <c r="B4674" t="s">
        <v>57</v>
      </c>
      <c r="C4674" t="s">
        <v>418</v>
      </c>
      <c r="D4674">
        <v>42.30059814453125</v>
      </c>
      <c r="E4674">
        <v>0.26780000329017639</v>
      </c>
      <c r="F4674">
        <v>0.27369999885559082</v>
      </c>
      <c r="G4674">
        <v>0.97869998216629028</v>
      </c>
      <c r="H4674">
        <v>1</v>
      </c>
    </row>
    <row r="4675" spans="1:9" x14ac:dyDescent="0.2">
      <c r="A4675">
        <v>11</v>
      </c>
      <c r="B4675" t="s">
        <v>58</v>
      </c>
      <c r="C4675" t="s">
        <v>419</v>
      </c>
      <c r="D4675">
        <v>99.9833984375</v>
      </c>
      <c r="E4675">
        <v>0.59130001068115234</v>
      </c>
      <c r="F4675">
        <v>0.60600000619888306</v>
      </c>
      <c r="G4675">
        <v>0.9757000207901001</v>
      </c>
      <c r="H4675">
        <v>1</v>
      </c>
    </row>
    <row r="4677" spans="1:9" x14ac:dyDescent="0.2">
      <c r="A4677" t="s">
        <v>420</v>
      </c>
    </row>
    <row r="4678" spans="1:9" x14ac:dyDescent="0.2">
      <c r="A4678" t="s">
        <v>21</v>
      </c>
      <c r="B4678" t="s">
        <v>22</v>
      </c>
      <c r="C4678" t="s">
        <v>421</v>
      </c>
      <c r="D4678" t="s">
        <v>24</v>
      </c>
      <c r="E4678" t="s">
        <v>422</v>
      </c>
      <c r="F4678" t="s">
        <v>423</v>
      </c>
      <c r="G4678" t="s">
        <v>27</v>
      </c>
      <c r="H4678" t="s">
        <v>424</v>
      </c>
      <c r="I4678" t="s">
        <v>425</v>
      </c>
    </row>
    <row r="4679" spans="1:9" x14ac:dyDescent="0.2">
      <c r="A4679">
        <v>1</v>
      </c>
      <c r="B4679" t="s">
        <v>30</v>
      </c>
      <c r="C4679">
        <v>2.0010000767456404E-8</v>
      </c>
      <c r="D4679">
        <v>518.70001220703125</v>
      </c>
      <c r="E4679">
        <v>137.5</v>
      </c>
      <c r="F4679">
        <v>84</v>
      </c>
      <c r="G4679">
        <v>0.74000000953674316</v>
      </c>
      <c r="H4679" t="s">
        <v>426</v>
      </c>
      <c r="I4679" t="s">
        <v>427</v>
      </c>
    </row>
    <row r="4680" spans="1:9" x14ac:dyDescent="0.2">
      <c r="A4680">
        <v>2</v>
      </c>
      <c r="B4680" t="s">
        <v>31</v>
      </c>
      <c r="C4680">
        <v>2.0010000767456404E-8</v>
      </c>
      <c r="D4680">
        <v>2201.199951171875</v>
      </c>
      <c r="E4680">
        <v>15.699999809265137</v>
      </c>
      <c r="F4680">
        <v>11</v>
      </c>
      <c r="G4680">
        <v>0.30000001192092896</v>
      </c>
      <c r="H4680" t="s">
        <v>426</v>
      </c>
      <c r="I4680" t="s">
        <v>428</v>
      </c>
    </row>
    <row r="4681" spans="1:9" x14ac:dyDescent="0.2">
      <c r="A4681">
        <v>3</v>
      </c>
      <c r="B4681" t="s">
        <v>32</v>
      </c>
      <c r="C4681">
        <v>2.0010000767456404E-8</v>
      </c>
      <c r="D4681">
        <v>5679.7998046875</v>
      </c>
      <c r="E4681">
        <v>33.599998474121094</v>
      </c>
      <c r="F4681">
        <v>22.700000762939453</v>
      </c>
      <c r="G4681">
        <v>0.18999999761581421</v>
      </c>
      <c r="H4681" t="s">
        <v>426</v>
      </c>
      <c r="I4681" t="s">
        <v>429</v>
      </c>
    </row>
    <row r="4682" spans="1:9" x14ac:dyDescent="0.2">
      <c r="A4682">
        <v>4</v>
      </c>
      <c r="B4682" t="s">
        <v>33</v>
      </c>
      <c r="C4682">
        <v>1.9990000765801597E-8</v>
      </c>
      <c r="D4682">
        <v>9333.5</v>
      </c>
      <c r="E4682">
        <v>48.799999237060547</v>
      </c>
      <c r="F4682">
        <v>43.299999237060547</v>
      </c>
      <c r="G4682">
        <v>0.15000000596046448</v>
      </c>
      <c r="H4682" t="s">
        <v>426</v>
      </c>
      <c r="I4682" t="s">
        <v>430</v>
      </c>
    </row>
    <row r="4683" spans="1:9" x14ac:dyDescent="0.2">
      <c r="A4683">
        <v>5</v>
      </c>
      <c r="B4683" t="s">
        <v>34</v>
      </c>
      <c r="C4683">
        <v>1.9990000765801597E-8</v>
      </c>
      <c r="D4683">
        <v>946.0999755859375</v>
      </c>
      <c r="E4683">
        <v>8</v>
      </c>
      <c r="F4683">
        <v>6</v>
      </c>
      <c r="G4683">
        <v>0.46000000834465027</v>
      </c>
      <c r="H4683" t="s">
        <v>426</v>
      </c>
      <c r="I4683" t="s">
        <v>431</v>
      </c>
    </row>
    <row r="4684" spans="1:9" x14ac:dyDescent="0.2">
      <c r="A4684">
        <v>6</v>
      </c>
      <c r="B4684" t="s">
        <v>35</v>
      </c>
      <c r="C4684">
        <v>1.9999999878450581E-8</v>
      </c>
      <c r="D4684">
        <v>3476.10009765625</v>
      </c>
      <c r="E4684">
        <v>37.200000762939453</v>
      </c>
      <c r="F4684">
        <v>18.200000762939453</v>
      </c>
      <c r="G4684">
        <v>0.23999999463558197</v>
      </c>
      <c r="H4684" t="s">
        <v>426</v>
      </c>
      <c r="I4684" t="s">
        <v>432</v>
      </c>
    </row>
    <row r="4685" spans="1:9" x14ac:dyDescent="0.2">
      <c r="A4685">
        <v>7</v>
      </c>
      <c r="B4685" t="s">
        <v>36</v>
      </c>
      <c r="C4685">
        <v>1.9990000765801597E-8</v>
      </c>
      <c r="D4685">
        <v>10542.5</v>
      </c>
      <c r="E4685">
        <v>126.69999694824219</v>
      </c>
      <c r="F4685">
        <v>38.400001525878906</v>
      </c>
      <c r="G4685">
        <v>0.14000000059604645</v>
      </c>
      <c r="H4685" t="s">
        <v>426</v>
      </c>
      <c r="I4685" t="s">
        <v>430</v>
      </c>
    </row>
    <row r="4686" spans="1:9" x14ac:dyDescent="0.2">
      <c r="A4686">
        <v>8</v>
      </c>
      <c r="B4686" t="s">
        <v>37</v>
      </c>
      <c r="C4686">
        <v>1.9999999878450581E-8</v>
      </c>
      <c r="D4686">
        <v>2742.5</v>
      </c>
      <c r="E4686">
        <v>17.200000762939453</v>
      </c>
      <c r="F4686">
        <v>15</v>
      </c>
      <c r="G4686">
        <v>0.27000001072883606</v>
      </c>
      <c r="H4686" t="s">
        <v>426</v>
      </c>
      <c r="I4686" t="s">
        <v>432</v>
      </c>
    </row>
    <row r="4687" spans="1:9" x14ac:dyDescent="0.2">
      <c r="A4687">
        <v>9</v>
      </c>
      <c r="B4687" t="s">
        <v>38</v>
      </c>
      <c r="C4687">
        <v>1.9990000765801597E-8</v>
      </c>
      <c r="D4687">
        <v>2234.10009765625</v>
      </c>
      <c r="E4687">
        <v>26</v>
      </c>
      <c r="F4687">
        <v>23.200000762939453</v>
      </c>
      <c r="G4687">
        <v>0.30000001192092896</v>
      </c>
      <c r="H4687" t="s">
        <v>426</v>
      </c>
      <c r="I4687" t="s">
        <v>433</v>
      </c>
    </row>
    <row r="4688" spans="1:9" x14ac:dyDescent="0.2">
      <c r="A4688">
        <v>10</v>
      </c>
      <c r="B4688" t="s">
        <v>39</v>
      </c>
      <c r="C4688">
        <v>1.9990000765801597E-8</v>
      </c>
      <c r="D4688">
        <v>3787.300048828125</v>
      </c>
      <c r="E4688">
        <v>69.599998474121094</v>
      </c>
      <c r="F4688">
        <v>20.200000762939453</v>
      </c>
      <c r="G4688">
        <v>0.23000000417232513</v>
      </c>
      <c r="H4688" t="s">
        <v>426</v>
      </c>
      <c r="I4688" t="s">
        <v>434</v>
      </c>
    </row>
    <row r="4689" spans="1:10" x14ac:dyDescent="0.2">
      <c r="A4689">
        <v>11</v>
      </c>
      <c r="B4689" t="s">
        <v>40</v>
      </c>
      <c r="C4689">
        <v>2.0010000767456404E-8</v>
      </c>
      <c r="D4689">
        <v>4901</v>
      </c>
      <c r="E4689">
        <v>11.699999809265137</v>
      </c>
      <c r="F4689">
        <v>9.8999996185302734</v>
      </c>
      <c r="G4689">
        <v>0.20000000298023224</v>
      </c>
      <c r="H4689" t="s">
        <v>426</v>
      </c>
      <c r="I4689" t="s">
        <v>435</v>
      </c>
    </row>
    <row r="4691" spans="1:10" x14ac:dyDescent="0.2">
      <c r="A4691" t="s">
        <v>62</v>
      </c>
    </row>
    <row r="4694" spans="1:10" x14ac:dyDescent="0.2">
      <c r="A4694" t="s">
        <v>368</v>
      </c>
    </row>
    <row r="4695" spans="1:10" x14ac:dyDescent="0.2">
      <c r="A4695" t="s">
        <v>369</v>
      </c>
    </row>
    <row r="4696" spans="1:10" x14ac:dyDescent="0.2">
      <c r="A4696" t="s">
        <v>21</v>
      </c>
      <c r="B4696" t="s">
        <v>22</v>
      </c>
      <c r="C4696" t="s">
        <v>370</v>
      </c>
      <c r="D4696" t="s">
        <v>371</v>
      </c>
      <c r="E4696" t="s">
        <v>372</v>
      </c>
      <c r="F4696" t="s">
        <v>373</v>
      </c>
      <c r="G4696" t="s">
        <v>374</v>
      </c>
      <c r="H4696" t="s">
        <v>375</v>
      </c>
      <c r="I4696" t="s">
        <v>376</v>
      </c>
      <c r="J4696" t="s">
        <v>377</v>
      </c>
    </row>
    <row r="4697" spans="1:10" x14ac:dyDescent="0.2">
      <c r="A4697">
        <v>1</v>
      </c>
      <c r="B4697" t="s">
        <v>30</v>
      </c>
      <c r="C4697" t="s">
        <v>378</v>
      </c>
      <c r="D4697" t="s">
        <v>379</v>
      </c>
      <c r="E4697">
        <v>1</v>
      </c>
      <c r="F4697">
        <v>15</v>
      </c>
      <c r="G4697">
        <v>84.869003295898438</v>
      </c>
      <c r="H4697">
        <v>1.8320000171661377</v>
      </c>
      <c r="I4697">
        <v>6</v>
      </c>
      <c r="J4697">
        <v>5</v>
      </c>
    </row>
    <row r="4698" spans="1:10" x14ac:dyDescent="0.2">
      <c r="A4698">
        <v>2</v>
      </c>
      <c r="B4698" t="s">
        <v>31</v>
      </c>
      <c r="C4698" t="s">
        <v>378</v>
      </c>
      <c r="D4698" t="s">
        <v>380</v>
      </c>
      <c r="E4698">
        <v>2</v>
      </c>
      <c r="F4698">
        <v>15</v>
      </c>
      <c r="G4698">
        <v>151.10800170898438</v>
      </c>
      <c r="H4698">
        <v>0.47277998924255371</v>
      </c>
      <c r="I4698">
        <v>2</v>
      </c>
      <c r="J4698">
        <v>2</v>
      </c>
    </row>
    <row r="4699" spans="1:10" x14ac:dyDescent="0.2">
      <c r="A4699">
        <v>3</v>
      </c>
      <c r="B4699" t="s">
        <v>32</v>
      </c>
      <c r="C4699" t="s">
        <v>378</v>
      </c>
      <c r="D4699" t="s">
        <v>380</v>
      </c>
      <c r="E4699">
        <v>2</v>
      </c>
      <c r="F4699">
        <v>15</v>
      </c>
      <c r="G4699">
        <v>119.48699951171875</v>
      </c>
      <c r="H4699">
        <v>0.37413999438285828</v>
      </c>
      <c r="I4699">
        <v>3</v>
      </c>
      <c r="J4699">
        <v>7</v>
      </c>
    </row>
    <row r="4700" spans="1:10" x14ac:dyDescent="0.2">
      <c r="A4700">
        <v>4</v>
      </c>
      <c r="B4700" t="s">
        <v>33</v>
      </c>
      <c r="C4700" t="s">
        <v>378</v>
      </c>
      <c r="D4700" t="s">
        <v>380</v>
      </c>
      <c r="E4700">
        <v>2</v>
      </c>
      <c r="F4700">
        <v>15</v>
      </c>
      <c r="G4700">
        <v>107.24500274658203</v>
      </c>
      <c r="H4700">
        <v>0.33583998680114746</v>
      </c>
      <c r="I4700">
        <v>2</v>
      </c>
      <c r="J4700">
        <v>2.4000000953674316</v>
      </c>
    </row>
    <row r="4701" spans="1:10" x14ac:dyDescent="0.2">
      <c r="A4701">
        <v>5</v>
      </c>
      <c r="B4701" t="s">
        <v>34</v>
      </c>
      <c r="C4701" t="s">
        <v>378</v>
      </c>
      <c r="D4701" t="s">
        <v>381</v>
      </c>
      <c r="E4701">
        <v>4</v>
      </c>
      <c r="F4701">
        <v>15</v>
      </c>
      <c r="G4701">
        <v>129.45700073242188</v>
      </c>
      <c r="H4701">
        <v>1.1910099983215332</v>
      </c>
      <c r="I4701">
        <v>4.9000000953674316</v>
      </c>
      <c r="J4701">
        <v>4.1999998092651367</v>
      </c>
    </row>
    <row r="4702" spans="1:10" x14ac:dyDescent="0.2">
      <c r="A4702">
        <v>6</v>
      </c>
      <c r="B4702" t="s">
        <v>35</v>
      </c>
      <c r="C4702" t="s">
        <v>378</v>
      </c>
      <c r="D4702" t="s">
        <v>381</v>
      </c>
      <c r="E4702">
        <v>4</v>
      </c>
      <c r="F4702">
        <v>15</v>
      </c>
      <c r="G4702">
        <v>90.679000854492188</v>
      </c>
      <c r="H4702">
        <v>0.83393001556396484</v>
      </c>
      <c r="I4702">
        <v>5.5</v>
      </c>
      <c r="J4702">
        <v>5.9000000953674316</v>
      </c>
    </row>
    <row r="4703" spans="1:10" x14ac:dyDescent="0.2">
      <c r="A4703">
        <v>7</v>
      </c>
      <c r="B4703" t="s">
        <v>36</v>
      </c>
      <c r="C4703" t="s">
        <v>378</v>
      </c>
      <c r="D4703" t="s">
        <v>381</v>
      </c>
      <c r="E4703">
        <v>4</v>
      </c>
      <c r="F4703">
        <v>15</v>
      </c>
      <c r="G4703">
        <v>77.502998352050781</v>
      </c>
      <c r="H4703">
        <v>0.71253997087478638</v>
      </c>
      <c r="I4703">
        <v>3.2999999523162842</v>
      </c>
      <c r="J4703">
        <v>4.0999999046325684</v>
      </c>
    </row>
    <row r="4704" spans="1:10" x14ac:dyDescent="0.2">
      <c r="A4704">
        <v>8</v>
      </c>
      <c r="B4704" t="s">
        <v>37</v>
      </c>
      <c r="C4704" t="s">
        <v>378</v>
      </c>
      <c r="D4704" t="s">
        <v>381</v>
      </c>
      <c r="E4704">
        <v>4</v>
      </c>
      <c r="F4704">
        <v>15</v>
      </c>
      <c r="G4704">
        <v>107.51300048828125</v>
      </c>
      <c r="H4704">
        <v>0.98900002241134644</v>
      </c>
      <c r="I4704">
        <v>7.5</v>
      </c>
      <c r="J4704">
        <v>3</v>
      </c>
    </row>
    <row r="4705" spans="1:10" x14ac:dyDescent="0.2">
      <c r="A4705">
        <v>9</v>
      </c>
      <c r="B4705" t="s">
        <v>38</v>
      </c>
      <c r="C4705" t="s">
        <v>378</v>
      </c>
      <c r="D4705" t="s">
        <v>382</v>
      </c>
      <c r="E4705">
        <v>5</v>
      </c>
      <c r="F4705">
        <v>15</v>
      </c>
      <c r="G4705">
        <v>134.93400573730469</v>
      </c>
      <c r="H4705">
        <v>0.19359999895095825</v>
      </c>
      <c r="I4705">
        <v>3.5</v>
      </c>
      <c r="J4705">
        <v>3.5999999046325684</v>
      </c>
    </row>
    <row r="4706" spans="1:10" x14ac:dyDescent="0.2">
      <c r="A4706">
        <v>10</v>
      </c>
      <c r="B4706" t="s">
        <v>39</v>
      </c>
      <c r="C4706" t="s">
        <v>378</v>
      </c>
      <c r="D4706" t="s">
        <v>382</v>
      </c>
      <c r="E4706">
        <v>5</v>
      </c>
      <c r="F4706">
        <v>15</v>
      </c>
      <c r="G4706">
        <v>146.42500305175781</v>
      </c>
      <c r="H4706">
        <v>0.21017999947071075</v>
      </c>
      <c r="I4706">
        <v>1</v>
      </c>
      <c r="J4706">
        <v>3.2999999523162842</v>
      </c>
    </row>
    <row r="4707" spans="1:10" x14ac:dyDescent="0.2">
      <c r="A4707">
        <v>11</v>
      </c>
      <c r="B4707" t="s">
        <v>40</v>
      </c>
      <c r="C4707" t="s">
        <v>378</v>
      </c>
      <c r="D4707" t="s">
        <v>382</v>
      </c>
      <c r="E4707">
        <v>5</v>
      </c>
      <c r="F4707">
        <v>15</v>
      </c>
      <c r="G4707">
        <v>191.38900756835938</v>
      </c>
      <c r="H4707">
        <v>0.27485001087188721</v>
      </c>
      <c r="I4707">
        <v>3</v>
      </c>
      <c r="J4707">
        <v>4</v>
      </c>
    </row>
    <row r="4709" spans="1:10" x14ac:dyDescent="0.2">
      <c r="A4709" t="s">
        <v>21</v>
      </c>
      <c r="B4709" t="s">
        <v>22</v>
      </c>
      <c r="C4709" t="s">
        <v>383</v>
      </c>
      <c r="D4709" t="s">
        <v>384</v>
      </c>
      <c r="E4709" t="s">
        <v>385</v>
      </c>
      <c r="F4709" t="s">
        <v>386</v>
      </c>
      <c r="G4709" t="s">
        <v>387</v>
      </c>
      <c r="H4709" t="s">
        <v>388</v>
      </c>
      <c r="I4709" t="s">
        <v>389</v>
      </c>
      <c r="J4709" t="s">
        <v>390</v>
      </c>
    </row>
    <row r="4710" spans="1:10" x14ac:dyDescent="0.2">
      <c r="A4710">
        <v>1</v>
      </c>
      <c r="B4710" t="s">
        <v>30</v>
      </c>
      <c r="C4710">
        <v>10</v>
      </c>
      <c r="D4710">
        <v>5</v>
      </c>
      <c r="E4710">
        <v>1</v>
      </c>
      <c r="F4710">
        <v>64</v>
      </c>
      <c r="G4710">
        <v>1630</v>
      </c>
      <c r="H4710">
        <v>0.69999998807907104</v>
      </c>
      <c r="I4710">
        <v>9.3000001907348633</v>
      </c>
      <c r="J4710" t="s">
        <v>391</v>
      </c>
    </row>
    <row r="4711" spans="1:10" x14ac:dyDescent="0.2">
      <c r="A4711">
        <v>2</v>
      </c>
      <c r="B4711" t="s">
        <v>31</v>
      </c>
      <c r="C4711">
        <v>20</v>
      </c>
      <c r="D4711">
        <v>10</v>
      </c>
      <c r="E4711">
        <v>0</v>
      </c>
      <c r="F4711">
        <v>64</v>
      </c>
      <c r="G4711">
        <v>1686</v>
      </c>
      <c r="H4711">
        <v>0.69999998807907104</v>
      </c>
      <c r="I4711" t="s">
        <v>392</v>
      </c>
      <c r="J4711" t="s">
        <v>393</v>
      </c>
    </row>
    <row r="4712" spans="1:10" x14ac:dyDescent="0.2">
      <c r="A4712">
        <v>3</v>
      </c>
      <c r="B4712" t="s">
        <v>32</v>
      </c>
      <c r="C4712">
        <v>20</v>
      </c>
      <c r="D4712">
        <v>10</v>
      </c>
      <c r="E4712">
        <v>0</v>
      </c>
      <c r="F4712">
        <v>64</v>
      </c>
      <c r="G4712">
        <v>1672</v>
      </c>
      <c r="H4712">
        <v>0.69999998807907104</v>
      </c>
      <c r="I4712" t="s">
        <v>392</v>
      </c>
      <c r="J4712" t="s">
        <v>393</v>
      </c>
    </row>
    <row r="4713" spans="1:10" x14ac:dyDescent="0.2">
      <c r="A4713">
        <v>4</v>
      </c>
      <c r="B4713" t="s">
        <v>33</v>
      </c>
      <c r="C4713">
        <v>20</v>
      </c>
      <c r="D4713">
        <v>10</v>
      </c>
      <c r="E4713">
        <v>1</v>
      </c>
      <c r="F4713">
        <v>64</v>
      </c>
      <c r="G4713">
        <v>1664</v>
      </c>
      <c r="H4713">
        <v>0.69999998807907104</v>
      </c>
      <c r="I4713" t="s">
        <v>392</v>
      </c>
      <c r="J4713" t="s">
        <v>393</v>
      </c>
    </row>
    <row r="4714" spans="1:10" x14ac:dyDescent="0.2">
      <c r="A4714">
        <v>5</v>
      </c>
      <c r="B4714" t="s">
        <v>34</v>
      </c>
      <c r="C4714">
        <v>10</v>
      </c>
      <c r="D4714">
        <v>5</v>
      </c>
      <c r="E4714">
        <v>1</v>
      </c>
      <c r="F4714">
        <v>32</v>
      </c>
      <c r="G4714">
        <v>1658</v>
      </c>
      <c r="H4714">
        <v>0.69999998807907104</v>
      </c>
      <c r="I4714">
        <v>9.3000001907348633</v>
      </c>
      <c r="J4714" t="s">
        <v>391</v>
      </c>
    </row>
    <row r="4715" spans="1:10" x14ac:dyDescent="0.2">
      <c r="A4715">
        <v>6</v>
      </c>
      <c r="B4715" t="s">
        <v>35</v>
      </c>
      <c r="C4715">
        <v>20</v>
      </c>
      <c r="D4715">
        <v>10</v>
      </c>
      <c r="E4715">
        <v>1</v>
      </c>
      <c r="F4715">
        <v>32</v>
      </c>
      <c r="G4715">
        <v>1632</v>
      </c>
      <c r="H4715">
        <v>0.69999998807907104</v>
      </c>
      <c r="I4715">
        <v>9.3000001907348633</v>
      </c>
      <c r="J4715" t="s">
        <v>391</v>
      </c>
    </row>
    <row r="4716" spans="1:10" x14ac:dyDescent="0.2">
      <c r="A4716">
        <v>7</v>
      </c>
      <c r="B4716" t="s">
        <v>36</v>
      </c>
      <c r="C4716">
        <v>20</v>
      </c>
      <c r="D4716">
        <v>10</v>
      </c>
      <c r="E4716">
        <v>1</v>
      </c>
      <c r="F4716">
        <v>32</v>
      </c>
      <c r="G4716">
        <v>1622</v>
      </c>
      <c r="H4716">
        <v>0.69999998807907104</v>
      </c>
      <c r="I4716">
        <v>9.3000001907348633</v>
      </c>
      <c r="J4716" t="s">
        <v>391</v>
      </c>
    </row>
    <row r="4717" spans="1:10" x14ac:dyDescent="0.2">
      <c r="A4717">
        <v>8</v>
      </c>
      <c r="B4717" t="s">
        <v>37</v>
      </c>
      <c r="C4717">
        <v>20</v>
      </c>
      <c r="D4717">
        <v>10</v>
      </c>
      <c r="E4717">
        <v>1</v>
      </c>
      <c r="F4717">
        <v>32</v>
      </c>
      <c r="G4717">
        <v>1642</v>
      </c>
      <c r="H4717">
        <v>0.69999998807907104</v>
      </c>
      <c r="I4717">
        <v>9.3000001907348633</v>
      </c>
      <c r="J4717" t="s">
        <v>391</v>
      </c>
    </row>
    <row r="4718" spans="1:10" x14ac:dyDescent="0.2">
      <c r="A4718">
        <v>9</v>
      </c>
      <c r="B4718" t="s">
        <v>38</v>
      </c>
      <c r="C4718">
        <v>20</v>
      </c>
      <c r="D4718">
        <v>10</v>
      </c>
      <c r="E4718">
        <v>1</v>
      </c>
      <c r="F4718">
        <v>32</v>
      </c>
      <c r="G4718">
        <v>1690</v>
      </c>
      <c r="H4718">
        <v>0.69999998807907104</v>
      </c>
      <c r="I4718" t="s">
        <v>392</v>
      </c>
      <c r="J4718" t="s">
        <v>393</v>
      </c>
    </row>
    <row r="4719" spans="1:10" x14ac:dyDescent="0.2">
      <c r="A4719">
        <v>10</v>
      </c>
      <c r="B4719" t="s">
        <v>39</v>
      </c>
      <c r="C4719">
        <v>30</v>
      </c>
      <c r="D4719">
        <v>15</v>
      </c>
      <c r="E4719">
        <v>0</v>
      </c>
      <c r="F4719">
        <v>32</v>
      </c>
      <c r="G4719">
        <v>1706</v>
      </c>
      <c r="H4719">
        <v>0.69999998807907104</v>
      </c>
      <c r="I4719" t="s">
        <v>392</v>
      </c>
      <c r="J4719" t="s">
        <v>393</v>
      </c>
    </row>
    <row r="4720" spans="1:10" x14ac:dyDescent="0.2">
      <c r="A4720">
        <v>11</v>
      </c>
      <c r="B4720" t="s">
        <v>40</v>
      </c>
      <c r="C4720">
        <v>30</v>
      </c>
      <c r="D4720">
        <v>15</v>
      </c>
      <c r="E4720">
        <v>1</v>
      </c>
      <c r="F4720">
        <v>32</v>
      </c>
      <c r="G4720">
        <v>1738</v>
      </c>
      <c r="H4720">
        <v>0.69999998807907104</v>
      </c>
      <c r="I4720" t="s">
        <v>392</v>
      </c>
      <c r="J4720" t="s">
        <v>393</v>
      </c>
    </row>
    <row r="4722" spans="1:8" x14ac:dyDescent="0.2">
      <c r="A4722" t="s">
        <v>394</v>
      </c>
    </row>
    <row r="4723" spans="1:8" x14ac:dyDescent="0.2">
      <c r="A4723" t="s">
        <v>395</v>
      </c>
      <c r="B4723" t="s">
        <v>396</v>
      </c>
      <c r="C4723">
        <v>2</v>
      </c>
      <c r="D4723">
        <v>3</v>
      </c>
      <c r="E4723">
        <v>4</v>
      </c>
      <c r="F4723">
        <v>5</v>
      </c>
    </row>
    <row r="4724" spans="1:8" x14ac:dyDescent="0.2">
      <c r="A4724">
        <v>1</v>
      </c>
      <c r="B4724" t="s">
        <v>397</v>
      </c>
      <c r="C4724" t="s">
        <v>398</v>
      </c>
      <c r="D4724" t="s">
        <v>392</v>
      </c>
      <c r="E4724" t="s">
        <v>399</v>
      </c>
      <c r="F4724" t="s">
        <v>400</v>
      </c>
    </row>
    <row r="4725" spans="1:8" x14ac:dyDescent="0.2">
      <c r="A4725">
        <v>2</v>
      </c>
      <c r="B4725" t="s">
        <v>392</v>
      </c>
      <c r="C4725" t="s">
        <v>401</v>
      </c>
      <c r="D4725" t="s">
        <v>392</v>
      </c>
      <c r="E4725" t="s">
        <v>402</v>
      </c>
      <c r="F4725" t="s">
        <v>403</v>
      </c>
    </row>
    <row r="4726" spans="1:8" x14ac:dyDescent="0.2">
      <c r="A4726">
        <v>3</v>
      </c>
      <c r="B4726" t="s">
        <v>392</v>
      </c>
      <c r="C4726" t="s">
        <v>404</v>
      </c>
      <c r="D4726" t="s">
        <v>392</v>
      </c>
      <c r="E4726" t="s">
        <v>405</v>
      </c>
      <c r="F4726" t="s">
        <v>40</v>
      </c>
    </row>
    <row r="4727" spans="1:8" x14ac:dyDescent="0.2">
      <c r="A4727">
        <v>4</v>
      </c>
      <c r="B4727" t="s">
        <v>392</v>
      </c>
      <c r="C4727" t="s">
        <v>392</v>
      </c>
      <c r="D4727" t="s">
        <v>392</v>
      </c>
      <c r="E4727" t="s">
        <v>406</v>
      </c>
      <c r="F4727" t="s">
        <v>392</v>
      </c>
    </row>
    <row r="4729" spans="1:8" x14ac:dyDescent="0.2">
      <c r="A4729" t="s">
        <v>407</v>
      </c>
    </row>
    <row r="4731" spans="1:8" x14ac:dyDescent="0.2">
      <c r="A4731" t="s">
        <v>408</v>
      </c>
    </row>
    <row r="4732" spans="1:8" x14ac:dyDescent="0.2">
      <c r="A4732" t="s">
        <v>21</v>
      </c>
      <c r="B4732" t="s">
        <v>22</v>
      </c>
      <c r="C4732" t="s">
        <v>409</v>
      </c>
      <c r="D4732" t="s">
        <v>43</v>
      </c>
      <c r="E4732" t="s">
        <v>410</v>
      </c>
      <c r="F4732" t="s">
        <v>46</v>
      </c>
      <c r="G4732" t="s">
        <v>47</v>
      </c>
      <c r="H4732" t="s">
        <v>30</v>
      </c>
    </row>
    <row r="4733" spans="1:8" x14ac:dyDescent="0.2">
      <c r="A4733">
        <v>1</v>
      </c>
      <c r="B4733" t="s">
        <v>30</v>
      </c>
      <c r="C4733" t="s">
        <v>411</v>
      </c>
      <c r="D4733">
        <v>3.7672998905181885</v>
      </c>
      <c r="E4733">
        <v>3.4723999500274658</v>
      </c>
      <c r="F4733">
        <v>21.532199859619141</v>
      </c>
      <c r="G4733">
        <v>0.16130000352859497</v>
      </c>
      <c r="H4733">
        <v>1</v>
      </c>
    </row>
    <row r="4734" spans="1:8" x14ac:dyDescent="0.2">
      <c r="A4734">
        <v>2</v>
      </c>
      <c r="B4734" t="s">
        <v>31</v>
      </c>
      <c r="C4734" t="s">
        <v>412</v>
      </c>
      <c r="D4734">
        <v>7.5739998817443848</v>
      </c>
      <c r="E4734">
        <v>1.614799976348877</v>
      </c>
      <c r="F4734">
        <v>1.996399998664856</v>
      </c>
      <c r="G4734">
        <v>0.80889999866485596</v>
      </c>
      <c r="H4734">
        <v>1</v>
      </c>
    </row>
    <row r="4735" spans="1:8" x14ac:dyDescent="0.2">
      <c r="A4735">
        <v>3</v>
      </c>
      <c r="B4735" t="s">
        <v>50</v>
      </c>
      <c r="C4735" t="s">
        <v>413</v>
      </c>
      <c r="D4735">
        <v>15.250300407409668</v>
      </c>
      <c r="E4735">
        <v>1.0709999799728394</v>
      </c>
      <c r="F4735">
        <v>1.2035000324249268</v>
      </c>
      <c r="G4735">
        <v>0.88969999551773071</v>
      </c>
      <c r="H4735">
        <v>1.0002000331878662</v>
      </c>
    </row>
    <row r="4736" spans="1:8" x14ac:dyDescent="0.2">
      <c r="A4736">
        <v>4</v>
      </c>
      <c r="B4736" t="s">
        <v>51</v>
      </c>
      <c r="C4736" t="s">
        <v>414</v>
      </c>
      <c r="D4736">
        <v>24.793899536132812</v>
      </c>
      <c r="E4736">
        <v>0.86309999227523804</v>
      </c>
      <c r="F4736">
        <v>0.93500000238418579</v>
      </c>
      <c r="G4736">
        <v>0.92309999465942383</v>
      </c>
      <c r="H4736">
        <v>1.0001000165939331</v>
      </c>
    </row>
    <row r="4737" spans="1:9" x14ac:dyDescent="0.2">
      <c r="A4737">
        <v>5</v>
      </c>
      <c r="B4737" t="s">
        <v>52</v>
      </c>
      <c r="C4737" t="s">
        <v>415</v>
      </c>
      <c r="D4737">
        <v>11.592599868774414</v>
      </c>
      <c r="E4737">
        <v>5.3768000602722168</v>
      </c>
      <c r="F4737">
        <v>10.723799705505371</v>
      </c>
      <c r="G4737">
        <v>0.49950000643730164</v>
      </c>
      <c r="H4737">
        <v>1.0038000345230103</v>
      </c>
    </row>
    <row r="4738" spans="1:9" x14ac:dyDescent="0.2">
      <c r="A4738">
        <v>6</v>
      </c>
      <c r="B4738" t="s">
        <v>53</v>
      </c>
      <c r="C4738" t="s">
        <v>416</v>
      </c>
      <c r="D4738">
        <v>21.579999923706055</v>
      </c>
      <c r="E4738">
        <v>3.6456000804901123</v>
      </c>
      <c r="F4738">
        <v>5.8873000144958496</v>
      </c>
      <c r="G4738">
        <v>0.61500000953674316</v>
      </c>
      <c r="H4738">
        <v>1.0068999528884888</v>
      </c>
    </row>
    <row r="4739" spans="1:9" x14ac:dyDescent="0.2">
      <c r="A4739">
        <v>7</v>
      </c>
      <c r="B4739" t="s">
        <v>54</v>
      </c>
      <c r="C4739" t="s">
        <v>414</v>
      </c>
      <c r="D4739">
        <v>55.340999603271484</v>
      </c>
      <c r="E4739">
        <v>3.2097001075744629</v>
      </c>
      <c r="F4739">
        <v>4.4021000862121582</v>
      </c>
      <c r="G4739">
        <v>0.72850000858306885</v>
      </c>
      <c r="H4739">
        <v>1.0009000301361084</v>
      </c>
    </row>
    <row r="4740" spans="1:9" x14ac:dyDescent="0.2">
      <c r="A4740">
        <v>8</v>
      </c>
      <c r="B4740" t="s">
        <v>55</v>
      </c>
      <c r="C4740" t="s">
        <v>416</v>
      </c>
      <c r="D4740">
        <v>20.350000381469727</v>
      </c>
      <c r="E4740">
        <v>4.6729998588562012</v>
      </c>
      <c r="F4740">
        <v>7.9214000701904297</v>
      </c>
      <c r="G4740">
        <v>0.58609998226165771</v>
      </c>
      <c r="H4740">
        <v>1.0065000057220459</v>
      </c>
    </row>
    <row r="4741" spans="1:9" x14ac:dyDescent="0.2">
      <c r="A4741">
        <v>9</v>
      </c>
      <c r="B4741" t="s">
        <v>56</v>
      </c>
      <c r="C4741" t="s">
        <v>417</v>
      </c>
      <c r="D4741">
        <v>23.877099990844727</v>
      </c>
      <c r="E4741">
        <v>0.19910000264644623</v>
      </c>
      <c r="F4741">
        <v>0.20250000059604645</v>
      </c>
      <c r="G4741">
        <v>0.98320001363754272</v>
      </c>
      <c r="H4741">
        <v>1</v>
      </c>
    </row>
    <row r="4742" spans="1:9" x14ac:dyDescent="0.2">
      <c r="A4742">
        <v>10</v>
      </c>
      <c r="B4742" t="s">
        <v>57</v>
      </c>
      <c r="C4742" t="s">
        <v>418</v>
      </c>
      <c r="D4742">
        <v>42.30059814453125</v>
      </c>
      <c r="E4742">
        <v>0.26780000329017639</v>
      </c>
      <c r="F4742">
        <v>0.27369999885559082</v>
      </c>
      <c r="G4742">
        <v>0.97869998216629028</v>
      </c>
      <c r="H4742">
        <v>1</v>
      </c>
    </row>
    <row r="4743" spans="1:9" x14ac:dyDescent="0.2">
      <c r="A4743">
        <v>11</v>
      </c>
      <c r="B4743" t="s">
        <v>58</v>
      </c>
      <c r="C4743" t="s">
        <v>419</v>
      </c>
      <c r="D4743">
        <v>99.9833984375</v>
      </c>
      <c r="E4743">
        <v>0.59130001068115234</v>
      </c>
      <c r="F4743">
        <v>0.60600000619888306</v>
      </c>
      <c r="G4743">
        <v>0.9757000207901001</v>
      </c>
      <c r="H4743">
        <v>1</v>
      </c>
    </row>
    <row r="4745" spans="1:9" x14ac:dyDescent="0.2">
      <c r="A4745" t="s">
        <v>420</v>
      </c>
    </row>
    <row r="4746" spans="1:9" x14ac:dyDescent="0.2">
      <c r="A4746" t="s">
        <v>21</v>
      </c>
      <c r="B4746" t="s">
        <v>22</v>
      </c>
      <c r="C4746" t="s">
        <v>421</v>
      </c>
      <c r="D4746" t="s">
        <v>24</v>
      </c>
      <c r="E4746" t="s">
        <v>422</v>
      </c>
      <c r="F4746" t="s">
        <v>423</v>
      </c>
      <c r="G4746" t="s">
        <v>27</v>
      </c>
      <c r="H4746" t="s">
        <v>424</v>
      </c>
      <c r="I4746" t="s">
        <v>425</v>
      </c>
    </row>
    <row r="4747" spans="1:9" x14ac:dyDescent="0.2">
      <c r="A4747">
        <v>1</v>
      </c>
      <c r="B4747" t="s">
        <v>30</v>
      </c>
      <c r="C4747">
        <v>2.0010000767456404E-8</v>
      </c>
      <c r="D4747">
        <v>518.70001220703125</v>
      </c>
      <c r="E4747">
        <v>137.5</v>
      </c>
      <c r="F4747">
        <v>84</v>
      </c>
      <c r="G4747">
        <v>0.74000000953674316</v>
      </c>
      <c r="H4747" t="s">
        <v>426</v>
      </c>
      <c r="I4747" t="s">
        <v>427</v>
      </c>
    </row>
    <row r="4748" spans="1:9" x14ac:dyDescent="0.2">
      <c r="A4748">
        <v>2</v>
      </c>
      <c r="B4748" t="s">
        <v>31</v>
      </c>
      <c r="C4748">
        <v>2.0010000767456404E-8</v>
      </c>
      <c r="D4748">
        <v>2201.199951171875</v>
      </c>
      <c r="E4748">
        <v>15.699999809265137</v>
      </c>
      <c r="F4748">
        <v>11</v>
      </c>
      <c r="G4748">
        <v>0.30000001192092896</v>
      </c>
      <c r="H4748" t="s">
        <v>426</v>
      </c>
      <c r="I4748" t="s">
        <v>428</v>
      </c>
    </row>
    <row r="4749" spans="1:9" x14ac:dyDescent="0.2">
      <c r="A4749">
        <v>3</v>
      </c>
      <c r="B4749" t="s">
        <v>32</v>
      </c>
      <c r="C4749">
        <v>2.0010000767456404E-8</v>
      </c>
      <c r="D4749">
        <v>5679.7998046875</v>
      </c>
      <c r="E4749">
        <v>33.599998474121094</v>
      </c>
      <c r="F4749">
        <v>22.700000762939453</v>
      </c>
      <c r="G4749">
        <v>0.18999999761581421</v>
      </c>
      <c r="H4749" t="s">
        <v>426</v>
      </c>
      <c r="I4749" t="s">
        <v>429</v>
      </c>
    </row>
    <row r="4750" spans="1:9" x14ac:dyDescent="0.2">
      <c r="A4750">
        <v>4</v>
      </c>
      <c r="B4750" t="s">
        <v>33</v>
      </c>
      <c r="C4750">
        <v>1.9990000765801597E-8</v>
      </c>
      <c r="D4750">
        <v>9333.5</v>
      </c>
      <c r="E4750">
        <v>48.799999237060547</v>
      </c>
      <c r="F4750">
        <v>43.299999237060547</v>
      </c>
      <c r="G4750">
        <v>0.15000000596046448</v>
      </c>
      <c r="H4750" t="s">
        <v>426</v>
      </c>
      <c r="I4750" t="s">
        <v>430</v>
      </c>
    </row>
    <row r="4751" spans="1:9" x14ac:dyDescent="0.2">
      <c r="A4751">
        <v>5</v>
      </c>
      <c r="B4751" t="s">
        <v>34</v>
      </c>
      <c r="C4751">
        <v>1.9990000765801597E-8</v>
      </c>
      <c r="D4751">
        <v>946.0999755859375</v>
      </c>
      <c r="E4751">
        <v>8</v>
      </c>
      <c r="F4751">
        <v>6</v>
      </c>
      <c r="G4751">
        <v>0.46000000834465027</v>
      </c>
      <c r="H4751" t="s">
        <v>426</v>
      </c>
      <c r="I4751" t="s">
        <v>431</v>
      </c>
    </row>
    <row r="4752" spans="1:9" x14ac:dyDescent="0.2">
      <c r="A4752">
        <v>6</v>
      </c>
      <c r="B4752" t="s">
        <v>35</v>
      </c>
      <c r="C4752">
        <v>1.9999999878450581E-8</v>
      </c>
      <c r="D4752">
        <v>3476.10009765625</v>
      </c>
      <c r="E4752">
        <v>37.200000762939453</v>
      </c>
      <c r="F4752">
        <v>18.200000762939453</v>
      </c>
      <c r="G4752">
        <v>0.23999999463558197</v>
      </c>
      <c r="H4752" t="s">
        <v>426</v>
      </c>
      <c r="I4752" t="s">
        <v>432</v>
      </c>
    </row>
    <row r="4753" spans="1:10" x14ac:dyDescent="0.2">
      <c r="A4753">
        <v>7</v>
      </c>
      <c r="B4753" t="s">
        <v>36</v>
      </c>
      <c r="C4753">
        <v>1.9990000765801597E-8</v>
      </c>
      <c r="D4753">
        <v>10542.5</v>
      </c>
      <c r="E4753">
        <v>126.69999694824219</v>
      </c>
      <c r="F4753">
        <v>38.400001525878906</v>
      </c>
      <c r="G4753">
        <v>0.14000000059604645</v>
      </c>
      <c r="H4753" t="s">
        <v>426</v>
      </c>
      <c r="I4753" t="s">
        <v>430</v>
      </c>
    </row>
    <row r="4754" spans="1:10" x14ac:dyDescent="0.2">
      <c r="A4754">
        <v>8</v>
      </c>
      <c r="B4754" t="s">
        <v>37</v>
      </c>
      <c r="C4754">
        <v>1.9999999878450581E-8</v>
      </c>
      <c r="D4754">
        <v>2742.5</v>
      </c>
      <c r="E4754">
        <v>17.200000762939453</v>
      </c>
      <c r="F4754">
        <v>15</v>
      </c>
      <c r="G4754">
        <v>0.27000001072883606</v>
      </c>
      <c r="H4754" t="s">
        <v>426</v>
      </c>
      <c r="I4754" t="s">
        <v>432</v>
      </c>
    </row>
    <row r="4755" spans="1:10" x14ac:dyDescent="0.2">
      <c r="A4755">
        <v>9</v>
      </c>
      <c r="B4755" t="s">
        <v>38</v>
      </c>
      <c r="C4755">
        <v>1.9990000765801597E-8</v>
      </c>
      <c r="D4755">
        <v>2234.10009765625</v>
      </c>
      <c r="E4755">
        <v>26</v>
      </c>
      <c r="F4755">
        <v>23.200000762939453</v>
      </c>
      <c r="G4755">
        <v>0.30000001192092896</v>
      </c>
      <c r="H4755" t="s">
        <v>426</v>
      </c>
      <c r="I4755" t="s">
        <v>433</v>
      </c>
    </row>
    <row r="4756" spans="1:10" x14ac:dyDescent="0.2">
      <c r="A4756">
        <v>10</v>
      </c>
      <c r="B4756" t="s">
        <v>39</v>
      </c>
      <c r="C4756">
        <v>1.9990000765801597E-8</v>
      </c>
      <c r="D4756">
        <v>3787.300048828125</v>
      </c>
      <c r="E4756">
        <v>69.599998474121094</v>
      </c>
      <c r="F4756">
        <v>20.200000762939453</v>
      </c>
      <c r="G4756">
        <v>0.23000000417232513</v>
      </c>
      <c r="H4756" t="s">
        <v>426</v>
      </c>
      <c r="I4756" t="s">
        <v>434</v>
      </c>
    </row>
    <row r="4757" spans="1:10" x14ac:dyDescent="0.2">
      <c r="A4757">
        <v>11</v>
      </c>
      <c r="B4757" t="s">
        <v>40</v>
      </c>
      <c r="C4757">
        <v>2.0010000767456404E-8</v>
      </c>
      <c r="D4757">
        <v>4901</v>
      </c>
      <c r="E4757">
        <v>11.699999809265137</v>
      </c>
      <c r="F4757">
        <v>9.8999996185302734</v>
      </c>
      <c r="G4757">
        <v>0.20000000298023224</v>
      </c>
      <c r="H4757" t="s">
        <v>426</v>
      </c>
      <c r="I4757" t="s">
        <v>435</v>
      </c>
    </row>
    <row r="4759" spans="1:10" x14ac:dyDescent="0.2">
      <c r="A4759" t="s">
        <v>62</v>
      </c>
    </row>
    <row r="4762" spans="1:10" x14ac:dyDescent="0.2">
      <c r="A4762" t="s">
        <v>368</v>
      </c>
    </row>
    <row r="4763" spans="1:10" x14ac:dyDescent="0.2">
      <c r="A4763" t="s">
        <v>369</v>
      </c>
    </row>
    <row r="4764" spans="1:10" x14ac:dyDescent="0.2">
      <c r="A4764" t="s">
        <v>21</v>
      </c>
      <c r="B4764" t="s">
        <v>22</v>
      </c>
      <c r="C4764" t="s">
        <v>370</v>
      </c>
      <c r="D4764" t="s">
        <v>371</v>
      </c>
      <c r="E4764" t="s">
        <v>372</v>
      </c>
      <c r="F4764" t="s">
        <v>373</v>
      </c>
      <c r="G4764" t="s">
        <v>374</v>
      </c>
      <c r="H4764" t="s">
        <v>375</v>
      </c>
      <c r="I4764" t="s">
        <v>376</v>
      </c>
      <c r="J4764" t="s">
        <v>377</v>
      </c>
    </row>
    <row r="4765" spans="1:10" x14ac:dyDescent="0.2">
      <c r="A4765">
        <v>1</v>
      </c>
      <c r="B4765" t="s">
        <v>30</v>
      </c>
      <c r="C4765" t="s">
        <v>378</v>
      </c>
      <c r="D4765" t="s">
        <v>379</v>
      </c>
      <c r="E4765">
        <v>1</v>
      </c>
      <c r="F4765">
        <v>15</v>
      </c>
      <c r="G4765">
        <v>84.869003295898438</v>
      </c>
      <c r="H4765">
        <v>1.8320000171661377</v>
      </c>
      <c r="I4765">
        <v>6</v>
      </c>
      <c r="J4765">
        <v>5</v>
      </c>
    </row>
    <row r="4766" spans="1:10" x14ac:dyDescent="0.2">
      <c r="A4766">
        <v>2</v>
      </c>
      <c r="B4766" t="s">
        <v>31</v>
      </c>
      <c r="C4766" t="s">
        <v>378</v>
      </c>
      <c r="D4766" t="s">
        <v>380</v>
      </c>
      <c r="E4766">
        <v>2</v>
      </c>
      <c r="F4766">
        <v>15</v>
      </c>
      <c r="G4766">
        <v>151.10800170898438</v>
      </c>
      <c r="H4766">
        <v>0.47277998924255371</v>
      </c>
      <c r="I4766">
        <v>2</v>
      </c>
      <c r="J4766">
        <v>2</v>
      </c>
    </row>
    <row r="4767" spans="1:10" x14ac:dyDescent="0.2">
      <c r="A4767">
        <v>3</v>
      </c>
      <c r="B4767" t="s">
        <v>32</v>
      </c>
      <c r="C4767" t="s">
        <v>378</v>
      </c>
      <c r="D4767" t="s">
        <v>380</v>
      </c>
      <c r="E4767">
        <v>2</v>
      </c>
      <c r="F4767">
        <v>15</v>
      </c>
      <c r="G4767">
        <v>119.48699951171875</v>
      </c>
      <c r="H4767">
        <v>0.37413999438285828</v>
      </c>
      <c r="I4767">
        <v>3</v>
      </c>
      <c r="J4767">
        <v>7</v>
      </c>
    </row>
    <row r="4768" spans="1:10" x14ac:dyDescent="0.2">
      <c r="A4768">
        <v>4</v>
      </c>
      <c r="B4768" t="s">
        <v>33</v>
      </c>
      <c r="C4768" t="s">
        <v>378</v>
      </c>
      <c r="D4768" t="s">
        <v>380</v>
      </c>
      <c r="E4768">
        <v>2</v>
      </c>
      <c r="F4768">
        <v>15</v>
      </c>
      <c r="G4768">
        <v>107.24500274658203</v>
      </c>
      <c r="H4768">
        <v>0.33583998680114746</v>
      </c>
      <c r="I4768">
        <v>2</v>
      </c>
      <c r="J4768">
        <v>2.4000000953674316</v>
      </c>
    </row>
    <row r="4769" spans="1:10" x14ac:dyDescent="0.2">
      <c r="A4769">
        <v>5</v>
      </c>
      <c r="B4769" t="s">
        <v>34</v>
      </c>
      <c r="C4769" t="s">
        <v>378</v>
      </c>
      <c r="D4769" t="s">
        <v>381</v>
      </c>
      <c r="E4769">
        <v>4</v>
      </c>
      <c r="F4769">
        <v>15</v>
      </c>
      <c r="G4769">
        <v>129.45700073242188</v>
      </c>
      <c r="H4769">
        <v>1.1910099983215332</v>
      </c>
      <c r="I4769">
        <v>4.9000000953674316</v>
      </c>
      <c r="J4769">
        <v>4.1999998092651367</v>
      </c>
    </row>
    <row r="4770" spans="1:10" x14ac:dyDescent="0.2">
      <c r="A4770">
        <v>6</v>
      </c>
      <c r="B4770" t="s">
        <v>35</v>
      </c>
      <c r="C4770" t="s">
        <v>378</v>
      </c>
      <c r="D4770" t="s">
        <v>381</v>
      </c>
      <c r="E4770">
        <v>4</v>
      </c>
      <c r="F4770">
        <v>15</v>
      </c>
      <c r="G4770">
        <v>90.679000854492188</v>
      </c>
      <c r="H4770">
        <v>0.83393001556396484</v>
      </c>
      <c r="I4770">
        <v>5.5</v>
      </c>
      <c r="J4770">
        <v>5.9000000953674316</v>
      </c>
    </row>
    <row r="4771" spans="1:10" x14ac:dyDescent="0.2">
      <c r="A4771">
        <v>7</v>
      </c>
      <c r="B4771" t="s">
        <v>36</v>
      </c>
      <c r="C4771" t="s">
        <v>378</v>
      </c>
      <c r="D4771" t="s">
        <v>381</v>
      </c>
      <c r="E4771">
        <v>4</v>
      </c>
      <c r="F4771">
        <v>15</v>
      </c>
      <c r="G4771">
        <v>77.502998352050781</v>
      </c>
      <c r="H4771">
        <v>0.71253997087478638</v>
      </c>
      <c r="I4771">
        <v>3.2999999523162842</v>
      </c>
      <c r="J4771">
        <v>4.0999999046325684</v>
      </c>
    </row>
    <row r="4772" spans="1:10" x14ac:dyDescent="0.2">
      <c r="A4772">
        <v>8</v>
      </c>
      <c r="B4772" t="s">
        <v>37</v>
      </c>
      <c r="C4772" t="s">
        <v>378</v>
      </c>
      <c r="D4772" t="s">
        <v>381</v>
      </c>
      <c r="E4772">
        <v>4</v>
      </c>
      <c r="F4772">
        <v>15</v>
      </c>
      <c r="G4772">
        <v>107.51300048828125</v>
      </c>
      <c r="H4772">
        <v>0.98900002241134644</v>
      </c>
      <c r="I4772">
        <v>7.5</v>
      </c>
      <c r="J4772">
        <v>3</v>
      </c>
    </row>
    <row r="4773" spans="1:10" x14ac:dyDescent="0.2">
      <c r="A4773">
        <v>9</v>
      </c>
      <c r="B4773" t="s">
        <v>38</v>
      </c>
      <c r="C4773" t="s">
        <v>378</v>
      </c>
      <c r="D4773" t="s">
        <v>382</v>
      </c>
      <c r="E4773">
        <v>5</v>
      </c>
      <c r="F4773">
        <v>15</v>
      </c>
      <c r="G4773">
        <v>134.93400573730469</v>
      </c>
      <c r="H4773">
        <v>0.19359999895095825</v>
      </c>
      <c r="I4773">
        <v>3.5</v>
      </c>
      <c r="J4773">
        <v>3.5999999046325684</v>
      </c>
    </row>
    <row r="4774" spans="1:10" x14ac:dyDescent="0.2">
      <c r="A4774">
        <v>10</v>
      </c>
      <c r="B4774" t="s">
        <v>39</v>
      </c>
      <c r="C4774" t="s">
        <v>378</v>
      </c>
      <c r="D4774" t="s">
        <v>382</v>
      </c>
      <c r="E4774">
        <v>5</v>
      </c>
      <c r="F4774">
        <v>15</v>
      </c>
      <c r="G4774">
        <v>146.42500305175781</v>
      </c>
      <c r="H4774">
        <v>0.21017999947071075</v>
      </c>
      <c r="I4774">
        <v>1</v>
      </c>
      <c r="J4774">
        <v>3.2999999523162842</v>
      </c>
    </row>
    <row r="4775" spans="1:10" x14ac:dyDescent="0.2">
      <c r="A4775">
        <v>11</v>
      </c>
      <c r="B4775" t="s">
        <v>40</v>
      </c>
      <c r="C4775" t="s">
        <v>378</v>
      </c>
      <c r="D4775" t="s">
        <v>382</v>
      </c>
      <c r="E4775">
        <v>5</v>
      </c>
      <c r="F4775">
        <v>15</v>
      </c>
      <c r="G4775">
        <v>191.38900756835938</v>
      </c>
      <c r="H4775">
        <v>0.27485001087188721</v>
      </c>
      <c r="I4775">
        <v>3</v>
      </c>
      <c r="J4775">
        <v>4</v>
      </c>
    </row>
    <row r="4777" spans="1:10" x14ac:dyDescent="0.2">
      <c r="A4777" t="s">
        <v>21</v>
      </c>
      <c r="B4777" t="s">
        <v>22</v>
      </c>
      <c r="C4777" t="s">
        <v>383</v>
      </c>
      <c r="D4777" t="s">
        <v>384</v>
      </c>
      <c r="E4777" t="s">
        <v>385</v>
      </c>
      <c r="F4777" t="s">
        <v>386</v>
      </c>
      <c r="G4777" t="s">
        <v>387</v>
      </c>
      <c r="H4777" t="s">
        <v>388</v>
      </c>
      <c r="I4777" t="s">
        <v>389</v>
      </c>
      <c r="J4777" t="s">
        <v>390</v>
      </c>
    </row>
    <row r="4778" spans="1:10" x14ac:dyDescent="0.2">
      <c r="A4778">
        <v>1</v>
      </c>
      <c r="B4778" t="s">
        <v>30</v>
      </c>
      <c r="C4778">
        <v>10</v>
      </c>
      <c r="D4778">
        <v>5</v>
      </c>
      <c r="E4778">
        <v>1</v>
      </c>
      <c r="F4778">
        <v>64</v>
      </c>
      <c r="G4778">
        <v>1630</v>
      </c>
      <c r="H4778">
        <v>0.69999998807907104</v>
      </c>
      <c r="I4778">
        <v>9.3000001907348633</v>
      </c>
      <c r="J4778" t="s">
        <v>391</v>
      </c>
    </row>
    <row r="4779" spans="1:10" x14ac:dyDescent="0.2">
      <c r="A4779">
        <v>2</v>
      </c>
      <c r="B4779" t="s">
        <v>31</v>
      </c>
      <c r="C4779">
        <v>20</v>
      </c>
      <c r="D4779">
        <v>10</v>
      </c>
      <c r="E4779">
        <v>0</v>
      </c>
      <c r="F4779">
        <v>64</v>
      </c>
      <c r="G4779">
        <v>1686</v>
      </c>
      <c r="H4779">
        <v>0.69999998807907104</v>
      </c>
      <c r="I4779" t="s">
        <v>392</v>
      </c>
      <c r="J4779" t="s">
        <v>393</v>
      </c>
    </row>
    <row r="4780" spans="1:10" x14ac:dyDescent="0.2">
      <c r="A4780">
        <v>3</v>
      </c>
      <c r="B4780" t="s">
        <v>32</v>
      </c>
      <c r="C4780">
        <v>20</v>
      </c>
      <c r="D4780">
        <v>10</v>
      </c>
      <c r="E4780">
        <v>0</v>
      </c>
      <c r="F4780">
        <v>64</v>
      </c>
      <c r="G4780">
        <v>1672</v>
      </c>
      <c r="H4780">
        <v>0.69999998807907104</v>
      </c>
      <c r="I4780" t="s">
        <v>392</v>
      </c>
      <c r="J4780" t="s">
        <v>393</v>
      </c>
    </row>
    <row r="4781" spans="1:10" x14ac:dyDescent="0.2">
      <c r="A4781">
        <v>4</v>
      </c>
      <c r="B4781" t="s">
        <v>33</v>
      </c>
      <c r="C4781">
        <v>20</v>
      </c>
      <c r="D4781">
        <v>10</v>
      </c>
      <c r="E4781">
        <v>1</v>
      </c>
      <c r="F4781">
        <v>64</v>
      </c>
      <c r="G4781">
        <v>1664</v>
      </c>
      <c r="H4781">
        <v>0.69999998807907104</v>
      </c>
      <c r="I4781" t="s">
        <v>392</v>
      </c>
      <c r="J4781" t="s">
        <v>393</v>
      </c>
    </row>
    <row r="4782" spans="1:10" x14ac:dyDescent="0.2">
      <c r="A4782">
        <v>5</v>
      </c>
      <c r="B4782" t="s">
        <v>34</v>
      </c>
      <c r="C4782">
        <v>10</v>
      </c>
      <c r="D4782">
        <v>5</v>
      </c>
      <c r="E4782">
        <v>1</v>
      </c>
      <c r="F4782">
        <v>32</v>
      </c>
      <c r="G4782">
        <v>1658</v>
      </c>
      <c r="H4782">
        <v>0.69999998807907104</v>
      </c>
      <c r="I4782">
        <v>9.3000001907348633</v>
      </c>
      <c r="J4782" t="s">
        <v>391</v>
      </c>
    </row>
    <row r="4783" spans="1:10" x14ac:dyDescent="0.2">
      <c r="A4783">
        <v>6</v>
      </c>
      <c r="B4783" t="s">
        <v>35</v>
      </c>
      <c r="C4783">
        <v>20</v>
      </c>
      <c r="D4783">
        <v>10</v>
      </c>
      <c r="E4783">
        <v>1</v>
      </c>
      <c r="F4783">
        <v>32</v>
      </c>
      <c r="G4783">
        <v>1632</v>
      </c>
      <c r="H4783">
        <v>0.69999998807907104</v>
      </c>
      <c r="I4783">
        <v>9.3000001907348633</v>
      </c>
      <c r="J4783" t="s">
        <v>391</v>
      </c>
    </row>
    <row r="4784" spans="1:10" x14ac:dyDescent="0.2">
      <c r="A4784">
        <v>7</v>
      </c>
      <c r="B4784" t="s">
        <v>36</v>
      </c>
      <c r="C4784">
        <v>20</v>
      </c>
      <c r="D4784">
        <v>10</v>
      </c>
      <c r="E4784">
        <v>1</v>
      </c>
      <c r="F4784">
        <v>32</v>
      </c>
      <c r="G4784">
        <v>1622</v>
      </c>
      <c r="H4784">
        <v>0.69999998807907104</v>
      </c>
      <c r="I4784">
        <v>9.3000001907348633</v>
      </c>
      <c r="J4784" t="s">
        <v>391</v>
      </c>
    </row>
    <row r="4785" spans="1:10" x14ac:dyDescent="0.2">
      <c r="A4785">
        <v>8</v>
      </c>
      <c r="B4785" t="s">
        <v>37</v>
      </c>
      <c r="C4785">
        <v>20</v>
      </c>
      <c r="D4785">
        <v>10</v>
      </c>
      <c r="E4785">
        <v>1</v>
      </c>
      <c r="F4785">
        <v>32</v>
      </c>
      <c r="G4785">
        <v>1642</v>
      </c>
      <c r="H4785">
        <v>0.69999998807907104</v>
      </c>
      <c r="I4785">
        <v>9.3000001907348633</v>
      </c>
      <c r="J4785" t="s">
        <v>391</v>
      </c>
    </row>
    <row r="4786" spans="1:10" x14ac:dyDescent="0.2">
      <c r="A4786">
        <v>9</v>
      </c>
      <c r="B4786" t="s">
        <v>38</v>
      </c>
      <c r="C4786">
        <v>20</v>
      </c>
      <c r="D4786">
        <v>10</v>
      </c>
      <c r="E4786">
        <v>1</v>
      </c>
      <c r="F4786">
        <v>32</v>
      </c>
      <c r="G4786">
        <v>1690</v>
      </c>
      <c r="H4786">
        <v>0.69999998807907104</v>
      </c>
      <c r="I4786" t="s">
        <v>392</v>
      </c>
      <c r="J4786" t="s">
        <v>393</v>
      </c>
    </row>
    <row r="4787" spans="1:10" x14ac:dyDescent="0.2">
      <c r="A4787">
        <v>10</v>
      </c>
      <c r="B4787" t="s">
        <v>39</v>
      </c>
      <c r="C4787">
        <v>30</v>
      </c>
      <c r="D4787">
        <v>15</v>
      </c>
      <c r="E4787">
        <v>0</v>
      </c>
      <c r="F4787">
        <v>32</v>
      </c>
      <c r="G4787">
        <v>1706</v>
      </c>
      <c r="H4787">
        <v>0.69999998807907104</v>
      </c>
      <c r="I4787" t="s">
        <v>392</v>
      </c>
      <c r="J4787" t="s">
        <v>393</v>
      </c>
    </row>
    <row r="4788" spans="1:10" x14ac:dyDescent="0.2">
      <c r="A4788">
        <v>11</v>
      </c>
      <c r="B4788" t="s">
        <v>40</v>
      </c>
      <c r="C4788">
        <v>30</v>
      </c>
      <c r="D4788">
        <v>15</v>
      </c>
      <c r="E4788">
        <v>1</v>
      </c>
      <c r="F4788">
        <v>32</v>
      </c>
      <c r="G4788">
        <v>1738</v>
      </c>
      <c r="H4788">
        <v>0.69999998807907104</v>
      </c>
      <c r="I4788" t="s">
        <v>392</v>
      </c>
      <c r="J4788" t="s">
        <v>393</v>
      </c>
    </row>
    <row r="4790" spans="1:10" x14ac:dyDescent="0.2">
      <c r="A4790" t="s">
        <v>394</v>
      </c>
    </row>
    <row r="4791" spans="1:10" x14ac:dyDescent="0.2">
      <c r="A4791" t="s">
        <v>395</v>
      </c>
      <c r="B4791" t="s">
        <v>396</v>
      </c>
      <c r="C4791">
        <v>2</v>
      </c>
      <c r="D4791">
        <v>3</v>
      </c>
      <c r="E4791">
        <v>4</v>
      </c>
      <c r="F4791">
        <v>5</v>
      </c>
    </row>
    <row r="4792" spans="1:10" x14ac:dyDescent="0.2">
      <c r="A4792">
        <v>1</v>
      </c>
      <c r="B4792" t="s">
        <v>397</v>
      </c>
      <c r="C4792" t="s">
        <v>398</v>
      </c>
      <c r="D4792" t="s">
        <v>392</v>
      </c>
      <c r="E4792" t="s">
        <v>399</v>
      </c>
      <c r="F4792" t="s">
        <v>400</v>
      </c>
    </row>
    <row r="4793" spans="1:10" x14ac:dyDescent="0.2">
      <c r="A4793">
        <v>2</v>
      </c>
      <c r="B4793" t="s">
        <v>392</v>
      </c>
      <c r="C4793" t="s">
        <v>401</v>
      </c>
      <c r="D4793" t="s">
        <v>392</v>
      </c>
      <c r="E4793" t="s">
        <v>402</v>
      </c>
      <c r="F4793" t="s">
        <v>403</v>
      </c>
    </row>
    <row r="4794" spans="1:10" x14ac:dyDescent="0.2">
      <c r="A4794">
        <v>3</v>
      </c>
      <c r="B4794" t="s">
        <v>392</v>
      </c>
      <c r="C4794" t="s">
        <v>404</v>
      </c>
      <c r="D4794" t="s">
        <v>392</v>
      </c>
      <c r="E4794" t="s">
        <v>405</v>
      </c>
      <c r="F4794" t="s">
        <v>40</v>
      </c>
    </row>
    <row r="4795" spans="1:10" x14ac:dyDescent="0.2">
      <c r="A4795">
        <v>4</v>
      </c>
      <c r="B4795" t="s">
        <v>392</v>
      </c>
      <c r="C4795" t="s">
        <v>392</v>
      </c>
      <c r="D4795" t="s">
        <v>392</v>
      </c>
      <c r="E4795" t="s">
        <v>406</v>
      </c>
      <c r="F4795" t="s">
        <v>392</v>
      </c>
    </row>
    <row r="4797" spans="1:10" x14ac:dyDescent="0.2">
      <c r="A4797" t="s">
        <v>407</v>
      </c>
    </row>
    <row r="4799" spans="1:10" x14ac:dyDescent="0.2">
      <c r="A4799" t="s">
        <v>408</v>
      </c>
    </row>
    <row r="4800" spans="1:10" x14ac:dyDescent="0.2">
      <c r="A4800" t="s">
        <v>21</v>
      </c>
      <c r="B4800" t="s">
        <v>22</v>
      </c>
      <c r="C4800" t="s">
        <v>409</v>
      </c>
      <c r="D4800" t="s">
        <v>43</v>
      </c>
      <c r="E4800" t="s">
        <v>410</v>
      </c>
      <c r="F4800" t="s">
        <v>46</v>
      </c>
      <c r="G4800" t="s">
        <v>47</v>
      </c>
      <c r="H4800" t="s">
        <v>30</v>
      </c>
    </row>
    <row r="4801" spans="1:9" x14ac:dyDescent="0.2">
      <c r="A4801">
        <v>1</v>
      </c>
      <c r="B4801" t="s">
        <v>30</v>
      </c>
      <c r="C4801" t="s">
        <v>411</v>
      </c>
      <c r="D4801">
        <v>3.7672998905181885</v>
      </c>
      <c r="E4801">
        <v>3.4723999500274658</v>
      </c>
      <c r="F4801">
        <v>21.532199859619141</v>
      </c>
      <c r="G4801">
        <v>0.16130000352859497</v>
      </c>
      <c r="H4801">
        <v>1</v>
      </c>
    </row>
    <row r="4802" spans="1:9" x14ac:dyDescent="0.2">
      <c r="A4802">
        <v>2</v>
      </c>
      <c r="B4802" t="s">
        <v>31</v>
      </c>
      <c r="C4802" t="s">
        <v>412</v>
      </c>
      <c r="D4802">
        <v>7.5739998817443848</v>
      </c>
      <c r="E4802">
        <v>1.614799976348877</v>
      </c>
      <c r="F4802">
        <v>1.996399998664856</v>
      </c>
      <c r="G4802">
        <v>0.80889999866485596</v>
      </c>
      <c r="H4802">
        <v>1</v>
      </c>
    </row>
    <row r="4803" spans="1:9" x14ac:dyDescent="0.2">
      <c r="A4803">
        <v>3</v>
      </c>
      <c r="B4803" t="s">
        <v>50</v>
      </c>
      <c r="C4803" t="s">
        <v>413</v>
      </c>
      <c r="D4803">
        <v>15.250300407409668</v>
      </c>
      <c r="E4803">
        <v>1.0709999799728394</v>
      </c>
      <c r="F4803">
        <v>1.2035000324249268</v>
      </c>
      <c r="G4803">
        <v>0.88969999551773071</v>
      </c>
      <c r="H4803">
        <v>1.0002000331878662</v>
      </c>
    </row>
    <row r="4804" spans="1:9" x14ac:dyDescent="0.2">
      <c r="A4804">
        <v>4</v>
      </c>
      <c r="B4804" t="s">
        <v>51</v>
      </c>
      <c r="C4804" t="s">
        <v>414</v>
      </c>
      <c r="D4804">
        <v>24.793899536132812</v>
      </c>
      <c r="E4804">
        <v>0.86309999227523804</v>
      </c>
      <c r="F4804">
        <v>0.93500000238418579</v>
      </c>
      <c r="G4804">
        <v>0.92309999465942383</v>
      </c>
      <c r="H4804">
        <v>1.0001000165939331</v>
      </c>
    </row>
    <row r="4805" spans="1:9" x14ac:dyDescent="0.2">
      <c r="A4805">
        <v>5</v>
      </c>
      <c r="B4805" t="s">
        <v>52</v>
      </c>
      <c r="C4805" t="s">
        <v>415</v>
      </c>
      <c r="D4805">
        <v>11.592599868774414</v>
      </c>
      <c r="E4805">
        <v>5.3768000602722168</v>
      </c>
      <c r="F4805">
        <v>10.723799705505371</v>
      </c>
      <c r="G4805">
        <v>0.49950000643730164</v>
      </c>
      <c r="H4805">
        <v>1.0038000345230103</v>
      </c>
    </row>
    <row r="4806" spans="1:9" x14ac:dyDescent="0.2">
      <c r="A4806">
        <v>6</v>
      </c>
      <c r="B4806" t="s">
        <v>53</v>
      </c>
      <c r="C4806" t="s">
        <v>416</v>
      </c>
      <c r="D4806">
        <v>21.579999923706055</v>
      </c>
      <c r="E4806">
        <v>3.6456000804901123</v>
      </c>
      <c r="F4806">
        <v>5.8873000144958496</v>
      </c>
      <c r="G4806">
        <v>0.61500000953674316</v>
      </c>
      <c r="H4806">
        <v>1.0068999528884888</v>
      </c>
    </row>
    <row r="4807" spans="1:9" x14ac:dyDescent="0.2">
      <c r="A4807">
        <v>7</v>
      </c>
      <c r="B4807" t="s">
        <v>54</v>
      </c>
      <c r="C4807" t="s">
        <v>414</v>
      </c>
      <c r="D4807">
        <v>55.340999603271484</v>
      </c>
      <c r="E4807">
        <v>3.2097001075744629</v>
      </c>
      <c r="F4807">
        <v>4.4021000862121582</v>
      </c>
      <c r="G4807">
        <v>0.72850000858306885</v>
      </c>
      <c r="H4807">
        <v>1.0009000301361084</v>
      </c>
    </row>
    <row r="4808" spans="1:9" x14ac:dyDescent="0.2">
      <c r="A4808">
        <v>8</v>
      </c>
      <c r="B4808" t="s">
        <v>55</v>
      </c>
      <c r="C4808" t="s">
        <v>416</v>
      </c>
      <c r="D4808">
        <v>20.350000381469727</v>
      </c>
      <c r="E4808">
        <v>4.6729998588562012</v>
      </c>
      <c r="F4808">
        <v>7.9214000701904297</v>
      </c>
      <c r="G4808">
        <v>0.58609998226165771</v>
      </c>
      <c r="H4808">
        <v>1.0065000057220459</v>
      </c>
    </row>
    <row r="4809" spans="1:9" x14ac:dyDescent="0.2">
      <c r="A4809">
        <v>9</v>
      </c>
      <c r="B4809" t="s">
        <v>56</v>
      </c>
      <c r="C4809" t="s">
        <v>417</v>
      </c>
      <c r="D4809">
        <v>23.877099990844727</v>
      </c>
      <c r="E4809">
        <v>0.19910000264644623</v>
      </c>
      <c r="F4809">
        <v>0.20250000059604645</v>
      </c>
      <c r="G4809">
        <v>0.98320001363754272</v>
      </c>
      <c r="H4809">
        <v>1</v>
      </c>
    </row>
    <row r="4810" spans="1:9" x14ac:dyDescent="0.2">
      <c r="A4810">
        <v>10</v>
      </c>
      <c r="B4810" t="s">
        <v>57</v>
      </c>
      <c r="C4810" t="s">
        <v>418</v>
      </c>
      <c r="D4810">
        <v>42.30059814453125</v>
      </c>
      <c r="E4810">
        <v>0.26780000329017639</v>
      </c>
      <c r="F4810">
        <v>0.27369999885559082</v>
      </c>
      <c r="G4810">
        <v>0.97869998216629028</v>
      </c>
      <c r="H4810">
        <v>1</v>
      </c>
    </row>
    <row r="4811" spans="1:9" x14ac:dyDescent="0.2">
      <c r="A4811">
        <v>11</v>
      </c>
      <c r="B4811" t="s">
        <v>58</v>
      </c>
      <c r="C4811" t="s">
        <v>419</v>
      </c>
      <c r="D4811">
        <v>99.9833984375</v>
      </c>
      <c r="E4811">
        <v>0.59130001068115234</v>
      </c>
      <c r="F4811">
        <v>0.60600000619888306</v>
      </c>
      <c r="G4811">
        <v>0.9757000207901001</v>
      </c>
      <c r="H4811">
        <v>1</v>
      </c>
    </row>
    <row r="4813" spans="1:9" x14ac:dyDescent="0.2">
      <c r="A4813" t="s">
        <v>420</v>
      </c>
    </row>
    <row r="4814" spans="1:9" x14ac:dyDescent="0.2">
      <c r="A4814" t="s">
        <v>21</v>
      </c>
      <c r="B4814" t="s">
        <v>22</v>
      </c>
      <c r="C4814" t="s">
        <v>421</v>
      </c>
      <c r="D4814" t="s">
        <v>24</v>
      </c>
      <c r="E4814" t="s">
        <v>422</v>
      </c>
      <c r="F4814" t="s">
        <v>423</v>
      </c>
      <c r="G4814" t="s">
        <v>27</v>
      </c>
      <c r="H4814" t="s">
        <v>424</v>
      </c>
      <c r="I4814" t="s">
        <v>425</v>
      </c>
    </row>
    <row r="4815" spans="1:9" x14ac:dyDescent="0.2">
      <c r="A4815">
        <v>1</v>
      </c>
      <c r="B4815" t="s">
        <v>30</v>
      </c>
      <c r="C4815">
        <v>2.0010000767456404E-8</v>
      </c>
      <c r="D4815">
        <v>518.70001220703125</v>
      </c>
      <c r="E4815">
        <v>137.5</v>
      </c>
      <c r="F4815">
        <v>84</v>
      </c>
      <c r="G4815">
        <v>0.74000000953674316</v>
      </c>
      <c r="H4815" t="s">
        <v>426</v>
      </c>
      <c r="I4815" t="s">
        <v>427</v>
      </c>
    </row>
    <row r="4816" spans="1:9" x14ac:dyDescent="0.2">
      <c r="A4816">
        <v>2</v>
      </c>
      <c r="B4816" t="s">
        <v>31</v>
      </c>
      <c r="C4816">
        <v>2.0010000767456404E-8</v>
      </c>
      <c r="D4816">
        <v>2201.199951171875</v>
      </c>
      <c r="E4816">
        <v>15.699999809265137</v>
      </c>
      <c r="F4816">
        <v>11</v>
      </c>
      <c r="G4816">
        <v>0.30000001192092896</v>
      </c>
      <c r="H4816" t="s">
        <v>426</v>
      </c>
      <c r="I4816" t="s">
        <v>428</v>
      </c>
    </row>
    <row r="4817" spans="1:10" x14ac:dyDescent="0.2">
      <c r="A4817">
        <v>3</v>
      </c>
      <c r="B4817" t="s">
        <v>32</v>
      </c>
      <c r="C4817">
        <v>2.0010000767456404E-8</v>
      </c>
      <c r="D4817">
        <v>5679.7998046875</v>
      </c>
      <c r="E4817">
        <v>33.599998474121094</v>
      </c>
      <c r="F4817">
        <v>22.700000762939453</v>
      </c>
      <c r="G4817">
        <v>0.18999999761581421</v>
      </c>
      <c r="H4817" t="s">
        <v>426</v>
      </c>
      <c r="I4817" t="s">
        <v>429</v>
      </c>
    </row>
    <row r="4818" spans="1:10" x14ac:dyDescent="0.2">
      <c r="A4818">
        <v>4</v>
      </c>
      <c r="B4818" t="s">
        <v>33</v>
      </c>
      <c r="C4818">
        <v>1.9990000765801597E-8</v>
      </c>
      <c r="D4818">
        <v>9333.5</v>
      </c>
      <c r="E4818">
        <v>48.799999237060547</v>
      </c>
      <c r="F4818">
        <v>43.299999237060547</v>
      </c>
      <c r="G4818">
        <v>0.15000000596046448</v>
      </c>
      <c r="H4818" t="s">
        <v>426</v>
      </c>
      <c r="I4818" t="s">
        <v>430</v>
      </c>
    </row>
    <row r="4819" spans="1:10" x14ac:dyDescent="0.2">
      <c r="A4819">
        <v>5</v>
      </c>
      <c r="B4819" t="s">
        <v>34</v>
      </c>
      <c r="C4819">
        <v>1.9990000765801597E-8</v>
      </c>
      <c r="D4819">
        <v>946.0999755859375</v>
      </c>
      <c r="E4819">
        <v>8</v>
      </c>
      <c r="F4819">
        <v>6</v>
      </c>
      <c r="G4819">
        <v>0.46000000834465027</v>
      </c>
      <c r="H4819" t="s">
        <v>426</v>
      </c>
      <c r="I4819" t="s">
        <v>431</v>
      </c>
    </row>
    <row r="4820" spans="1:10" x14ac:dyDescent="0.2">
      <c r="A4820">
        <v>6</v>
      </c>
      <c r="B4820" t="s">
        <v>35</v>
      </c>
      <c r="C4820">
        <v>1.9999999878450581E-8</v>
      </c>
      <c r="D4820">
        <v>3476.10009765625</v>
      </c>
      <c r="E4820">
        <v>37.200000762939453</v>
      </c>
      <c r="F4820">
        <v>18.200000762939453</v>
      </c>
      <c r="G4820">
        <v>0.23999999463558197</v>
      </c>
      <c r="H4820" t="s">
        <v>426</v>
      </c>
      <c r="I4820" t="s">
        <v>432</v>
      </c>
    </row>
    <row r="4821" spans="1:10" x14ac:dyDescent="0.2">
      <c r="A4821">
        <v>7</v>
      </c>
      <c r="B4821" t="s">
        <v>36</v>
      </c>
      <c r="C4821">
        <v>1.9990000765801597E-8</v>
      </c>
      <c r="D4821">
        <v>10542.5</v>
      </c>
      <c r="E4821">
        <v>126.69999694824219</v>
      </c>
      <c r="F4821">
        <v>38.400001525878906</v>
      </c>
      <c r="G4821">
        <v>0.14000000059604645</v>
      </c>
      <c r="H4821" t="s">
        <v>426</v>
      </c>
      <c r="I4821" t="s">
        <v>430</v>
      </c>
    </row>
    <row r="4822" spans="1:10" x14ac:dyDescent="0.2">
      <c r="A4822">
        <v>8</v>
      </c>
      <c r="B4822" t="s">
        <v>37</v>
      </c>
      <c r="C4822">
        <v>1.9999999878450581E-8</v>
      </c>
      <c r="D4822">
        <v>2742.5</v>
      </c>
      <c r="E4822">
        <v>17.200000762939453</v>
      </c>
      <c r="F4822">
        <v>15</v>
      </c>
      <c r="G4822">
        <v>0.27000001072883606</v>
      </c>
      <c r="H4822" t="s">
        <v>426</v>
      </c>
      <c r="I4822" t="s">
        <v>432</v>
      </c>
    </row>
    <row r="4823" spans="1:10" x14ac:dyDescent="0.2">
      <c r="A4823">
        <v>9</v>
      </c>
      <c r="B4823" t="s">
        <v>38</v>
      </c>
      <c r="C4823">
        <v>1.9990000765801597E-8</v>
      </c>
      <c r="D4823">
        <v>2234.10009765625</v>
      </c>
      <c r="E4823">
        <v>26</v>
      </c>
      <c r="F4823">
        <v>23.200000762939453</v>
      </c>
      <c r="G4823">
        <v>0.30000001192092896</v>
      </c>
      <c r="H4823" t="s">
        <v>426</v>
      </c>
      <c r="I4823" t="s">
        <v>433</v>
      </c>
    </row>
    <row r="4824" spans="1:10" x14ac:dyDescent="0.2">
      <c r="A4824">
        <v>10</v>
      </c>
      <c r="B4824" t="s">
        <v>39</v>
      </c>
      <c r="C4824">
        <v>1.9990000765801597E-8</v>
      </c>
      <c r="D4824">
        <v>3787.300048828125</v>
      </c>
      <c r="E4824">
        <v>69.599998474121094</v>
      </c>
      <c r="F4824">
        <v>20.200000762939453</v>
      </c>
      <c r="G4824">
        <v>0.23000000417232513</v>
      </c>
      <c r="H4824" t="s">
        <v>426</v>
      </c>
      <c r="I4824" t="s">
        <v>434</v>
      </c>
    </row>
    <row r="4825" spans="1:10" x14ac:dyDescent="0.2">
      <c r="A4825">
        <v>11</v>
      </c>
      <c r="B4825" t="s">
        <v>40</v>
      </c>
      <c r="C4825">
        <v>2.0010000767456404E-8</v>
      </c>
      <c r="D4825">
        <v>4901</v>
      </c>
      <c r="E4825">
        <v>11.699999809265137</v>
      </c>
      <c r="F4825">
        <v>9.8999996185302734</v>
      </c>
      <c r="G4825">
        <v>0.20000000298023224</v>
      </c>
      <c r="H4825" t="s">
        <v>426</v>
      </c>
      <c r="I4825" t="s">
        <v>435</v>
      </c>
    </row>
    <row r="4827" spans="1:10" x14ac:dyDescent="0.2">
      <c r="A4827" t="s">
        <v>62</v>
      </c>
    </row>
    <row r="4830" spans="1:10" x14ac:dyDescent="0.2">
      <c r="A4830" t="s">
        <v>368</v>
      </c>
    </row>
    <row r="4831" spans="1:10" x14ac:dyDescent="0.2">
      <c r="A4831" t="s">
        <v>369</v>
      </c>
    </row>
    <row r="4832" spans="1:10" x14ac:dyDescent="0.2">
      <c r="A4832" t="s">
        <v>21</v>
      </c>
      <c r="B4832" t="s">
        <v>22</v>
      </c>
      <c r="C4832" t="s">
        <v>370</v>
      </c>
      <c r="D4832" t="s">
        <v>371</v>
      </c>
      <c r="E4832" t="s">
        <v>372</v>
      </c>
      <c r="F4832" t="s">
        <v>373</v>
      </c>
      <c r="G4832" t="s">
        <v>374</v>
      </c>
      <c r="H4832" t="s">
        <v>375</v>
      </c>
      <c r="I4832" t="s">
        <v>376</v>
      </c>
      <c r="J4832" t="s">
        <v>377</v>
      </c>
    </row>
    <row r="4833" spans="1:10" x14ac:dyDescent="0.2">
      <c r="A4833">
        <v>1</v>
      </c>
      <c r="B4833" t="s">
        <v>30</v>
      </c>
      <c r="C4833" t="s">
        <v>378</v>
      </c>
      <c r="D4833" t="s">
        <v>379</v>
      </c>
      <c r="E4833">
        <v>1</v>
      </c>
      <c r="F4833">
        <v>15</v>
      </c>
      <c r="G4833">
        <v>84.869003295898438</v>
      </c>
      <c r="H4833">
        <v>1.8320000171661377</v>
      </c>
      <c r="I4833">
        <v>6</v>
      </c>
      <c r="J4833">
        <v>5</v>
      </c>
    </row>
    <row r="4834" spans="1:10" x14ac:dyDescent="0.2">
      <c r="A4834">
        <v>2</v>
      </c>
      <c r="B4834" t="s">
        <v>31</v>
      </c>
      <c r="C4834" t="s">
        <v>378</v>
      </c>
      <c r="D4834" t="s">
        <v>380</v>
      </c>
      <c r="E4834">
        <v>2</v>
      </c>
      <c r="F4834">
        <v>15</v>
      </c>
      <c r="G4834">
        <v>151.10800170898438</v>
      </c>
      <c r="H4834">
        <v>0.47277998924255371</v>
      </c>
      <c r="I4834">
        <v>2</v>
      </c>
      <c r="J4834">
        <v>2</v>
      </c>
    </row>
    <row r="4835" spans="1:10" x14ac:dyDescent="0.2">
      <c r="A4835">
        <v>3</v>
      </c>
      <c r="B4835" t="s">
        <v>32</v>
      </c>
      <c r="C4835" t="s">
        <v>378</v>
      </c>
      <c r="D4835" t="s">
        <v>380</v>
      </c>
      <c r="E4835">
        <v>2</v>
      </c>
      <c r="F4835">
        <v>15</v>
      </c>
      <c r="G4835">
        <v>119.48699951171875</v>
      </c>
      <c r="H4835">
        <v>0.37413999438285828</v>
      </c>
      <c r="I4835">
        <v>3</v>
      </c>
      <c r="J4835">
        <v>7</v>
      </c>
    </row>
    <row r="4836" spans="1:10" x14ac:dyDescent="0.2">
      <c r="A4836">
        <v>4</v>
      </c>
      <c r="B4836" t="s">
        <v>33</v>
      </c>
      <c r="C4836" t="s">
        <v>378</v>
      </c>
      <c r="D4836" t="s">
        <v>380</v>
      </c>
      <c r="E4836">
        <v>2</v>
      </c>
      <c r="F4836">
        <v>15</v>
      </c>
      <c r="G4836">
        <v>107.24500274658203</v>
      </c>
      <c r="H4836">
        <v>0.33583998680114746</v>
      </c>
      <c r="I4836">
        <v>2</v>
      </c>
      <c r="J4836">
        <v>2.4000000953674316</v>
      </c>
    </row>
    <row r="4837" spans="1:10" x14ac:dyDescent="0.2">
      <c r="A4837">
        <v>5</v>
      </c>
      <c r="B4837" t="s">
        <v>34</v>
      </c>
      <c r="C4837" t="s">
        <v>378</v>
      </c>
      <c r="D4837" t="s">
        <v>381</v>
      </c>
      <c r="E4837">
        <v>4</v>
      </c>
      <c r="F4837">
        <v>15</v>
      </c>
      <c r="G4837">
        <v>129.45700073242188</v>
      </c>
      <c r="H4837">
        <v>1.1910099983215332</v>
      </c>
      <c r="I4837">
        <v>4.9000000953674316</v>
      </c>
      <c r="J4837">
        <v>4.1999998092651367</v>
      </c>
    </row>
    <row r="4838" spans="1:10" x14ac:dyDescent="0.2">
      <c r="A4838">
        <v>6</v>
      </c>
      <c r="B4838" t="s">
        <v>35</v>
      </c>
      <c r="C4838" t="s">
        <v>378</v>
      </c>
      <c r="D4838" t="s">
        <v>381</v>
      </c>
      <c r="E4838">
        <v>4</v>
      </c>
      <c r="F4838">
        <v>15</v>
      </c>
      <c r="G4838">
        <v>90.679000854492188</v>
      </c>
      <c r="H4838">
        <v>0.83393001556396484</v>
      </c>
      <c r="I4838">
        <v>5.5</v>
      </c>
      <c r="J4838">
        <v>5.9000000953674316</v>
      </c>
    </row>
    <row r="4839" spans="1:10" x14ac:dyDescent="0.2">
      <c r="A4839">
        <v>7</v>
      </c>
      <c r="B4839" t="s">
        <v>36</v>
      </c>
      <c r="C4839" t="s">
        <v>378</v>
      </c>
      <c r="D4839" t="s">
        <v>381</v>
      </c>
      <c r="E4839">
        <v>4</v>
      </c>
      <c r="F4839">
        <v>15</v>
      </c>
      <c r="G4839">
        <v>77.502998352050781</v>
      </c>
      <c r="H4839">
        <v>0.71253997087478638</v>
      </c>
      <c r="I4839">
        <v>3.2999999523162842</v>
      </c>
      <c r="J4839">
        <v>4.0999999046325684</v>
      </c>
    </row>
    <row r="4840" spans="1:10" x14ac:dyDescent="0.2">
      <c r="A4840">
        <v>8</v>
      </c>
      <c r="B4840" t="s">
        <v>37</v>
      </c>
      <c r="C4840" t="s">
        <v>378</v>
      </c>
      <c r="D4840" t="s">
        <v>381</v>
      </c>
      <c r="E4840">
        <v>4</v>
      </c>
      <c r="F4840">
        <v>15</v>
      </c>
      <c r="G4840">
        <v>107.51300048828125</v>
      </c>
      <c r="H4840">
        <v>0.98900002241134644</v>
      </c>
      <c r="I4840">
        <v>7.5</v>
      </c>
      <c r="J4840">
        <v>3</v>
      </c>
    </row>
    <row r="4841" spans="1:10" x14ac:dyDescent="0.2">
      <c r="A4841">
        <v>9</v>
      </c>
      <c r="B4841" t="s">
        <v>38</v>
      </c>
      <c r="C4841" t="s">
        <v>378</v>
      </c>
      <c r="D4841" t="s">
        <v>382</v>
      </c>
      <c r="E4841">
        <v>5</v>
      </c>
      <c r="F4841">
        <v>15</v>
      </c>
      <c r="G4841">
        <v>134.93400573730469</v>
      </c>
      <c r="H4841">
        <v>0.19359999895095825</v>
      </c>
      <c r="I4841">
        <v>3.5</v>
      </c>
      <c r="J4841">
        <v>3.5999999046325684</v>
      </c>
    </row>
    <row r="4842" spans="1:10" x14ac:dyDescent="0.2">
      <c r="A4842">
        <v>10</v>
      </c>
      <c r="B4842" t="s">
        <v>39</v>
      </c>
      <c r="C4842" t="s">
        <v>378</v>
      </c>
      <c r="D4842" t="s">
        <v>382</v>
      </c>
      <c r="E4842">
        <v>5</v>
      </c>
      <c r="F4842">
        <v>15</v>
      </c>
      <c r="G4842">
        <v>146.42500305175781</v>
      </c>
      <c r="H4842">
        <v>0.21017999947071075</v>
      </c>
      <c r="I4842">
        <v>1</v>
      </c>
      <c r="J4842">
        <v>3.2999999523162842</v>
      </c>
    </row>
    <row r="4843" spans="1:10" x14ac:dyDescent="0.2">
      <c r="A4843">
        <v>11</v>
      </c>
      <c r="B4843" t="s">
        <v>40</v>
      </c>
      <c r="C4843" t="s">
        <v>378</v>
      </c>
      <c r="D4843" t="s">
        <v>382</v>
      </c>
      <c r="E4843">
        <v>5</v>
      </c>
      <c r="F4843">
        <v>15</v>
      </c>
      <c r="G4843">
        <v>191.38900756835938</v>
      </c>
      <c r="H4843">
        <v>0.27485001087188721</v>
      </c>
      <c r="I4843">
        <v>3</v>
      </c>
      <c r="J4843">
        <v>4</v>
      </c>
    </row>
    <row r="4845" spans="1:10" x14ac:dyDescent="0.2">
      <c r="A4845" t="s">
        <v>21</v>
      </c>
      <c r="B4845" t="s">
        <v>22</v>
      </c>
      <c r="C4845" t="s">
        <v>383</v>
      </c>
      <c r="D4845" t="s">
        <v>384</v>
      </c>
      <c r="E4845" t="s">
        <v>385</v>
      </c>
      <c r="F4845" t="s">
        <v>386</v>
      </c>
      <c r="G4845" t="s">
        <v>387</v>
      </c>
      <c r="H4845" t="s">
        <v>388</v>
      </c>
      <c r="I4845" t="s">
        <v>389</v>
      </c>
      <c r="J4845" t="s">
        <v>390</v>
      </c>
    </row>
    <row r="4846" spans="1:10" x14ac:dyDescent="0.2">
      <c r="A4846">
        <v>1</v>
      </c>
      <c r="B4846" t="s">
        <v>30</v>
      </c>
      <c r="C4846">
        <v>10</v>
      </c>
      <c r="D4846">
        <v>5</v>
      </c>
      <c r="E4846">
        <v>1</v>
      </c>
      <c r="F4846">
        <v>64</v>
      </c>
      <c r="G4846">
        <v>1630</v>
      </c>
      <c r="H4846">
        <v>0.69999998807907104</v>
      </c>
      <c r="I4846">
        <v>9.3000001907348633</v>
      </c>
      <c r="J4846" t="s">
        <v>391</v>
      </c>
    </row>
    <row r="4847" spans="1:10" x14ac:dyDescent="0.2">
      <c r="A4847">
        <v>2</v>
      </c>
      <c r="B4847" t="s">
        <v>31</v>
      </c>
      <c r="C4847">
        <v>20</v>
      </c>
      <c r="D4847">
        <v>10</v>
      </c>
      <c r="E4847">
        <v>0</v>
      </c>
      <c r="F4847">
        <v>64</v>
      </c>
      <c r="G4847">
        <v>1686</v>
      </c>
      <c r="H4847">
        <v>0.69999998807907104</v>
      </c>
      <c r="I4847" t="s">
        <v>392</v>
      </c>
      <c r="J4847" t="s">
        <v>393</v>
      </c>
    </row>
    <row r="4848" spans="1:10" x14ac:dyDescent="0.2">
      <c r="A4848">
        <v>3</v>
      </c>
      <c r="B4848" t="s">
        <v>32</v>
      </c>
      <c r="C4848">
        <v>20</v>
      </c>
      <c r="D4848">
        <v>10</v>
      </c>
      <c r="E4848">
        <v>0</v>
      </c>
      <c r="F4848">
        <v>64</v>
      </c>
      <c r="G4848">
        <v>1672</v>
      </c>
      <c r="H4848">
        <v>0.69999998807907104</v>
      </c>
      <c r="I4848" t="s">
        <v>392</v>
      </c>
      <c r="J4848" t="s">
        <v>393</v>
      </c>
    </row>
    <row r="4849" spans="1:10" x14ac:dyDescent="0.2">
      <c r="A4849">
        <v>4</v>
      </c>
      <c r="B4849" t="s">
        <v>33</v>
      </c>
      <c r="C4849">
        <v>20</v>
      </c>
      <c r="D4849">
        <v>10</v>
      </c>
      <c r="E4849">
        <v>1</v>
      </c>
      <c r="F4849">
        <v>64</v>
      </c>
      <c r="G4849">
        <v>1664</v>
      </c>
      <c r="H4849">
        <v>0.69999998807907104</v>
      </c>
      <c r="I4849" t="s">
        <v>392</v>
      </c>
      <c r="J4849" t="s">
        <v>393</v>
      </c>
    </row>
    <row r="4850" spans="1:10" x14ac:dyDescent="0.2">
      <c r="A4850">
        <v>5</v>
      </c>
      <c r="B4850" t="s">
        <v>34</v>
      </c>
      <c r="C4850">
        <v>10</v>
      </c>
      <c r="D4850">
        <v>5</v>
      </c>
      <c r="E4850">
        <v>1</v>
      </c>
      <c r="F4850">
        <v>32</v>
      </c>
      <c r="G4850">
        <v>1658</v>
      </c>
      <c r="H4850">
        <v>0.69999998807907104</v>
      </c>
      <c r="I4850">
        <v>9.3000001907348633</v>
      </c>
      <c r="J4850" t="s">
        <v>391</v>
      </c>
    </row>
    <row r="4851" spans="1:10" x14ac:dyDescent="0.2">
      <c r="A4851">
        <v>6</v>
      </c>
      <c r="B4851" t="s">
        <v>35</v>
      </c>
      <c r="C4851">
        <v>20</v>
      </c>
      <c r="D4851">
        <v>10</v>
      </c>
      <c r="E4851">
        <v>1</v>
      </c>
      <c r="F4851">
        <v>32</v>
      </c>
      <c r="G4851">
        <v>1632</v>
      </c>
      <c r="H4851">
        <v>0.69999998807907104</v>
      </c>
      <c r="I4851">
        <v>9.3000001907348633</v>
      </c>
      <c r="J4851" t="s">
        <v>391</v>
      </c>
    </row>
    <row r="4852" spans="1:10" x14ac:dyDescent="0.2">
      <c r="A4852">
        <v>7</v>
      </c>
      <c r="B4852" t="s">
        <v>36</v>
      </c>
      <c r="C4852">
        <v>20</v>
      </c>
      <c r="D4852">
        <v>10</v>
      </c>
      <c r="E4852">
        <v>1</v>
      </c>
      <c r="F4852">
        <v>32</v>
      </c>
      <c r="G4852">
        <v>1622</v>
      </c>
      <c r="H4852">
        <v>0.69999998807907104</v>
      </c>
      <c r="I4852">
        <v>9.3000001907348633</v>
      </c>
      <c r="J4852" t="s">
        <v>391</v>
      </c>
    </row>
    <row r="4853" spans="1:10" x14ac:dyDescent="0.2">
      <c r="A4853">
        <v>8</v>
      </c>
      <c r="B4853" t="s">
        <v>37</v>
      </c>
      <c r="C4853">
        <v>20</v>
      </c>
      <c r="D4853">
        <v>10</v>
      </c>
      <c r="E4853">
        <v>1</v>
      </c>
      <c r="F4853">
        <v>32</v>
      </c>
      <c r="G4853">
        <v>1642</v>
      </c>
      <c r="H4853">
        <v>0.69999998807907104</v>
      </c>
      <c r="I4853">
        <v>9.3000001907348633</v>
      </c>
      <c r="J4853" t="s">
        <v>391</v>
      </c>
    </row>
    <row r="4854" spans="1:10" x14ac:dyDescent="0.2">
      <c r="A4854">
        <v>9</v>
      </c>
      <c r="B4854" t="s">
        <v>38</v>
      </c>
      <c r="C4854">
        <v>20</v>
      </c>
      <c r="D4854">
        <v>10</v>
      </c>
      <c r="E4854">
        <v>1</v>
      </c>
      <c r="F4854">
        <v>32</v>
      </c>
      <c r="G4854">
        <v>1690</v>
      </c>
      <c r="H4854">
        <v>0.69999998807907104</v>
      </c>
      <c r="I4854" t="s">
        <v>392</v>
      </c>
      <c r="J4854" t="s">
        <v>393</v>
      </c>
    </row>
    <row r="4855" spans="1:10" x14ac:dyDescent="0.2">
      <c r="A4855">
        <v>10</v>
      </c>
      <c r="B4855" t="s">
        <v>39</v>
      </c>
      <c r="C4855">
        <v>30</v>
      </c>
      <c r="D4855">
        <v>15</v>
      </c>
      <c r="E4855">
        <v>0</v>
      </c>
      <c r="F4855">
        <v>32</v>
      </c>
      <c r="G4855">
        <v>1706</v>
      </c>
      <c r="H4855">
        <v>0.69999998807907104</v>
      </c>
      <c r="I4855" t="s">
        <v>392</v>
      </c>
      <c r="J4855" t="s">
        <v>393</v>
      </c>
    </row>
    <row r="4856" spans="1:10" x14ac:dyDescent="0.2">
      <c r="A4856">
        <v>11</v>
      </c>
      <c r="B4856" t="s">
        <v>40</v>
      </c>
      <c r="C4856">
        <v>30</v>
      </c>
      <c r="D4856">
        <v>15</v>
      </c>
      <c r="E4856">
        <v>1</v>
      </c>
      <c r="F4856">
        <v>32</v>
      </c>
      <c r="G4856">
        <v>1738</v>
      </c>
      <c r="H4856">
        <v>0.69999998807907104</v>
      </c>
      <c r="I4856" t="s">
        <v>392</v>
      </c>
      <c r="J4856" t="s">
        <v>393</v>
      </c>
    </row>
    <row r="4858" spans="1:10" x14ac:dyDescent="0.2">
      <c r="A4858" t="s">
        <v>394</v>
      </c>
    </row>
    <row r="4859" spans="1:10" x14ac:dyDescent="0.2">
      <c r="A4859" t="s">
        <v>395</v>
      </c>
      <c r="B4859" t="s">
        <v>396</v>
      </c>
      <c r="C4859">
        <v>2</v>
      </c>
      <c r="D4859">
        <v>3</v>
      </c>
      <c r="E4859">
        <v>4</v>
      </c>
      <c r="F4859">
        <v>5</v>
      </c>
    </row>
    <row r="4860" spans="1:10" x14ac:dyDescent="0.2">
      <c r="A4860">
        <v>1</v>
      </c>
      <c r="B4860" t="s">
        <v>397</v>
      </c>
      <c r="C4860" t="s">
        <v>398</v>
      </c>
      <c r="D4860" t="s">
        <v>392</v>
      </c>
      <c r="E4860" t="s">
        <v>399</v>
      </c>
      <c r="F4860" t="s">
        <v>400</v>
      </c>
    </row>
    <row r="4861" spans="1:10" x14ac:dyDescent="0.2">
      <c r="A4861">
        <v>2</v>
      </c>
      <c r="B4861" t="s">
        <v>392</v>
      </c>
      <c r="C4861" t="s">
        <v>401</v>
      </c>
      <c r="D4861" t="s">
        <v>392</v>
      </c>
      <c r="E4861" t="s">
        <v>402</v>
      </c>
      <c r="F4861" t="s">
        <v>403</v>
      </c>
    </row>
    <row r="4862" spans="1:10" x14ac:dyDescent="0.2">
      <c r="A4862">
        <v>3</v>
      </c>
      <c r="B4862" t="s">
        <v>392</v>
      </c>
      <c r="C4862" t="s">
        <v>404</v>
      </c>
      <c r="D4862" t="s">
        <v>392</v>
      </c>
      <c r="E4862" t="s">
        <v>405</v>
      </c>
      <c r="F4862" t="s">
        <v>40</v>
      </c>
    </row>
    <row r="4863" spans="1:10" x14ac:dyDescent="0.2">
      <c r="A4863">
        <v>4</v>
      </c>
      <c r="B4863" t="s">
        <v>392</v>
      </c>
      <c r="C4863" t="s">
        <v>392</v>
      </c>
      <c r="D4863" t="s">
        <v>392</v>
      </c>
      <c r="E4863" t="s">
        <v>406</v>
      </c>
      <c r="F4863" t="s">
        <v>392</v>
      </c>
    </row>
    <row r="4865" spans="1:8" x14ac:dyDescent="0.2">
      <c r="A4865" t="s">
        <v>407</v>
      </c>
    </row>
    <row r="4867" spans="1:8" x14ac:dyDescent="0.2">
      <c r="A4867" t="s">
        <v>408</v>
      </c>
    </row>
    <row r="4868" spans="1:8" x14ac:dyDescent="0.2">
      <c r="A4868" t="s">
        <v>21</v>
      </c>
      <c r="B4868" t="s">
        <v>22</v>
      </c>
      <c r="C4868" t="s">
        <v>409</v>
      </c>
      <c r="D4868" t="s">
        <v>43</v>
      </c>
      <c r="E4868" t="s">
        <v>410</v>
      </c>
      <c r="F4868" t="s">
        <v>46</v>
      </c>
      <c r="G4868" t="s">
        <v>47</v>
      </c>
      <c r="H4868" t="s">
        <v>30</v>
      </c>
    </row>
    <row r="4869" spans="1:8" x14ac:dyDescent="0.2">
      <c r="A4869">
        <v>1</v>
      </c>
      <c r="B4869" t="s">
        <v>30</v>
      </c>
      <c r="C4869" t="s">
        <v>411</v>
      </c>
      <c r="D4869">
        <v>3.7672998905181885</v>
      </c>
      <c r="E4869">
        <v>3.4723999500274658</v>
      </c>
      <c r="F4869">
        <v>21.532199859619141</v>
      </c>
      <c r="G4869">
        <v>0.16130000352859497</v>
      </c>
      <c r="H4869">
        <v>1</v>
      </c>
    </row>
    <row r="4870" spans="1:8" x14ac:dyDescent="0.2">
      <c r="A4870">
        <v>2</v>
      </c>
      <c r="B4870" t="s">
        <v>31</v>
      </c>
      <c r="C4870" t="s">
        <v>412</v>
      </c>
      <c r="D4870">
        <v>7.5739998817443848</v>
      </c>
      <c r="E4870">
        <v>1.614799976348877</v>
      </c>
      <c r="F4870">
        <v>1.996399998664856</v>
      </c>
      <c r="G4870">
        <v>0.80889999866485596</v>
      </c>
      <c r="H4870">
        <v>1</v>
      </c>
    </row>
    <row r="4871" spans="1:8" x14ac:dyDescent="0.2">
      <c r="A4871">
        <v>3</v>
      </c>
      <c r="B4871" t="s">
        <v>50</v>
      </c>
      <c r="C4871" t="s">
        <v>413</v>
      </c>
      <c r="D4871">
        <v>15.250300407409668</v>
      </c>
      <c r="E4871">
        <v>1.0709999799728394</v>
      </c>
      <c r="F4871">
        <v>1.2035000324249268</v>
      </c>
      <c r="G4871">
        <v>0.88969999551773071</v>
      </c>
      <c r="H4871">
        <v>1.0002000331878662</v>
      </c>
    </row>
    <row r="4872" spans="1:8" x14ac:dyDescent="0.2">
      <c r="A4872">
        <v>4</v>
      </c>
      <c r="B4872" t="s">
        <v>51</v>
      </c>
      <c r="C4872" t="s">
        <v>414</v>
      </c>
      <c r="D4872">
        <v>24.793899536132812</v>
      </c>
      <c r="E4872">
        <v>0.86309999227523804</v>
      </c>
      <c r="F4872">
        <v>0.93500000238418579</v>
      </c>
      <c r="G4872">
        <v>0.92309999465942383</v>
      </c>
      <c r="H4872">
        <v>1.0001000165939331</v>
      </c>
    </row>
    <row r="4873" spans="1:8" x14ac:dyDescent="0.2">
      <c r="A4873">
        <v>5</v>
      </c>
      <c r="B4873" t="s">
        <v>52</v>
      </c>
      <c r="C4873" t="s">
        <v>415</v>
      </c>
      <c r="D4873">
        <v>11.592599868774414</v>
      </c>
      <c r="E4873">
        <v>5.3768000602722168</v>
      </c>
      <c r="F4873">
        <v>10.723799705505371</v>
      </c>
      <c r="G4873">
        <v>0.49950000643730164</v>
      </c>
      <c r="H4873">
        <v>1.0038000345230103</v>
      </c>
    </row>
    <row r="4874" spans="1:8" x14ac:dyDescent="0.2">
      <c r="A4874">
        <v>6</v>
      </c>
      <c r="B4874" t="s">
        <v>53</v>
      </c>
      <c r="C4874" t="s">
        <v>416</v>
      </c>
      <c r="D4874">
        <v>21.579999923706055</v>
      </c>
      <c r="E4874">
        <v>3.6456000804901123</v>
      </c>
      <c r="F4874">
        <v>5.8873000144958496</v>
      </c>
      <c r="G4874">
        <v>0.61500000953674316</v>
      </c>
      <c r="H4874">
        <v>1.0068999528884888</v>
      </c>
    </row>
    <row r="4875" spans="1:8" x14ac:dyDescent="0.2">
      <c r="A4875">
        <v>7</v>
      </c>
      <c r="B4875" t="s">
        <v>54</v>
      </c>
      <c r="C4875" t="s">
        <v>414</v>
      </c>
      <c r="D4875">
        <v>55.340999603271484</v>
      </c>
      <c r="E4875">
        <v>3.2097001075744629</v>
      </c>
      <c r="F4875">
        <v>4.4021000862121582</v>
      </c>
      <c r="G4875">
        <v>0.72850000858306885</v>
      </c>
      <c r="H4875">
        <v>1.0009000301361084</v>
      </c>
    </row>
    <row r="4876" spans="1:8" x14ac:dyDescent="0.2">
      <c r="A4876">
        <v>8</v>
      </c>
      <c r="B4876" t="s">
        <v>55</v>
      </c>
      <c r="C4876" t="s">
        <v>416</v>
      </c>
      <c r="D4876">
        <v>20.350000381469727</v>
      </c>
      <c r="E4876">
        <v>4.6729998588562012</v>
      </c>
      <c r="F4876">
        <v>7.9214000701904297</v>
      </c>
      <c r="G4876">
        <v>0.58609998226165771</v>
      </c>
      <c r="H4876">
        <v>1.0065000057220459</v>
      </c>
    </row>
    <row r="4877" spans="1:8" x14ac:dyDescent="0.2">
      <c r="A4877">
        <v>9</v>
      </c>
      <c r="B4877" t="s">
        <v>56</v>
      </c>
      <c r="C4877" t="s">
        <v>417</v>
      </c>
      <c r="D4877">
        <v>23.877099990844727</v>
      </c>
      <c r="E4877">
        <v>0.19910000264644623</v>
      </c>
      <c r="F4877">
        <v>0.20250000059604645</v>
      </c>
      <c r="G4877">
        <v>0.98320001363754272</v>
      </c>
      <c r="H4877">
        <v>1</v>
      </c>
    </row>
    <row r="4878" spans="1:8" x14ac:dyDescent="0.2">
      <c r="A4878">
        <v>10</v>
      </c>
      <c r="B4878" t="s">
        <v>57</v>
      </c>
      <c r="C4878" t="s">
        <v>418</v>
      </c>
      <c r="D4878">
        <v>42.30059814453125</v>
      </c>
      <c r="E4878">
        <v>0.26780000329017639</v>
      </c>
      <c r="F4878">
        <v>0.27369999885559082</v>
      </c>
      <c r="G4878">
        <v>0.97869998216629028</v>
      </c>
      <c r="H4878">
        <v>1</v>
      </c>
    </row>
    <row r="4879" spans="1:8" x14ac:dyDescent="0.2">
      <c r="A4879">
        <v>11</v>
      </c>
      <c r="B4879" t="s">
        <v>58</v>
      </c>
      <c r="C4879" t="s">
        <v>419</v>
      </c>
      <c r="D4879">
        <v>99.9833984375</v>
      </c>
      <c r="E4879">
        <v>0.59130001068115234</v>
      </c>
      <c r="F4879">
        <v>0.60600000619888306</v>
      </c>
      <c r="G4879">
        <v>0.9757000207901001</v>
      </c>
      <c r="H4879">
        <v>1</v>
      </c>
    </row>
    <row r="4881" spans="1:9" x14ac:dyDescent="0.2">
      <c r="A4881" t="s">
        <v>420</v>
      </c>
    </row>
    <row r="4882" spans="1:9" x14ac:dyDescent="0.2">
      <c r="A4882" t="s">
        <v>21</v>
      </c>
      <c r="B4882" t="s">
        <v>22</v>
      </c>
      <c r="C4882" t="s">
        <v>421</v>
      </c>
      <c r="D4882" t="s">
        <v>24</v>
      </c>
      <c r="E4882" t="s">
        <v>422</v>
      </c>
      <c r="F4882" t="s">
        <v>423</v>
      </c>
      <c r="G4882" t="s">
        <v>27</v>
      </c>
      <c r="H4882" t="s">
        <v>424</v>
      </c>
      <c r="I4882" t="s">
        <v>425</v>
      </c>
    </row>
    <row r="4883" spans="1:9" x14ac:dyDescent="0.2">
      <c r="A4883">
        <v>1</v>
      </c>
      <c r="B4883" t="s">
        <v>30</v>
      </c>
      <c r="C4883">
        <v>2.0010000767456404E-8</v>
      </c>
      <c r="D4883">
        <v>518.70001220703125</v>
      </c>
      <c r="E4883">
        <v>137.5</v>
      </c>
      <c r="F4883">
        <v>84</v>
      </c>
      <c r="G4883">
        <v>0.74000000953674316</v>
      </c>
      <c r="H4883" t="s">
        <v>426</v>
      </c>
      <c r="I4883" t="s">
        <v>427</v>
      </c>
    </row>
    <row r="4884" spans="1:9" x14ac:dyDescent="0.2">
      <c r="A4884">
        <v>2</v>
      </c>
      <c r="B4884" t="s">
        <v>31</v>
      </c>
      <c r="C4884">
        <v>2.0010000767456404E-8</v>
      </c>
      <c r="D4884">
        <v>2201.199951171875</v>
      </c>
      <c r="E4884">
        <v>15.699999809265137</v>
      </c>
      <c r="F4884">
        <v>11</v>
      </c>
      <c r="G4884">
        <v>0.30000001192092896</v>
      </c>
      <c r="H4884" t="s">
        <v>426</v>
      </c>
      <c r="I4884" t="s">
        <v>428</v>
      </c>
    </row>
    <row r="4885" spans="1:9" x14ac:dyDescent="0.2">
      <c r="A4885">
        <v>3</v>
      </c>
      <c r="B4885" t="s">
        <v>32</v>
      </c>
      <c r="C4885">
        <v>2.0010000767456404E-8</v>
      </c>
      <c r="D4885">
        <v>5679.7998046875</v>
      </c>
      <c r="E4885">
        <v>33.599998474121094</v>
      </c>
      <c r="F4885">
        <v>22.700000762939453</v>
      </c>
      <c r="G4885">
        <v>0.18999999761581421</v>
      </c>
      <c r="H4885" t="s">
        <v>426</v>
      </c>
      <c r="I4885" t="s">
        <v>429</v>
      </c>
    </row>
    <row r="4886" spans="1:9" x14ac:dyDescent="0.2">
      <c r="A4886">
        <v>4</v>
      </c>
      <c r="B4886" t="s">
        <v>33</v>
      </c>
      <c r="C4886">
        <v>1.9990000765801597E-8</v>
      </c>
      <c r="D4886">
        <v>9333.5</v>
      </c>
      <c r="E4886">
        <v>48.799999237060547</v>
      </c>
      <c r="F4886">
        <v>43.299999237060547</v>
      </c>
      <c r="G4886">
        <v>0.15000000596046448</v>
      </c>
      <c r="H4886" t="s">
        <v>426</v>
      </c>
      <c r="I4886" t="s">
        <v>430</v>
      </c>
    </row>
    <row r="4887" spans="1:9" x14ac:dyDescent="0.2">
      <c r="A4887">
        <v>5</v>
      </c>
      <c r="B4887" t="s">
        <v>34</v>
      </c>
      <c r="C4887">
        <v>1.9990000765801597E-8</v>
      </c>
      <c r="D4887">
        <v>946.0999755859375</v>
      </c>
      <c r="E4887">
        <v>8</v>
      </c>
      <c r="F4887">
        <v>6</v>
      </c>
      <c r="G4887">
        <v>0.46000000834465027</v>
      </c>
      <c r="H4887" t="s">
        <v>426</v>
      </c>
      <c r="I4887" t="s">
        <v>431</v>
      </c>
    </row>
    <row r="4888" spans="1:9" x14ac:dyDescent="0.2">
      <c r="A4888">
        <v>6</v>
      </c>
      <c r="B4888" t="s">
        <v>35</v>
      </c>
      <c r="C4888">
        <v>1.9999999878450581E-8</v>
      </c>
      <c r="D4888">
        <v>3476.10009765625</v>
      </c>
      <c r="E4888">
        <v>37.200000762939453</v>
      </c>
      <c r="F4888">
        <v>18.200000762939453</v>
      </c>
      <c r="G4888">
        <v>0.23999999463558197</v>
      </c>
      <c r="H4888" t="s">
        <v>426</v>
      </c>
      <c r="I4888" t="s">
        <v>432</v>
      </c>
    </row>
    <row r="4889" spans="1:9" x14ac:dyDescent="0.2">
      <c r="A4889">
        <v>7</v>
      </c>
      <c r="B4889" t="s">
        <v>36</v>
      </c>
      <c r="C4889">
        <v>1.9990000765801597E-8</v>
      </c>
      <c r="D4889">
        <v>10542.5</v>
      </c>
      <c r="E4889">
        <v>126.69999694824219</v>
      </c>
      <c r="F4889">
        <v>38.400001525878906</v>
      </c>
      <c r="G4889">
        <v>0.14000000059604645</v>
      </c>
      <c r="H4889" t="s">
        <v>426</v>
      </c>
      <c r="I4889" t="s">
        <v>430</v>
      </c>
    </row>
    <row r="4890" spans="1:9" x14ac:dyDescent="0.2">
      <c r="A4890">
        <v>8</v>
      </c>
      <c r="B4890" t="s">
        <v>37</v>
      </c>
      <c r="C4890">
        <v>1.9999999878450581E-8</v>
      </c>
      <c r="D4890">
        <v>2742.5</v>
      </c>
      <c r="E4890">
        <v>17.200000762939453</v>
      </c>
      <c r="F4890">
        <v>15</v>
      </c>
      <c r="G4890">
        <v>0.27000001072883606</v>
      </c>
      <c r="H4890" t="s">
        <v>426</v>
      </c>
      <c r="I4890" t="s">
        <v>432</v>
      </c>
    </row>
    <row r="4891" spans="1:9" x14ac:dyDescent="0.2">
      <c r="A4891">
        <v>9</v>
      </c>
      <c r="B4891" t="s">
        <v>38</v>
      </c>
      <c r="C4891">
        <v>1.9990000765801597E-8</v>
      </c>
      <c r="D4891">
        <v>2234.10009765625</v>
      </c>
      <c r="E4891">
        <v>26</v>
      </c>
      <c r="F4891">
        <v>23.200000762939453</v>
      </c>
      <c r="G4891">
        <v>0.30000001192092896</v>
      </c>
      <c r="H4891" t="s">
        <v>426</v>
      </c>
      <c r="I4891" t="s">
        <v>433</v>
      </c>
    </row>
    <row r="4892" spans="1:9" x14ac:dyDescent="0.2">
      <c r="A4892">
        <v>10</v>
      </c>
      <c r="B4892" t="s">
        <v>39</v>
      </c>
      <c r="C4892">
        <v>1.9990000765801597E-8</v>
      </c>
      <c r="D4892">
        <v>3787.300048828125</v>
      </c>
      <c r="E4892">
        <v>69.599998474121094</v>
      </c>
      <c r="F4892">
        <v>20.200000762939453</v>
      </c>
      <c r="G4892">
        <v>0.23000000417232513</v>
      </c>
      <c r="H4892" t="s">
        <v>426</v>
      </c>
      <c r="I4892" t="s">
        <v>434</v>
      </c>
    </row>
    <row r="4893" spans="1:9" x14ac:dyDescent="0.2">
      <c r="A4893">
        <v>11</v>
      </c>
      <c r="B4893" t="s">
        <v>40</v>
      </c>
      <c r="C4893">
        <v>2.0010000767456404E-8</v>
      </c>
      <c r="D4893">
        <v>4901</v>
      </c>
      <c r="E4893">
        <v>11.699999809265137</v>
      </c>
      <c r="F4893">
        <v>9.8999996185302734</v>
      </c>
      <c r="G4893">
        <v>0.20000000298023224</v>
      </c>
      <c r="H4893" t="s">
        <v>426</v>
      </c>
      <c r="I4893" t="s">
        <v>435</v>
      </c>
    </row>
    <row r="4895" spans="1:9" x14ac:dyDescent="0.2">
      <c r="A4895" t="s">
        <v>62</v>
      </c>
    </row>
    <row r="4898" spans="1:10" x14ac:dyDescent="0.2">
      <c r="A4898" t="s">
        <v>368</v>
      </c>
    </row>
    <row r="4899" spans="1:10" x14ac:dyDescent="0.2">
      <c r="A4899" t="s">
        <v>369</v>
      </c>
    </row>
    <row r="4900" spans="1:10" x14ac:dyDescent="0.2">
      <c r="A4900" t="s">
        <v>21</v>
      </c>
      <c r="B4900" t="s">
        <v>22</v>
      </c>
      <c r="C4900" t="s">
        <v>370</v>
      </c>
      <c r="D4900" t="s">
        <v>371</v>
      </c>
      <c r="E4900" t="s">
        <v>372</v>
      </c>
      <c r="F4900" t="s">
        <v>373</v>
      </c>
      <c r="G4900" t="s">
        <v>374</v>
      </c>
      <c r="H4900" t="s">
        <v>375</v>
      </c>
      <c r="I4900" t="s">
        <v>376</v>
      </c>
      <c r="J4900" t="s">
        <v>377</v>
      </c>
    </row>
    <row r="4901" spans="1:10" x14ac:dyDescent="0.2">
      <c r="A4901">
        <v>1</v>
      </c>
      <c r="B4901" t="s">
        <v>30</v>
      </c>
      <c r="C4901" t="s">
        <v>378</v>
      </c>
      <c r="D4901" t="s">
        <v>379</v>
      </c>
      <c r="E4901">
        <v>1</v>
      </c>
      <c r="F4901">
        <v>15</v>
      </c>
      <c r="G4901">
        <v>84.869003295898438</v>
      </c>
      <c r="H4901">
        <v>1.8320000171661377</v>
      </c>
      <c r="I4901">
        <v>6</v>
      </c>
      <c r="J4901">
        <v>5</v>
      </c>
    </row>
    <row r="4902" spans="1:10" x14ac:dyDescent="0.2">
      <c r="A4902">
        <v>2</v>
      </c>
      <c r="B4902" t="s">
        <v>31</v>
      </c>
      <c r="C4902" t="s">
        <v>378</v>
      </c>
      <c r="D4902" t="s">
        <v>380</v>
      </c>
      <c r="E4902">
        <v>2</v>
      </c>
      <c r="F4902">
        <v>15</v>
      </c>
      <c r="G4902">
        <v>151.10800170898438</v>
      </c>
      <c r="H4902">
        <v>0.47277998924255371</v>
      </c>
      <c r="I4902">
        <v>2</v>
      </c>
      <c r="J4902">
        <v>2</v>
      </c>
    </row>
    <row r="4903" spans="1:10" x14ac:dyDescent="0.2">
      <c r="A4903">
        <v>3</v>
      </c>
      <c r="B4903" t="s">
        <v>32</v>
      </c>
      <c r="C4903" t="s">
        <v>378</v>
      </c>
      <c r="D4903" t="s">
        <v>380</v>
      </c>
      <c r="E4903">
        <v>2</v>
      </c>
      <c r="F4903">
        <v>15</v>
      </c>
      <c r="G4903">
        <v>119.48699951171875</v>
      </c>
      <c r="H4903">
        <v>0.37413999438285828</v>
      </c>
      <c r="I4903">
        <v>3</v>
      </c>
      <c r="J4903">
        <v>7</v>
      </c>
    </row>
    <row r="4904" spans="1:10" x14ac:dyDescent="0.2">
      <c r="A4904">
        <v>4</v>
      </c>
      <c r="B4904" t="s">
        <v>33</v>
      </c>
      <c r="C4904" t="s">
        <v>378</v>
      </c>
      <c r="D4904" t="s">
        <v>380</v>
      </c>
      <c r="E4904">
        <v>2</v>
      </c>
      <c r="F4904">
        <v>15</v>
      </c>
      <c r="G4904">
        <v>107.24500274658203</v>
      </c>
      <c r="H4904">
        <v>0.33583998680114746</v>
      </c>
      <c r="I4904">
        <v>2</v>
      </c>
      <c r="J4904">
        <v>2.4000000953674316</v>
      </c>
    </row>
    <row r="4905" spans="1:10" x14ac:dyDescent="0.2">
      <c r="A4905">
        <v>5</v>
      </c>
      <c r="B4905" t="s">
        <v>34</v>
      </c>
      <c r="C4905" t="s">
        <v>378</v>
      </c>
      <c r="D4905" t="s">
        <v>381</v>
      </c>
      <c r="E4905">
        <v>4</v>
      </c>
      <c r="F4905">
        <v>15</v>
      </c>
      <c r="G4905">
        <v>129.45700073242188</v>
      </c>
      <c r="H4905">
        <v>1.1910099983215332</v>
      </c>
      <c r="I4905">
        <v>4.9000000953674316</v>
      </c>
      <c r="J4905">
        <v>4.1999998092651367</v>
      </c>
    </row>
    <row r="4906" spans="1:10" x14ac:dyDescent="0.2">
      <c r="A4906">
        <v>6</v>
      </c>
      <c r="B4906" t="s">
        <v>35</v>
      </c>
      <c r="C4906" t="s">
        <v>378</v>
      </c>
      <c r="D4906" t="s">
        <v>381</v>
      </c>
      <c r="E4906">
        <v>4</v>
      </c>
      <c r="F4906">
        <v>15</v>
      </c>
      <c r="G4906">
        <v>90.679000854492188</v>
      </c>
      <c r="H4906">
        <v>0.83393001556396484</v>
      </c>
      <c r="I4906">
        <v>5.5</v>
      </c>
      <c r="J4906">
        <v>5.9000000953674316</v>
      </c>
    </row>
    <row r="4907" spans="1:10" x14ac:dyDescent="0.2">
      <c r="A4907">
        <v>7</v>
      </c>
      <c r="B4907" t="s">
        <v>36</v>
      </c>
      <c r="C4907" t="s">
        <v>378</v>
      </c>
      <c r="D4907" t="s">
        <v>381</v>
      </c>
      <c r="E4907">
        <v>4</v>
      </c>
      <c r="F4907">
        <v>15</v>
      </c>
      <c r="G4907">
        <v>77.502998352050781</v>
      </c>
      <c r="H4907">
        <v>0.71253997087478638</v>
      </c>
      <c r="I4907">
        <v>3.2999999523162842</v>
      </c>
      <c r="J4907">
        <v>4.0999999046325684</v>
      </c>
    </row>
    <row r="4908" spans="1:10" x14ac:dyDescent="0.2">
      <c r="A4908">
        <v>8</v>
      </c>
      <c r="B4908" t="s">
        <v>37</v>
      </c>
      <c r="C4908" t="s">
        <v>378</v>
      </c>
      <c r="D4908" t="s">
        <v>381</v>
      </c>
      <c r="E4908">
        <v>4</v>
      </c>
      <c r="F4908">
        <v>15</v>
      </c>
      <c r="G4908">
        <v>107.51300048828125</v>
      </c>
      <c r="H4908">
        <v>0.98900002241134644</v>
      </c>
      <c r="I4908">
        <v>7.5</v>
      </c>
      <c r="J4908">
        <v>3</v>
      </c>
    </row>
    <row r="4909" spans="1:10" x14ac:dyDescent="0.2">
      <c r="A4909">
        <v>9</v>
      </c>
      <c r="B4909" t="s">
        <v>38</v>
      </c>
      <c r="C4909" t="s">
        <v>378</v>
      </c>
      <c r="D4909" t="s">
        <v>382</v>
      </c>
      <c r="E4909">
        <v>5</v>
      </c>
      <c r="F4909">
        <v>15</v>
      </c>
      <c r="G4909">
        <v>134.93400573730469</v>
      </c>
      <c r="H4909">
        <v>0.19359999895095825</v>
      </c>
      <c r="I4909">
        <v>3.5</v>
      </c>
      <c r="J4909">
        <v>3.5999999046325684</v>
      </c>
    </row>
    <row r="4910" spans="1:10" x14ac:dyDescent="0.2">
      <c r="A4910">
        <v>10</v>
      </c>
      <c r="B4910" t="s">
        <v>39</v>
      </c>
      <c r="C4910" t="s">
        <v>378</v>
      </c>
      <c r="D4910" t="s">
        <v>382</v>
      </c>
      <c r="E4910">
        <v>5</v>
      </c>
      <c r="F4910">
        <v>15</v>
      </c>
      <c r="G4910">
        <v>146.42500305175781</v>
      </c>
      <c r="H4910">
        <v>0.21017999947071075</v>
      </c>
      <c r="I4910">
        <v>1</v>
      </c>
      <c r="J4910">
        <v>3.2999999523162842</v>
      </c>
    </row>
    <row r="4911" spans="1:10" x14ac:dyDescent="0.2">
      <c r="A4911">
        <v>11</v>
      </c>
      <c r="B4911" t="s">
        <v>40</v>
      </c>
      <c r="C4911" t="s">
        <v>378</v>
      </c>
      <c r="D4911" t="s">
        <v>382</v>
      </c>
      <c r="E4911">
        <v>5</v>
      </c>
      <c r="F4911">
        <v>15</v>
      </c>
      <c r="G4911">
        <v>191.38900756835938</v>
      </c>
      <c r="H4911">
        <v>0.27485001087188721</v>
      </c>
      <c r="I4911">
        <v>3</v>
      </c>
      <c r="J4911">
        <v>4</v>
      </c>
    </row>
    <row r="4913" spans="1:10" x14ac:dyDescent="0.2">
      <c r="A4913" t="s">
        <v>21</v>
      </c>
      <c r="B4913" t="s">
        <v>22</v>
      </c>
      <c r="C4913" t="s">
        <v>383</v>
      </c>
      <c r="D4913" t="s">
        <v>384</v>
      </c>
      <c r="E4913" t="s">
        <v>385</v>
      </c>
      <c r="F4913" t="s">
        <v>386</v>
      </c>
      <c r="G4913" t="s">
        <v>387</v>
      </c>
      <c r="H4913" t="s">
        <v>388</v>
      </c>
      <c r="I4913" t="s">
        <v>389</v>
      </c>
      <c r="J4913" t="s">
        <v>390</v>
      </c>
    </row>
    <row r="4914" spans="1:10" x14ac:dyDescent="0.2">
      <c r="A4914">
        <v>1</v>
      </c>
      <c r="B4914" t="s">
        <v>30</v>
      </c>
      <c r="C4914">
        <v>10</v>
      </c>
      <c r="D4914">
        <v>5</v>
      </c>
      <c r="E4914">
        <v>1</v>
      </c>
      <c r="F4914">
        <v>64</v>
      </c>
      <c r="G4914">
        <v>1630</v>
      </c>
      <c r="H4914">
        <v>0.69999998807907104</v>
      </c>
      <c r="I4914">
        <v>9.3000001907348633</v>
      </c>
      <c r="J4914" t="s">
        <v>391</v>
      </c>
    </row>
    <row r="4915" spans="1:10" x14ac:dyDescent="0.2">
      <c r="A4915">
        <v>2</v>
      </c>
      <c r="B4915" t="s">
        <v>31</v>
      </c>
      <c r="C4915">
        <v>20</v>
      </c>
      <c r="D4915">
        <v>10</v>
      </c>
      <c r="E4915">
        <v>0</v>
      </c>
      <c r="F4915">
        <v>64</v>
      </c>
      <c r="G4915">
        <v>1686</v>
      </c>
      <c r="H4915">
        <v>0.69999998807907104</v>
      </c>
      <c r="I4915" t="s">
        <v>392</v>
      </c>
      <c r="J4915" t="s">
        <v>393</v>
      </c>
    </row>
    <row r="4916" spans="1:10" x14ac:dyDescent="0.2">
      <c r="A4916">
        <v>3</v>
      </c>
      <c r="B4916" t="s">
        <v>32</v>
      </c>
      <c r="C4916">
        <v>20</v>
      </c>
      <c r="D4916">
        <v>10</v>
      </c>
      <c r="E4916">
        <v>0</v>
      </c>
      <c r="F4916">
        <v>64</v>
      </c>
      <c r="G4916">
        <v>1672</v>
      </c>
      <c r="H4916">
        <v>0.69999998807907104</v>
      </c>
      <c r="I4916" t="s">
        <v>392</v>
      </c>
      <c r="J4916" t="s">
        <v>393</v>
      </c>
    </row>
    <row r="4917" spans="1:10" x14ac:dyDescent="0.2">
      <c r="A4917">
        <v>4</v>
      </c>
      <c r="B4917" t="s">
        <v>33</v>
      </c>
      <c r="C4917">
        <v>20</v>
      </c>
      <c r="D4917">
        <v>10</v>
      </c>
      <c r="E4917">
        <v>1</v>
      </c>
      <c r="F4917">
        <v>64</v>
      </c>
      <c r="G4917">
        <v>1664</v>
      </c>
      <c r="H4917">
        <v>0.69999998807907104</v>
      </c>
      <c r="I4917" t="s">
        <v>392</v>
      </c>
      <c r="J4917" t="s">
        <v>393</v>
      </c>
    </row>
    <row r="4918" spans="1:10" x14ac:dyDescent="0.2">
      <c r="A4918">
        <v>5</v>
      </c>
      <c r="B4918" t="s">
        <v>34</v>
      </c>
      <c r="C4918">
        <v>10</v>
      </c>
      <c r="D4918">
        <v>5</v>
      </c>
      <c r="E4918">
        <v>1</v>
      </c>
      <c r="F4918">
        <v>32</v>
      </c>
      <c r="G4918">
        <v>1658</v>
      </c>
      <c r="H4918">
        <v>0.69999998807907104</v>
      </c>
      <c r="I4918">
        <v>9.3000001907348633</v>
      </c>
      <c r="J4918" t="s">
        <v>391</v>
      </c>
    </row>
    <row r="4919" spans="1:10" x14ac:dyDescent="0.2">
      <c r="A4919">
        <v>6</v>
      </c>
      <c r="B4919" t="s">
        <v>35</v>
      </c>
      <c r="C4919">
        <v>20</v>
      </c>
      <c r="D4919">
        <v>10</v>
      </c>
      <c r="E4919">
        <v>1</v>
      </c>
      <c r="F4919">
        <v>32</v>
      </c>
      <c r="G4919">
        <v>1632</v>
      </c>
      <c r="H4919">
        <v>0.69999998807907104</v>
      </c>
      <c r="I4919">
        <v>9.3000001907348633</v>
      </c>
      <c r="J4919" t="s">
        <v>391</v>
      </c>
    </row>
    <row r="4920" spans="1:10" x14ac:dyDescent="0.2">
      <c r="A4920">
        <v>7</v>
      </c>
      <c r="B4920" t="s">
        <v>36</v>
      </c>
      <c r="C4920">
        <v>20</v>
      </c>
      <c r="D4920">
        <v>10</v>
      </c>
      <c r="E4920">
        <v>1</v>
      </c>
      <c r="F4920">
        <v>32</v>
      </c>
      <c r="G4920">
        <v>1622</v>
      </c>
      <c r="H4920">
        <v>0.69999998807907104</v>
      </c>
      <c r="I4920">
        <v>9.3000001907348633</v>
      </c>
      <c r="J4920" t="s">
        <v>391</v>
      </c>
    </row>
    <row r="4921" spans="1:10" x14ac:dyDescent="0.2">
      <c r="A4921">
        <v>8</v>
      </c>
      <c r="B4921" t="s">
        <v>37</v>
      </c>
      <c r="C4921">
        <v>20</v>
      </c>
      <c r="D4921">
        <v>10</v>
      </c>
      <c r="E4921">
        <v>1</v>
      </c>
      <c r="F4921">
        <v>32</v>
      </c>
      <c r="G4921">
        <v>1642</v>
      </c>
      <c r="H4921">
        <v>0.69999998807907104</v>
      </c>
      <c r="I4921">
        <v>9.3000001907348633</v>
      </c>
      <c r="J4921" t="s">
        <v>391</v>
      </c>
    </row>
    <row r="4922" spans="1:10" x14ac:dyDescent="0.2">
      <c r="A4922">
        <v>9</v>
      </c>
      <c r="B4922" t="s">
        <v>38</v>
      </c>
      <c r="C4922">
        <v>20</v>
      </c>
      <c r="D4922">
        <v>10</v>
      </c>
      <c r="E4922">
        <v>1</v>
      </c>
      <c r="F4922">
        <v>32</v>
      </c>
      <c r="G4922">
        <v>1690</v>
      </c>
      <c r="H4922">
        <v>0.69999998807907104</v>
      </c>
      <c r="I4922" t="s">
        <v>392</v>
      </c>
      <c r="J4922" t="s">
        <v>393</v>
      </c>
    </row>
    <row r="4923" spans="1:10" x14ac:dyDescent="0.2">
      <c r="A4923">
        <v>10</v>
      </c>
      <c r="B4923" t="s">
        <v>39</v>
      </c>
      <c r="C4923">
        <v>30</v>
      </c>
      <c r="D4923">
        <v>15</v>
      </c>
      <c r="E4923">
        <v>0</v>
      </c>
      <c r="F4923">
        <v>32</v>
      </c>
      <c r="G4923">
        <v>1706</v>
      </c>
      <c r="H4923">
        <v>0.69999998807907104</v>
      </c>
      <c r="I4923" t="s">
        <v>392</v>
      </c>
      <c r="J4923" t="s">
        <v>393</v>
      </c>
    </row>
    <row r="4924" spans="1:10" x14ac:dyDescent="0.2">
      <c r="A4924">
        <v>11</v>
      </c>
      <c r="B4924" t="s">
        <v>40</v>
      </c>
      <c r="C4924">
        <v>30</v>
      </c>
      <c r="D4924">
        <v>15</v>
      </c>
      <c r="E4924">
        <v>1</v>
      </c>
      <c r="F4924">
        <v>32</v>
      </c>
      <c r="G4924">
        <v>1738</v>
      </c>
      <c r="H4924">
        <v>0.69999998807907104</v>
      </c>
      <c r="I4924" t="s">
        <v>392</v>
      </c>
      <c r="J4924" t="s">
        <v>393</v>
      </c>
    </row>
    <row r="4926" spans="1:10" x14ac:dyDescent="0.2">
      <c r="A4926" t="s">
        <v>394</v>
      </c>
    </row>
    <row r="4927" spans="1:10" x14ac:dyDescent="0.2">
      <c r="A4927" t="s">
        <v>395</v>
      </c>
      <c r="B4927" t="s">
        <v>396</v>
      </c>
      <c r="C4927">
        <v>2</v>
      </c>
      <c r="D4927">
        <v>3</v>
      </c>
      <c r="E4927">
        <v>4</v>
      </c>
      <c r="F4927">
        <v>5</v>
      </c>
    </row>
    <row r="4928" spans="1:10" x14ac:dyDescent="0.2">
      <c r="A4928">
        <v>1</v>
      </c>
      <c r="B4928" t="s">
        <v>397</v>
      </c>
      <c r="C4928" t="s">
        <v>398</v>
      </c>
      <c r="D4928" t="s">
        <v>392</v>
      </c>
      <c r="E4928" t="s">
        <v>399</v>
      </c>
      <c r="F4928" t="s">
        <v>400</v>
      </c>
    </row>
    <row r="4929" spans="1:8" x14ac:dyDescent="0.2">
      <c r="A4929">
        <v>2</v>
      </c>
      <c r="B4929" t="s">
        <v>392</v>
      </c>
      <c r="C4929" t="s">
        <v>401</v>
      </c>
      <c r="D4929" t="s">
        <v>392</v>
      </c>
      <c r="E4929" t="s">
        <v>402</v>
      </c>
      <c r="F4929" t="s">
        <v>403</v>
      </c>
    </row>
    <row r="4930" spans="1:8" x14ac:dyDescent="0.2">
      <c r="A4930">
        <v>3</v>
      </c>
      <c r="B4930" t="s">
        <v>392</v>
      </c>
      <c r="C4930" t="s">
        <v>404</v>
      </c>
      <c r="D4930" t="s">
        <v>392</v>
      </c>
      <c r="E4930" t="s">
        <v>405</v>
      </c>
      <c r="F4930" t="s">
        <v>40</v>
      </c>
    </row>
    <row r="4931" spans="1:8" x14ac:dyDescent="0.2">
      <c r="A4931">
        <v>4</v>
      </c>
      <c r="B4931" t="s">
        <v>392</v>
      </c>
      <c r="C4931" t="s">
        <v>392</v>
      </c>
      <c r="D4931" t="s">
        <v>392</v>
      </c>
      <c r="E4931" t="s">
        <v>406</v>
      </c>
      <c r="F4931" t="s">
        <v>392</v>
      </c>
    </row>
    <row r="4933" spans="1:8" x14ac:dyDescent="0.2">
      <c r="A4933" t="s">
        <v>407</v>
      </c>
    </row>
    <row r="4935" spans="1:8" x14ac:dyDescent="0.2">
      <c r="A4935" t="s">
        <v>408</v>
      </c>
    </row>
    <row r="4936" spans="1:8" x14ac:dyDescent="0.2">
      <c r="A4936" t="s">
        <v>21</v>
      </c>
      <c r="B4936" t="s">
        <v>22</v>
      </c>
      <c r="C4936" t="s">
        <v>409</v>
      </c>
      <c r="D4936" t="s">
        <v>43</v>
      </c>
      <c r="E4936" t="s">
        <v>410</v>
      </c>
      <c r="F4936" t="s">
        <v>46</v>
      </c>
      <c r="G4936" t="s">
        <v>47</v>
      </c>
      <c r="H4936" t="s">
        <v>30</v>
      </c>
    </row>
    <row r="4937" spans="1:8" x14ac:dyDescent="0.2">
      <c r="A4937">
        <v>1</v>
      </c>
      <c r="B4937" t="s">
        <v>30</v>
      </c>
      <c r="C4937" t="s">
        <v>411</v>
      </c>
      <c r="D4937">
        <v>3.7672998905181885</v>
      </c>
      <c r="E4937">
        <v>3.4723999500274658</v>
      </c>
      <c r="F4937">
        <v>21.532199859619141</v>
      </c>
      <c r="G4937">
        <v>0.16130000352859497</v>
      </c>
      <c r="H4937">
        <v>1</v>
      </c>
    </row>
    <row r="4938" spans="1:8" x14ac:dyDescent="0.2">
      <c r="A4938">
        <v>2</v>
      </c>
      <c r="B4938" t="s">
        <v>31</v>
      </c>
      <c r="C4938" t="s">
        <v>412</v>
      </c>
      <c r="D4938">
        <v>7.5739998817443848</v>
      </c>
      <c r="E4938">
        <v>1.614799976348877</v>
      </c>
      <c r="F4938">
        <v>1.996399998664856</v>
      </c>
      <c r="G4938">
        <v>0.80889999866485596</v>
      </c>
      <c r="H4938">
        <v>1</v>
      </c>
    </row>
    <row r="4939" spans="1:8" x14ac:dyDescent="0.2">
      <c r="A4939">
        <v>3</v>
      </c>
      <c r="B4939" t="s">
        <v>50</v>
      </c>
      <c r="C4939" t="s">
        <v>413</v>
      </c>
      <c r="D4939">
        <v>15.250300407409668</v>
      </c>
      <c r="E4939">
        <v>1.0709999799728394</v>
      </c>
      <c r="F4939">
        <v>1.2035000324249268</v>
      </c>
      <c r="G4939">
        <v>0.88969999551773071</v>
      </c>
      <c r="H4939">
        <v>1.0002000331878662</v>
      </c>
    </row>
    <row r="4940" spans="1:8" x14ac:dyDescent="0.2">
      <c r="A4940">
        <v>4</v>
      </c>
      <c r="B4940" t="s">
        <v>51</v>
      </c>
      <c r="C4940" t="s">
        <v>414</v>
      </c>
      <c r="D4940">
        <v>24.793899536132812</v>
      </c>
      <c r="E4940">
        <v>0.86309999227523804</v>
      </c>
      <c r="F4940">
        <v>0.93500000238418579</v>
      </c>
      <c r="G4940">
        <v>0.92309999465942383</v>
      </c>
      <c r="H4940">
        <v>1.0001000165939331</v>
      </c>
    </row>
    <row r="4941" spans="1:8" x14ac:dyDescent="0.2">
      <c r="A4941">
        <v>5</v>
      </c>
      <c r="B4941" t="s">
        <v>52</v>
      </c>
      <c r="C4941" t="s">
        <v>415</v>
      </c>
      <c r="D4941">
        <v>11.592599868774414</v>
      </c>
      <c r="E4941">
        <v>5.3768000602722168</v>
      </c>
      <c r="F4941">
        <v>10.723799705505371</v>
      </c>
      <c r="G4941">
        <v>0.49950000643730164</v>
      </c>
      <c r="H4941">
        <v>1.0038000345230103</v>
      </c>
    </row>
    <row r="4942" spans="1:8" x14ac:dyDescent="0.2">
      <c r="A4942">
        <v>6</v>
      </c>
      <c r="B4942" t="s">
        <v>53</v>
      </c>
      <c r="C4942" t="s">
        <v>416</v>
      </c>
      <c r="D4942">
        <v>21.579999923706055</v>
      </c>
      <c r="E4942">
        <v>3.6456000804901123</v>
      </c>
      <c r="F4942">
        <v>5.8873000144958496</v>
      </c>
      <c r="G4942">
        <v>0.61500000953674316</v>
      </c>
      <c r="H4942">
        <v>1.0068999528884888</v>
      </c>
    </row>
    <row r="4943" spans="1:8" x14ac:dyDescent="0.2">
      <c r="A4943">
        <v>7</v>
      </c>
      <c r="B4943" t="s">
        <v>54</v>
      </c>
      <c r="C4943" t="s">
        <v>414</v>
      </c>
      <c r="D4943">
        <v>55.340999603271484</v>
      </c>
      <c r="E4943">
        <v>3.2097001075744629</v>
      </c>
      <c r="F4943">
        <v>4.4021000862121582</v>
      </c>
      <c r="G4943">
        <v>0.72850000858306885</v>
      </c>
      <c r="H4943">
        <v>1.0009000301361084</v>
      </c>
    </row>
    <row r="4944" spans="1:8" x14ac:dyDescent="0.2">
      <c r="A4944">
        <v>8</v>
      </c>
      <c r="B4944" t="s">
        <v>55</v>
      </c>
      <c r="C4944" t="s">
        <v>416</v>
      </c>
      <c r="D4944">
        <v>20.350000381469727</v>
      </c>
      <c r="E4944">
        <v>4.6729998588562012</v>
      </c>
      <c r="F4944">
        <v>7.9214000701904297</v>
      </c>
      <c r="G4944">
        <v>0.58609998226165771</v>
      </c>
      <c r="H4944">
        <v>1.0065000057220459</v>
      </c>
    </row>
    <row r="4945" spans="1:9" x14ac:dyDescent="0.2">
      <c r="A4945">
        <v>9</v>
      </c>
      <c r="B4945" t="s">
        <v>56</v>
      </c>
      <c r="C4945" t="s">
        <v>417</v>
      </c>
      <c r="D4945">
        <v>23.877099990844727</v>
      </c>
      <c r="E4945">
        <v>0.19910000264644623</v>
      </c>
      <c r="F4945">
        <v>0.20250000059604645</v>
      </c>
      <c r="G4945">
        <v>0.98320001363754272</v>
      </c>
      <c r="H4945">
        <v>1</v>
      </c>
    </row>
    <row r="4946" spans="1:9" x14ac:dyDescent="0.2">
      <c r="A4946">
        <v>10</v>
      </c>
      <c r="B4946" t="s">
        <v>57</v>
      </c>
      <c r="C4946" t="s">
        <v>418</v>
      </c>
      <c r="D4946">
        <v>42.30059814453125</v>
      </c>
      <c r="E4946">
        <v>0.26780000329017639</v>
      </c>
      <c r="F4946">
        <v>0.27369999885559082</v>
      </c>
      <c r="G4946">
        <v>0.97869998216629028</v>
      </c>
      <c r="H4946">
        <v>1</v>
      </c>
    </row>
    <row r="4947" spans="1:9" x14ac:dyDescent="0.2">
      <c r="A4947">
        <v>11</v>
      </c>
      <c r="B4947" t="s">
        <v>58</v>
      </c>
      <c r="C4947" t="s">
        <v>419</v>
      </c>
      <c r="D4947">
        <v>99.9833984375</v>
      </c>
      <c r="E4947">
        <v>0.59130001068115234</v>
      </c>
      <c r="F4947">
        <v>0.60600000619888306</v>
      </c>
      <c r="G4947">
        <v>0.9757000207901001</v>
      </c>
      <c r="H4947">
        <v>1</v>
      </c>
    </row>
    <row r="4949" spans="1:9" x14ac:dyDescent="0.2">
      <c r="A4949" t="s">
        <v>420</v>
      </c>
    </row>
    <row r="4950" spans="1:9" x14ac:dyDescent="0.2">
      <c r="A4950" t="s">
        <v>21</v>
      </c>
      <c r="B4950" t="s">
        <v>22</v>
      </c>
      <c r="C4950" t="s">
        <v>421</v>
      </c>
      <c r="D4950" t="s">
        <v>24</v>
      </c>
      <c r="E4950" t="s">
        <v>422</v>
      </c>
      <c r="F4950" t="s">
        <v>423</v>
      </c>
      <c r="G4950" t="s">
        <v>27</v>
      </c>
      <c r="H4950" t="s">
        <v>424</v>
      </c>
      <c r="I4950" t="s">
        <v>425</v>
      </c>
    </row>
    <row r="4951" spans="1:9" x14ac:dyDescent="0.2">
      <c r="A4951">
        <v>1</v>
      </c>
      <c r="B4951" t="s">
        <v>30</v>
      </c>
      <c r="C4951">
        <v>2.0010000767456404E-8</v>
      </c>
      <c r="D4951">
        <v>518.70001220703125</v>
      </c>
      <c r="E4951">
        <v>137.5</v>
      </c>
      <c r="F4951">
        <v>84</v>
      </c>
      <c r="G4951">
        <v>0.74000000953674316</v>
      </c>
      <c r="H4951" t="s">
        <v>426</v>
      </c>
      <c r="I4951" t="s">
        <v>427</v>
      </c>
    </row>
    <row r="4952" spans="1:9" x14ac:dyDescent="0.2">
      <c r="A4952">
        <v>2</v>
      </c>
      <c r="B4952" t="s">
        <v>31</v>
      </c>
      <c r="C4952">
        <v>2.0010000767456404E-8</v>
      </c>
      <c r="D4952">
        <v>2201.199951171875</v>
      </c>
      <c r="E4952">
        <v>15.699999809265137</v>
      </c>
      <c r="F4952">
        <v>11</v>
      </c>
      <c r="G4952">
        <v>0.30000001192092896</v>
      </c>
      <c r="H4952" t="s">
        <v>426</v>
      </c>
      <c r="I4952" t="s">
        <v>428</v>
      </c>
    </row>
    <row r="4953" spans="1:9" x14ac:dyDescent="0.2">
      <c r="A4953">
        <v>3</v>
      </c>
      <c r="B4953" t="s">
        <v>32</v>
      </c>
      <c r="C4953">
        <v>2.0010000767456404E-8</v>
      </c>
      <c r="D4953">
        <v>5679.7998046875</v>
      </c>
      <c r="E4953">
        <v>33.599998474121094</v>
      </c>
      <c r="F4953">
        <v>22.700000762939453</v>
      </c>
      <c r="G4953">
        <v>0.18999999761581421</v>
      </c>
      <c r="H4953" t="s">
        <v>426</v>
      </c>
      <c r="I4953" t="s">
        <v>429</v>
      </c>
    </row>
    <row r="4954" spans="1:9" x14ac:dyDescent="0.2">
      <c r="A4954">
        <v>4</v>
      </c>
      <c r="B4954" t="s">
        <v>33</v>
      </c>
      <c r="C4954">
        <v>1.9990000765801597E-8</v>
      </c>
      <c r="D4954">
        <v>9333.5</v>
      </c>
      <c r="E4954">
        <v>48.799999237060547</v>
      </c>
      <c r="F4954">
        <v>43.299999237060547</v>
      </c>
      <c r="G4954">
        <v>0.15000000596046448</v>
      </c>
      <c r="H4954" t="s">
        <v>426</v>
      </c>
      <c r="I4954" t="s">
        <v>430</v>
      </c>
    </row>
    <row r="4955" spans="1:9" x14ac:dyDescent="0.2">
      <c r="A4955">
        <v>5</v>
      </c>
      <c r="B4955" t="s">
        <v>34</v>
      </c>
      <c r="C4955">
        <v>1.9990000765801597E-8</v>
      </c>
      <c r="D4955">
        <v>946.0999755859375</v>
      </c>
      <c r="E4955">
        <v>8</v>
      </c>
      <c r="F4955">
        <v>6</v>
      </c>
      <c r="G4955">
        <v>0.46000000834465027</v>
      </c>
      <c r="H4955" t="s">
        <v>426</v>
      </c>
      <c r="I4955" t="s">
        <v>431</v>
      </c>
    </row>
    <row r="4956" spans="1:9" x14ac:dyDescent="0.2">
      <c r="A4956">
        <v>6</v>
      </c>
      <c r="B4956" t="s">
        <v>35</v>
      </c>
      <c r="C4956">
        <v>1.9999999878450581E-8</v>
      </c>
      <c r="D4956">
        <v>3476.10009765625</v>
      </c>
      <c r="E4956">
        <v>37.200000762939453</v>
      </c>
      <c r="F4956">
        <v>18.200000762939453</v>
      </c>
      <c r="G4956">
        <v>0.23999999463558197</v>
      </c>
      <c r="H4956" t="s">
        <v>426</v>
      </c>
      <c r="I4956" t="s">
        <v>432</v>
      </c>
    </row>
    <row r="4957" spans="1:9" x14ac:dyDescent="0.2">
      <c r="A4957">
        <v>7</v>
      </c>
      <c r="B4957" t="s">
        <v>36</v>
      </c>
      <c r="C4957">
        <v>1.9990000765801597E-8</v>
      </c>
      <c r="D4957">
        <v>10542.5</v>
      </c>
      <c r="E4957">
        <v>126.69999694824219</v>
      </c>
      <c r="F4957">
        <v>38.400001525878906</v>
      </c>
      <c r="G4957">
        <v>0.14000000059604645</v>
      </c>
      <c r="H4957" t="s">
        <v>426</v>
      </c>
      <c r="I4957" t="s">
        <v>430</v>
      </c>
    </row>
    <row r="4958" spans="1:9" x14ac:dyDescent="0.2">
      <c r="A4958">
        <v>8</v>
      </c>
      <c r="B4958" t="s">
        <v>37</v>
      </c>
      <c r="C4958">
        <v>1.9999999878450581E-8</v>
      </c>
      <c r="D4958">
        <v>2742.5</v>
      </c>
      <c r="E4958">
        <v>17.200000762939453</v>
      </c>
      <c r="F4958">
        <v>15</v>
      </c>
      <c r="G4958">
        <v>0.27000001072883606</v>
      </c>
      <c r="H4958" t="s">
        <v>426</v>
      </c>
      <c r="I4958" t="s">
        <v>432</v>
      </c>
    </row>
    <row r="4959" spans="1:9" x14ac:dyDescent="0.2">
      <c r="A4959">
        <v>9</v>
      </c>
      <c r="B4959" t="s">
        <v>38</v>
      </c>
      <c r="C4959">
        <v>1.9990000765801597E-8</v>
      </c>
      <c r="D4959">
        <v>2234.10009765625</v>
      </c>
      <c r="E4959">
        <v>26</v>
      </c>
      <c r="F4959">
        <v>23.200000762939453</v>
      </c>
      <c r="G4959">
        <v>0.30000001192092896</v>
      </c>
      <c r="H4959" t="s">
        <v>426</v>
      </c>
      <c r="I4959" t="s">
        <v>433</v>
      </c>
    </row>
    <row r="4960" spans="1:9" x14ac:dyDescent="0.2">
      <c r="A4960">
        <v>10</v>
      </c>
      <c r="B4960" t="s">
        <v>39</v>
      </c>
      <c r="C4960">
        <v>1.9990000765801597E-8</v>
      </c>
      <c r="D4960">
        <v>3787.300048828125</v>
      </c>
      <c r="E4960">
        <v>69.599998474121094</v>
      </c>
      <c r="F4960">
        <v>20.200000762939453</v>
      </c>
      <c r="G4960">
        <v>0.23000000417232513</v>
      </c>
      <c r="H4960" t="s">
        <v>426</v>
      </c>
      <c r="I4960" t="s">
        <v>434</v>
      </c>
    </row>
    <row r="4961" spans="1:10" x14ac:dyDescent="0.2">
      <c r="A4961">
        <v>11</v>
      </c>
      <c r="B4961" t="s">
        <v>40</v>
      </c>
      <c r="C4961">
        <v>2.0010000767456404E-8</v>
      </c>
      <c r="D4961">
        <v>4901</v>
      </c>
      <c r="E4961">
        <v>11.699999809265137</v>
      </c>
      <c r="F4961">
        <v>9.8999996185302734</v>
      </c>
      <c r="G4961">
        <v>0.20000000298023224</v>
      </c>
      <c r="H4961" t="s">
        <v>426</v>
      </c>
      <c r="I4961" t="s">
        <v>435</v>
      </c>
    </row>
    <row r="4963" spans="1:10" x14ac:dyDescent="0.2">
      <c r="A4963" t="s">
        <v>62</v>
      </c>
    </row>
    <row r="4966" spans="1:10" x14ac:dyDescent="0.2">
      <c r="A4966" t="s">
        <v>368</v>
      </c>
    </row>
    <row r="4967" spans="1:10" x14ac:dyDescent="0.2">
      <c r="A4967" t="s">
        <v>369</v>
      </c>
    </row>
    <row r="4968" spans="1:10" x14ac:dyDescent="0.2">
      <c r="A4968" t="s">
        <v>21</v>
      </c>
      <c r="B4968" t="s">
        <v>22</v>
      </c>
      <c r="C4968" t="s">
        <v>370</v>
      </c>
      <c r="D4968" t="s">
        <v>371</v>
      </c>
      <c r="E4968" t="s">
        <v>372</v>
      </c>
      <c r="F4968" t="s">
        <v>373</v>
      </c>
      <c r="G4968" t="s">
        <v>374</v>
      </c>
      <c r="H4968" t="s">
        <v>375</v>
      </c>
      <c r="I4968" t="s">
        <v>376</v>
      </c>
      <c r="J4968" t="s">
        <v>377</v>
      </c>
    </row>
    <row r="4969" spans="1:10" x14ac:dyDescent="0.2">
      <c r="A4969">
        <v>1</v>
      </c>
      <c r="B4969" t="s">
        <v>30</v>
      </c>
      <c r="C4969" t="s">
        <v>378</v>
      </c>
      <c r="D4969" t="s">
        <v>379</v>
      </c>
      <c r="E4969">
        <v>1</v>
      </c>
      <c r="F4969">
        <v>15</v>
      </c>
      <c r="G4969">
        <v>84.869003295898438</v>
      </c>
      <c r="H4969">
        <v>1.8320000171661377</v>
      </c>
      <c r="I4969">
        <v>6</v>
      </c>
      <c r="J4969">
        <v>5</v>
      </c>
    </row>
    <row r="4970" spans="1:10" x14ac:dyDescent="0.2">
      <c r="A4970">
        <v>2</v>
      </c>
      <c r="B4970" t="s">
        <v>31</v>
      </c>
      <c r="C4970" t="s">
        <v>378</v>
      </c>
      <c r="D4970" t="s">
        <v>380</v>
      </c>
      <c r="E4970">
        <v>2</v>
      </c>
      <c r="F4970">
        <v>15</v>
      </c>
      <c r="G4970">
        <v>151.10800170898438</v>
      </c>
      <c r="H4970">
        <v>0.47277998924255371</v>
      </c>
      <c r="I4970">
        <v>2</v>
      </c>
      <c r="J4970">
        <v>2</v>
      </c>
    </row>
    <row r="4971" spans="1:10" x14ac:dyDescent="0.2">
      <c r="A4971">
        <v>3</v>
      </c>
      <c r="B4971" t="s">
        <v>32</v>
      </c>
      <c r="C4971" t="s">
        <v>378</v>
      </c>
      <c r="D4971" t="s">
        <v>380</v>
      </c>
      <c r="E4971">
        <v>2</v>
      </c>
      <c r="F4971">
        <v>15</v>
      </c>
      <c r="G4971">
        <v>119.48699951171875</v>
      </c>
      <c r="H4971">
        <v>0.37413999438285828</v>
      </c>
      <c r="I4971">
        <v>3</v>
      </c>
      <c r="J4971">
        <v>7</v>
      </c>
    </row>
    <row r="4972" spans="1:10" x14ac:dyDescent="0.2">
      <c r="A4972">
        <v>4</v>
      </c>
      <c r="B4972" t="s">
        <v>33</v>
      </c>
      <c r="C4972" t="s">
        <v>378</v>
      </c>
      <c r="D4972" t="s">
        <v>380</v>
      </c>
      <c r="E4972">
        <v>2</v>
      </c>
      <c r="F4972">
        <v>15</v>
      </c>
      <c r="G4972">
        <v>107.24500274658203</v>
      </c>
      <c r="H4972">
        <v>0.33583998680114746</v>
      </c>
      <c r="I4972">
        <v>2</v>
      </c>
      <c r="J4972">
        <v>2.4000000953674316</v>
      </c>
    </row>
    <row r="4973" spans="1:10" x14ac:dyDescent="0.2">
      <c r="A4973">
        <v>5</v>
      </c>
      <c r="B4973" t="s">
        <v>34</v>
      </c>
      <c r="C4973" t="s">
        <v>378</v>
      </c>
      <c r="D4973" t="s">
        <v>381</v>
      </c>
      <c r="E4973">
        <v>4</v>
      </c>
      <c r="F4973">
        <v>15</v>
      </c>
      <c r="G4973">
        <v>129.45700073242188</v>
      </c>
      <c r="H4973">
        <v>1.1910099983215332</v>
      </c>
      <c r="I4973">
        <v>4.9000000953674316</v>
      </c>
      <c r="J4973">
        <v>4.1999998092651367</v>
      </c>
    </row>
    <row r="4974" spans="1:10" x14ac:dyDescent="0.2">
      <c r="A4974">
        <v>6</v>
      </c>
      <c r="B4974" t="s">
        <v>35</v>
      </c>
      <c r="C4974" t="s">
        <v>378</v>
      </c>
      <c r="D4974" t="s">
        <v>381</v>
      </c>
      <c r="E4974">
        <v>4</v>
      </c>
      <c r="F4974">
        <v>15</v>
      </c>
      <c r="G4974">
        <v>90.679000854492188</v>
      </c>
      <c r="H4974">
        <v>0.83393001556396484</v>
      </c>
      <c r="I4974">
        <v>5.5</v>
      </c>
      <c r="J4974">
        <v>5.9000000953674316</v>
      </c>
    </row>
    <row r="4975" spans="1:10" x14ac:dyDescent="0.2">
      <c r="A4975">
        <v>7</v>
      </c>
      <c r="B4975" t="s">
        <v>36</v>
      </c>
      <c r="C4975" t="s">
        <v>378</v>
      </c>
      <c r="D4975" t="s">
        <v>381</v>
      </c>
      <c r="E4975">
        <v>4</v>
      </c>
      <c r="F4975">
        <v>15</v>
      </c>
      <c r="G4975">
        <v>77.502998352050781</v>
      </c>
      <c r="H4975">
        <v>0.71253997087478638</v>
      </c>
      <c r="I4975">
        <v>3.2999999523162842</v>
      </c>
      <c r="J4975">
        <v>4.0999999046325684</v>
      </c>
    </row>
    <row r="4976" spans="1:10" x14ac:dyDescent="0.2">
      <c r="A4976">
        <v>8</v>
      </c>
      <c r="B4976" t="s">
        <v>37</v>
      </c>
      <c r="C4976" t="s">
        <v>378</v>
      </c>
      <c r="D4976" t="s">
        <v>381</v>
      </c>
      <c r="E4976">
        <v>4</v>
      </c>
      <c r="F4976">
        <v>15</v>
      </c>
      <c r="G4976">
        <v>107.51300048828125</v>
      </c>
      <c r="H4976">
        <v>0.98900002241134644</v>
      </c>
      <c r="I4976">
        <v>7.5</v>
      </c>
      <c r="J4976">
        <v>3</v>
      </c>
    </row>
    <row r="4977" spans="1:10" x14ac:dyDescent="0.2">
      <c r="A4977">
        <v>9</v>
      </c>
      <c r="B4977" t="s">
        <v>38</v>
      </c>
      <c r="C4977" t="s">
        <v>378</v>
      </c>
      <c r="D4977" t="s">
        <v>382</v>
      </c>
      <c r="E4977">
        <v>5</v>
      </c>
      <c r="F4977">
        <v>15</v>
      </c>
      <c r="G4977">
        <v>134.93400573730469</v>
      </c>
      <c r="H4977">
        <v>0.19359999895095825</v>
      </c>
      <c r="I4977">
        <v>3.5</v>
      </c>
      <c r="J4977">
        <v>3.5999999046325684</v>
      </c>
    </row>
    <row r="4978" spans="1:10" x14ac:dyDescent="0.2">
      <c r="A4978">
        <v>10</v>
      </c>
      <c r="B4978" t="s">
        <v>39</v>
      </c>
      <c r="C4978" t="s">
        <v>378</v>
      </c>
      <c r="D4978" t="s">
        <v>382</v>
      </c>
      <c r="E4978">
        <v>5</v>
      </c>
      <c r="F4978">
        <v>15</v>
      </c>
      <c r="G4978">
        <v>146.42500305175781</v>
      </c>
      <c r="H4978">
        <v>0.21017999947071075</v>
      </c>
      <c r="I4978">
        <v>1</v>
      </c>
      <c r="J4978">
        <v>3.2999999523162842</v>
      </c>
    </row>
    <row r="4979" spans="1:10" x14ac:dyDescent="0.2">
      <c r="A4979">
        <v>11</v>
      </c>
      <c r="B4979" t="s">
        <v>40</v>
      </c>
      <c r="C4979" t="s">
        <v>378</v>
      </c>
      <c r="D4979" t="s">
        <v>382</v>
      </c>
      <c r="E4979">
        <v>5</v>
      </c>
      <c r="F4979">
        <v>15</v>
      </c>
      <c r="G4979">
        <v>191.38900756835938</v>
      </c>
      <c r="H4979">
        <v>0.27485001087188721</v>
      </c>
      <c r="I4979">
        <v>3</v>
      </c>
      <c r="J4979">
        <v>4</v>
      </c>
    </row>
    <row r="4981" spans="1:10" x14ac:dyDescent="0.2">
      <c r="A4981" t="s">
        <v>21</v>
      </c>
      <c r="B4981" t="s">
        <v>22</v>
      </c>
      <c r="C4981" t="s">
        <v>383</v>
      </c>
      <c r="D4981" t="s">
        <v>384</v>
      </c>
      <c r="E4981" t="s">
        <v>385</v>
      </c>
      <c r="F4981" t="s">
        <v>386</v>
      </c>
      <c r="G4981" t="s">
        <v>387</v>
      </c>
      <c r="H4981" t="s">
        <v>388</v>
      </c>
      <c r="I4981" t="s">
        <v>389</v>
      </c>
      <c r="J4981" t="s">
        <v>390</v>
      </c>
    </row>
    <row r="4982" spans="1:10" x14ac:dyDescent="0.2">
      <c r="A4982">
        <v>1</v>
      </c>
      <c r="B4982" t="s">
        <v>30</v>
      </c>
      <c r="C4982">
        <v>10</v>
      </c>
      <c r="D4982">
        <v>5</v>
      </c>
      <c r="E4982">
        <v>1</v>
      </c>
      <c r="F4982">
        <v>64</v>
      </c>
      <c r="G4982">
        <v>1630</v>
      </c>
      <c r="H4982">
        <v>0.69999998807907104</v>
      </c>
      <c r="I4982">
        <v>9.3000001907348633</v>
      </c>
      <c r="J4982" t="s">
        <v>391</v>
      </c>
    </row>
    <row r="4983" spans="1:10" x14ac:dyDescent="0.2">
      <c r="A4983">
        <v>2</v>
      </c>
      <c r="B4983" t="s">
        <v>31</v>
      </c>
      <c r="C4983">
        <v>20</v>
      </c>
      <c r="D4983">
        <v>10</v>
      </c>
      <c r="E4983">
        <v>0</v>
      </c>
      <c r="F4983">
        <v>64</v>
      </c>
      <c r="G4983">
        <v>1686</v>
      </c>
      <c r="H4983">
        <v>0.69999998807907104</v>
      </c>
      <c r="I4983" t="s">
        <v>392</v>
      </c>
      <c r="J4983" t="s">
        <v>393</v>
      </c>
    </row>
    <row r="4984" spans="1:10" x14ac:dyDescent="0.2">
      <c r="A4984">
        <v>3</v>
      </c>
      <c r="B4984" t="s">
        <v>32</v>
      </c>
      <c r="C4984">
        <v>20</v>
      </c>
      <c r="D4984">
        <v>10</v>
      </c>
      <c r="E4984">
        <v>0</v>
      </c>
      <c r="F4984">
        <v>64</v>
      </c>
      <c r="G4984">
        <v>1672</v>
      </c>
      <c r="H4984">
        <v>0.69999998807907104</v>
      </c>
      <c r="I4984" t="s">
        <v>392</v>
      </c>
      <c r="J4984" t="s">
        <v>393</v>
      </c>
    </row>
    <row r="4985" spans="1:10" x14ac:dyDescent="0.2">
      <c r="A4985">
        <v>4</v>
      </c>
      <c r="B4985" t="s">
        <v>33</v>
      </c>
      <c r="C4985">
        <v>20</v>
      </c>
      <c r="D4985">
        <v>10</v>
      </c>
      <c r="E4985">
        <v>1</v>
      </c>
      <c r="F4985">
        <v>64</v>
      </c>
      <c r="G4985">
        <v>1664</v>
      </c>
      <c r="H4985">
        <v>0.69999998807907104</v>
      </c>
      <c r="I4985" t="s">
        <v>392</v>
      </c>
      <c r="J4985" t="s">
        <v>393</v>
      </c>
    </row>
    <row r="4986" spans="1:10" x14ac:dyDescent="0.2">
      <c r="A4986">
        <v>5</v>
      </c>
      <c r="B4986" t="s">
        <v>34</v>
      </c>
      <c r="C4986">
        <v>10</v>
      </c>
      <c r="D4986">
        <v>5</v>
      </c>
      <c r="E4986">
        <v>1</v>
      </c>
      <c r="F4986">
        <v>32</v>
      </c>
      <c r="G4986">
        <v>1658</v>
      </c>
      <c r="H4986">
        <v>0.69999998807907104</v>
      </c>
      <c r="I4986">
        <v>9.3000001907348633</v>
      </c>
      <c r="J4986" t="s">
        <v>391</v>
      </c>
    </row>
    <row r="4987" spans="1:10" x14ac:dyDescent="0.2">
      <c r="A4987">
        <v>6</v>
      </c>
      <c r="B4987" t="s">
        <v>35</v>
      </c>
      <c r="C4987">
        <v>20</v>
      </c>
      <c r="D4987">
        <v>10</v>
      </c>
      <c r="E4987">
        <v>1</v>
      </c>
      <c r="F4987">
        <v>32</v>
      </c>
      <c r="G4987">
        <v>1632</v>
      </c>
      <c r="H4987">
        <v>0.69999998807907104</v>
      </c>
      <c r="I4987">
        <v>9.3000001907348633</v>
      </c>
      <c r="J4987" t="s">
        <v>391</v>
      </c>
    </row>
    <row r="4988" spans="1:10" x14ac:dyDescent="0.2">
      <c r="A4988">
        <v>7</v>
      </c>
      <c r="B4988" t="s">
        <v>36</v>
      </c>
      <c r="C4988">
        <v>20</v>
      </c>
      <c r="D4988">
        <v>10</v>
      </c>
      <c r="E4988">
        <v>1</v>
      </c>
      <c r="F4988">
        <v>32</v>
      </c>
      <c r="G4988">
        <v>1622</v>
      </c>
      <c r="H4988">
        <v>0.69999998807907104</v>
      </c>
      <c r="I4988">
        <v>9.3000001907348633</v>
      </c>
      <c r="J4988" t="s">
        <v>391</v>
      </c>
    </row>
    <row r="4989" spans="1:10" x14ac:dyDescent="0.2">
      <c r="A4989">
        <v>8</v>
      </c>
      <c r="B4989" t="s">
        <v>37</v>
      </c>
      <c r="C4989">
        <v>20</v>
      </c>
      <c r="D4989">
        <v>10</v>
      </c>
      <c r="E4989">
        <v>1</v>
      </c>
      <c r="F4989">
        <v>32</v>
      </c>
      <c r="G4989">
        <v>1642</v>
      </c>
      <c r="H4989">
        <v>0.69999998807907104</v>
      </c>
      <c r="I4989">
        <v>9.3000001907348633</v>
      </c>
      <c r="J4989" t="s">
        <v>391</v>
      </c>
    </row>
    <row r="4990" spans="1:10" x14ac:dyDescent="0.2">
      <c r="A4990">
        <v>9</v>
      </c>
      <c r="B4990" t="s">
        <v>38</v>
      </c>
      <c r="C4990">
        <v>20</v>
      </c>
      <c r="D4990">
        <v>10</v>
      </c>
      <c r="E4990">
        <v>1</v>
      </c>
      <c r="F4990">
        <v>32</v>
      </c>
      <c r="G4990">
        <v>1690</v>
      </c>
      <c r="H4990">
        <v>0.69999998807907104</v>
      </c>
      <c r="I4990" t="s">
        <v>392</v>
      </c>
      <c r="J4990" t="s">
        <v>393</v>
      </c>
    </row>
    <row r="4991" spans="1:10" x14ac:dyDescent="0.2">
      <c r="A4991">
        <v>10</v>
      </c>
      <c r="B4991" t="s">
        <v>39</v>
      </c>
      <c r="C4991">
        <v>30</v>
      </c>
      <c r="D4991">
        <v>15</v>
      </c>
      <c r="E4991">
        <v>0</v>
      </c>
      <c r="F4991">
        <v>32</v>
      </c>
      <c r="G4991">
        <v>1706</v>
      </c>
      <c r="H4991">
        <v>0.69999998807907104</v>
      </c>
      <c r="I4991" t="s">
        <v>392</v>
      </c>
      <c r="J4991" t="s">
        <v>393</v>
      </c>
    </row>
    <row r="4992" spans="1:10" x14ac:dyDescent="0.2">
      <c r="A4992">
        <v>11</v>
      </c>
      <c r="B4992" t="s">
        <v>40</v>
      </c>
      <c r="C4992">
        <v>30</v>
      </c>
      <c r="D4992">
        <v>15</v>
      </c>
      <c r="E4992">
        <v>1</v>
      </c>
      <c r="F4992">
        <v>32</v>
      </c>
      <c r="G4992">
        <v>1738</v>
      </c>
      <c r="H4992">
        <v>0.69999998807907104</v>
      </c>
      <c r="I4992" t="s">
        <v>392</v>
      </c>
      <c r="J4992" t="s">
        <v>393</v>
      </c>
    </row>
    <row r="4994" spans="1:8" x14ac:dyDescent="0.2">
      <c r="A4994" t="s">
        <v>394</v>
      </c>
    </row>
    <row r="4995" spans="1:8" x14ac:dyDescent="0.2">
      <c r="A4995" t="s">
        <v>395</v>
      </c>
      <c r="B4995" t="s">
        <v>396</v>
      </c>
      <c r="C4995">
        <v>2</v>
      </c>
      <c r="D4995">
        <v>3</v>
      </c>
      <c r="E4995">
        <v>4</v>
      </c>
      <c r="F4995">
        <v>5</v>
      </c>
    </row>
    <row r="4996" spans="1:8" x14ac:dyDescent="0.2">
      <c r="A4996">
        <v>1</v>
      </c>
      <c r="B4996" t="s">
        <v>397</v>
      </c>
      <c r="C4996" t="s">
        <v>398</v>
      </c>
      <c r="D4996" t="s">
        <v>392</v>
      </c>
      <c r="E4996" t="s">
        <v>399</v>
      </c>
      <c r="F4996" t="s">
        <v>400</v>
      </c>
    </row>
    <row r="4997" spans="1:8" x14ac:dyDescent="0.2">
      <c r="A4997">
        <v>2</v>
      </c>
      <c r="B4997" t="s">
        <v>392</v>
      </c>
      <c r="C4997" t="s">
        <v>401</v>
      </c>
      <c r="D4997" t="s">
        <v>392</v>
      </c>
      <c r="E4997" t="s">
        <v>402</v>
      </c>
      <c r="F4997" t="s">
        <v>403</v>
      </c>
    </row>
    <row r="4998" spans="1:8" x14ac:dyDescent="0.2">
      <c r="A4998">
        <v>3</v>
      </c>
      <c r="B4998" t="s">
        <v>392</v>
      </c>
      <c r="C4998" t="s">
        <v>404</v>
      </c>
      <c r="D4998" t="s">
        <v>392</v>
      </c>
      <c r="E4998" t="s">
        <v>405</v>
      </c>
      <c r="F4998" t="s">
        <v>40</v>
      </c>
    </row>
    <row r="4999" spans="1:8" x14ac:dyDescent="0.2">
      <c r="A4999">
        <v>4</v>
      </c>
      <c r="B4999" t="s">
        <v>392</v>
      </c>
      <c r="C4999" t="s">
        <v>392</v>
      </c>
      <c r="D4999" t="s">
        <v>392</v>
      </c>
      <c r="E4999" t="s">
        <v>406</v>
      </c>
      <c r="F4999" t="s">
        <v>392</v>
      </c>
    </row>
    <row r="5001" spans="1:8" x14ac:dyDescent="0.2">
      <c r="A5001" t="s">
        <v>407</v>
      </c>
    </row>
    <row r="5003" spans="1:8" x14ac:dyDescent="0.2">
      <c r="A5003" t="s">
        <v>408</v>
      </c>
    </row>
    <row r="5004" spans="1:8" x14ac:dyDescent="0.2">
      <c r="A5004" t="s">
        <v>21</v>
      </c>
      <c r="B5004" t="s">
        <v>22</v>
      </c>
      <c r="C5004" t="s">
        <v>409</v>
      </c>
      <c r="D5004" t="s">
        <v>43</v>
      </c>
      <c r="E5004" t="s">
        <v>410</v>
      </c>
      <c r="F5004" t="s">
        <v>46</v>
      </c>
      <c r="G5004" t="s">
        <v>47</v>
      </c>
      <c r="H5004" t="s">
        <v>30</v>
      </c>
    </row>
    <row r="5005" spans="1:8" x14ac:dyDescent="0.2">
      <c r="A5005">
        <v>1</v>
      </c>
      <c r="B5005" t="s">
        <v>30</v>
      </c>
      <c r="C5005" t="s">
        <v>411</v>
      </c>
      <c r="D5005">
        <v>3.7672998905181885</v>
      </c>
      <c r="E5005">
        <v>3.4723999500274658</v>
      </c>
      <c r="F5005">
        <v>21.532199859619141</v>
      </c>
      <c r="G5005">
        <v>0.16130000352859497</v>
      </c>
      <c r="H5005">
        <v>1</v>
      </c>
    </row>
    <row r="5006" spans="1:8" x14ac:dyDescent="0.2">
      <c r="A5006">
        <v>2</v>
      </c>
      <c r="B5006" t="s">
        <v>31</v>
      </c>
      <c r="C5006" t="s">
        <v>412</v>
      </c>
      <c r="D5006">
        <v>7.5739998817443848</v>
      </c>
      <c r="E5006">
        <v>1.614799976348877</v>
      </c>
      <c r="F5006">
        <v>1.996399998664856</v>
      </c>
      <c r="G5006">
        <v>0.80889999866485596</v>
      </c>
      <c r="H5006">
        <v>1</v>
      </c>
    </row>
    <row r="5007" spans="1:8" x14ac:dyDescent="0.2">
      <c r="A5007">
        <v>3</v>
      </c>
      <c r="B5007" t="s">
        <v>50</v>
      </c>
      <c r="C5007" t="s">
        <v>413</v>
      </c>
      <c r="D5007">
        <v>15.250300407409668</v>
      </c>
      <c r="E5007">
        <v>1.0709999799728394</v>
      </c>
      <c r="F5007">
        <v>1.2035000324249268</v>
      </c>
      <c r="G5007">
        <v>0.88969999551773071</v>
      </c>
      <c r="H5007">
        <v>1.0002000331878662</v>
      </c>
    </row>
    <row r="5008" spans="1:8" x14ac:dyDescent="0.2">
      <c r="A5008">
        <v>4</v>
      </c>
      <c r="B5008" t="s">
        <v>51</v>
      </c>
      <c r="C5008" t="s">
        <v>414</v>
      </c>
      <c r="D5008">
        <v>24.793899536132812</v>
      </c>
      <c r="E5008">
        <v>0.86309999227523804</v>
      </c>
      <c r="F5008">
        <v>0.93500000238418579</v>
      </c>
      <c r="G5008">
        <v>0.92309999465942383</v>
      </c>
      <c r="H5008">
        <v>1.0001000165939331</v>
      </c>
    </row>
    <row r="5009" spans="1:9" x14ac:dyDescent="0.2">
      <c r="A5009">
        <v>5</v>
      </c>
      <c r="B5009" t="s">
        <v>52</v>
      </c>
      <c r="C5009" t="s">
        <v>415</v>
      </c>
      <c r="D5009">
        <v>11.592599868774414</v>
      </c>
      <c r="E5009">
        <v>5.3768000602722168</v>
      </c>
      <c r="F5009">
        <v>10.723799705505371</v>
      </c>
      <c r="G5009">
        <v>0.49950000643730164</v>
      </c>
      <c r="H5009">
        <v>1.0038000345230103</v>
      </c>
    </row>
    <row r="5010" spans="1:9" x14ac:dyDescent="0.2">
      <c r="A5010">
        <v>6</v>
      </c>
      <c r="B5010" t="s">
        <v>53</v>
      </c>
      <c r="C5010" t="s">
        <v>416</v>
      </c>
      <c r="D5010">
        <v>21.579999923706055</v>
      </c>
      <c r="E5010">
        <v>3.6456000804901123</v>
      </c>
      <c r="F5010">
        <v>5.8873000144958496</v>
      </c>
      <c r="G5010">
        <v>0.61500000953674316</v>
      </c>
      <c r="H5010">
        <v>1.0068999528884888</v>
      </c>
    </row>
    <row r="5011" spans="1:9" x14ac:dyDescent="0.2">
      <c r="A5011">
        <v>7</v>
      </c>
      <c r="B5011" t="s">
        <v>54</v>
      </c>
      <c r="C5011" t="s">
        <v>414</v>
      </c>
      <c r="D5011">
        <v>55.340999603271484</v>
      </c>
      <c r="E5011">
        <v>3.2097001075744629</v>
      </c>
      <c r="F5011">
        <v>4.4021000862121582</v>
      </c>
      <c r="G5011">
        <v>0.72850000858306885</v>
      </c>
      <c r="H5011">
        <v>1.0009000301361084</v>
      </c>
    </row>
    <row r="5012" spans="1:9" x14ac:dyDescent="0.2">
      <c r="A5012">
        <v>8</v>
      </c>
      <c r="B5012" t="s">
        <v>55</v>
      </c>
      <c r="C5012" t="s">
        <v>416</v>
      </c>
      <c r="D5012">
        <v>20.350000381469727</v>
      </c>
      <c r="E5012">
        <v>4.6729998588562012</v>
      </c>
      <c r="F5012">
        <v>7.9214000701904297</v>
      </c>
      <c r="G5012">
        <v>0.58609998226165771</v>
      </c>
      <c r="H5012">
        <v>1.0065000057220459</v>
      </c>
    </row>
    <row r="5013" spans="1:9" x14ac:dyDescent="0.2">
      <c r="A5013">
        <v>9</v>
      </c>
      <c r="B5013" t="s">
        <v>56</v>
      </c>
      <c r="C5013" t="s">
        <v>417</v>
      </c>
      <c r="D5013">
        <v>23.877099990844727</v>
      </c>
      <c r="E5013">
        <v>0.19910000264644623</v>
      </c>
      <c r="F5013">
        <v>0.20250000059604645</v>
      </c>
      <c r="G5013">
        <v>0.98320001363754272</v>
      </c>
      <c r="H5013">
        <v>1</v>
      </c>
    </row>
    <row r="5014" spans="1:9" x14ac:dyDescent="0.2">
      <c r="A5014">
        <v>10</v>
      </c>
      <c r="B5014" t="s">
        <v>57</v>
      </c>
      <c r="C5014" t="s">
        <v>418</v>
      </c>
      <c r="D5014">
        <v>42.30059814453125</v>
      </c>
      <c r="E5014">
        <v>0.26780000329017639</v>
      </c>
      <c r="F5014">
        <v>0.27369999885559082</v>
      </c>
      <c r="G5014">
        <v>0.97869998216629028</v>
      </c>
      <c r="H5014">
        <v>1</v>
      </c>
    </row>
    <row r="5015" spans="1:9" x14ac:dyDescent="0.2">
      <c r="A5015">
        <v>11</v>
      </c>
      <c r="B5015" t="s">
        <v>58</v>
      </c>
      <c r="C5015" t="s">
        <v>419</v>
      </c>
      <c r="D5015">
        <v>99.9833984375</v>
      </c>
      <c r="E5015">
        <v>0.59130001068115234</v>
      </c>
      <c r="F5015">
        <v>0.60600000619888306</v>
      </c>
      <c r="G5015">
        <v>0.9757000207901001</v>
      </c>
      <c r="H5015">
        <v>1</v>
      </c>
    </row>
    <row r="5017" spans="1:9" x14ac:dyDescent="0.2">
      <c r="A5017" t="s">
        <v>420</v>
      </c>
    </row>
    <row r="5018" spans="1:9" x14ac:dyDescent="0.2">
      <c r="A5018" t="s">
        <v>21</v>
      </c>
      <c r="B5018" t="s">
        <v>22</v>
      </c>
      <c r="C5018" t="s">
        <v>421</v>
      </c>
      <c r="D5018" t="s">
        <v>24</v>
      </c>
      <c r="E5018" t="s">
        <v>422</v>
      </c>
      <c r="F5018" t="s">
        <v>423</v>
      </c>
      <c r="G5018" t="s">
        <v>27</v>
      </c>
      <c r="H5018" t="s">
        <v>424</v>
      </c>
      <c r="I5018" t="s">
        <v>425</v>
      </c>
    </row>
    <row r="5019" spans="1:9" x14ac:dyDescent="0.2">
      <c r="A5019">
        <v>1</v>
      </c>
      <c r="B5019" t="s">
        <v>30</v>
      </c>
      <c r="C5019">
        <v>2.0010000767456404E-8</v>
      </c>
      <c r="D5019">
        <v>518.70001220703125</v>
      </c>
      <c r="E5019">
        <v>137.5</v>
      </c>
      <c r="F5019">
        <v>84</v>
      </c>
      <c r="G5019">
        <v>0.74000000953674316</v>
      </c>
      <c r="H5019" t="s">
        <v>426</v>
      </c>
      <c r="I5019" t="s">
        <v>427</v>
      </c>
    </row>
    <row r="5020" spans="1:9" x14ac:dyDescent="0.2">
      <c r="A5020">
        <v>2</v>
      </c>
      <c r="B5020" t="s">
        <v>31</v>
      </c>
      <c r="C5020">
        <v>2.0010000767456404E-8</v>
      </c>
      <c r="D5020">
        <v>2201.199951171875</v>
      </c>
      <c r="E5020">
        <v>15.699999809265137</v>
      </c>
      <c r="F5020">
        <v>11</v>
      </c>
      <c r="G5020">
        <v>0.30000001192092896</v>
      </c>
      <c r="H5020" t="s">
        <v>426</v>
      </c>
      <c r="I5020" t="s">
        <v>428</v>
      </c>
    </row>
    <row r="5021" spans="1:9" x14ac:dyDescent="0.2">
      <c r="A5021">
        <v>3</v>
      </c>
      <c r="B5021" t="s">
        <v>32</v>
      </c>
      <c r="C5021">
        <v>2.0010000767456404E-8</v>
      </c>
      <c r="D5021">
        <v>5679.7998046875</v>
      </c>
      <c r="E5021">
        <v>33.599998474121094</v>
      </c>
      <c r="F5021">
        <v>22.700000762939453</v>
      </c>
      <c r="G5021">
        <v>0.18999999761581421</v>
      </c>
      <c r="H5021" t="s">
        <v>426</v>
      </c>
      <c r="I5021" t="s">
        <v>429</v>
      </c>
    </row>
    <row r="5022" spans="1:9" x14ac:dyDescent="0.2">
      <c r="A5022">
        <v>4</v>
      </c>
      <c r="B5022" t="s">
        <v>33</v>
      </c>
      <c r="C5022">
        <v>1.9990000765801597E-8</v>
      </c>
      <c r="D5022">
        <v>9333.5</v>
      </c>
      <c r="E5022">
        <v>48.799999237060547</v>
      </c>
      <c r="F5022">
        <v>43.299999237060547</v>
      </c>
      <c r="G5022">
        <v>0.15000000596046448</v>
      </c>
      <c r="H5022" t="s">
        <v>426</v>
      </c>
      <c r="I5022" t="s">
        <v>430</v>
      </c>
    </row>
    <row r="5023" spans="1:9" x14ac:dyDescent="0.2">
      <c r="A5023">
        <v>5</v>
      </c>
      <c r="B5023" t="s">
        <v>34</v>
      </c>
      <c r="C5023">
        <v>1.9990000765801597E-8</v>
      </c>
      <c r="D5023">
        <v>946.0999755859375</v>
      </c>
      <c r="E5023">
        <v>8</v>
      </c>
      <c r="F5023">
        <v>6</v>
      </c>
      <c r="G5023">
        <v>0.46000000834465027</v>
      </c>
      <c r="H5023" t="s">
        <v>426</v>
      </c>
      <c r="I5023" t="s">
        <v>431</v>
      </c>
    </row>
    <row r="5024" spans="1:9" x14ac:dyDescent="0.2">
      <c r="A5024">
        <v>6</v>
      </c>
      <c r="B5024" t="s">
        <v>35</v>
      </c>
      <c r="C5024">
        <v>1.9999999878450581E-8</v>
      </c>
      <c r="D5024">
        <v>3476.10009765625</v>
      </c>
      <c r="E5024">
        <v>37.200000762939453</v>
      </c>
      <c r="F5024">
        <v>18.200000762939453</v>
      </c>
      <c r="G5024">
        <v>0.23999999463558197</v>
      </c>
      <c r="H5024" t="s">
        <v>426</v>
      </c>
      <c r="I5024" t="s">
        <v>432</v>
      </c>
    </row>
    <row r="5025" spans="1:10" x14ac:dyDescent="0.2">
      <c r="A5025">
        <v>7</v>
      </c>
      <c r="B5025" t="s">
        <v>36</v>
      </c>
      <c r="C5025">
        <v>1.9990000765801597E-8</v>
      </c>
      <c r="D5025">
        <v>10542.5</v>
      </c>
      <c r="E5025">
        <v>126.69999694824219</v>
      </c>
      <c r="F5025">
        <v>38.400001525878906</v>
      </c>
      <c r="G5025">
        <v>0.14000000059604645</v>
      </c>
      <c r="H5025" t="s">
        <v>426</v>
      </c>
      <c r="I5025" t="s">
        <v>430</v>
      </c>
    </row>
    <row r="5026" spans="1:10" x14ac:dyDescent="0.2">
      <c r="A5026">
        <v>8</v>
      </c>
      <c r="B5026" t="s">
        <v>37</v>
      </c>
      <c r="C5026">
        <v>1.9999999878450581E-8</v>
      </c>
      <c r="D5026">
        <v>2742.5</v>
      </c>
      <c r="E5026">
        <v>17.200000762939453</v>
      </c>
      <c r="F5026">
        <v>15</v>
      </c>
      <c r="G5026">
        <v>0.27000001072883606</v>
      </c>
      <c r="H5026" t="s">
        <v>426</v>
      </c>
      <c r="I5026" t="s">
        <v>432</v>
      </c>
    </row>
    <row r="5027" spans="1:10" x14ac:dyDescent="0.2">
      <c r="A5027">
        <v>9</v>
      </c>
      <c r="B5027" t="s">
        <v>38</v>
      </c>
      <c r="C5027">
        <v>1.9990000765801597E-8</v>
      </c>
      <c r="D5027">
        <v>2234.10009765625</v>
      </c>
      <c r="E5027">
        <v>26</v>
      </c>
      <c r="F5027">
        <v>23.200000762939453</v>
      </c>
      <c r="G5027">
        <v>0.30000001192092896</v>
      </c>
      <c r="H5027" t="s">
        <v>426</v>
      </c>
      <c r="I5027" t="s">
        <v>433</v>
      </c>
    </row>
    <row r="5028" spans="1:10" x14ac:dyDescent="0.2">
      <c r="A5028">
        <v>10</v>
      </c>
      <c r="B5028" t="s">
        <v>39</v>
      </c>
      <c r="C5028">
        <v>1.9990000765801597E-8</v>
      </c>
      <c r="D5028">
        <v>3787.300048828125</v>
      </c>
      <c r="E5028">
        <v>69.599998474121094</v>
      </c>
      <c r="F5028">
        <v>20.200000762939453</v>
      </c>
      <c r="G5028">
        <v>0.23000000417232513</v>
      </c>
      <c r="H5028" t="s">
        <v>426</v>
      </c>
      <c r="I5028" t="s">
        <v>434</v>
      </c>
    </row>
    <row r="5029" spans="1:10" x14ac:dyDescent="0.2">
      <c r="A5029">
        <v>11</v>
      </c>
      <c r="B5029" t="s">
        <v>40</v>
      </c>
      <c r="C5029">
        <v>2.0010000767456404E-8</v>
      </c>
      <c r="D5029">
        <v>4901</v>
      </c>
      <c r="E5029">
        <v>11.699999809265137</v>
      </c>
      <c r="F5029">
        <v>9.8999996185302734</v>
      </c>
      <c r="G5029">
        <v>0.20000000298023224</v>
      </c>
      <c r="H5029" t="s">
        <v>426</v>
      </c>
      <c r="I5029" t="s">
        <v>435</v>
      </c>
    </row>
    <row r="5031" spans="1:10" x14ac:dyDescent="0.2">
      <c r="A5031" t="s">
        <v>62</v>
      </c>
    </row>
    <row r="5034" spans="1:10" x14ac:dyDescent="0.2">
      <c r="A5034" t="s">
        <v>368</v>
      </c>
    </row>
    <row r="5035" spans="1:10" x14ac:dyDescent="0.2">
      <c r="A5035" t="s">
        <v>369</v>
      </c>
    </row>
    <row r="5036" spans="1:10" x14ac:dyDescent="0.2">
      <c r="A5036" t="s">
        <v>21</v>
      </c>
      <c r="B5036" t="s">
        <v>22</v>
      </c>
      <c r="C5036" t="s">
        <v>370</v>
      </c>
      <c r="D5036" t="s">
        <v>371</v>
      </c>
      <c r="E5036" t="s">
        <v>372</v>
      </c>
      <c r="F5036" t="s">
        <v>373</v>
      </c>
      <c r="G5036" t="s">
        <v>374</v>
      </c>
      <c r="H5036" t="s">
        <v>375</v>
      </c>
      <c r="I5036" t="s">
        <v>376</v>
      </c>
      <c r="J5036" t="s">
        <v>377</v>
      </c>
    </row>
    <row r="5037" spans="1:10" x14ac:dyDescent="0.2">
      <c r="A5037">
        <v>1</v>
      </c>
      <c r="B5037" t="s">
        <v>30</v>
      </c>
      <c r="C5037" t="s">
        <v>378</v>
      </c>
      <c r="D5037" t="s">
        <v>379</v>
      </c>
      <c r="E5037">
        <v>1</v>
      </c>
      <c r="F5037">
        <v>15</v>
      </c>
      <c r="G5037">
        <v>84.869003295898438</v>
      </c>
      <c r="H5037">
        <v>1.8320000171661377</v>
      </c>
      <c r="I5037">
        <v>6</v>
      </c>
      <c r="J5037">
        <v>5</v>
      </c>
    </row>
    <row r="5038" spans="1:10" x14ac:dyDescent="0.2">
      <c r="A5038">
        <v>2</v>
      </c>
      <c r="B5038" t="s">
        <v>31</v>
      </c>
      <c r="C5038" t="s">
        <v>378</v>
      </c>
      <c r="D5038" t="s">
        <v>380</v>
      </c>
      <c r="E5038">
        <v>2</v>
      </c>
      <c r="F5038">
        <v>15</v>
      </c>
      <c r="G5038">
        <v>151.10800170898438</v>
      </c>
      <c r="H5038">
        <v>0.47277998924255371</v>
      </c>
      <c r="I5038">
        <v>2</v>
      </c>
      <c r="J5038">
        <v>2</v>
      </c>
    </row>
    <row r="5039" spans="1:10" x14ac:dyDescent="0.2">
      <c r="A5039">
        <v>3</v>
      </c>
      <c r="B5039" t="s">
        <v>32</v>
      </c>
      <c r="C5039" t="s">
        <v>378</v>
      </c>
      <c r="D5039" t="s">
        <v>380</v>
      </c>
      <c r="E5039">
        <v>2</v>
      </c>
      <c r="F5039">
        <v>15</v>
      </c>
      <c r="G5039">
        <v>119.48699951171875</v>
      </c>
      <c r="H5039">
        <v>0.37413999438285828</v>
      </c>
      <c r="I5039">
        <v>3</v>
      </c>
      <c r="J5039">
        <v>7</v>
      </c>
    </row>
    <row r="5040" spans="1:10" x14ac:dyDescent="0.2">
      <c r="A5040">
        <v>4</v>
      </c>
      <c r="B5040" t="s">
        <v>33</v>
      </c>
      <c r="C5040" t="s">
        <v>378</v>
      </c>
      <c r="D5040" t="s">
        <v>380</v>
      </c>
      <c r="E5040">
        <v>2</v>
      </c>
      <c r="F5040">
        <v>15</v>
      </c>
      <c r="G5040">
        <v>107.24500274658203</v>
      </c>
      <c r="H5040">
        <v>0.33583998680114746</v>
      </c>
      <c r="I5040">
        <v>2</v>
      </c>
      <c r="J5040">
        <v>2.4000000953674316</v>
      </c>
    </row>
    <row r="5041" spans="1:10" x14ac:dyDescent="0.2">
      <c r="A5041">
        <v>5</v>
      </c>
      <c r="B5041" t="s">
        <v>34</v>
      </c>
      <c r="C5041" t="s">
        <v>378</v>
      </c>
      <c r="D5041" t="s">
        <v>381</v>
      </c>
      <c r="E5041">
        <v>4</v>
      </c>
      <c r="F5041">
        <v>15</v>
      </c>
      <c r="G5041">
        <v>129.45700073242188</v>
      </c>
      <c r="H5041">
        <v>1.1910099983215332</v>
      </c>
      <c r="I5041">
        <v>4.9000000953674316</v>
      </c>
      <c r="J5041">
        <v>4.1999998092651367</v>
      </c>
    </row>
    <row r="5042" spans="1:10" x14ac:dyDescent="0.2">
      <c r="A5042">
        <v>6</v>
      </c>
      <c r="B5042" t="s">
        <v>35</v>
      </c>
      <c r="C5042" t="s">
        <v>378</v>
      </c>
      <c r="D5042" t="s">
        <v>381</v>
      </c>
      <c r="E5042">
        <v>4</v>
      </c>
      <c r="F5042">
        <v>15</v>
      </c>
      <c r="G5042">
        <v>90.679000854492188</v>
      </c>
      <c r="H5042">
        <v>0.83393001556396484</v>
      </c>
      <c r="I5042">
        <v>5.5</v>
      </c>
      <c r="J5042">
        <v>5.9000000953674316</v>
      </c>
    </row>
    <row r="5043" spans="1:10" x14ac:dyDescent="0.2">
      <c r="A5043">
        <v>7</v>
      </c>
      <c r="B5043" t="s">
        <v>36</v>
      </c>
      <c r="C5043" t="s">
        <v>378</v>
      </c>
      <c r="D5043" t="s">
        <v>381</v>
      </c>
      <c r="E5043">
        <v>4</v>
      </c>
      <c r="F5043">
        <v>15</v>
      </c>
      <c r="G5043">
        <v>77.502998352050781</v>
      </c>
      <c r="H5043">
        <v>0.71253997087478638</v>
      </c>
      <c r="I5043">
        <v>3.2999999523162842</v>
      </c>
      <c r="J5043">
        <v>4.0999999046325684</v>
      </c>
    </row>
    <row r="5044" spans="1:10" x14ac:dyDescent="0.2">
      <c r="A5044">
        <v>8</v>
      </c>
      <c r="B5044" t="s">
        <v>37</v>
      </c>
      <c r="C5044" t="s">
        <v>378</v>
      </c>
      <c r="D5044" t="s">
        <v>381</v>
      </c>
      <c r="E5044">
        <v>4</v>
      </c>
      <c r="F5044">
        <v>15</v>
      </c>
      <c r="G5044">
        <v>107.51300048828125</v>
      </c>
      <c r="H5044">
        <v>0.98900002241134644</v>
      </c>
      <c r="I5044">
        <v>7.5</v>
      </c>
      <c r="J5044">
        <v>3</v>
      </c>
    </row>
    <row r="5045" spans="1:10" x14ac:dyDescent="0.2">
      <c r="A5045">
        <v>9</v>
      </c>
      <c r="B5045" t="s">
        <v>38</v>
      </c>
      <c r="C5045" t="s">
        <v>378</v>
      </c>
      <c r="D5045" t="s">
        <v>382</v>
      </c>
      <c r="E5045">
        <v>5</v>
      </c>
      <c r="F5045">
        <v>15</v>
      </c>
      <c r="G5045">
        <v>134.93400573730469</v>
      </c>
      <c r="H5045">
        <v>0.19359999895095825</v>
      </c>
      <c r="I5045">
        <v>3.5</v>
      </c>
      <c r="J5045">
        <v>3.5999999046325684</v>
      </c>
    </row>
    <row r="5046" spans="1:10" x14ac:dyDescent="0.2">
      <c r="A5046">
        <v>10</v>
      </c>
      <c r="B5046" t="s">
        <v>39</v>
      </c>
      <c r="C5046" t="s">
        <v>378</v>
      </c>
      <c r="D5046" t="s">
        <v>382</v>
      </c>
      <c r="E5046">
        <v>5</v>
      </c>
      <c r="F5046">
        <v>15</v>
      </c>
      <c r="G5046">
        <v>146.42500305175781</v>
      </c>
      <c r="H5046">
        <v>0.21017999947071075</v>
      </c>
      <c r="I5046">
        <v>1</v>
      </c>
      <c r="J5046">
        <v>3.2999999523162842</v>
      </c>
    </row>
    <row r="5047" spans="1:10" x14ac:dyDescent="0.2">
      <c r="A5047">
        <v>11</v>
      </c>
      <c r="B5047" t="s">
        <v>40</v>
      </c>
      <c r="C5047" t="s">
        <v>378</v>
      </c>
      <c r="D5047" t="s">
        <v>382</v>
      </c>
      <c r="E5047">
        <v>5</v>
      </c>
      <c r="F5047">
        <v>15</v>
      </c>
      <c r="G5047">
        <v>191.38900756835938</v>
      </c>
      <c r="H5047">
        <v>0.27485001087188721</v>
      </c>
      <c r="I5047">
        <v>3</v>
      </c>
      <c r="J5047">
        <v>4</v>
      </c>
    </row>
    <row r="5049" spans="1:10" x14ac:dyDescent="0.2">
      <c r="A5049" t="s">
        <v>21</v>
      </c>
      <c r="B5049" t="s">
        <v>22</v>
      </c>
      <c r="C5049" t="s">
        <v>383</v>
      </c>
      <c r="D5049" t="s">
        <v>384</v>
      </c>
      <c r="E5049" t="s">
        <v>385</v>
      </c>
      <c r="F5049" t="s">
        <v>386</v>
      </c>
      <c r="G5049" t="s">
        <v>387</v>
      </c>
      <c r="H5049" t="s">
        <v>388</v>
      </c>
      <c r="I5049" t="s">
        <v>389</v>
      </c>
      <c r="J5049" t="s">
        <v>390</v>
      </c>
    </row>
    <row r="5050" spans="1:10" x14ac:dyDescent="0.2">
      <c r="A5050">
        <v>1</v>
      </c>
      <c r="B5050" t="s">
        <v>30</v>
      </c>
      <c r="C5050">
        <v>10</v>
      </c>
      <c r="D5050">
        <v>5</v>
      </c>
      <c r="E5050">
        <v>1</v>
      </c>
      <c r="F5050">
        <v>64</v>
      </c>
      <c r="G5050">
        <v>1630</v>
      </c>
      <c r="H5050">
        <v>0.69999998807907104</v>
      </c>
      <c r="I5050">
        <v>9.3000001907348633</v>
      </c>
      <c r="J5050" t="s">
        <v>391</v>
      </c>
    </row>
    <row r="5051" spans="1:10" x14ac:dyDescent="0.2">
      <c r="A5051">
        <v>2</v>
      </c>
      <c r="B5051" t="s">
        <v>31</v>
      </c>
      <c r="C5051">
        <v>20</v>
      </c>
      <c r="D5051">
        <v>10</v>
      </c>
      <c r="E5051">
        <v>0</v>
      </c>
      <c r="F5051">
        <v>64</v>
      </c>
      <c r="G5051">
        <v>1686</v>
      </c>
      <c r="H5051">
        <v>0.69999998807907104</v>
      </c>
      <c r="I5051" t="s">
        <v>392</v>
      </c>
      <c r="J5051" t="s">
        <v>393</v>
      </c>
    </row>
    <row r="5052" spans="1:10" x14ac:dyDescent="0.2">
      <c r="A5052">
        <v>3</v>
      </c>
      <c r="B5052" t="s">
        <v>32</v>
      </c>
      <c r="C5052">
        <v>20</v>
      </c>
      <c r="D5052">
        <v>10</v>
      </c>
      <c r="E5052">
        <v>0</v>
      </c>
      <c r="F5052">
        <v>64</v>
      </c>
      <c r="G5052">
        <v>1672</v>
      </c>
      <c r="H5052">
        <v>0.69999998807907104</v>
      </c>
      <c r="I5052" t="s">
        <v>392</v>
      </c>
      <c r="J5052" t="s">
        <v>393</v>
      </c>
    </row>
    <row r="5053" spans="1:10" x14ac:dyDescent="0.2">
      <c r="A5053">
        <v>4</v>
      </c>
      <c r="B5053" t="s">
        <v>33</v>
      </c>
      <c r="C5053">
        <v>20</v>
      </c>
      <c r="D5053">
        <v>10</v>
      </c>
      <c r="E5053">
        <v>1</v>
      </c>
      <c r="F5053">
        <v>64</v>
      </c>
      <c r="G5053">
        <v>1664</v>
      </c>
      <c r="H5053">
        <v>0.69999998807907104</v>
      </c>
      <c r="I5053" t="s">
        <v>392</v>
      </c>
      <c r="J5053" t="s">
        <v>393</v>
      </c>
    </row>
    <row r="5054" spans="1:10" x14ac:dyDescent="0.2">
      <c r="A5054">
        <v>5</v>
      </c>
      <c r="B5054" t="s">
        <v>34</v>
      </c>
      <c r="C5054">
        <v>10</v>
      </c>
      <c r="D5054">
        <v>5</v>
      </c>
      <c r="E5054">
        <v>1</v>
      </c>
      <c r="F5054">
        <v>32</v>
      </c>
      <c r="G5054">
        <v>1658</v>
      </c>
      <c r="H5054">
        <v>0.69999998807907104</v>
      </c>
      <c r="I5054">
        <v>9.3000001907348633</v>
      </c>
      <c r="J5054" t="s">
        <v>391</v>
      </c>
    </row>
    <row r="5055" spans="1:10" x14ac:dyDescent="0.2">
      <c r="A5055">
        <v>6</v>
      </c>
      <c r="B5055" t="s">
        <v>35</v>
      </c>
      <c r="C5055">
        <v>20</v>
      </c>
      <c r="D5055">
        <v>10</v>
      </c>
      <c r="E5055">
        <v>1</v>
      </c>
      <c r="F5055">
        <v>32</v>
      </c>
      <c r="G5055">
        <v>1632</v>
      </c>
      <c r="H5055">
        <v>0.69999998807907104</v>
      </c>
      <c r="I5055">
        <v>9.3000001907348633</v>
      </c>
      <c r="J5055" t="s">
        <v>391</v>
      </c>
    </row>
    <row r="5056" spans="1:10" x14ac:dyDescent="0.2">
      <c r="A5056">
        <v>7</v>
      </c>
      <c r="B5056" t="s">
        <v>36</v>
      </c>
      <c r="C5056">
        <v>20</v>
      </c>
      <c r="D5056">
        <v>10</v>
      </c>
      <c r="E5056">
        <v>1</v>
      </c>
      <c r="F5056">
        <v>32</v>
      </c>
      <c r="G5056">
        <v>1622</v>
      </c>
      <c r="H5056">
        <v>0.69999998807907104</v>
      </c>
      <c r="I5056">
        <v>9.3000001907348633</v>
      </c>
      <c r="J5056" t="s">
        <v>391</v>
      </c>
    </row>
    <row r="5057" spans="1:10" x14ac:dyDescent="0.2">
      <c r="A5057">
        <v>8</v>
      </c>
      <c r="B5057" t="s">
        <v>37</v>
      </c>
      <c r="C5057">
        <v>20</v>
      </c>
      <c r="D5057">
        <v>10</v>
      </c>
      <c r="E5057">
        <v>1</v>
      </c>
      <c r="F5057">
        <v>32</v>
      </c>
      <c r="G5057">
        <v>1642</v>
      </c>
      <c r="H5057">
        <v>0.69999998807907104</v>
      </c>
      <c r="I5057">
        <v>9.3000001907348633</v>
      </c>
      <c r="J5057" t="s">
        <v>391</v>
      </c>
    </row>
    <row r="5058" spans="1:10" x14ac:dyDescent="0.2">
      <c r="A5058">
        <v>9</v>
      </c>
      <c r="B5058" t="s">
        <v>38</v>
      </c>
      <c r="C5058">
        <v>20</v>
      </c>
      <c r="D5058">
        <v>10</v>
      </c>
      <c r="E5058">
        <v>1</v>
      </c>
      <c r="F5058">
        <v>32</v>
      </c>
      <c r="G5058">
        <v>1690</v>
      </c>
      <c r="H5058">
        <v>0.69999998807907104</v>
      </c>
      <c r="I5058" t="s">
        <v>392</v>
      </c>
      <c r="J5058" t="s">
        <v>393</v>
      </c>
    </row>
    <row r="5059" spans="1:10" x14ac:dyDescent="0.2">
      <c r="A5059">
        <v>10</v>
      </c>
      <c r="B5059" t="s">
        <v>39</v>
      </c>
      <c r="C5059">
        <v>30</v>
      </c>
      <c r="D5059">
        <v>15</v>
      </c>
      <c r="E5059">
        <v>0</v>
      </c>
      <c r="F5059">
        <v>32</v>
      </c>
      <c r="G5059">
        <v>1706</v>
      </c>
      <c r="H5059">
        <v>0.69999998807907104</v>
      </c>
      <c r="I5059" t="s">
        <v>392</v>
      </c>
      <c r="J5059" t="s">
        <v>393</v>
      </c>
    </row>
    <row r="5060" spans="1:10" x14ac:dyDescent="0.2">
      <c r="A5060">
        <v>11</v>
      </c>
      <c r="B5060" t="s">
        <v>40</v>
      </c>
      <c r="C5060">
        <v>30</v>
      </c>
      <c r="D5060">
        <v>15</v>
      </c>
      <c r="E5060">
        <v>1</v>
      </c>
      <c r="F5060">
        <v>32</v>
      </c>
      <c r="G5060">
        <v>1738</v>
      </c>
      <c r="H5060">
        <v>0.69999998807907104</v>
      </c>
      <c r="I5060" t="s">
        <v>392</v>
      </c>
      <c r="J5060" t="s">
        <v>393</v>
      </c>
    </row>
    <row r="5062" spans="1:10" x14ac:dyDescent="0.2">
      <c r="A5062" t="s">
        <v>394</v>
      </c>
    </row>
    <row r="5063" spans="1:10" x14ac:dyDescent="0.2">
      <c r="A5063" t="s">
        <v>395</v>
      </c>
      <c r="B5063" t="s">
        <v>396</v>
      </c>
      <c r="C5063">
        <v>2</v>
      </c>
      <c r="D5063">
        <v>3</v>
      </c>
      <c r="E5063">
        <v>4</v>
      </c>
      <c r="F5063">
        <v>5</v>
      </c>
    </row>
    <row r="5064" spans="1:10" x14ac:dyDescent="0.2">
      <c r="A5064">
        <v>1</v>
      </c>
      <c r="B5064" t="s">
        <v>397</v>
      </c>
      <c r="C5064" t="s">
        <v>398</v>
      </c>
      <c r="D5064" t="s">
        <v>392</v>
      </c>
      <c r="E5064" t="s">
        <v>399</v>
      </c>
      <c r="F5064" t="s">
        <v>400</v>
      </c>
    </row>
    <row r="5065" spans="1:10" x14ac:dyDescent="0.2">
      <c r="A5065">
        <v>2</v>
      </c>
      <c r="B5065" t="s">
        <v>392</v>
      </c>
      <c r="C5065" t="s">
        <v>401</v>
      </c>
      <c r="D5065" t="s">
        <v>392</v>
      </c>
      <c r="E5065" t="s">
        <v>402</v>
      </c>
      <c r="F5065" t="s">
        <v>403</v>
      </c>
    </row>
    <row r="5066" spans="1:10" x14ac:dyDescent="0.2">
      <c r="A5066">
        <v>3</v>
      </c>
      <c r="B5066" t="s">
        <v>392</v>
      </c>
      <c r="C5066" t="s">
        <v>404</v>
      </c>
      <c r="D5066" t="s">
        <v>392</v>
      </c>
      <c r="E5066" t="s">
        <v>405</v>
      </c>
      <c r="F5066" t="s">
        <v>40</v>
      </c>
    </row>
    <row r="5067" spans="1:10" x14ac:dyDescent="0.2">
      <c r="A5067">
        <v>4</v>
      </c>
      <c r="B5067" t="s">
        <v>392</v>
      </c>
      <c r="C5067" t="s">
        <v>392</v>
      </c>
      <c r="D5067" t="s">
        <v>392</v>
      </c>
      <c r="E5067" t="s">
        <v>406</v>
      </c>
      <c r="F5067" t="s">
        <v>392</v>
      </c>
    </row>
    <row r="5069" spans="1:10" x14ac:dyDescent="0.2">
      <c r="A5069" t="s">
        <v>407</v>
      </c>
    </row>
    <row r="5071" spans="1:10" x14ac:dyDescent="0.2">
      <c r="A5071" t="s">
        <v>408</v>
      </c>
    </row>
    <row r="5072" spans="1:10" x14ac:dyDescent="0.2">
      <c r="A5072" t="s">
        <v>21</v>
      </c>
      <c r="B5072" t="s">
        <v>22</v>
      </c>
      <c r="C5072" t="s">
        <v>409</v>
      </c>
      <c r="D5072" t="s">
        <v>43</v>
      </c>
      <c r="E5072" t="s">
        <v>410</v>
      </c>
      <c r="F5072" t="s">
        <v>46</v>
      </c>
      <c r="G5072" t="s">
        <v>47</v>
      </c>
      <c r="H5072" t="s">
        <v>30</v>
      </c>
    </row>
    <row r="5073" spans="1:9" x14ac:dyDescent="0.2">
      <c r="A5073">
        <v>1</v>
      </c>
      <c r="B5073" t="s">
        <v>30</v>
      </c>
      <c r="C5073" t="s">
        <v>411</v>
      </c>
      <c r="D5073">
        <v>3.7672998905181885</v>
      </c>
      <c r="E5073">
        <v>3.4723999500274658</v>
      </c>
      <c r="F5073">
        <v>21.532199859619141</v>
      </c>
      <c r="G5073">
        <v>0.16130000352859497</v>
      </c>
      <c r="H5073">
        <v>1</v>
      </c>
    </row>
    <row r="5074" spans="1:9" x14ac:dyDescent="0.2">
      <c r="A5074">
        <v>2</v>
      </c>
      <c r="B5074" t="s">
        <v>31</v>
      </c>
      <c r="C5074" t="s">
        <v>412</v>
      </c>
      <c r="D5074">
        <v>7.5739998817443848</v>
      </c>
      <c r="E5074">
        <v>1.614799976348877</v>
      </c>
      <c r="F5074">
        <v>1.996399998664856</v>
      </c>
      <c r="G5074">
        <v>0.80889999866485596</v>
      </c>
      <c r="H5074">
        <v>1</v>
      </c>
    </row>
    <row r="5075" spans="1:9" x14ac:dyDescent="0.2">
      <c r="A5075">
        <v>3</v>
      </c>
      <c r="B5075" t="s">
        <v>50</v>
      </c>
      <c r="C5075" t="s">
        <v>413</v>
      </c>
      <c r="D5075">
        <v>15.250300407409668</v>
      </c>
      <c r="E5075">
        <v>1.0709999799728394</v>
      </c>
      <c r="F5075">
        <v>1.2035000324249268</v>
      </c>
      <c r="G5075">
        <v>0.88969999551773071</v>
      </c>
      <c r="H5075">
        <v>1.0002000331878662</v>
      </c>
    </row>
    <row r="5076" spans="1:9" x14ac:dyDescent="0.2">
      <c r="A5076">
        <v>4</v>
      </c>
      <c r="B5076" t="s">
        <v>51</v>
      </c>
      <c r="C5076" t="s">
        <v>414</v>
      </c>
      <c r="D5076">
        <v>24.793899536132812</v>
      </c>
      <c r="E5076">
        <v>0.86309999227523804</v>
      </c>
      <c r="F5076">
        <v>0.93500000238418579</v>
      </c>
      <c r="G5076">
        <v>0.92309999465942383</v>
      </c>
      <c r="H5076">
        <v>1.0001000165939331</v>
      </c>
    </row>
    <row r="5077" spans="1:9" x14ac:dyDescent="0.2">
      <c r="A5077">
        <v>5</v>
      </c>
      <c r="B5077" t="s">
        <v>52</v>
      </c>
      <c r="C5077" t="s">
        <v>415</v>
      </c>
      <c r="D5077">
        <v>11.592599868774414</v>
      </c>
      <c r="E5077">
        <v>5.3768000602722168</v>
      </c>
      <c r="F5077">
        <v>10.723799705505371</v>
      </c>
      <c r="G5077">
        <v>0.49950000643730164</v>
      </c>
      <c r="H5077">
        <v>1.0038000345230103</v>
      </c>
    </row>
    <row r="5078" spans="1:9" x14ac:dyDescent="0.2">
      <c r="A5078">
        <v>6</v>
      </c>
      <c r="B5078" t="s">
        <v>53</v>
      </c>
      <c r="C5078" t="s">
        <v>416</v>
      </c>
      <c r="D5078">
        <v>21.579999923706055</v>
      </c>
      <c r="E5078">
        <v>3.6456000804901123</v>
      </c>
      <c r="F5078">
        <v>5.8873000144958496</v>
      </c>
      <c r="G5078">
        <v>0.61500000953674316</v>
      </c>
      <c r="H5078">
        <v>1.0068999528884888</v>
      </c>
    </row>
    <row r="5079" spans="1:9" x14ac:dyDescent="0.2">
      <c r="A5079">
        <v>7</v>
      </c>
      <c r="B5079" t="s">
        <v>54</v>
      </c>
      <c r="C5079" t="s">
        <v>414</v>
      </c>
      <c r="D5079">
        <v>55.340999603271484</v>
      </c>
      <c r="E5079">
        <v>3.2097001075744629</v>
      </c>
      <c r="F5079">
        <v>4.4021000862121582</v>
      </c>
      <c r="G5079">
        <v>0.72850000858306885</v>
      </c>
      <c r="H5079">
        <v>1.0009000301361084</v>
      </c>
    </row>
    <row r="5080" spans="1:9" x14ac:dyDescent="0.2">
      <c r="A5080">
        <v>8</v>
      </c>
      <c r="B5080" t="s">
        <v>55</v>
      </c>
      <c r="C5080" t="s">
        <v>416</v>
      </c>
      <c r="D5080">
        <v>20.350000381469727</v>
      </c>
      <c r="E5080">
        <v>4.6729998588562012</v>
      </c>
      <c r="F5080">
        <v>7.9214000701904297</v>
      </c>
      <c r="G5080">
        <v>0.58609998226165771</v>
      </c>
      <c r="H5080">
        <v>1.0065000057220459</v>
      </c>
    </row>
    <row r="5081" spans="1:9" x14ac:dyDescent="0.2">
      <c r="A5081">
        <v>9</v>
      </c>
      <c r="B5081" t="s">
        <v>56</v>
      </c>
      <c r="C5081" t="s">
        <v>417</v>
      </c>
      <c r="D5081">
        <v>23.877099990844727</v>
      </c>
      <c r="E5081">
        <v>0.19910000264644623</v>
      </c>
      <c r="F5081">
        <v>0.20250000059604645</v>
      </c>
      <c r="G5081">
        <v>0.98320001363754272</v>
      </c>
      <c r="H5081">
        <v>1</v>
      </c>
    </row>
    <row r="5082" spans="1:9" x14ac:dyDescent="0.2">
      <c r="A5082">
        <v>10</v>
      </c>
      <c r="B5082" t="s">
        <v>57</v>
      </c>
      <c r="C5082" t="s">
        <v>418</v>
      </c>
      <c r="D5082">
        <v>42.30059814453125</v>
      </c>
      <c r="E5082">
        <v>0.26780000329017639</v>
      </c>
      <c r="F5082">
        <v>0.27369999885559082</v>
      </c>
      <c r="G5082">
        <v>0.97869998216629028</v>
      </c>
      <c r="H5082">
        <v>1</v>
      </c>
    </row>
    <row r="5083" spans="1:9" x14ac:dyDescent="0.2">
      <c r="A5083">
        <v>11</v>
      </c>
      <c r="B5083" t="s">
        <v>58</v>
      </c>
      <c r="C5083" t="s">
        <v>419</v>
      </c>
      <c r="D5083">
        <v>99.9833984375</v>
      </c>
      <c r="E5083">
        <v>0.59130001068115234</v>
      </c>
      <c r="F5083">
        <v>0.60600000619888306</v>
      </c>
      <c r="G5083">
        <v>0.9757000207901001</v>
      </c>
      <c r="H5083">
        <v>1</v>
      </c>
    </row>
    <row r="5085" spans="1:9" x14ac:dyDescent="0.2">
      <c r="A5085" t="s">
        <v>420</v>
      </c>
    </row>
    <row r="5086" spans="1:9" x14ac:dyDescent="0.2">
      <c r="A5086" t="s">
        <v>21</v>
      </c>
      <c r="B5086" t="s">
        <v>22</v>
      </c>
      <c r="C5086" t="s">
        <v>421</v>
      </c>
      <c r="D5086" t="s">
        <v>24</v>
      </c>
      <c r="E5086" t="s">
        <v>422</v>
      </c>
      <c r="F5086" t="s">
        <v>423</v>
      </c>
      <c r="G5086" t="s">
        <v>27</v>
      </c>
      <c r="H5086" t="s">
        <v>424</v>
      </c>
      <c r="I5086" t="s">
        <v>425</v>
      </c>
    </row>
    <row r="5087" spans="1:9" x14ac:dyDescent="0.2">
      <c r="A5087">
        <v>1</v>
      </c>
      <c r="B5087" t="s">
        <v>30</v>
      </c>
      <c r="C5087">
        <v>2.0010000767456404E-8</v>
      </c>
      <c r="D5087">
        <v>518.70001220703125</v>
      </c>
      <c r="E5087">
        <v>137.5</v>
      </c>
      <c r="F5087">
        <v>84</v>
      </c>
      <c r="G5087">
        <v>0.74000000953674316</v>
      </c>
      <c r="H5087" t="s">
        <v>426</v>
      </c>
      <c r="I5087" t="s">
        <v>427</v>
      </c>
    </row>
    <row r="5088" spans="1:9" x14ac:dyDescent="0.2">
      <c r="A5088">
        <v>2</v>
      </c>
      <c r="B5088" t="s">
        <v>31</v>
      </c>
      <c r="C5088">
        <v>2.0010000767456404E-8</v>
      </c>
      <c r="D5088">
        <v>2201.199951171875</v>
      </c>
      <c r="E5088">
        <v>15.699999809265137</v>
      </c>
      <c r="F5088">
        <v>11</v>
      </c>
      <c r="G5088">
        <v>0.30000001192092896</v>
      </c>
      <c r="H5088" t="s">
        <v>426</v>
      </c>
      <c r="I5088" t="s">
        <v>428</v>
      </c>
    </row>
    <row r="5089" spans="1:10" x14ac:dyDescent="0.2">
      <c r="A5089">
        <v>3</v>
      </c>
      <c r="B5089" t="s">
        <v>32</v>
      </c>
      <c r="C5089">
        <v>2.0010000767456404E-8</v>
      </c>
      <c r="D5089">
        <v>5679.7998046875</v>
      </c>
      <c r="E5089">
        <v>33.599998474121094</v>
      </c>
      <c r="F5089">
        <v>22.700000762939453</v>
      </c>
      <c r="G5089">
        <v>0.18999999761581421</v>
      </c>
      <c r="H5089" t="s">
        <v>426</v>
      </c>
      <c r="I5089" t="s">
        <v>429</v>
      </c>
    </row>
    <row r="5090" spans="1:10" x14ac:dyDescent="0.2">
      <c r="A5090">
        <v>4</v>
      </c>
      <c r="B5090" t="s">
        <v>33</v>
      </c>
      <c r="C5090">
        <v>1.9990000765801597E-8</v>
      </c>
      <c r="D5090">
        <v>9333.5</v>
      </c>
      <c r="E5090">
        <v>48.799999237060547</v>
      </c>
      <c r="F5090">
        <v>43.299999237060547</v>
      </c>
      <c r="G5090">
        <v>0.15000000596046448</v>
      </c>
      <c r="H5090" t="s">
        <v>426</v>
      </c>
      <c r="I5090" t="s">
        <v>430</v>
      </c>
    </row>
    <row r="5091" spans="1:10" x14ac:dyDescent="0.2">
      <c r="A5091">
        <v>5</v>
      </c>
      <c r="B5091" t="s">
        <v>34</v>
      </c>
      <c r="C5091">
        <v>1.9990000765801597E-8</v>
      </c>
      <c r="D5091">
        <v>946.0999755859375</v>
      </c>
      <c r="E5091">
        <v>8</v>
      </c>
      <c r="F5091">
        <v>6</v>
      </c>
      <c r="G5091">
        <v>0.46000000834465027</v>
      </c>
      <c r="H5091" t="s">
        <v>426</v>
      </c>
      <c r="I5091" t="s">
        <v>431</v>
      </c>
    </row>
    <row r="5092" spans="1:10" x14ac:dyDescent="0.2">
      <c r="A5092">
        <v>6</v>
      </c>
      <c r="B5092" t="s">
        <v>35</v>
      </c>
      <c r="C5092">
        <v>1.9999999878450581E-8</v>
      </c>
      <c r="D5092">
        <v>3476.10009765625</v>
      </c>
      <c r="E5092">
        <v>37.200000762939453</v>
      </c>
      <c r="F5092">
        <v>18.200000762939453</v>
      </c>
      <c r="G5092">
        <v>0.23999999463558197</v>
      </c>
      <c r="H5092" t="s">
        <v>426</v>
      </c>
      <c r="I5092" t="s">
        <v>432</v>
      </c>
    </row>
    <row r="5093" spans="1:10" x14ac:dyDescent="0.2">
      <c r="A5093">
        <v>7</v>
      </c>
      <c r="B5093" t="s">
        <v>36</v>
      </c>
      <c r="C5093">
        <v>1.9990000765801597E-8</v>
      </c>
      <c r="D5093">
        <v>10542.5</v>
      </c>
      <c r="E5093">
        <v>126.69999694824219</v>
      </c>
      <c r="F5093">
        <v>38.400001525878906</v>
      </c>
      <c r="G5093">
        <v>0.14000000059604645</v>
      </c>
      <c r="H5093" t="s">
        <v>426</v>
      </c>
      <c r="I5093" t="s">
        <v>430</v>
      </c>
    </row>
    <row r="5094" spans="1:10" x14ac:dyDescent="0.2">
      <c r="A5094">
        <v>8</v>
      </c>
      <c r="B5094" t="s">
        <v>37</v>
      </c>
      <c r="C5094">
        <v>1.9999999878450581E-8</v>
      </c>
      <c r="D5094">
        <v>2742.5</v>
      </c>
      <c r="E5094">
        <v>17.200000762939453</v>
      </c>
      <c r="F5094">
        <v>15</v>
      </c>
      <c r="G5094">
        <v>0.27000001072883606</v>
      </c>
      <c r="H5094" t="s">
        <v>426</v>
      </c>
      <c r="I5094" t="s">
        <v>432</v>
      </c>
    </row>
    <row r="5095" spans="1:10" x14ac:dyDescent="0.2">
      <c r="A5095">
        <v>9</v>
      </c>
      <c r="B5095" t="s">
        <v>38</v>
      </c>
      <c r="C5095">
        <v>1.9990000765801597E-8</v>
      </c>
      <c r="D5095">
        <v>2234.10009765625</v>
      </c>
      <c r="E5095">
        <v>26</v>
      </c>
      <c r="F5095">
        <v>23.200000762939453</v>
      </c>
      <c r="G5095">
        <v>0.30000001192092896</v>
      </c>
      <c r="H5095" t="s">
        <v>426</v>
      </c>
      <c r="I5095" t="s">
        <v>433</v>
      </c>
    </row>
    <row r="5096" spans="1:10" x14ac:dyDescent="0.2">
      <c r="A5096">
        <v>10</v>
      </c>
      <c r="B5096" t="s">
        <v>39</v>
      </c>
      <c r="C5096">
        <v>1.9990000765801597E-8</v>
      </c>
      <c r="D5096">
        <v>3787.300048828125</v>
      </c>
      <c r="E5096">
        <v>69.599998474121094</v>
      </c>
      <c r="F5096">
        <v>20.200000762939453</v>
      </c>
      <c r="G5096">
        <v>0.23000000417232513</v>
      </c>
      <c r="H5096" t="s">
        <v>426</v>
      </c>
      <c r="I5096" t="s">
        <v>434</v>
      </c>
    </row>
    <row r="5097" spans="1:10" x14ac:dyDescent="0.2">
      <c r="A5097">
        <v>11</v>
      </c>
      <c r="B5097" t="s">
        <v>40</v>
      </c>
      <c r="C5097">
        <v>2.0010000767456404E-8</v>
      </c>
      <c r="D5097">
        <v>4901</v>
      </c>
      <c r="E5097">
        <v>11.699999809265137</v>
      </c>
      <c r="F5097">
        <v>9.8999996185302734</v>
      </c>
      <c r="G5097">
        <v>0.20000000298023224</v>
      </c>
      <c r="H5097" t="s">
        <v>426</v>
      </c>
      <c r="I5097" t="s">
        <v>435</v>
      </c>
    </row>
    <row r="5099" spans="1:10" x14ac:dyDescent="0.2">
      <c r="A5099" t="s">
        <v>62</v>
      </c>
    </row>
    <row r="5102" spans="1:10" x14ac:dyDescent="0.2">
      <c r="A5102" t="s">
        <v>368</v>
      </c>
    </row>
    <row r="5103" spans="1:10" x14ac:dyDescent="0.2">
      <c r="A5103" t="s">
        <v>369</v>
      </c>
    </row>
    <row r="5104" spans="1:10" x14ac:dyDescent="0.2">
      <c r="A5104" t="s">
        <v>21</v>
      </c>
      <c r="B5104" t="s">
        <v>22</v>
      </c>
      <c r="C5104" t="s">
        <v>370</v>
      </c>
      <c r="D5104" t="s">
        <v>371</v>
      </c>
      <c r="E5104" t="s">
        <v>372</v>
      </c>
      <c r="F5104" t="s">
        <v>373</v>
      </c>
      <c r="G5104" t="s">
        <v>374</v>
      </c>
      <c r="H5104" t="s">
        <v>375</v>
      </c>
      <c r="I5104" t="s">
        <v>376</v>
      </c>
      <c r="J5104" t="s">
        <v>377</v>
      </c>
    </row>
    <row r="5105" spans="1:10" x14ac:dyDescent="0.2">
      <c r="A5105">
        <v>1</v>
      </c>
      <c r="B5105" t="s">
        <v>30</v>
      </c>
      <c r="C5105" t="s">
        <v>378</v>
      </c>
      <c r="D5105" t="s">
        <v>379</v>
      </c>
      <c r="E5105">
        <v>1</v>
      </c>
      <c r="F5105">
        <v>15</v>
      </c>
      <c r="G5105">
        <v>84.869003295898438</v>
      </c>
      <c r="H5105">
        <v>1.8320000171661377</v>
      </c>
      <c r="I5105">
        <v>6</v>
      </c>
      <c r="J5105">
        <v>5</v>
      </c>
    </row>
    <row r="5106" spans="1:10" x14ac:dyDescent="0.2">
      <c r="A5106">
        <v>2</v>
      </c>
      <c r="B5106" t="s">
        <v>31</v>
      </c>
      <c r="C5106" t="s">
        <v>378</v>
      </c>
      <c r="D5106" t="s">
        <v>380</v>
      </c>
      <c r="E5106">
        <v>2</v>
      </c>
      <c r="F5106">
        <v>15</v>
      </c>
      <c r="G5106">
        <v>151.10800170898438</v>
      </c>
      <c r="H5106">
        <v>0.47277998924255371</v>
      </c>
      <c r="I5106">
        <v>2</v>
      </c>
      <c r="J5106">
        <v>2</v>
      </c>
    </row>
    <row r="5107" spans="1:10" x14ac:dyDescent="0.2">
      <c r="A5107">
        <v>3</v>
      </c>
      <c r="B5107" t="s">
        <v>32</v>
      </c>
      <c r="C5107" t="s">
        <v>378</v>
      </c>
      <c r="D5107" t="s">
        <v>380</v>
      </c>
      <c r="E5107">
        <v>2</v>
      </c>
      <c r="F5107">
        <v>15</v>
      </c>
      <c r="G5107">
        <v>119.48699951171875</v>
      </c>
      <c r="H5107">
        <v>0.37413999438285828</v>
      </c>
      <c r="I5107">
        <v>3</v>
      </c>
      <c r="J5107">
        <v>7</v>
      </c>
    </row>
    <row r="5108" spans="1:10" x14ac:dyDescent="0.2">
      <c r="A5108">
        <v>4</v>
      </c>
      <c r="B5108" t="s">
        <v>33</v>
      </c>
      <c r="C5108" t="s">
        <v>378</v>
      </c>
      <c r="D5108" t="s">
        <v>380</v>
      </c>
      <c r="E5108">
        <v>2</v>
      </c>
      <c r="F5108">
        <v>15</v>
      </c>
      <c r="G5108">
        <v>107.24500274658203</v>
      </c>
      <c r="H5108">
        <v>0.33583998680114746</v>
      </c>
      <c r="I5108">
        <v>2</v>
      </c>
      <c r="J5108">
        <v>2.4000000953674316</v>
      </c>
    </row>
    <row r="5109" spans="1:10" x14ac:dyDescent="0.2">
      <c r="A5109">
        <v>5</v>
      </c>
      <c r="B5109" t="s">
        <v>34</v>
      </c>
      <c r="C5109" t="s">
        <v>378</v>
      </c>
      <c r="D5109" t="s">
        <v>381</v>
      </c>
      <c r="E5109">
        <v>4</v>
      </c>
      <c r="F5109">
        <v>15</v>
      </c>
      <c r="G5109">
        <v>129.45700073242188</v>
      </c>
      <c r="H5109">
        <v>1.1910099983215332</v>
      </c>
      <c r="I5109">
        <v>4.9000000953674316</v>
      </c>
      <c r="J5109">
        <v>4.1999998092651367</v>
      </c>
    </row>
    <row r="5110" spans="1:10" x14ac:dyDescent="0.2">
      <c r="A5110">
        <v>6</v>
      </c>
      <c r="B5110" t="s">
        <v>35</v>
      </c>
      <c r="C5110" t="s">
        <v>378</v>
      </c>
      <c r="D5110" t="s">
        <v>381</v>
      </c>
      <c r="E5110">
        <v>4</v>
      </c>
      <c r="F5110">
        <v>15</v>
      </c>
      <c r="G5110">
        <v>90.679000854492188</v>
      </c>
      <c r="H5110">
        <v>0.83393001556396484</v>
      </c>
      <c r="I5110">
        <v>5.5</v>
      </c>
      <c r="J5110">
        <v>5.9000000953674316</v>
      </c>
    </row>
    <row r="5111" spans="1:10" x14ac:dyDescent="0.2">
      <c r="A5111">
        <v>7</v>
      </c>
      <c r="B5111" t="s">
        <v>36</v>
      </c>
      <c r="C5111" t="s">
        <v>378</v>
      </c>
      <c r="D5111" t="s">
        <v>381</v>
      </c>
      <c r="E5111">
        <v>4</v>
      </c>
      <c r="F5111">
        <v>15</v>
      </c>
      <c r="G5111">
        <v>77.502998352050781</v>
      </c>
      <c r="H5111">
        <v>0.71253997087478638</v>
      </c>
      <c r="I5111">
        <v>3.2999999523162842</v>
      </c>
      <c r="J5111">
        <v>4.0999999046325684</v>
      </c>
    </row>
    <row r="5112" spans="1:10" x14ac:dyDescent="0.2">
      <c r="A5112">
        <v>8</v>
      </c>
      <c r="B5112" t="s">
        <v>37</v>
      </c>
      <c r="C5112" t="s">
        <v>378</v>
      </c>
      <c r="D5112" t="s">
        <v>381</v>
      </c>
      <c r="E5112">
        <v>4</v>
      </c>
      <c r="F5112">
        <v>15</v>
      </c>
      <c r="G5112">
        <v>107.51300048828125</v>
      </c>
      <c r="H5112">
        <v>0.98900002241134644</v>
      </c>
      <c r="I5112">
        <v>7.5</v>
      </c>
      <c r="J5112">
        <v>3</v>
      </c>
    </row>
    <row r="5113" spans="1:10" x14ac:dyDescent="0.2">
      <c r="A5113">
        <v>9</v>
      </c>
      <c r="B5113" t="s">
        <v>38</v>
      </c>
      <c r="C5113" t="s">
        <v>378</v>
      </c>
      <c r="D5113" t="s">
        <v>382</v>
      </c>
      <c r="E5113">
        <v>5</v>
      </c>
      <c r="F5113">
        <v>15</v>
      </c>
      <c r="G5113">
        <v>134.93400573730469</v>
      </c>
      <c r="H5113">
        <v>0.19359999895095825</v>
      </c>
      <c r="I5113">
        <v>3.5</v>
      </c>
      <c r="J5113">
        <v>3.5999999046325684</v>
      </c>
    </row>
    <row r="5114" spans="1:10" x14ac:dyDescent="0.2">
      <c r="A5114">
        <v>10</v>
      </c>
      <c r="B5114" t="s">
        <v>39</v>
      </c>
      <c r="C5114" t="s">
        <v>378</v>
      </c>
      <c r="D5114" t="s">
        <v>382</v>
      </c>
      <c r="E5114">
        <v>5</v>
      </c>
      <c r="F5114">
        <v>15</v>
      </c>
      <c r="G5114">
        <v>146.42500305175781</v>
      </c>
      <c r="H5114">
        <v>0.21017999947071075</v>
      </c>
      <c r="I5114">
        <v>1</v>
      </c>
      <c r="J5114">
        <v>3.2999999523162842</v>
      </c>
    </row>
    <row r="5115" spans="1:10" x14ac:dyDescent="0.2">
      <c r="A5115">
        <v>11</v>
      </c>
      <c r="B5115" t="s">
        <v>40</v>
      </c>
      <c r="C5115" t="s">
        <v>378</v>
      </c>
      <c r="D5115" t="s">
        <v>382</v>
      </c>
      <c r="E5115">
        <v>5</v>
      </c>
      <c r="F5115">
        <v>15</v>
      </c>
      <c r="G5115">
        <v>191.38900756835938</v>
      </c>
      <c r="H5115">
        <v>0.27485001087188721</v>
      </c>
      <c r="I5115">
        <v>3</v>
      </c>
      <c r="J5115">
        <v>4</v>
      </c>
    </row>
    <row r="5117" spans="1:10" x14ac:dyDescent="0.2">
      <c r="A5117" t="s">
        <v>21</v>
      </c>
      <c r="B5117" t="s">
        <v>22</v>
      </c>
      <c r="C5117" t="s">
        <v>383</v>
      </c>
      <c r="D5117" t="s">
        <v>384</v>
      </c>
      <c r="E5117" t="s">
        <v>385</v>
      </c>
      <c r="F5117" t="s">
        <v>386</v>
      </c>
      <c r="G5117" t="s">
        <v>387</v>
      </c>
      <c r="H5117" t="s">
        <v>388</v>
      </c>
      <c r="I5117" t="s">
        <v>389</v>
      </c>
      <c r="J5117" t="s">
        <v>390</v>
      </c>
    </row>
    <row r="5118" spans="1:10" x14ac:dyDescent="0.2">
      <c r="A5118">
        <v>1</v>
      </c>
      <c r="B5118" t="s">
        <v>30</v>
      </c>
      <c r="C5118">
        <v>10</v>
      </c>
      <c r="D5118">
        <v>5</v>
      </c>
      <c r="E5118">
        <v>1</v>
      </c>
      <c r="F5118">
        <v>64</v>
      </c>
      <c r="G5118">
        <v>1630</v>
      </c>
      <c r="H5118">
        <v>0.69999998807907104</v>
      </c>
      <c r="I5118">
        <v>9.3000001907348633</v>
      </c>
      <c r="J5118" t="s">
        <v>391</v>
      </c>
    </row>
    <row r="5119" spans="1:10" x14ac:dyDescent="0.2">
      <c r="A5119">
        <v>2</v>
      </c>
      <c r="B5119" t="s">
        <v>31</v>
      </c>
      <c r="C5119">
        <v>20</v>
      </c>
      <c r="D5119">
        <v>10</v>
      </c>
      <c r="E5119">
        <v>0</v>
      </c>
      <c r="F5119">
        <v>64</v>
      </c>
      <c r="G5119">
        <v>1686</v>
      </c>
      <c r="H5119">
        <v>0.69999998807907104</v>
      </c>
      <c r="I5119" t="s">
        <v>392</v>
      </c>
      <c r="J5119" t="s">
        <v>393</v>
      </c>
    </row>
    <row r="5120" spans="1:10" x14ac:dyDescent="0.2">
      <c r="A5120">
        <v>3</v>
      </c>
      <c r="B5120" t="s">
        <v>32</v>
      </c>
      <c r="C5120">
        <v>20</v>
      </c>
      <c r="D5120">
        <v>10</v>
      </c>
      <c r="E5120">
        <v>0</v>
      </c>
      <c r="F5120">
        <v>64</v>
      </c>
      <c r="G5120">
        <v>1672</v>
      </c>
      <c r="H5120">
        <v>0.69999998807907104</v>
      </c>
      <c r="I5120" t="s">
        <v>392</v>
      </c>
      <c r="J5120" t="s">
        <v>393</v>
      </c>
    </row>
    <row r="5121" spans="1:10" x14ac:dyDescent="0.2">
      <c r="A5121">
        <v>4</v>
      </c>
      <c r="B5121" t="s">
        <v>33</v>
      </c>
      <c r="C5121">
        <v>20</v>
      </c>
      <c r="D5121">
        <v>10</v>
      </c>
      <c r="E5121">
        <v>1</v>
      </c>
      <c r="F5121">
        <v>64</v>
      </c>
      <c r="G5121">
        <v>1664</v>
      </c>
      <c r="H5121">
        <v>0.69999998807907104</v>
      </c>
      <c r="I5121" t="s">
        <v>392</v>
      </c>
      <c r="J5121" t="s">
        <v>393</v>
      </c>
    </row>
    <row r="5122" spans="1:10" x14ac:dyDescent="0.2">
      <c r="A5122">
        <v>5</v>
      </c>
      <c r="B5122" t="s">
        <v>34</v>
      </c>
      <c r="C5122">
        <v>10</v>
      </c>
      <c r="D5122">
        <v>5</v>
      </c>
      <c r="E5122">
        <v>1</v>
      </c>
      <c r="F5122">
        <v>32</v>
      </c>
      <c r="G5122">
        <v>1658</v>
      </c>
      <c r="H5122">
        <v>0.69999998807907104</v>
      </c>
      <c r="I5122">
        <v>9.3000001907348633</v>
      </c>
      <c r="J5122" t="s">
        <v>391</v>
      </c>
    </row>
    <row r="5123" spans="1:10" x14ac:dyDescent="0.2">
      <c r="A5123">
        <v>6</v>
      </c>
      <c r="B5123" t="s">
        <v>35</v>
      </c>
      <c r="C5123">
        <v>20</v>
      </c>
      <c r="D5123">
        <v>10</v>
      </c>
      <c r="E5123">
        <v>1</v>
      </c>
      <c r="F5123">
        <v>32</v>
      </c>
      <c r="G5123">
        <v>1632</v>
      </c>
      <c r="H5123">
        <v>0.69999998807907104</v>
      </c>
      <c r="I5123">
        <v>9.3000001907348633</v>
      </c>
      <c r="J5123" t="s">
        <v>391</v>
      </c>
    </row>
    <row r="5124" spans="1:10" x14ac:dyDescent="0.2">
      <c r="A5124">
        <v>7</v>
      </c>
      <c r="B5124" t="s">
        <v>36</v>
      </c>
      <c r="C5124">
        <v>20</v>
      </c>
      <c r="D5124">
        <v>10</v>
      </c>
      <c r="E5124">
        <v>1</v>
      </c>
      <c r="F5124">
        <v>32</v>
      </c>
      <c r="G5124">
        <v>1622</v>
      </c>
      <c r="H5124">
        <v>0.69999998807907104</v>
      </c>
      <c r="I5124">
        <v>9.3000001907348633</v>
      </c>
      <c r="J5124" t="s">
        <v>391</v>
      </c>
    </row>
    <row r="5125" spans="1:10" x14ac:dyDescent="0.2">
      <c r="A5125">
        <v>8</v>
      </c>
      <c r="B5125" t="s">
        <v>37</v>
      </c>
      <c r="C5125">
        <v>20</v>
      </c>
      <c r="D5125">
        <v>10</v>
      </c>
      <c r="E5125">
        <v>1</v>
      </c>
      <c r="F5125">
        <v>32</v>
      </c>
      <c r="G5125">
        <v>1642</v>
      </c>
      <c r="H5125">
        <v>0.69999998807907104</v>
      </c>
      <c r="I5125">
        <v>9.3000001907348633</v>
      </c>
      <c r="J5125" t="s">
        <v>391</v>
      </c>
    </row>
    <row r="5126" spans="1:10" x14ac:dyDescent="0.2">
      <c r="A5126">
        <v>9</v>
      </c>
      <c r="B5126" t="s">
        <v>38</v>
      </c>
      <c r="C5126">
        <v>20</v>
      </c>
      <c r="D5126">
        <v>10</v>
      </c>
      <c r="E5126">
        <v>1</v>
      </c>
      <c r="F5126">
        <v>32</v>
      </c>
      <c r="G5126">
        <v>1690</v>
      </c>
      <c r="H5126">
        <v>0.69999998807907104</v>
      </c>
      <c r="I5126" t="s">
        <v>392</v>
      </c>
      <c r="J5126" t="s">
        <v>393</v>
      </c>
    </row>
    <row r="5127" spans="1:10" x14ac:dyDescent="0.2">
      <c r="A5127">
        <v>10</v>
      </c>
      <c r="B5127" t="s">
        <v>39</v>
      </c>
      <c r="C5127">
        <v>30</v>
      </c>
      <c r="D5127">
        <v>15</v>
      </c>
      <c r="E5127">
        <v>0</v>
      </c>
      <c r="F5127">
        <v>32</v>
      </c>
      <c r="G5127">
        <v>1706</v>
      </c>
      <c r="H5127">
        <v>0.69999998807907104</v>
      </c>
      <c r="I5127" t="s">
        <v>392</v>
      </c>
      <c r="J5127" t="s">
        <v>393</v>
      </c>
    </row>
    <row r="5128" spans="1:10" x14ac:dyDescent="0.2">
      <c r="A5128">
        <v>11</v>
      </c>
      <c r="B5128" t="s">
        <v>40</v>
      </c>
      <c r="C5128">
        <v>30</v>
      </c>
      <c r="D5128">
        <v>15</v>
      </c>
      <c r="E5128">
        <v>1</v>
      </c>
      <c r="F5128">
        <v>32</v>
      </c>
      <c r="G5128">
        <v>1738</v>
      </c>
      <c r="H5128">
        <v>0.69999998807907104</v>
      </c>
      <c r="I5128" t="s">
        <v>392</v>
      </c>
      <c r="J5128" t="s">
        <v>393</v>
      </c>
    </row>
    <row r="5130" spans="1:10" x14ac:dyDescent="0.2">
      <c r="A5130" t="s">
        <v>394</v>
      </c>
    </row>
    <row r="5131" spans="1:10" x14ac:dyDescent="0.2">
      <c r="A5131" t="s">
        <v>395</v>
      </c>
      <c r="B5131" t="s">
        <v>396</v>
      </c>
      <c r="C5131">
        <v>2</v>
      </c>
      <c r="D5131">
        <v>3</v>
      </c>
      <c r="E5131">
        <v>4</v>
      </c>
      <c r="F5131">
        <v>5</v>
      </c>
    </row>
    <row r="5132" spans="1:10" x14ac:dyDescent="0.2">
      <c r="A5132">
        <v>1</v>
      </c>
      <c r="B5132" t="s">
        <v>397</v>
      </c>
      <c r="C5132" t="s">
        <v>398</v>
      </c>
      <c r="D5132" t="s">
        <v>392</v>
      </c>
      <c r="E5132" t="s">
        <v>399</v>
      </c>
      <c r="F5132" t="s">
        <v>400</v>
      </c>
    </row>
    <row r="5133" spans="1:10" x14ac:dyDescent="0.2">
      <c r="A5133">
        <v>2</v>
      </c>
      <c r="B5133" t="s">
        <v>392</v>
      </c>
      <c r="C5133" t="s">
        <v>401</v>
      </c>
      <c r="D5133" t="s">
        <v>392</v>
      </c>
      <c r="E5133" t="s">
        <v>402</v>
      </c>
      <c r="F5133" t="s">
        <v>403</v>
      </c>
    </row>
    <row r="5134" spans="1:10" x14ac:dyDescent="0.2">
      <c r="A5134">
        <v>3</v>
      </c>
      <c r="B5134" t="s">
        <v>392</v>
      </c>
      <c r="C5134" t="s">
        <v>404</v>
      </c>
      <c r="D5134" t="s">
        <v>392</v>
      </c>
      <c r="E5134" t="s">
        <v>405</v>
      </c>
      <c r="F5134" t="s">
        <v>40</v>
      </c>
    </row>
    <row r="5135" spans="1:10" x14ac:dyDescent="0.2">
      <c r="A5135">
        <v>4</v>
      </c>
      <c r="B5135" t="s">
        <v>392</v>
      </c>
      <c r="C5135" t="s">
        <v>392</v>
      </c>
      <c r="D5135" t="s">
        <v>392</v>
      </c>
      <c r="E5135" t="s">
        <v>406</v>
      </c>
      <c r="F5135" t="s">
        <v>392</v>
      </c>
    </row>
    <row r="5137" spans="1:8" x14ac:dyDescent="0.2">
      <c r="A5137" t="s">
        <v>407</v>
      </c>
    </row>
    <row r="5139" spans="1:8" x14ac:dyDescent="0.2">
      <c r="A5139" t="s">
        <v>408</v>
      </c>
    </row>
    <row r="5140" spans="1:8" x14ac:dyDescent="0.2">
      <c r="A5140" t="s">
        <v>21</v>
      </c>
      <c r="B5140" t="s">
        <v>22</v>
      </c>
      <c r="C5140" t="s">
        <v>409</v>
      </c>
      <c r="D5140" t="s">
        <v>43</v>
      </c>
      <c r="E5140" t="s">
        <v>410</v>
      </c>
      <c r="F5140" t="s">
        <v>46</v>
      </c>
      <c r="G5140" t="s">
        <v>47</v>
      </c>
      <c r="H5140" t="s">
        <v>30</v>
      </c>
    </row>
    <row r="5141" spans="1:8" x14ac:dyDescent="0.2">
      <c r="A5141">
        <v>1</v>
      </c>
      <c r="B5141" t="s">
        <v>30</v>
      </c>
      <c r="C5141" t="s">
        <v>411</v>
      </c>
      <c r="D5141">
        <v>3.7672998905181885</v>
      </c>
      <c r="E5141">
        <v>3.4723999500274658</v>
      </c>
      <c r="F5141">
        <v>21.532199859619141</v>
      </c>
      <c r="G5141">
        <v>0.16130000352859497</v>
      </c>
      <c r="H5141">
        <v>1</v>
      </c>
    </row>
    <row r="5142" spans="1:8" x14ac:dyDescent="0.2">
      <c r="A5142">
        <v>2</v>
      </c>
      <c r="B5142" t="s">
        <v>31</v>
      </c>
      <c r="C5142" t="s">
        <v>412</v>
      </c>
      <c r="D5142">
        <v>7.5739998817443848</v>
      </c>
      <c r="E5142">
        <v>1.614799976348877</v>
      </c>
      <c r="F5142">
        <v>1.996399998664856</v>
      </c>
      <c r="G5142">
        <v>0.80889999866485596</v>
      </c>
      <c r="H5142">
        <v>1</v>
      </c>
    </row>
    <row r="5143" spans="1:8" x14ac:dyDescent="0.2">
      <c r="A5143">
        <v>3</v>
      </c>
      <c r="B5143" t="s">
        <v>50</v>
      </c>
      <c r="C5143" t="s">
        <v>413</v>
      </c>
      <c r="D5143">
        <v>15.250300407409668</v>
      </c>
      <c r="E5143">
        <v>1.0709999799728394</v>
      </c>
      <c r="F5143">
        <v>1.2035000324249268</v>
      </c>
      <c r="G5143">
        <v>0.88969999551773071</v>
      </c>
      <c r="H5143">
        <v>1.0002000331878662</v>
      </c>
    </row>
    <row r="5144" spans="1:8" x14ac:dyDescent="0.2">
      <c r="A5144">
        <v>4</v>
      </c>
      <c r="B5144" t="s">
        <v>51</v>
      </c>
      <c r="C5144" t="s">
        <v>414</v>
      </c>
      <c r="D5144">
        <v>24.793899536132812</v>
      </c>
      <c r="E5144">
        <v>0.86309999227523804</v>
      </c>
      <c r="F5144">
        <v>0.93500000238418579</v>
      </c>
      <c r="G5144">
        <v>0.92309999465942383</v>
      </c>
      <c r="H5144">
        <v>1.0001000165939331</v>
      </c>
    </row>
    <row r="5145" spans="1:8" x14ac:dyDescent="0.2">
      <c r="A5145">
        <v>5</v>
      </c>
      <c r="B5145" t="s">
        <v>52</v>
      </c>
      <c r="C5145" t="s">
        <v>415</v>
      </c>
      <c r="D5145">
        <v>11.592599868774414</v>
      </c>
      <c r="E5145">
        <v>5.3768000602722168</v>
      </c>
      <c r="F5145">
        <v>10.723799705505371</v>
      </c>
      <c r="G5145">
        <v>0.49950000643730164</v>
      </c>
      <c r="H5145">
        <v>1.0038000345230103</v>
      </c>
    </row>
    <row r="5146" spans="1:8" x14ac:dyDescent="0.2">
      <c r="A5146">
        <v>6</v>
      </c>
      <c r="B5146" t="s">
        <v>53</v>
      </c>
      <c r="C5146" t="s">
        <v>416</v>
      </c>
      <c r="D5146">
        <v>21.579999923706055</v>
      </c>
      <c r="E5146">
        <v>3.6456000804901123</v>
      </c>
      <c r="F5146">
        <v>5.8873000144958496</v>
      </c>
      <c r="G5146">
        <v>0.61500000953674316</v>
      </c>
      <c r="H5146">
        <v>1.0068999528884888</v>
      </c>
    </row>
    <row r="5147" spans="1:8" x14ac:dyDescent="0.2">
      <c r="A5147">
        <v>7</v>
      </c>
      <c r="B5147" t="s">
        <v>54</v>
      </c>
      <c r="C5147" t="s">
        <v>414</v>
      </c>
      <c r="D5147">
        <v>55.340999603271484</v>
      </c>
      <c r="E5147">
        <v>3.2097001075744629</v>
      </c>
      <c r="F5147">
        <v>4.4021000862121582</v>
      </c>
      <c r="G5147">
        <v>0.72850000858306885</v>
      </c>
      <c r="H5147">
        <v>1.0009000301361084</v>
      </c>
    </row>
    <row r="5148" spans="1:8" x14ac:dyDescent="0.2">
      <c r="A5148">
        <v>8</v>
      </c>
      <c r="B5148" t="s">
        <v>55</v>
      </c>
      <c r="C5148" t="s">
        <v>416</v>
      </c>
      <c r="D5148">
        <v>20.350000381469727</v>
      </c>
      <c r="E5148">
        <v>4.6729998588562012</v>
      </c>
      <c r="F5148">
        <v>7.9214000701904297</v>
      </c>
      <c r="G5148">
        <v>0.58609998226165771</v>
      </c>
      <c r="H5148">
        <v>1.0065000057220459</v>
      </c>
    </row>
    <row r="5149" spans="1:8" x14ac:dyDescent="0.2">
      <c r="A5149">
        <v>9</v>
      </c>
      <c r="B5149" t="s">
        <v>56</v>
      </c>
      <c r="C5149" t="s">
        <v>417</v>
      </c>
      <c r="D5149">
        <v>23.877099990844727</v>
      </c>
      <c r="E5149">
        <v>0.19910000264644623</v>
      </c>
      <c r="F5149">
        <v>0.20250000059604645</v>
      </c>
      <c r="G5149">
        <v>0.98320001363754272</v>
      </c>
      <c r="H5149">
        <v>1</v>
      </c>
    </row>
    <row r="5150" spans="1:8" x14ac:dyDescent="0.2">
      <c r="A5150">
        <v>10</v>
      </c>
      <c r="B5150" t="s">
        <v>57</v>
      </c>
      <c r="C5150" t="s">
        <v>418</v>
      </c>
      <c r="D5150">
        <v>42.30059814453125</v>
      </c>
      <c r="E5150">
        <v>0.26780000329017639</v>
      </c>
      <c r="F5150">
        <v>0.27369999885559082</v>
      </c>
      <c r="G5150">
        <v>0.97869998216629028</v>
      </c>
      <c r="H5150">
        <v>1</v>
      </c>
    </row>
    <row r="5151" spans="1:8" x14ac:dyDescent="0.2">
      <c r="A5151">
        <v>11</v>
      </c>
      <c r="B5151" t="s">
        <v>58</v>
      </c>
      <c r="C5151" t="s">
        <v>419</v>
      </c>
      <c r="D5151">
        <v>99.9833984375</v>
      </c>
      <c r="E5151">
        <v>0.59130001068115234</v>
      </c>
      <c r="F5151">
        <v>0.60600000619888306</v>
      </c>
      <c r="G5151">
        <v>0.9757000207901001</v>
      </c>
      <c r="H5151">
        <v>1</v>
      </c>
    </row>
    <row r="5153" spans="1:9" x14ac:dyDescent="0.2">
      <c r="A5153" t="s">
        <v>420</v>
      </c>
    </row>
    <row r="5154" spans="1:9" x14ac:dyDescent="0.2">
      <c r="A5154" t="s">
        <v>21</v>
      </c>
      <c r="B5154" t="s">
        <v>22</v>
      </c>
      <c r="C5154" t="s">
        <v>421</v>
      </c>
      <c r="D5154" t="s">
        <v>24</v>
      </c>
      <c r="E5154" t="s">
        <v>422</v>
      </c>
      <c r="F5154" t="s">
        <v>423</v>
      </c>
      <c r="G5154" t="s">
        <v>27</v>
      </c>
      <c r="H5154" t="s">
        <v>424</v>
      </c>
      <c r="I5154" t="s">
        <v>425</v>
      </c>
    </row>
    <row r="5155" spans="1:9" x14ac:dyDescent="0.2">
      <c r="A5155">
        <v>1</v>
      </c>
      <c r="B5155" t="s">
        <v>30</v>
      </c>
      <c r="C5155">
        <v>2.0010000767456404E-8</v>
      </c>
      <c r="D5155">
        <v>518.70001220703125</v>
      </c>
      <c r="E5155">
        <v>137.5</v>
      </c>
      <c r="F5155">
        <v>84</v>
      </c>
      <c r="G5155">
        <v>0.74000000953674316</v>
      </c>
      <c r="H5155" t="s">
        <v>426</v>
      </c>
      <c r="I5155" t="s">
        <v>427</v>
      </c>
    </row>
    <row r="5156" spans="1:9" x14ac:dyDescent="0.2">
      <c r="A5156">
        <v>2</v>
      </c>
      <c r="B5156" t="s">
        <v>31</v>
      </c>
      <c r="C5156">
        <v>2.0010000767456404E-8</v>
      </c>
      <c r="D5156">
        <v>2201.199951171875</v>
      </c>
      <c r="E5156">
        <v>15.699999809265137</v>
      </c>
      <c r="F5156">
        <v>11</v>
      </c>
      <c r="G5156">
        <v>0.30000001192092896</v>
      </c>
      <c r="H5156" t="s">
        <v>426</v>
      </c>
      <c r="I5156" t="s">
        <v>428</v>
      </c>
    </row>
    <row r="5157" spans="1:9" x14ac:dyDescent="0.2">
      <c r="A5157">
        <v>3</v>
      </c>
      <c r="B5157" t="s">
        <v>32</v>
      </c>
      <c r="C5157">
        <v>2.0010000767456404E-8</v>
      </c>
      <c r="D5157">
        <v>5679.7998046875</v>
      </c>
      <c r="E5157">
        <v>33.599998474121094</v>
      </c>
      <c r="F5157">
        <v>22.700000762939453</v>
      </c>
      <c r="G5157">
        <v>0.18999999761581421</v>
      </c>
      <c r="H5157" t="s">
        <v>426</v>
      </c>
      <c r="I5157" t="s">
        <v>429</v>
      </c>
    </row>
    <row r="5158" spans="1:9" x14ac:dyDescent="0.2">
      <c r="A5158">
        <v>4</v>
      </c>
      <c r="B5158" t="s">
        <v>33</v>
      </c>
      <c r="C5158">
        <v>1.9990000765801597E-8</v>
      </c>
      <c r="D5158">
        <v>9333.5</v>
      </c>
      <c r="E5158">
        <v>48.799999237060547</v>
      </c>
      <c r="F5158">
        <v>43.299999237060547</v>
      </c>
      <c r="G5158">
        <v>0.15000000596046448</v>
      </c>
      <c r="H5158" t="s">
        <v>426</v>
      </c>
      <c r="I5158" t="s">
        <v>430</v>
      </c>
    </row>
    <row r="5159" spans="1:9" x14ac:dyDescent="0.2">
      <c r="A5159">
        <v>5</v>
      </c>
      <c r="B5159" t="s">
        <v>34</v>
      </c>
      <c r="C5159">
        <v>1.9990000765801597E-8</v>
      </c>
      <c r="D5159">
        <v>946.0999755859375</v>
      </c>
      <c r="E5159">
        <v>8</v>
      </c>
      <c r="F5159">
        <v>6</v>
      </c>
      <c r="G5159">
        <v>0.46000000834465027</v>
      </c>
      <c r="H5159" t="s">
        <v>426</v>
      </c>
      <c r="I5159" t="s">
        <v>431</v>
      </c>
    </row>
    <row r="5160" spans="1:9" x14ac:dyDescent="0.2">
      <c r="A5160">
        <v>6</v>
      </c>
      <c r="B5160" t="s">
        <v>35</v>
      </c>
      <c r="C5160">
        <v>1.9999999878450581E-8</v>
      </c>
      <c r="D5160">
        <v>3476.10009765625</v>
      </c>
      <c r="E5160">
        <v>37.200000762939453</v>
      </c>
      <c r="F5160">
        <v>18.200000762939453</v>
      </c>
      <c r="G5160">
        <v>0.23999999463558197</v>
      </c>
      <c r="H5160" t="s">
        <v>426</v>
      </c>
      <c r="I5160" t="s">
        <v>432</v>
      </c>
    </row>
    <row r="5161" spans="1:9" x14ac:dyDescent="0.2">
      <c r="A5161">
        <v>7</v>
      </c>
      <c r="B5161" t="s">
        <v>36</v>
      </c>
      <c r="C5161">
        <v>1.9990000765801597E-8</v>
      </c>
      <c r="D5161">
        <v>10542.5</v>
      </c>
      <c r="E5161">
        <v>126.69999694824219</v>
      </c>
      <c r="F5161">
        <v>38.400001525878906</v>
      </c>
      <c r="G5161">
        <v>0.14000000059604645</v>
      </c>
      <c r="H5161" t="s">
        <v>426</v>
      </c>
      <c r="I5161" t="s">
        <v>430</v>
      </c>
    </row>
    <row r="5162" spans="1:9" x14ac:dyDescent="0.2">
      <c r="A5162">
        <v>8</v>
      </c>
      <c r="B5162" t="s">
        <v>37</v>
      </c>
      <c r="C5162">
        <v>1.9999999878450581E-8</v>
      </c>
      <c r="D5162">
        <v>2742.5</v>
      </c>
      <c r="E5162">
        <v>17.200000762939453</v>
      </c>
      <c r="F5162">
        <v>15</v>
      </c>
      <c r="G5162">
        <v>0.27000001072883606</v>
      </c>
      <c r="H5162" t="s">
        <v>426</v>
      </c>
      <c r="I5162" t="s">
        <v>432</v>
      </c>
    </row>
    <row r="5163" spans="1:9" x14ac:dyDescent="0.2">
      <c r="A5163">
        <v>9</v>
      </c>
      <c r="B5163" t="s">
        <v>38</v>
      </c>
      <c r="C5163">
        <v>1.9990000765801597E-8</v>
      </c>
      <c r="D5163">
        <v>2234.10009765625</v>
      </c>
      <c r="E5163">
        <v>26</v>
      </c>
      <c r="F5163">
        <v>23.200000762939453</v>
      </c>
      <c r="G5163">
        <v>0.30000001192092896</v>
      </c>
      <c r="H5163" t="s">
        <v>426</v>
      </c>
      <c r="I5163" t="s">
        <v>433</v>
      </c>
    </row>
    <row r="5164" spans="1:9" x14ac:dyDescent="0.2">
      <c r="A5164">
        <v>10</v>
      </c>
      <c r="B5164" t="s">
        <v>39</v>
      </c>
      <c r="C5164">
        <v>1.9990000765801597E-8</v>
      </c>
      <c r="D5164">
        <v>3787.300048828125</v>
      </c>
      <c r="E5164">
        <v>69.599998474121094</v>
      </c>
      <c r="F5164">
        <v>20.200000762939453</v>
      </c>
      <c r="G5164">
        <v>0.23000000417232513</v>
      </c>
      <c r="H5164" t="s">
        <v>426</v>
      </c>
      <c r="I5164" t="s">
        <v>434</v>
      </c>
    </row>
    <row r="5165" spans="1:9" x14ac:dyDescent="0.2">
      <c r="A5165">
        <v>11</v>
      </c>
      <c r="B5165" t="s">
        <v>40</v>
      </c>
      <c r="C5165">
        <v>2.0010000767456404E-8</v>
      </c>
      <c r="D5165">
        <v>4901</v>
      </c>
      <c r="E5165">
        <v>11.699999809265137</v>
      </c>
      <c r="F5165">
        <v>9.8999996185302734</v>
      </c>
      <c r="G5165">
        <v>0.20000000298023224</v>
      </c>
      <c r="H5165" t="s">
        <v>426</v>
      </c>
      <c r="I5165" t="s">
        <v>435</v>
      </c>
    </row>
    <row r="5167" spans="1:9" x14ac:dyDescent="0.2">
      <c r="A5167" t="s">
        <v>62</v>
      </c>
    </row>
    <row r="5170" spans="1:10" x14ac:dyDescent="0.2">
      <c r="A5170" t="s">
        <v>368</v>
      </c>
    </row>
    <row r="5171" spans="1:10" x14ac:dyDescent="0.2">
      <c r="A5171" t="s">
        <v>369</v>
      </c>
    </row>
    <row r="5172" spans="1:10" x14ac:dyDescent="0.2">
      <c r="A5172" t="s">
        <v>21</v>
      </c>
      <c r="B5172" t="s">
        <v>22</v>
      </c>
      <c r="C5172" t="s">
        <v>370</v>
      </c>
      <c r="D5172" t="s">
        <v>371</v>
      </c>
      <c r="E5172" t="s">
        <v>372</v>
      </c>
      <c r="F5172" t="s">
        <v>373</v>
      </c>
      <c r="G5172" t="s">
        <v>374</v>
      </c>
      <c r="H5172" t="s">
        <v>375</v>
      </c>
      <c r="I5172" t="s">
        <v>376</v>
      </c>
      <c r="J5172" t="s">
        <v>377</v>
      </c>
    </row>
    <row r="5173" spans="1:10" x14ac:dyDescent="0.2">
      <c r="A5173">
        <v>1</v>
      </c>
      <c r="B5173" t="s">
        <v>30</v>
      </c>
      <c r="C5173" t="s">
        <v>378</v>
      </c>
      <c r="D5173" t="s">
        <v>379</v>
      </c>
      <c r="E5173">
        <v>1</v>
      </c>
      <c r="F5173">
        <v>15</v>
      </c>
      <c r="G5173">
        <v>84.869003295898438</v>
      </c>
      <c r="H5173">
        <v>1.8320000171661377</v>
      </c>
      <c r="I5173">
        <v>6</v>
      </c>
      <c r="J5173">
        <v>5</v>
      </c>
    </row>
    <row r="5174" spans="1:10" x14ac:dyDescent="0.2">
      <c r="A5174">
        <v>2</v>
      </c>
      <c r="B5174" t="s">
        <v>31</v>
      </c>
      <c r="C5174" t="s">
        <v>378</v>
      </c>
      <c r="D5174" t="s">
        <v>380</v>
      </c>
      <c r="E5174">
        <v>2</v>
      </c>
      <c r="F5174">
        <v>15</v>
      </c>
      <c r="G5174">
        <v>151.10800170898438</v>
      </c>
      <c r="H5174">
        <v>0.47277998924255371</v>
      </c>
      <c r="I5174">
        <v>2</v>
      </c>
      <c r="J5174">
        <v>2</v>
      </c>
    </row>
    <row r="5175" spans="1:10" x14ac:dyDescent="0.2">
      <c r="A5175">
        <v>3</v>
      </c>
      <c r="B5175" t="s">
        <v>32</v>
      </c>
      <c r="C5175" t="s">
        <v>378</v>
      </c>
      <c r="D5175" t="s">
        <v>380</v>
      </c>
      <c r="E5175">
        <v>2</v>
      </c>
      <c r="F5175">
        <v>15</v>
      </c>
      <c r="G5175">
        <v>119.48699951171875</v>
      </c>
      <c r="H5175">
        <v>0.37413999438285828</v>
      </c>
      <c r="I5175">
        <v>3</v>
      </c>
      <c r="J5175">
        <v>7</v>
      </c>
    </row>
    <row r="5176" spans="1:10" x14ac:dyDescent="0.2">
      <c r="A5176">
        <v>4</v>
      </c>
      <c r="B5176" t="s">
        <v>33</v>
      </c>
      <c r="C5176" t="s">
        <v>378</v>
      </c>
      <c r="D5176" t="s">
        <v>380</v>
      </c>
      <c r="E5176">
        <v>2</v>
      </c>
      <c r="F5176">
        <v>15</v>
      </c>
      <c r="G5176">
        <v>107.24500274658203</v>
      </c>
      <c r="H5176">
        <v>0.33583998680114746</v>
      </c>
      <c r="I5176">
        <v>2</v>
      </c>
      <c r="J5176">
        <v>2.4000000953674316</v>
      </c>
    </row>
    <row r="5177" spans="1:10" x14ac:dyDescent="0.2">
      <c r="A5177">
        <v>5</v>
      </c>
      <c r="B5177" t="s">
        <v>34</v>
      </c>
      <c r="C5177" t="s">
        <v>378</v>
      </c>
      <c r="D5177" t="s">
        <v>381</v>
      </c>
      <c r="E5177">
        <v>4</v>
      </c>
      <c r="F5177">
        <v>15</v>
      </c>
      <c r="G5177">
        <v>129.45700073242188</v>
      </c>
      <c r="H5177">
        <v>1.1910099983215332</v>
      </c>
      <c r="I5177">
        <v>4.9000000953674316</v>
      </c>
      <c r="J5177">
        <v>4.1999998092651367</v>
      </c>
    </row>
    <row r="5178" spans="1:10" x14ac:dyDescent="0.2">
      <c r="A5178">
        <v>6</v>
      </c>
      <c r="B5178" t="s">
        <v>35</v>
      </c>
      <c r="C5178" t="s">
        <v>378</v>
      </c>
      <c r="D5178" t="s">
        <v>381</v>
      </c>
      <c r="E5178">
        <v>4</v>
      </c>
      <c r="F5178">
        <v>15</v>
      </c>
      <c r="G5178">
        <v>90.679000854492188</v>
      </c>
      <c r="H5178">
        <v>0.83393001556396484</v>
      </c>
      <c r="I5178">
        <v>5.5</v>
      </c>
      <c r="J5178">
        <v>5.9000000953674316</v>
      </c>
    </row>
    <row r="5179" spans="1:10" x14ac:dyDescent="0.2">
      <c r="A5179">
        <v>7</v>
      </c>
      <c r="B5179" t="s">
        <v>36</v>
      </c>
      <c r="C5179" t="s">
        <v>378</v>
      </c>
      <c r="D5179" t="s">
        <v>381</v>
      </c>
      <c r="E5179">
        <v>4</v>
      </c>
      <c r="F5179">
        <v>15</v>
      </c>
      <c r="G5179">
        <v>77.502998352050781</v>
      </c>
      <c r="H5179">
        <v>0.71253997087478638</v>
      </c>
      <c r="I5179">
        <v>3.2999999523162842</v>
      </c>
      <c r="J5179">
        <v>4.0999999046325684</v>
      </c>
    </row>
    <row r="5180" spans="1:10" x14ac:dyDescent="0.2">
      <c r="A5180">
        <v>8</v>
      </c>
      <c r="B5180" t="s">
        <v>37</v>
      </c>
      <c r="C5180" t="s">
        <v>378</v>
      </c>
      <c r="D5180" t="s">
        <v>381</v>
      </c>
      <c r="E5180">
        <v>4</v>
      </c>
      <c r="F5180">
        <v>15</v>
      </c>
      <c r="G5180">
        <v>107.51300048828125</v>
      </c>
      <c r="H5180">
        <v>0.98900002241134644</v>
      </c>
      <c r="I5180">
        <v>7.5</v>
      </c>
      <c r="J5180">
        <v>3</v>
      </c>
    </row>
    <row r="5181" spans="1:10" x14ac:dyDescent="0.2">
      <c r="A5181">
        <v>9</v>
      </c>
      <c r="B5181" t="s">
        <v>38</v>
      </c>
      <c r="C5181" t="s">
        <v>378</v>
      </c>
      <c r="D5181" t="s">
        <v>382</v>
      </c>
      <c r="E5181">
        <v>5</v>
      </c>
      <c r="F5181">
        <v>15</v>
      </c>
      <c r="G5181">
        <v>134.93400573730469</v>
      </c>
      <c r="H5181">
        <v>0.19359999895095825</v>
      </c>
      <c r="I5181">
        <v>3.5</v>
      </c>
      <c r="J5181">
        <v>3.5999999046325684</v>
      </c>
    </row>
    <row r="5182" spans="1:10" x14ac:dyDescent="0.2">
      <c r="A5182">
        <v>10</v>
      </c>
      <c r="B5182" t="s">
        <v>39</v>
      </c>
      <c r="C5182" t="s">
        <v>378</v>
      </c>
      <c r="D5182" t="s">
        <v>382</v>
      </c>
      <c r="E5182">
        <v>5</v>
      </c>
      <c r="F5182">
        <v>15</v>
      </c>
      <c r="G5182">
        <v>146.42500305175781</v>
      </c>
      <c r="H5182">
        <v>0.21017999947071075</v>
      </c>
      <c r="I5182">
        <v>1</v>
      </c>
      <c r="J5182">
        <v>3.2999999523162842</v>
      </c>
    </row>
    <row r="5183" spans="1:10" x14ac:dyDescent="0.2">
      <c r="A5183">
        <v>11</v>
      </c>
      <c r="B5183" t="s">
        <v>40</v>
      </c>
      <c r="C5183" t="s">
        <v>378</v>
      </c>
      <c r="D5183" t="s">
        <v>382</v>
      </c>
      <c r="E5183">
        <v>5</v>
      </c>
      <c r="F5183">
        <v>15</v>
      </c>
      <c r="G5183">
        <v>191.38900756835938</v>
      </c>
      <c r="H5183">
        <v>0.27485001087188721</v>
      </c>
      <c r="I5183">
        <v>3</v>
      </c>
      <c r="J5183">
        <v>4</v>
      </c>
    </row>
    <row r="5185" spans="1:10" x14ac:dyDescent="0.2">
      <c r="A5185" t="s">
        <v>21</v>
      </c>
      <c r="B5185" t="s">
        <v>22</v>
      </c>
      <c r="C5185" t="s">
        <v>383</v>
      </c>
      <c r="D5185" t="s">
        <v>384</v>
      </c>
      <c r="E5185" t="s">
        <v>385</v>
      </c>
      <c r="F5185" t="s">
        <v>386</v>
      </c>
      <c r="G5185" t="s">
        <v>387</v>
      </c>
      <c r="H5185" t="s">
        <v>388</v>
      </c>
      <c r="I5185" t="s">
        <v>389</v>
      </c>
      <c r="J5185" t="s">
        <v>390</v>
      </c>
    </row>
    <row r="5186" spans="1:10" x14ac:dyDescent="0.2">
      <c r="A5186">
        <v>1</v>
      </c>
      <c r="B5186" t="s">
        <v>30</v>
      </c>
      <c r="C5186">
        <v>10</v>
      </c>
      <c r="D5186">
        <v>5</v>
      </c>
      <c r="E5186">
        <v>1</v>
      </c>
      <c r="F5186">
        <v>64</v>
      </c>
      <c r="G5186">
        <v>1630</v>
      </c>
      <c r="H5186">
        <v>0.69999998807907104</v>
      </c>
      <c r="I5186">
        <v>9.3000001907348633</v>
      </c>
      <c r="J5186" t="s">
        <v>391</v>
      </c>
    </row>
    <row r="5187" spans="1:10" x14ac:dyDescent="0.2">
      <c r="A5187">
        <v>2</v>
      </c>
      <c r="B5187" t="s">
        <v>31</v>
      </c>
      <c r="C5187">
        <v>20</v>
      </c>
      <c r="D5187">
        <v>10</v>
      </c>
      <c r="E5187">
        <v>0</v>
      </c>
      <c r="F5187">
        <v>64</v>
      </c>
      <c r="G5187">
        <v>1686</v>
      </c>
      <c r="H5187">
        <v>0.69999998807907104</v>
      </c>
      <c r="I5187" t="s">
        <v>392</v>
      </c>
      <c r="J5187" t="s">
        <v>393</v>
      </c>
    </row>
    <row r="5188" spans="1:10" x14ac:dyDescent="0.2">
      <c r="A5188">
        <v>3</v>
      </c>
      <c r="B5188" t="s">
        <v>32</v>
      </c>
      <c r="C5188">
        <v>20</v>
      </c>
      <c r="D5188">
        <v>10</v>
      </c>
      <c r="E5188">
        <v>0</v>
      </c>
      <c r="F5188">
        <v>64</v>
      </c>
      <c r="G5188">
        <v>1672</v>
      </c>
      <c r="H5188">
        <v>0.69999998807907104</v>
      </c>
      <c r="I5188" t="s">
        <v>392</v>
      </c>
      <c r="J5188" t="s">
        <v>393</v>
      </c>
    </row>
    <row r="5189" spans="1:10" x14ac:dyDescent="0.2">
      <c r="A5189">
        <v>4</v>
      </c>
      <c r="B5189" t="s">
        <v>33</v>
      </c>
      <c r="C5189">
        <v>20</v>
      </c>
      <c r="D5189">
        <v>10</v>
      </c>
      <c r="E5189">
        <v>1</v>
      </c>
      <c r="F5189">
        <v>64</v>
      </c>
      <c r="G5189">
        <v>1664</v>
      </c>
      <c r="H5189">
        <v>0.69999998807907104</v>
      </c>
      <c r="I5189" t="s">
        <v>392</v>
      </c>
      <c r="J5189" t="s">
        <v>393</v>
      </c>
    </row>
    <row r="5190" spans="1:10" x14ac:dyDescent="0.2">
      <c r="A5190">
        <v>5</v>
      </c>
      <c r="B5190" t="s">
        <v>34</v>
      </c>
      <c r="C5190">
        <v>10</v>
      </c>
      <c r="D5190">
        <v>5</v>
      </c>
      <c r="E5190">
        <v>1</v>
      </c>
      <c r="F5190">
        <v>32</v>
      </c>
      <c r="G5190">
        <v>1658</v>
      </c>
      <c r="H5190">
        <v>0.69999998807907104</v>
      </c>
      <c r="I5190">
        <v>9.3000001907348633</v>
      </c>
      <c r="J5190" t="s">
        <v>391</v>
      </c>
    </row>
    <row r="5191" spans="1:10" x14ac:dyDescent="0.2">
      <c r="A5191">
        <v>6</v>
      </c>
      <c r="B5191" t="s">
        <v>35</v>
      </c>
      <c r="C5191">
        <v>20</v>
      </c>
      <c r="D5191">
        <v>10</v>
      </c>
      <c r="E5191">
        <v>1</v>
      </c>
      <c r="F5191">
        <v>32</v>
      </c>
      <c r="G5191">
        <v>1632</v>
      </c>
      <c r="H5191">
        <v>0.69999998807907104</v>
      </c>
      <c r="I5191">
        <v>9.3000001907348633</v>
      </c>
      <c r="J5191" t="s">
        <v>391</v>
      </c>
    </row>
    <row r="5192" spans="1:10" x14ac:dyDescent="0.2">
      <c r="A5192">
        <v>7</v>
      </c>
      <c r="B5192" t="s">
        <v>36</v>
      </c>
      <c r="C5192">
        <v>20</v>
      </c>
      <c r="D5192">
        <v>10</v>
      </c>
      <c r="E5192">
        <v>1</v>
      </c>
      <c r="F5192">
        <v>32</v>
      </c>
      <c r="G5192">
        <v>1622</v>
      </c>
      <c r="H5192">
        <v>0.69999998807907104</v>
      </c>
      <c r="I5192">
        <v>9.3000001907348633</v>
      </c>
      <c r="J5192" t="s">
        <v>391</v>
      </c>
    </row>
    <row r="5193" spans="1:10" x14ac:dyDescent="0.2">
      <c r="A5193">
        <v>8</v>
      </c>
      <c r="B5193" t="s">
        <v>37</v>
      </c>
      <c r="C5193">
        <v>20</v>
      </c>
      <c r="D5193">
        <v>10</v>
      </c>
      <c r="E5193">
        <v>1</v>
      </c>
      <c r="F5193">
        <v>32</v>
      </c>
      <c r="G5193">
        <v>1642</v>
      </c>
      <c r="H5193">
        <v>0.69999998807907104</v>
      </c>
      <c r="I5193">
        <v>9.3000001907348633</v>
      </c>
      <c r="J5193" t="s">
        <v>391</v>
      </c>
    </row>
    <row r="5194" spans="1:10" x14ac:dyDescent="0.2">
      <c r="A5194">
        <v>9</v>
      </c>
      <c r="B5194" t="s">
        <v>38</v>
      </c>
      <c r="C5194">
        <v>20</v>
      </c>
      <c r="D5194">
        <v>10</v>
      </c>
      <c r="E5194">
        <v>1</v>
      </c>
      <c r="F5194">
        <v>32</v>
      </c>
      <c r="G5194">
        <v>1690</v>
      </c>
      <c r="H5194">
        <v>0.69999998807907104</v>
      </c>
      <c r="I5194" t="s">
        <v>392</v>
      </c>
      <c r="J5194" t="s">
        <v>393</v>
      </c>
    </row>
    <row r="5195" spans="1:10" x14ac:dyDescent="0.2">
      <c r="A5195">
        <v>10</v>
      </c>
      <c r="B5195" t="s">
        <v>39</v>
      </c>
      <c r="C5195">
        <v>30</v>
      </c>
      <c r="D5195">
        <v>15</v>
      </c>
      <c r="E5195">
        <v>0</v>
      </c>
      <c r="F5195">
        <v>32</v>
      </c>
      <c r="G5195">
        <v>1706</v>
      </c>
      <c r="H5195">
        <v>0.69999998807907104</v>
      </c>
      <c r="I5195" t="s">
        <v>392</v>
      </c>
      <c r="J5195" t="s">
        <v>393</v>
      </c>
    </row>
    <row r="5196" spans="1:10" x14ac:dyDescent="0.2">
      <c r="A5196">
        <v>11</v>
      </c>
      <c r="B5196" t="s">
        <v>40</v>
      </c>
      <c r="C5196">
        <v>30</v>
      </c>
      <c r="D5196">
        <v>15</v>
      </c>
      <c r="E5196">
        <v>1</v>
      </c>
      <c r="F5196">
        <v>32</v>
      </c>
      <c r="G5196">
        <v>1738</v>
      </c>
      <c r="H5196">
        <v>0.69999998807907104</v>
      </c>
      <c r="I5196" t="s">
        <v>392</v>
      </c>
      <c r="J5196" t="s">
        <v>393</v>
      </c>
    </row>
    <row r="5198" spans="1:10" x14ac:dyDescent="0.2">
      <c r="A5198" t="s">
        <v>394</v>
      </c>
    </row>
    <row r="5199" spans="1:10" x14ac:dyDescent="0.2">
      <c r="A5199" t="s">
        <v>395</v>
      </c>
      <c r="B5199" t="s">
        <v>396</v>
      </c>
      <c r="C5199">
        <v>2</v>
      </c>
      <c r="D5199">
        <v>3</v>
      </c>
      <c r="E5199">
        <v>4</v>
      </c>
      <c r="F5199">
        <v>5</v>
      </c>
    </row>
    <row r="5200" spans="1:10" x14ac:dyDescent="0.2">
      <c r="A5200">
        <v>1</v>
      </c>
      <c r="B5200" t="s">
        <v>397</v>
      </c>
      <c r="C5200" t="s">
        <v>398</v>
      </c>
      <c r="D5200" t="s">
        <v>392</v>
      </c>
      <c r="E5200" t="s">
        <v>399</v>
      </c>
      <c r="F5200" t="s">
        <v>400</v>
      </c>
    </row>
    <row r="5201" spans="1:8" x14ac:dyDescent="0.2">
      <c r="A5201">
        <v>2</v>
      </c>
      <c r="B5201" t="s">
        <v>392</v>
      </c>
      <c r="C5201" t="s">
        <v>401</v>
      </c>
      <c r="D5201" t="s">
        <v>392</v>
      </c>
      <c r="E5201" t="s">
        <v>402</v>
      </c>
      <c r="F5201" t="s">
        <v>403</v>
      </c>
    </row>
    <row r="5202" spans="1:8" x14ac:dyDescent="0.2">
      <c r="A5202">
        <v>3</v>
      </c>
      <c r="B5202" t="s">
        <v>392</v>
      </c>
      <c r="C5202" t="s">
        <v>404</v>
      </c>
      <c r="D5202" t="s">
        <v>392</v>
      </c>
      <c r="E5202" t="s">
        <v>405</v>
      </c>
      <c r="F5202" t="s">
        <v>40</v>
      </c>
    </row>
    <row r="5203" spans="1:8" x14ac:dyDescent="0.2">
      <c r="A5203">
        <v>4</v>
      </c>
      <c r="B5203" t="s">
        <v>392</v>
      </c>
      <c r="C5203" t="s">
        <v>392</v>
      </c>
      <c r="D5203" t="s">
        <v>392</v>
      </c>
      <c r="E5203" t="s">
        <v>406</v>
      </c>
      <c r="F5203" t="s">
        <v>392</v>
      </c>
    </row>
    <row r="5205" spans="1:8" x14ac:dyDescent="0.2">
      <c r="A5205" t="s">
        <v>407</v>
      </c>
    </row>
    <row r="5207" spans="1:8" x14ac:dyDescent="0.2">
      <c r="A5207" t="s">
        <v>408</v>
      </c>
    </row>
    <row r="5208" spans="1:8" x14ac:dyDescent="0.2">
      <c r="A5208" t="s">
        <v>21</v>
      </c>
      <c r="B5208" t="s">
        <v>22</v>
      </c>
      <c r="C5208" t="s">
        <v>409</v>
      </c>
      <c r="D5208" t="s">
        <v>43</v>
      </c>
      <c r="E5208" t="s">
        <v>410</v>
      </c>
      <c r="F5208" t="s">
        <v>46</v>
      </c>
      <c r="G5208" t="s">
        <v>47</v>
      </c>
      <c r="H5208" t="s">
        <v>30</v>
      </c>
    </row>
    <row r="5209" spans="1:8" x14ac:dyDescent="0.2">
      <c r="A5209">
        <v>1</v>
      </c>
      <c r="B5209" t="s">
        <v>30</v>
      </c>
      <c r="C5209" t="s">
        <v>411</v>
      </c>
      <c r="D5209">
        <v>3.7672998905181885</v>
      </c>
      <c r="E5209">
        <v>3.4723999500274658</v>
      </c>
      <c r="F5209">
        <v>21.532199859619141</v>
      </c>
      <c r="G5209">
        <v>0.16130000352859497</v>
      </c>
      <c r="H5209">
        <v>1</v>
      </c>
    </row>
    <row r="5210" spans="1:8" x14ac:dyDescent="0.2">
      <c r="A5210">
        <v>2</v>
      </c>
      <c r="B5210" t="s">
        <v>31</v>
      </c>
      <c r="C5210" t="s">
        <v>412</v>
      </c>
      <c r="D5210">
        <v>7.5739998817443848</v>
      </c>
      <c r="E5210">
        <v>1.614799976348877</v>
      </c>
      <c r="F5210">
        <v>1.996399998664856</v>
      </c>
      <c r="G5210">
        <v>0.80889999866485596</v>
      </c>
      <c r="H5210">
        <v>1</v>
      </c>
    </row>
    <row r="5211" spans="1:8" x14ac:dyDescent="0.2">
      <c r="A5211">
        <v>3</v>
      </c>
      <c r="B5211" t="s">
        <v>50</v>
      </c>
      <c r="C5211" t="s">
        <v>413</v>
      </c>
      <c r="D5211">
        <v>15.250300407409668</v>
      </c>
      <c r="E5211">
        <v>1.0709999799728394</v>
      </c>
      <c r="F5211">
        <v>1.2035000324249268</v>
      </c>
      <c r="G5211">
        <v>0.88969999551773071</v>
      </c>
      <c r="H5211">
        <v>1.0002000331878662</v>
      </c>
    </row>
    <row r="5212" spans="1:8" x14ac:dyDescent="0.2">
      <c r="A5212">
        <v>4</v>
      </c>
      <c r="B5212" t="s">
        <v>51</v>
      </c>
      <c r="C5212" t="s">
        <v>414</v>
      </c>
      <c r="D5212">
        <v>24.793899536132812</v>
      </c>
      <c r="E5212">
        <v>0.86309999227523804</v>
      </c>
      <c r="F5212">
        <v>0.93500000238418579</v>
      </c>
      <c r="G5212">
        <v>0.92309999465942383</v>
      </c>
      <c r="H5212">
        <v>1.0001000165939331</v>
      </c>
    </row>
    <row r="5213" spans="1:8" x14ac:dyDescent="0.2">
      <c r="A5213">
        <v>5</v>
      </c>
      <c r="B5213" t="s">
        <v>52</v>
      </c>
      <c r="C5213" t="s">
        <v>415</v>
      </c>
      <c r="D5213">
        <v>11.592599868774414</v>
      </c>
      <c r="E5213">
        <v>5.3768000602722168</v>
      </c>
      <c r="F5213">
        <v>10.723799705505371</v>
      </c>
      <c r="G5213">
        <v>0.49950000643730164</v>
      </c>
      <c r="H5213">
        <v>1.0038000345230103</v>
      </c>
    </row>
    <row r="5214" spans="1:8" x14ac:dyDescent="0.2">
      <c r="A5214">
        <v>6</v>
      </c>
      <c r="B5214" t="s">
        <v>53</v>
      </c>
      <c r="C5214" t="s">
        <v>416</v>
      </c>
      <c r="D5214">
        <v>21.579999923706055</v>
      </c>
      <c r="E5214">
        <v>3.6456000804901123</v>
      </c>
      <c r="F5214">
        <v>5.8873000144958496</v>
      </c>
      <c r="G5214">
        <v>0.61500000953674316</v>
      </c>
      <c r="H5214">
        <v>1.0068999528884888</v>
      </c>
    </row>
    <row r="5215" spans="1:8" x14ac:dyDescent="0.2">
      <c r="A5215">
        <v>7</v>
      </c>
      <c r="B5215" t="s">
        <v>54</v>
      </c>
      <c r="C5215" t="s">
        <v>414</v>
      </c>
      <c r="D5215">
        <v>55.340999603271484</v>
      </c>
      <c r="E5215">
        <v>3.2097001075744629</v>
      </c>
      <c r="F5215">
        <v>4.4021000862121582</v>
      </c>
      <c r="G5215">
        <v>0.72850000858306885</v>
      </c>
      <c r="H5215">
        <v>1.0009000301361084</v>
      </c>
    </row>
    <row r="5216" spans="1:8" x14ac:dyDescent="0.2">
      <c r="A5216">
        <v>8</v>
      </c>
      <c r="B5216" t="s">
        <v>55</v>
      </c>
      <c r="C5216" t="s">
        <v>416</v>
      </c>
      <c r="D5216">
        <v>20.350000381469727</v>
      </c>
      <c r="E5216">
        <v>4.6729998588562012</v>
      </c>
      <c r="F5216">
        <v>7.9214000701904297</v>
      </c>
      <c r="G5216">
        <v>0.58609998226165771</v>
      </c>
      <c r="H5216">
        <v>1.0065000057220459</v>
      </c>
    </row>
    <row r="5217" spans="1:9" x14ac:dyDescent="0.2">
      <c r="A5217">
        <v>9</v>
      </c>
      <c r="B5217" t="s">
        <v>56</v>
      </c>
      <c r="C5217" t="s">
        <v>417</v>
      </c>
      <c r="D5217">
        <v>23.877099990844727</v>
      </c>
      <c r="E5217">
        <v>0.19910000264644623</v>
      </c>
      <c r="F5217">
        <v>0.20250000059604645</v>
      </c>
      <c r="G5217">
        <v>0.98320001363754272</v>
      </c>
      <c r="H5217">
        <v>1</v>
      </c>
    </row>
    <row r="5218" spans="1:9" x14ac:dyDescent="0.2">
      <c r="A5218">
        <v>10</v>
      </c>
      <c r="B5218" t="s">
        <v>57</v>
      </c>
      <c r="C5218" t="s">
        <v>418</v>
      </c>
      <c r="D5218">
        <v>42.30059814453125</v>
      </c>
      <c r="E5218">
        <v>0.26780000329017639</v>
      </c>
      <c r="F5218">
        <v>0.27369999885559082</v>
      </c>
      <c r="G5218">
        <v>0.97869998216629028</v>
      </c>
      <c r="H5218">
        <v>1</v>
      </c>
    </row>
    <row r="5219" spans="1:9" x14ac:dyDescent="0.2">
      <c r="A5219">
        <v>11</v>
      </c>
      <c r="B5219" t="s">
        <v>58</v>
      </c>
      <c r="C5219" t="s">
        <v>419</v>
      </c>
      <c r="D5219">
        <v>99.9833984375</v>
      </c>
      <c r="E5219">
        <v>0.59130001068115234</v>
      </c>
      <c r="F5219">
        <v>0.60600000619888306</v>
      </c>
      <c r="G5219">
        <v>0.9757000207901001</v>
      </c>
      <c r="H5219">
        <v>1</v>
      </c>
    </row>
    <row r="5221" spans="1:9" x14ac:dyDescent="0.2">
      <c r="A5221" t="s">
        <v>420</v>
      </c>
    </row>
    <row r="5222" spans="1:9" x14ac:dyDescent="0.2">
      <c r="A5222" t="s">
        <v>21</v>
      </c>
      <c r="B5222" t="s">
        <v>22</v>
      </c>
      <c r="C5222" t="s">
        <v>421</v>
      </c>
      <c r="D5222" t="s">
        <v>24</v>
      </c>
      <c r="E5222" t="s">
        <v>422</v>
      </c>
      <c r="F5222" t="s">
        <v>423</v>
      </c>
      <c r="G5222" t="s">
        <v>27</v>
      </c>
      <c r="H5222" t="s">
        <v>424</v>
      </c>
      <c r="I5222" t="s">
        <v>425</v>
      </c>
    </row>
    <row r="5223" spans="1:9" x14ac:dyDescent="0.2">
      <c r="A5223">
        <v>1</v>
      </c>
      <c r="B5223" t="s">
        <v>30</v>
      </c>
      <c r="C5223">
        <v>2.0010000767456404E-8</v>
      </c>
      <c r="D5223">
        <v>518.70001220703125</v>
      </c>
      <c r="E5223">
        <v>137.5</v>
      </c>
      <c r="F5223">
        <v>84</v>
      </c>
      <c r="G5223">
        <v>0.74000000953674316</v>
      </c>
      <c r="H5223" t="s">
        <v>426</v>
      </c>
      <c r="I5223" t="s">
        <v>427</v>
      </c>
    </row>
    <row r="5224" spans="1:9" x14ac:dyDescent="0.2">
      <c r="A5224">
        <v>2</v>
      </c>
      <c r="B5224" t="s">
        <v>31</v>
      </c>
      <c r="C5224">
        <v>2.0010000767456404E-8</v>
      </c>
      <c r="D5224">
        <v>2201.199951171875</v>
      </c>
      <c r="E5224">
        <v>15.699999809265137</v>
      </c>
      <c r="F5224">
        <v>11</v>
      </c>
      <c r="G5224">
        <v>0.30000001192092896</v>
      </c>
      <c r="H5224" t="s">
        <v>426</v>
      </c>
      <c r="I5224" t="s">
        <v>428</v>
      </c>
    </row>
    <row r="5225" spans="1:9" x14ac:dyDescent="0.2">
      <c r="A5225">
        <v>3</v>
      </c>
      <c r="B5225" t="s">
        <v>32</v>
      </c>
      <c r="C5225">
        <v>2.0010000767456404E-8</v>
      </c>
      <c r="D5225">
        <v>5679.7998046875</v>
      </c>
      <c r="E5225">
        <v>33.599998474121094</v>
      </c>
      <c r="F5225">
        <v>22.700000762939453</v>
      </c>
      <c r="G5225">
        <v>0.18999999761581421</v>
      </c>
      <c r="H5225" t="s">
        <v>426</v>
      </c>
      <c r="I5225" t="s">
        <v>429</v>
      </c>
    </row>
    <row r="5226" spans="1:9" x14ac:dyDescent="0.2">
      <c r="A5226">
        <v>4</v>
      </c>
      <c r="B5226" t="s">
        <v>33</v>
      </c>
      <c r="C5226">
        <v>1.9990000765801597E-8</v>
      </c>
      <c r="D5226">
        <v>9333.5</v>
      </c>
      <c r="E5226">
        <v>48.799999237060547</v>
      </c>
      <c r="F5226">
        <v>43.299999237060547</v>
      </c>
      <c r="G5226">
        <v>0.15000000596046448</v>
      </c>
      <c r="H5226" t="s">
        <v>426</v>
      </c>
      <c r="I5226" t="s">
        <v>430</v>
      </c>
    </row>
    <row r="5227" spans="1:9" x14ac:dyDescent="0.2">
      <c r="A5227">
        <v>5</v>
      </c>
      <c r="B5227" t="s">
        <v>34</v>
      </c>
      <c r="C5227">
        <v>1.9990000765801597E-8</v>
      </c>
      <c r="D5227">
        <v>946.0999755859375</v>
      </c>
      <c r="E5227">
        <v>8</v>
      </c>
      <c r="F5227">
        <v>6</v>
      </c>
      <c r="G5227">
        <v>0.46000000834465027</v>
      </c>
      <c r="H5227" t="s">
        <v>426</v>
      </c>
      <c r="I5227" t="s">
        <v>431</v>
      </c>
    </row>
    <row r="5228" spans="1:9" x14ac:dyDescent="0.2">
      <c r="A5228">
        <v>6</v>
      </c>
      <c r="B5228" t="s">
        <v>35</v>
      </c>
      <c r="C5228">
        <v>1.9999999878450581E-8</v>
      </c>
      <c r="D5228">
        <v>3476.10009765625</v>
      </c>
      <c r="E5228">
        <v>37.200000762939453</v>
      </c>
      <c r="F5228">
        <v>18.200000762939453</v>
      </c>
      <c r="G5228">
        <v>0.23999999463558197</v>
      </c>
      <c r="H5228" t="s">
        <v>426</v>
      </c>
      <c r="I5228" t="s">
        <v>432</v>
      </c>
    </row>
    <row r="5229" spans="1:9" x14ac:dyDescent="0.2">
      <c r="A5229">
        <v>7</v>
      </c>
      <c r="B5229" t="s">
        <v>36</v>
      </c>
      <c r="C5229">
        <v>1.9990000765801597E-8</v>
      </c>
      <c r="D5229">
        <v>10542.5</v>
      </c>
      <c r="E5229">
        <v>126.69999694824219</v>
      </c>
      <c r="F5229">
        <v>38.400001525878906</v>
      </c>
      <c r="G5229">
        <v>0.14000000059604645</v>
      </c>
      <c r="H5229" t="s">
        <v>426</v>
      </c>
      <c r="I5229" t="s">
        <v>430</v>
      </c>
    </row>
    <row r="5230" spans="1:9" x14ac:dyDescent="0.2">
      <c r="A5230">
        <v>8</v>
      </c>
      <c r="B5230" t="s">
        <v>37</v>
      </c>
      <c r="C5230">
        <v>1.9999999878450581E-8</v>
      </c>
      <c r="D5230">
        <v>2742.5</v>
      </c>
      <c r="E5230">
        <v>17.200000762939453</v>
      </c>
      <c r="F5230">
        <v>15</v>
      </c>
      <c r="G5230">
        <v>0.27000001072883606</v>
      </c>
      <c r="H5230" t="s">
        <v>426</v>
      </c>
      <c r="I5230" t="s">
        <v>432</v>
      </c>
    </row>
    <row r="5231" spans="1:9" x14ac:dyDescent="0.2">
      <c r="A5231">
        <v>9</v>
      </c>
      <c r="B5231" t="s">
        <v>38</v>
      </c>
      <c r="C5231">
        <v>1.9990000765801597E-8</v>
      </c>
      <c r="D5231">
        <v>2234.10009765625</v>
      </c>
      <c r="E5231">
        <v>26</v>
      </c>
      <c r="F5231">
        <v>23.200000762939453</v>
      </c>
      <c r="G5231">
        <v>0.30000001192092896</v>
      </c>
      <c r="H5231" t="s">
        <v>426</v>
      </c>
      <c r="I5231" t="s">
        <v>433</v>
      </c>
    </row>
    <row r="5232" spans="1:9" x14ac:dyDescent="0.2">
      <c r="A5232">
        <v>10</v>
      </c>
      <c r="B5232" t="s">
        <v>39</v>
      </c>
      <c r="C5232">
        <v>1.9990000765801597E-8</v>
      </c>
      <c r="D5232">
        <v>3787.300048828125</v>
      </c>
      <c r="E5232">
        <v>69.599998474121094</v>
      </c>
      <c r="F5232">
        <v>20.200000762939453</v>
      </c>
      <c r="G5232">
        <v>0.23000000417232513</v>
      </c>
      <c r="H5232" t="s">
        <v>426</v>
      </c>
      <c r="I5232" t="s">
        <v>434</v>
      </c>
    </row>
    <row r="5233" spans="1:10" x14ac:dyDescent="0.2">
      <c r="A5233">
        <v>11</v>
      </c>
      <c r="B5233" t="s">
        <v>40</v>
      </c>
      <c r="C5233">
        <v>2.0010000767456404E-8</v>
      </c>
      <c r="D5233">
        <v>4901</v>
      </c>
      <c r="E5233">
        <v>11.699999809265137</v>
      </c>
      <c r="F5233">
        <v>9.8999996185302734</v>
      </c>
      <c r="G5233">
        <v>0.20000000298023224</v>
      </c>
      <c r="H5233" t="s">
        <v>426</v>
      </c>
      <c r="I5233" t="s">
        <v>435</v>
      </c>
    </row>
    <row r="5235" spans="1:10" x14ac:dyDescent="0.2">
      <c r="A5235" t="s">
        <v>62</v>
      </c>
    </row>
    <row r="5238" spans="1:10" x14ac:dyDescent="0.2">
      <c r="A5238" t="s">
        <v>368</v>
      </c>
    </row>
    <row r="5239" spans="1:10" x14ac:dyDescent="0.2">
      <c r="A5239" t="s">
        <v>369</v>
      </c>
    </row>
    <row r="5240" spans="1:10" x14ac:dyDescent="0.2">
      <c r="A5240" t="s">
        <v>21</v>
      </c>
      <c r="B5240" t="s">
        <v>22</v>
      </c>
      <c r="C5240" t="s">
        <v>370</v>
      </c>
      <c r="D5240" t="s">
        <v>371</v>
      </c>
      <c r="E5240" t="s">
        <v>372</v>
      </c>
      <c r="F5240" t="s">
        <v>373</v>
      </c>
      <c r="G5240" t="s">
        <v>374</v>
      </c>
      <c r="H5240" t="s">
        <v>375</v>
      </c>
      <c r="I5240" t="s">
        <v>376</v>
      </c>
      <c r="J5240" t="s">
        <v>377</v>
      </c>
    </row>
    <row r="5241" spans="1:10" x14ac:dyDescent="0.2">
      <c r="A5241">
        <v>1</v>
      </c>
      <c r="B5241" t="s">
        <v>30</v>
      </c>
      <c r="C5241" t="s">
        <v>378</v>
      </c>
      <c r="D5241" t="s">
        <v>379</v>
      </c>
      <c r="E5241">
        <v>1</v>
      </c>
      <c r="F5241">
        <v>15</v>
      </c>
      <c r="G5241">
        <v>84.869003295898438</v>
      </c>
      <c r="H5241">
        <v>1.8320000171661377</v>
      </c>
      <c r="I5241">
        <v>6</v>
      </c>
      <c r="J5241">
        <v>5</v>
      </c>
    </row>
    <row r="5242" spans="1:10" x14ac:dyDescent="0.2">
      <c r="A5242">
        <v>2</v>
      </c>
      <c r="B5242" t="s">
        <v>31</v>
      </c>
      <c r="C5242" t="s">
        <v>378</v>
      </c>
      <c r="D5242" t="s">
        <v>380</v>
      </c>
      <c r="E5242">
        <v>2</v>
      </c>
      <c r="F5242">
        <v>15</v>
      </c>
      <c r="G5242">
        <v>151.10800170898438</v>
      </c>
      <c r="H5242">
        <v>0.47277998924255371</v>
      </c>
      <c r="I5242">
        <v>2</v>
      </c>
      <c r="J5242">
        <v>2</v>
      </c>
    </row>
    <row r="5243" spans="1:10" x14ac:dyDescent="0.2">
      <c r="A5243">
        <v>3</v>
      </c>
      <c r="B5243" t="s">
        <v>32</v>
      </c>
      <c r="C5243" t="s">
        <v>378</v>
      </c>
      <c r="D5243" t="s">
        <v>380</v>
      </c>
      <c r="E5243">
        <v>2</v>
      </c>
      <c r="F5243">
        <v>15</v>
      </c>
      <c r="G5243">
        <v>119.48699951171875</v>
      </c>
      <c r="H5243">
        <v>0.37413999438285828</v>
      </c>
      <c r="I5243">
        <v>3</v>
      </c>
      <c r="J5243">
        <v>7</v>
      </c>
    </row>
    <row r="5244" spans="1:10" x14ac:dyDescent="0.2">
      <c r="A5244">
        <v>4</v>
      </c>
      <c r="B5244" t="s">
        <v>33</v>
      </c>
      <c r="C5244" t="s">
        <v>378</v>
      </c>
      <c r="D5244" t="s">
        <v>380</v>
      </c>
      <c r="E5244">
        <v>2</v>
      </c>
      <c r="F5244">
        <v>15</v>
      </c>
      <c r="G5244">
        <v>107.24500274658203</v>
      </c>
      <c r="H5244">
        <v>0.33583998680114746</v>
      </c>
      <c r="I5244">
        <v>2</v>
      </c>
      <c r="J5244">
        <v>2.4000000953674316</v>
      </c>
    </row>
    <row r="5245" spans="1:10" x14ac:dyDescent="0.2">
      <c r="A5245">
        <v>5</v>
      </c>
      <c r="B5245" t="s">
        <v>34</v>
      </c>
      <c r="C5245" t="s">
        <v>378</v>
      </c>
      <c r="D5245" t="s">
        <v>381</v>
      </c>
      <c r="E5245">
        <v>4</v>
      </c>
      <c r="F5245">
        <v>15</v>
      </c>
      <c r="G5245">
        <v>129.45700073242188</v>
      </c>
      <c r="H5245">
        <v>1.1910099983215332</v>
      </c>
      <c r="I5245">
        <v>4.9000000953674316</v>
      </c>
      <c r="J5245">
        <v>4.1999998092651367</v>
      </c>
    </row>
    <row r="5246" spans="1:10" x14ac:dyDescent="0.2">
      <c r="A5246">
        <v>6</v>
      </c>
      <c r="B5246" t="s">
        <v>35</v>
      </c>
      <c r="C5246" t="s">
        <v>378</v>
      </c>
      <c r="D5246" t="s">
        <v>381</v>
      </c>
      <c r="E5246">
        <v>4</v>
      </c>
      <c r="F5246">
        <v>15</v>
      </c>
      <c r="G5246">
        <v>90.679000854492188</v>
      </c>
      <c r="H5246">
        <v>0.83393001556396484</v>
      </c>
      <c r="I5246">
        <v>5.5</v>
      </c>
      <c r="J5246">
        <v>5.9000000953674316</v>
      </c>
    </row>
    <row r="5247" spans="1:10" x14ac:dyDescent="0.2">
      <c r="A5247">
        <v>7</v>
      </c>
      <c r="B5247" t="s">
        <v>36</v>
      </c>
      <c r="C5247" t="s">
        <v>378</v>
      </c>
      <c r="D5247" t="s">
        <v>381</v>
      </c>
      <c r="E5247">
        <v>4</v>
      </c>
      <c r="F5247">
        <v>15</v>
      </c>
      <c r="G5247">
        <v>77.502998352050781</v>
      </c>
      <c r="H5247">
        <v>0.71253997087478638</v>
      </c>
      <c r="I5247">
        <v>3.2999999523162842</v>
      </c>
      <c r="J5247">
        <v>4.0999999046325684</v>
      </c>
    </row>
    <row r="5248" spans="1:10" x14ac:dyDescent="0.2">
      <c r="A5248">
        <v>8</v>
      </c>
      <c r="B5248" t="s">
        <v>37</v>
      </c>
      <c r="C5248" t="s">
        <v>378</v>
      </c>
      <c r="D5248" t="s">
        <v>381</v>
      </c>
      <c r="E5248">
        <v>4</v>
      </c>
      <c r="F5248">
        <v>15</v>
      </c>
      <c r="G5248">
        <v>107.51300048828125</v>
      </c>
      <c r="H5248">
        <v>0.98900002241134644</v>
      </c>
      <c r="I5248">
        <v>7.5</v>
      </c>
      <c r="J5248">
        <v>3</v>
      </c>
    </row>
    <row r="5249" spans="1:10" x14ac:dyDescent="0.2">
      <c r="A5249">
        <v>9</v>
      </c>
      <c r="B5249" t="s">
        <v>38</v>
      </c>
      <c r="C5249" t="s">
        <v>378</v>
      </c>
      <c r="D5249" t="s">
        <v>382</v>
      </c>
      <c r="E5249">
        <v>5</v>
      </c>
      <c r="F5249">
        <v>15</v>
      </c>
      <c r="G5249">
        <v>134.93400573730469</v>
      </c>
      <c r="H5249">
        <v>0.19359999895095825</v>
      </c>
      <c r="I5249">
        <v>3.5</v>
      </c>
      <c r="J5249">
        <v>3.5999999046325684</v>
      </c>
    </row>
    <row r="5250" spans="1:10" x14ac:dyDescent="0.2">
      <c r="A5250">
        <v>10</v>
      </c>
      <c r="B5250" t="s">
        <v>39</v>
      </c>
      <c r="C5250" t="s">
        <v>378</v>
      </c>
      <c r="D5250" t="s">
        <v>382</v>
      </c>
      <c r="E5250">
        <v>5</v>
      </c>
      <c r="F5250">
        <v>15</v>
      </c>
      <c r="G5250">
        <v>146.42500305175781</v>
      </c>
      <c r="H5250">
        <v>0.21017999947071075</v>
      </c>
      <c r="I5250">
        <v>1</v>
      </c>
      <c r="J5250">
        <v>3.2999999523162842</v>
      </c>
    </row>
    <row r="5251" spans="1:10" x14ac:dyDescent="0.2">
      <c r="A5251">
        <v>11</v>
      </c>
      <c r="B5251" t="s">
        <v>40</v>
      </c>
      <c r="C5251" t="s">
        <v>378</v>
      </c>
      <c r="D5251" t="s">
        <v>382</v>
      </c>
      <c r="E5251">
        <v>5</v>
      </c>
      <c r="F5251">
        <v>15</v>
      </c>
      <c r="G5251">
        <v>191.38900756835938</v>
      </c>
      <c r="H5251">
        <v>0.27485001087188721</v>
      </c>
      <c r="I5251">
        <v>3</v>
      </c>
      <c r="J5251">
        <v>4</v>
      </c>
    </row>
    <row r="5253" spans="1:10" x14ac:dyDescent="0.2">
      <c r="A5253" t="s">
        <v>21</v>
      </c>
      <c r="B5253" t="s">
        <v>22</v>
      </c>
      <c r="C5253" t="s">
        <v>383</v>
      </c>
      <c r="D5253" t="s">
        <v>384</v>
      </c>
      <c r="E5253" t="s">
        <v>385</v>
      </c>
      <c r="F5253" t="s">
        <v>386</v>
      </c>
      <c r="G5253" t="s">
        <v>387</v>
      </c>
      <c r="H5253" t="s">
        <v>388</v>
      </c>
      <c r="I5253" t="s">
        <v>389</v>
      </c>
      <c r="J5253" t="s">
        <v>390</v>
      </c>
    </row>
    <row r="5254" spans="1:10" x14ac:dyDescent="0.2">
      <c r="A5254">
        <v>1</v>
      </c>
      <c r="B5254" t="s">
        <v>30</v>
      </c>
      <c r="C5254">
        <v>10</v>
      </c>
      <c r="D5254">
        <v>5</v>
      </c>
      <c r="E5254">
        <v>1</v>
      </c>
      <c r="F5254">
        <v>64</v>
      </c>
      <c r="G5254">
        <v>1630</v>
      </c>
      <c r="H5254">
        <v>0.69999998807907104</v>
      </c>
      <c r="I5254">
        <v>9.3000001907348633</v>
      </c>
      <c r="J5254" t="s">
        <v>391</v>
      </c>
    </row>
    <row r="5255" spans="1:10" x14ac:dyDescent="0.2">
      <c r="A5255">
        <v>2</v>
      </c>
      <c r="B5255" t="s">
        <v>31</v>
      </c>
      <c r="C5255">
        <v>20</v>
      </c>
      <c r="D5255">
        <v>10</v>
      </c>
      <c r="E5255">
        <v>0</v>
      </c>
      <c r="F5255">
        <v>64</v>
      </c>
      <c r="G5255">
        <v>1686</v>
      </c>
      <c r="H5255">
        <v>0.69999998807907104</v>
      </c>
      <c r="I5255" t="s">
        <v>392</v>
      </c>
      <c r="J5255" t="s">
        <v>393</v>
      </c>
    </row>
    <row r="5256" spans="1:10" x14ac:dyDescent="0.2">
      <c r="A5256">
        <v>3</v>
      </c>
      <c r="B5256" t="s">
        <v>32</v>
      </c>
      <c r="C5256">
        <v>20</v>
      </c>
      <c r="D5256">
        <v>10</v>
      </c>
      <c r="E5256">
        <v>0</v>
      </c>
      <c r="F5256">
        <v>64</v>
      </c>
      <c r="G5256">
        <v>1672</v>
      </c>
      <c r="H5256">
        <v>0.69999998807907104</v>
      </c>
      <c r="I5256" t="s">
        <v>392</v>
      </c>
      <c r="J5256" t="s">
        <v>393</v>
      </c>
    </row>
    <row r="5257" spans="1:10" x14ac:dyDescent="0.2">
      <c r="A5257">
        <v>4</v>
      </c>
      <c r="B5257" t="s">
        <v>33</v>
      </c>
      <c r="C5257">
        <v>20</v>
      </c>
      <c r="D5257">
        <v>10</v>
      </c>
      <c r="E5257">
        <v>1</v>
      </c>
      <c r="F5257">
        <v>64</v>
      </c>
      <c r="G5257">
        <v>1664</v>
      </c>
      <c r="H5257">
        <v>0.69999998807907104</v>
      </c>
      <c r="I5257" t="s">
        <v>392</v>
      </c>
      <c r="J5257" t="s">
        <v>393</v>
      </c>
    </row>
    <row r="5258" spans="1:10" x14ac:dyDescent="0.2">
      <c r="A5258">
        <v>5</v>
      </c>
      <c r="B5258" t="s">
        <v>34</v>
      </c>
      <c r="C5258">
        <v>10</v>
      </c>
      <c r="D5258">
        <v>5</v>
      </c>
      <c r="E5258">
        <v>1</v>
      </c>
      <c r="F5258">
        <v>32</v>
      </c>
      <c r="G5258">
        <v>1658</v>
      </c>
      <c r="H5258">
        <v>0.69999998807907104</v>
      </c>
      <c r="I5258">
        <v>9.3000001907348633</v>
      </c>
      <c r="J5258" t="s">
        <v>391</v>
      </c>
    </row>
    <row r="5259" spans="1:10" x14ac:dyDescent="0.2">
      <c r="A5259">
        <v>6</v>
      </c>
      <c r="B5259" t="s">
        <v>35</v>
      </c>
      <c r="C5259">
        <v>20</v>
      </c>
      <c r="D5259">
        <v>10</v>
      </c>
      <c r="E5259">
        <v>1</v>
      </c>
      <c r="F5259">
        <v>32</v>
      </c>
      <c r="G5259">
        <v>1632</v>
      </c>
      <c r="H5259">
        <v>0.69999998807907104</v>
      </c>
      <c r="I5259">
        <v>9.3000001907348633</v>
      </c>
      <c r="J5259" t="s">
        <v>391</v>
      </c>
    </row>
    <row r="5260" spans="1:10" x14ac:dyDescent="0.2">
      <c r="A5260">
        <v>7</v>
      </c>
      <c r="B5260" t="s">
        <v>36</v>
      </c>
      <c r="C5260">
        <v>20</v>
      </c>
      <c r="D5260">
        <v>10</v>
      </c>
      <c r="E5260">
        <v>1</v>
      </c>
      <c r="F5260">
        <v>32</v>
      </c>
      <c r="G5260">
        <v>1622</v>
      </c>
      <c r="H5260">
        <v>0.69999998807907104</v>
      </c>
      <c r="I5260">
        <v>9.3000001907348633</v>
      </c>
      <c r="J5260" t="s">
        <v>391</v>
      </c>
    </row>
    <row r="5261" spans="1:10" x14ac:dyDescent="0.2">
      <c r="A5261">
        <v>8</v>
      </c>
      <c r="B5261" t="s">
        <v>37</v>
      </c>
      <c r="C5261">
        <v>20</v>
      </c>
      <c r="D5261">
        <v>10</v>
      </c>
      <c r="E5261">
        <v>1</v>
      </c>
      <c r="F5261">
        <v>32</v>
      </c>
      <c r="G5261">
        <v>1642</v>
      </c>
      <c r="H5261">
        <v>0.69999998807907104</v>
      </c>
      <c r="I5261">
        <v>9.3000001907348633</v>
      </c>
      <c r="J5261" t="s">
        <v>391</v>
      </c>
    </row>
    <row r="5262" spans="1:10" x14ac:dyDescent="0.2">
      <c r="A5262">
        <v>9</v>
      </c>
      <c r="B5262" t="s">
        <v>38</v>
      </c>
      <c r="C5262">
        <v>20</v>
      </c>
      <c r="D5262">
        <v>10</v>
      </c>
      <c r="E5262">
        <v>1</v>
      </c>
      <c r="F5262">
        <v>32</v>
      </c>
      <c r="G5262">
        <v>1690</v>
      </c>
      <c r="H5262">
        <v>0.69999998807907104</v>
      </c>
      <c r="I5262" t="s">
        <v>392</v>
      </c>
      <c r="J5262" t="s">
        <v>393</v>
      </c>
    </row>
    <row r="5263" spans="1:10" x14ac:dyDescent="0.2">
      <c r="A5263">
        <v>10</v>
      </c>
      <c r="B5263" t="s">
        <v>39</v>
      </c>
      <c r="C5263">
        <v>30</v>
      </c>
      <c r="D5263">
        <v>15</v>
      </c>
      <c r="E5263">
        <v>0</v>
      </c>
      <c r="F5263">
        <v>32</v>
      </c>
      <c r="G5263">
        <v>1706</v>
      </c>
      <c r="H5263">
        <v>0.69999998807907104</v>
      </c>
      <c r="I5263" t="s">
        <v>392</v>
      </c>
      <c r="J5263" t="s">
        <v>393</v>
      </c>
    </row>
    <row r="5264" spans="1:10" x14ac:dyDescent="0.2">
      <c r="A5264">
        <v>11</v>
      </c>
      <c r="B5264" t="s">
        <v>40</v>
      </c>
      <c r="C5264">
        <v>30</v>
      </c>
      <c r="D5264">
        <v>15</v>
      </c>
      <c r="E5264">
        <v>1</v>
      </c>
      <c r="F5264">
        <v>32</v>
      </c>
      <c r="G5264">
        <v>1738</v>
      </c>
      <c r="H5264">
        <v>0.69999998807907104</v>
      </c>
      <c r="I5264" t="s">
        <v>392</v>
      </c>
      <c r="J5264" t="s">
        <v>393</v>
      </c>
    </row>
    <row r="5266" spans="1:8" x14ac:dyDescent="0.2">
      <c r="A5266" t="s">
        <v>394</v>
      </c>
    </row>
    <row r="5267" spans="1:8" x14ac:dyDescent="0.2">
      <c r="A5267" t="s">
        <v>395</v>
      </c>
      <c r="B5267" t="s">
        <v>396</v>
      </c>
      <c r="C5267">
        <v>2</v>
      </c>
      <c r="D5267">
        <v>3</v>
      </c>
      <c r="E5267">
        <v>4</v>
      </c>
      <c r="F5267">
        <v>5</v>
      </c>
    </row>
    <row r="5268" spans="1:8" x14ac:dyDescent="0.2">
      <c r="A5268">
        <v>1</v>
      </c>
      <c r="B5268" t="s">
        <v>397</v>
      </c>
      <c r="C5268" t="s">
        <v>398</v>
      </c>
      <c r="D5268" t="s">
        <v>392</v>
      </c>
      <c r="E5268" t="s">
        <v>399</v>
      </c>
      <c r="F5268" t="s">
        <v>400</v>
      </c>
    </row>
    <row r="5269" spans="1:8" x14ac:dyDescent="0.2">
      <c r="A5269">
        <v>2</v>
      </c>
      <c r="B5269" t="s">
        <v>392</v>
      </c>
      <c r="C5269" t="s">
        <v>401</v>
      </c>
      <c r="D5269" t="s">
        <v>392</v>
      </c>
      <c r="E5269" t="s">
        <v>402</v>
      </c>
      <c r="F5269" t="s">
        <v>403</v>
      </c>
    </row>
    <row r="5270" spans="1:8" x14ac:dyDescent="0.2">
      <c r="A5270">
        <v>3</v>
      </c>
      <c r="B5270" t="s">
        <v>392</v>
      </c>
      <c r="C5270" t="s">
        <v>404</v>
      </c>
      <c r="D5270" t="s">
        <v>392</v>
      </c>
      <c r="E5270" t="s">
        <v>405</v>
      </c>
      <c r="F5270" t="s">
        <v>40</v>
      </c>
    </row>
    <row r="5271" spans="1:8" x14ac:dyDescent="0.2">
      <c r="A5271">
        <v>4</v>
      </c>
      <c r="B5271" t="s">
        <v>392</v>
      </c>
      <c r="C5271" t="s">
        <v>392</v>
      </c>
      <c r="D5271" t="s">
        <v>392</v>
      </c>
      <c r="E5271" t="s">
        <v>406</v>
      </c>
      <c r="F5271" t="s">
        <v>392</v>
      </c>
    </row>
    <row r="5273" spans="1:8" x14ac:dyDescent="0.2">
      <c r="A5273" t="s">
        <v>407</v>
      </c>
    </row>
    <row r="5275" spans="1:8" x14ac:dyDescent="0.2">
      <c r="A5275" t="s">
        <v>408</v>
      </c>
    </row>
    <row r="5276" spans="1:8" x14ac:dyDescent="0.2">
      <c r="A5276" t="s">
        <v>21</v>
      </c>
      <c r="B5276" t="s">
        <v>22</v>
      </c>
      <c r="C5276" t="s">
        <v>409</v>
      </c>
      <c r="D5276" t="s">
        <v>43</v>
      </c>
      <c r="E5276" t="s">
        <v>410</v>
      </c>
      <c r="F5276" t="s">
        <v>46</v>
      </c>
      <c r="G5276" t="s">
        <v>47</v>
      </c>
      <c r="H5276" t="s">
        <v>30</v>
      </c>
    </row>
    <row r="5277" spans="1:8" x14ac:dyDescent="0.2">
      <c r="A5277">
        <v>1</v>
      </c>
      <c r="B5277" t="s">
        <v>30</v>
      </c>
      <c r="C5277" t="s">
        <v>411</v>
      </c>
      <c r="D5277">
        <v>3.7672998905181885</v>
      </c>
      <c r="E5277">
        <v>3.4723999500274658</v>
      </c>
      <c r="F5277">
        <v>21.532199859619141</v>
      </c>
      <c r="G5277">
        <v>0.16130000352859497</v>
      </c>
      <c r="H5277">
        <v>1</v>
      </c>
    </row>
    <row r="5278" spans="1:8" x14ac:dyDescent="0.2">
      <c r="A5278">
        <v>2</v>
      </c>
      <c r="B5278" t="s">
        <v>31</v>
      </c>
      <c r="C5278" t="s">
        <v>412</v>
      </c>
      <c r="D5278">
        <v>7.5739998817443848</v>
      </c>
      <c r="E5278">
        <v>1.614799976348877</v>
      </c>
      <c r="F5278">
        <v>1.996399998664856</v>
      </c>
      <c r="G5278">
        <v>0.80889999866485596</v>
      </c>
      <c r="H5278">
        <v>1</v>
      </c>
    </row>
    <row r="5279" spans="1:8" x14ac:dyDescent="0.2">
      <c r="A5279">
        <v>3</v>
      </c>
      <c r="B5279" t="s">
        <v>50</v>
      </c>
      <c r="C5279" t="s">
        <v>413</v>
      </c>
      <c r="D5279">
        <v>15.250300407409668</v>
      </c>
      <c r="E5279">
        <v>1.0709999799728394</v>
      </c>
      <c r="F5279">
        <v>1.2035000324249268</v>
      </c>
      <c r="G5279">
        <v>0.88969999551773071</v>
      </c>
      <c r="H5279">
        <v>1.0002000331878662</v>
      </c>
    </row>
    <row r="5280" spans="1:8" x14ac:dyDescent="0.2">
      <c r="A5280">
        <v>4</v>
      </c>
      <c r="B5280" t="s">
        <v>51</v>
      </c>
      <c r="C5280" t="s">
        <v>414</v>
      </c>
      <c r="D5280">
        <v>24.793899536132812</v>
      </c>
      <c r="E5280">
        <v>0.86309999227523804</v>
      </c>
      <c r="F5280">
        <v>0.93500000238418579</v>
      </c>
      <c r="G5280">
        <v>0.92309999465942383</v>
      </c>
      <c r="H5280">
        <v>1.0001000165939331</v>
      </c>
    </row>
    <row r="5281" spans="1:9" x14ac:dyDescent="0.2">
      <c r="A5281">
        <v>5</v>
      </c>
      <c r="B5281" t="s">
        <v>52</v>
      </c>
      <c r="C5281" t="s">
        <v>415</v>
      </c>
      <c r="D5281">
        <v>11.592599868774414</v>
      </c>
      <c r="E5281">
        <v>5.3768000602722168</v>
      </c>
      <c r="F5281">
        <v>10.723799705505371</v>
      </c>
      <c r="G5281">
        <v>0.49950000643730164</v>
      </c>
      <c r="H5281">
        <v>1.0038000345230103</v>
      </c>
    </row>
    <row r="5282" spans="1:9" x14ac:dyDescent="0.2">
      <c r="A5282">
        <v>6</v>
      </c>
      <c r="B5282" t="s">
        <v>53</v>
      </c>
      <c r="C5282" t="s">
        <v>416</v>
      </c>
      <c r="D5282">
        <v>21.579999923706055</v>
      </c>
      <c r="E5282">
        <v>3.6456000804901123</v>
      </c>
      <c r="F5282">
        <v>5.8873000144958496</v>
      </c>
      <c r="G5282">
        <v>0.61500000953674316</v>
      </c>
      <c r="H5282">
        <v>1.0068999528884888</v>
      </c>
    </row>
    <row r="5283" spans="1:9" x14ac:dyDescent="0.2">
      <c r="A5283">
        <v>7</v>
      </c>
      <c r="B5283" t="s">
        <v>54</v>
      </c>
      <c r="C5283" t="s">
        <v>414</v>
      </c>
      <c r="D5283">
        <v>55.340999603271484</v>
      </c>
      <c r="E5283">
        <v>3.2097001075744629</v>
      </c>
      <c r="F5283">
        <v>4.4021000862121582</v>
      </c>
      <c r="G5283">
        <v>0.72850000858306885</v>
      </c>
      <c r="H5283">
        <v>1.0009000301361084</v>
      </c>
    </row>
    <row r="5284" spans="1:9" x14ac:dyDescent="0.2">
      <c r="A5284">
        <v>8</v>
      </c>
      <c r="B5284" t="s">
        <v>55</v>
      </c>
      <c r="C5284" t="s">
        <v>416</v>
      </c>
      <c r="D5284">
        <v>20.350000381469727</v>
      </c>
      <c r="E5284">
        <v>4.6729998588562012</v>
      </c>
      <c r="F5284">
        <v>7.9214000701904297</v>
      </c>
      <c r="G5284">
        <v>0.58609998226165771</v>
      </c>
      <c r="H5284">
        <v>1.0065000057220459</v>
      </c>
    </row>
    <row r="5285" spans="1:9" x14ac:dyDescent="0.2">
      <c r="A5285">
        <v>9</v>
      </c>
      <c r="B5285" t="s">
        <v>56</v>
      </c>
      <c r="C5285" t="s">
        <v>417</v>
      </c>
      <c r="D5285">
        <v>23.877099990844727</v>
      </c>
      <c r="E5285">
        <v>0.19910000264644623</v>
      </c>
      <c r="F5285">
        <v>0.20250000059604645</v>
      </c>
      <c r="G5285">
        <v>0.98320001363754272</v>
      </c>
      <c r="H5285">
        <v>1</v>
      </c>
    </row>
    <row r="5286" spans="1:9" x14ac:dyDescent="0.2">
      <c r="A5286">
        <v>10</v>
      </c>
      <c r="B5286" t="s">
        <v>57</v>
      </c>
      <c r="C5286" t="s">
        <v>418</v>
      </c>
      <c r="D5286">
        <v>42.30059814453125</v>
      </c>
      <c r="E5286">
        <v>0.26780000329017639</v>
      </c>
      <c r="F5286">
        <v>0.27369999885559082</v>
      </c>
      <c r="G5286">
        <v>0.97869998216629028</v>
      </c>
      <c r="H5286">
        <v>1</v>
      </c>
    </row>
    <row r="5287" spans="1:9" x14ac:dyDescent="0.2">
      <c r="A5287">
        <v>11</v>
      </c>
      <c r="B5287" t="s">
        <v>58</v>
      </c>
      <c r="C5287" t="s">
        <v>419</v>
      </c>
      <c r="D5287">
        <v>99.9833984375</v>
      </c>
      <c r="E5287">
        <v>0.59130001068115234</v>
      </c>
      <c r="F5287">
        <v>0.60600000619888306</v>
      </c>
      <c r="G5287">
        <v>0.9757000207901001</v>
      </c>
      <c r="H5287">
        <v>1</v>
      </c>
    </row>
    <row r="5289" spans="1:9" x14ac:dyDescent="0.2">
      <c r="A5289" t="s">
        <v>420</v>
      </c>
    </row>
    <row r="5290" spans="1:9" x14ac:dyDescent="0.2">
      <c r="A5290" t="s">
        <v>21</v>
      </c>
      <c r="B5290" t="s">
        <v>22</v>
      </c>
      <c r="C5290" t="s">
        <v>421</v>
      </c>
      <c r="D5290" t="s">
        <v>24</v>
      </c>
      <c r="E5290" t="s">
        <v>422</v>
      </c>
      <c r="F5290" t="s">
        <v>423</v>
      </c>
      <c r="G5290" t="s">
        <v>27</v>
      </c>
      <c r="H5290" t="s">
        <v>424</v>
      </c>
      <c r="I5290" t="s">
        <v>425</v>
      </c>
    </row>
    <row r="5291" spans="1:9" x14ac:dyDescent="0.2">
      <c r="A5291">
        <v>1</v>
      </c>
      <c r="B5291" t="s">
        <v>30</v>
      </c>
      <c r="C5291">
        <v>2.0010000767456404E-8</v>
      </c>
      <c r="D5291">
        <v>518.70001220703125</v>
      </c>
      <c r="E5291">
        <v>137.5</v>
      </c>
      <c r="F5291">
        <v>84</v>
      </c>
      <c r="G5291">
        <v>0.74000000953674316</v>
      </c>
      <c r="H5291" t="s">
        <v>426</v>
      </c>
      <c r="I5291" t="s">
        <v>427</v>
      </c>
    </row>
    <row r="5292" spans="1:9" x14ac:dyDescent="0.2">
      <c r="A5292">
        <v>2</v>
      </c>
      <c r="B5292" t="s">
        <v>31</v>
      </c>
      <c r="C5292">
        <v>2.0010000767456404E-8</v>
      </c>
      <c r="D5292">
        <v>2201.199951171875</v>
      </c>
      <c r="E5292">
        <v>15.699999809265137</v>
      </c>
      <c r="F5292">
        <v>11</v>
      </c>
      <c r="G5292">
        <v>0.30000001192092896</v>
      </c>
      <c r="H5292" t="s">
        <v>426</v>
      </c>
      <c r="I5292" t="s">
        <v>428</v>
      </c>
    </row>
    <row r="5293" spans="1:9" x14ac:dyDescent="0.2">
      <c r="A5293">
        <v>3</v>
      </c>
      <c r="B5293" t="s">
        <v>32</v>
      </c>
      <c r="C5293">
        <v>2.0010000767456404E-8</v>
      </c>
      <c r="D5293">
        <v>5679.7998046875</v>
      </c>
      <c r="E5293">
        <v>33.599998474121094</v>
      </c>
      <c r="F5293">
        <v>22.700000762939453</v>
      </c>
      <c r="G5293">
        <v>0.18999999761581421</v>
      </c>
      <c r="H5293" t="s">
        <v>426</v>
      </c>
      <c r="I5293" t="s">
        <v>429</v>
      </c>
    </row>
    <row r="5294" spans="1:9" x14ac:dyDescent="0.2">
      <c r="A5294">
        <v>4</v>
      </c>
      <c r="B5294" t="s">
        <v>33</v>
      </c>
      <c r="C5294">
        <v>1.9990000765801597E-8</v>
      </c>
      <c r="D5294">
        <v>9333.5</v>
      </c>
      <c r="E5294">
        <v>48.799999237060547</v>
      </c>
      <c r="F5294">
        <v>43.299999237060547</v>
      </c>
      <c r="G5294">
        <v>0.15000000596046448</v>
      </c>
      <c r="H5294" t="s">
        <v>426</v>
      </c>
      <c r="I5294" t="s">
        <v>430</v>
      </c>
    </row>
    <row r="5295" spans="1:9" x14ac:dyDescent="0.2">
      <c r="A5295">
        <v>5</v>
      </c>
      <c r="B5295" t="s">
        <v>34</v>
      </c>
      <c r="C5295">
        <v>1.9990000765801597E-8</v>
      </c>
      <c r="D5295">
        <v>946.0999755859375</v>
      </c>
      <c r="E5295">
        <v>8</v>
      </c>
      <c r="F5295">
        <v>6</v>
      </c>
      <c r="G5295">
        <v>0.46000000834465027</v>
      </c>
      <c r="H5295" t="s">
        <v>426</v>
      </c>
      <c r="I5295" t="s">
        <v>431</v>
      </c>
    </row>
    <row r="5296" spans="1:9" x14ac:dyDescent="0.2">
      <c r="A5296">
        <v>6</v>
      </c>
      <c r="B5296" t="s">
        <v>35</v>
      </c>
      <c r="C5296">
        <v>1.9999999878450581E-8</v>
      </c>
      <c r="D5296">
        <v>3476.10009765625</v>
      </c>
      <c r="E5296">
        <v>37.200000762939453</v>
      </c>
      <c r="F5296">
        <v>18.200000762939453</v>
      </c>
      <c r="G5296">
        <v>0.23999999463558197</v>
      </c>
      <c r="H5296" t="s">
        <v>426</v>
      </c>
      <c r="I5296" t="s">
        <v>432</v>
      </c>
    </row>
    <row r="5297" spans="1:10" x14ac:dyDescent="0.2">
      <c r="A5297">
        <v>7</v>
      </c>
      <c r="B5297" t="s">
        <v>36</v>
      </c>
      <c r="C5297">
        <v>1.9990000765801597E-8</v>
      </c>
      <c r="D5297">
        <v>10542.5</v>
      </c>
      <c r="E5297">
        <v>126.69999694824219</v>
      </c>
      <c r="F5297">
        <v>38.400001525878906</v>
      </c>
      <c r="G5297">
        <v>0.14000000059604645</v>
      </c>
      <c r="H5297" t="s">
        <v>426</v>
      </c>
      <c r="I5297" t="s">
        <v>430</v>
      </c>
    </row>
    <row r="5298" spans="1:10" x14ac:dyDescent="0.2">
      <c r="A5298">
        <v>8</v>
      </c>
      <c r="B5298" t="s">
        <v>37</v>
      </c>
      <c r="C5298">
        <v>1.9999999878450581E-8</v>
      </c>
      <c r="D5298">
        <v>2742.5</v>
      </c>
      <c r="E5298">
        <v>17.200000762939453</v>
      </c>
      <c r="F5298">
        <v>15</v>
      </c>
      <c r="G5298">
        <v>0.27000001072883606</v>
      </c>
      <c r="H5298" t="s">
        <v>426</v>
      </c>
      <c r="I5298" t="s">
        <v>432</v>
      </c>
    </row>
    <row r="5299" spans="1:10" x14ac:dyDescent="0.2">
      <c r="A5299">
        <v>9</v>
      </c>
      <c r="B5299" t="s">
        <v>38</v>
      </c>
      <c r="C5299">
        <v>1.9990000765801597E-8</v>
      </c>
      <c r="D5299">
        <v>2234.10009765625</v>
      </c>
      <c r="E5299">
        <v>26</v>
      </c>
      <c r="F5299">
        <v>23.200000762939453</v>
      </c>
      <c r="G5299">
        <v>0.30000001192092896</v>
      </c>
      <c r="H5299" t="s">
        <v>426</v>
      </c>
      <c r="I5299" t="s">
        <v>433</v>
      </c>
    </row>
    <row r="5300" spans="1:10" x14ac:dyDescent="0.2">
      <c r="A5300">
        <v>10</v>
      </c>
      <c r="B5300" t="s">
        <v>39</v>
      </c>
      <c r="C5300">
        <v>1.9990000765801597E-8</v>
      </c>
      <c r="D5300">
        <v>3787.300048828125</v>
      </c>
      <c r="E5300">
        <v>69.599998474121094</v>
      </c>
      <c r="F5300">
        <v>20.200000762939453</v>
      </c>
      <c r="G5300">
        <v>0.23000000417232513</v>
      </c>
      <c r="H5300" t="s">
        <v>426</v>
      </c>
      <c r="I5300" t="s">
        <v>434</v>
      </c>
    </row>
    <row r="5301" spans="1:10" x14ac:dyDescent="0.2">
      <c r="A5301">
        <v>11</v>
      </c>
      <c r="B5301" t="s">
        <v>40</v>
      </c>
      <c r="C5301">
        <v>2.0010000767456404E-8</v>
      </c>
      <c r="D5301">
        <v>4901</v>
      </c>
      <c r="E5301">
        <v>11.699999809265137</v>
      </c>
      <c r="F5301">
        <v>9.8999996185302734</v>
      </c>
      <c r="G5301">
        <v>0.20000000298023224</v>
      </c>
      <c r="H5301" t="s">
        <v>426</v>
      </c>
      <c r="I5301" t="s">
        <v>435</v>
      </c>
    </row>
    <row r="5303" spans="1:10" x14ac:dyDescent="0.2">
      <c r="A5303" t="s">
        <v>62</v>
      </c>
    </row>
    <row r="5306" spans="1:10" x14ac:dyDescent="0.2">
      <c r="A5306" t="s">
        <v>368</v>
      </c>
    </row>
    <row r="5307" spans="1:10" x14ac:dyDescent="0.2">
      <c r="A5307" t="s">
        <v>369</v>
      </c>
    </row>
    <row r="5308" spans="1:10" x14ac:dyDescent="0.2">
      <c r="A5308" t="s">
        <v>21</v>
      </c>
      <c r="B5308" t="s">
        <v>22</v>
      </c>
      <c r="C5308" t="s">
        <v>370</v>
      </c>
      <c r="D5308" t="s">
        <v>371</v>
      </c>
      <c r="E5308" t="s">
        <v>372</v>
      </c>
      <c r="F5308" t="s">
        <v>373</v>
      </c>
      <c r="G5308" t="s">
        <v>374</v>
      </c>
      <c r="H5308" t="s">
        <v>375</v>
      </c>
      <c r="I5308" t="s">
        <v>376</v>
      </c>
      <c r="J5308" t="s">
        <v>377</v>
      </c>
    </row>
    <row r="5309" spans="1:10" x14ac:dyDescent="0.2">
      <c r="A5309">
        <v>1</v>
      </c>
      <c r="B5309" t="s">
        <v>30</v>
      </c>
      <c r="C5309" t="s">
        <v>378</v>
      </c>
      <c r="D5309" t="s">
        <v>379</v>
      </c>
      <c r="E5309">
        <v>1</v>
      </c>
      <c r="F5309">
        <v>15</v>
      </c>
      <c r="G5309">
        <v>84.869003295898438</v>
      </c>
      <c r="H5309">
        <v>1.8320000171661377</v>
      </c>
      <c r="I5309">
        <v>6</v>
      </c>
      <c r="J5309">
        <v>5</v>
      </c>
    </row>
    <row r="5310" spans="1:10" x14ac:dyDescent="0.2">
      <c r="A5310">
        <v>2</v>
      </c>
      <c r="B5310" t="s">
        <v>31</v>
      </c>
      <c r="C5310" t="s">
        <v>378</v>
      </c>
      <c r="D5310" t="s">
        <v>380</v>
      </c>
      <c r="E5310">
        <v>2</v>
      </c>
      <c r="F5310">
        <v>15</v>
      </c>
      <c r="G5310">
        <v>151.10800170898438</v>
      </c>
      <c r="H5310">
        <v>0.47277998924255371</v>
      </c>
      <c r="I5310">
        <v>2</v>
      </c>
      <c r="J5310">
        <v>2</v>
      </c>
    </row>
    <row r="5311" spans="1:10" x14ac:dyDescent="0.2">
      <c r="A5311">
        <v>3</v>
      </c>
      <c r="B5311" t="s">
        <v>32</v>
      </c>
      <c r="C5311" t="s">
        <v>378</v>
      </c>
      <c r="D5311" t="s">
        <v>380</v>
      </c>
      <c r="E5311">
        <v>2</v>
      </c>
      <c r="F5311">
        <v>15</v>
      </c>
      <c r="G5311">
        <v>119.48699951171875</v>
      </c>
      <c r="H5311">
        <v>0.37413999438285828</v>
      </c>
      <c r="I5311">
        <v>3</v>
      </c>
      <c r="J5311">
        <v>7</v>
      </c>
    </row>
    <row r="5312" spans="1:10" x14ac:dyDescent="0.2">
      <c r="A5312">
        <v>4</v>
      </c>
      <c r="B5312" t="s">
        <v>33</v>
      </c>
      <c r="C5312" t="s">
        <v>378</v>
      </c>
      <c r="D5312" t="s">
        <v>380</v>
      </c>
      <c r="E5312">
        <v>2</v>
      </c>
      <c r="F5312">
        <v>15</v>
      </c>
      <c r="G5312">
        <v>107.24500274658203</v>
      </c>
      <c r="H5312">
        <v>0.33583998680114746</v>
      </c>
      <c r="I5312">
        <v>2</v>
      </c>
      <c r="J5312">
        <v>2.4000000953674316</v>
      </c>
    </row>
    <row r="5313" spans="1:10" x14ac:dyDescent="0.2">
      <c r="A5313">
        <v>5</v>
      </c>
      <c r="B5313" t="s">
        <v>34</v>
      </c>
      <c r="C5313" t="s">
        <v>378</v>
      </c>
      <c r="D5313" t="s">
        <v>381</v>
      </c>
      <c r="E5313">
        <v>4</v>
      </c>
      <c r="F5313">
        <v>15</v>
      </c>
      <c r="G5313">
        <v>129.45700073242188</v>
      </c>
      <c r="H5313">
        <v>1.1910099983215332</v>
      </c>
      <c r="I5313">
        <v>4.9000000953674316</v>
      </c>
      <c r="J5313">
        <v>4.1999998092651367</v>
      </c>
    </row>
    <row r="5314" spans="1:10" x14ac:dyDescent="0.2">
      <c r="A5314">
        <v>6</v>
      </c>
      <c r="B5314" t="s">
        <v>35</v>
      </c>
      <c r="C5314" t="s">
        <v>378</v>
      </c>
      <c r="D5314" t="s">
        <v>381</v>
      </c>
      <c r="E5314">
        <v>4</v>
      </c>
      <c r="F5314">
        <v>15</v>
      </c>
      <c r="G5314">
        <v>90.679000854492188</v>
      </c>
      <c r="H5314">
        <v>0.83393001556396484</v>
      </c>
      <c r="I5314">
        <v>5.5</v>
      </c>
      <c r="J5314">
        <v>5.9000000953674316</v>
      </c>
    </row>
    <row r="5315" spans="1:10" x14ac:dyDescent="0.2">
      <c r="A5315">
        <v>7</v>
      </c>
      <c r="B5315" t="s">
        <v>36</v>
      </c>
      <c r="C5315" t="s">
        <v>378</v>
      </c>
      <c r="D5315" t="s">
        <v>381</v>
      </c>
      <c r="E5315">
        <v>4</v>
      </c>
      <c r="F5315">
        <v>15</v>
      </c>
      <c r="G5315">
        <v>77.502998352050781</v>
      </c>
      <c r="H5315">
        <v>0.71253997087478638</v>
      </c>
      <c r="I5315">
        <v>3.2999999523162842</v>
      </c>
      <c r="J5315">
        <v>4.0999999046325684</v>
      </c>
    </row>
    <row r="5316" spans="1:10" x14ac:dyDescent="0.2">
      <c r="A5316">
        <v>8</v>
      </c>
      <c r="B5316" t="s">
        <v>37</v>
      </c>
      <c r="C5316" t="s">
        <v>378</v>
      </c>
      <c r="D5316" t="s">
        <v>381</v>
      </c>
      <c r="E5316">
        <v>4</v>
      </c>
      <c r="F5316">
        <v>15</v>
      </c>
      <c r="G5316">
        <v>107.51300048828125</v>
      </c>
      <c r="H5316">
        <v>0.98900002241134644</v>
      </c>
      <c r="I5316">
        <v>7.5</v>
      </c>
      <c r="J5316">
        <v>3</v>
      </c>
    </row>
    <row r="5317" spans="1:10" x14ac:dyDescent="0.2">
      <c r="A5317">
        <v>9</v>
      </c>
      <c r="B5317" t="s">
        <v>38</v>
      </c>
      <c r="C5317" t="s">
        <v>378</v>
      </c>
      <c r="D5317" t="s">
        <v>382</v>
      </c>
      <c r="E5317">
        <v>5</v>
      </c>
      <c r="F5317">
        <v>15</v>
      </c>
      <c r="G5317">
        <v>134.93400573730469</v>
      </c>
      <c r="H5317">
        <v>0.19359999895095825</v>
      </c>
      <c r="I5317">
        <v>3.5</v>
      </c>
      <c r="J5317">
        <v>3.5999999046325684</v>
      </c>
    </row>
    <row r="5318" spans="1:10" x14ac:dyDescent="0.2">
      <c r="A5318">
        <v>10</v>
      </c>
      <c r="B5318" t="s">
        <v>39</v>
      </c>
      <c r="C5318" t="s">
        <v>378</v>
      </c>
      <c r="D5318" t="s">
        <v>382</v>
      </c>
      <c r="E5318">
        <v>5</v>
      </c>
      <c r="F5318">
        <v>15</v>
      </c>
      <c r="G5318">
        <v>146.42500305175781</v>
      </c>
      <c r="H5318">
        <v>0.21017999947071075</v>
      </c>
      <c r="I5318">
        <v>1</v>
      </c>
      <c r="J5318">
        <v>3.2999999523162842</v>
      </c>
    </row>
    <row r="5319" spans="1:10" x14ac:dyDescent="0.2">
      <c r="A5319">
        <v>11</v>
      </c>
      <c r="B5319" t="s">
        <v>40</v>
      </c>
      <c r="C5319" t="s">
        <v>378</v>
      </c>
      <c r="D5319" t="s">
        <v>382</v>
      </c>
      <c r="E5319">
        <v>5</v>
      </c>
      <c r="F5319">
        <v>15</v>
      </c>
      <c r="G5319">
        <v>191.38900756835938</v>
      </c>
      <c r="H5319">
        <v>0.27485001087188721</v>
      </c>
      <c r="I5319">
        <v>3</v>
      </c>
      <c r="J5319">
        <v>4</v>
      </c>
    </row>
    <row r="5321" spans="1:10" x14ac:dyDescent="0.2">
      <c r="A5321" t="s">
        <v>21</v>
      </c>
      <c r="B5321" t="s">
        <v>22</v>
      </c>
      <c r="C5321" t="s">
        <v>383</v>
      </c>
      <c r="D5321" t="s">
        <v>384</v>
      </c>
      <c r="E5321" t="s">
        <v>385</v>
      </c>
      <c r="F5321" t="s">
        <v>386</v>
      </c>
      <c r="G5321" t="s">
        <v>387</v>
      </c>
      <c r="H5321" t="s">
        <v>388</v>
      </c>
      <c r="I5321" t="s">
        <v>389</v>
      </c>
      <c r="J5321" t="s">
        <v>390</v>
      </c>
    </row>
    <row r="5322" spans="1:10" x14ac:dyDescent="0.2">
      <c r="A5322">
        <v>1</v>
      </c>
      <c r="B5322" t="s">
        <v>30</v>
      </c>
      <c r="C5322">
        <v>10</v>
      </c>
      <c r="D5322">
        <v>5</v>
      </c>
      <c r="E5322">
        <v>1</v>
      </c>
      <c r="F5322">
        <v>64</v>
      </c>
      <c r="G5322">
        <v>1630</v>
      </c>
      <c r="H5322">
        <v>0.69999998807907104</v>
      </c>
      <c r="I5322">
        <v>9.3000001907348633</v>
      </c>
      <c r="J5322" t="s">
        <v>391</v>
      </c>
    </row>
    <row r="5323" spans="1:10" x14ac:dyDescent="0.2">
      <c r="A5323">
        <v>2</v>
      </c>
      <c r="B5323" t="s">
        <v>31</v>
      </c>
      <c r="C5323">
        <v>20</v>
      </c>
      <c r="D5323">
        <v>10</v>
      </c>
      <c r="E5323">
        <v>0</v>
      </c>
      <c r="F5323">
        <v>64</v>
      </c>
      <c r="G5323">
        <v>1686</v>
      </c>
      <c r="H5323">
        <v>0.69999998807907104</v>
      </c>
      <c r="I5323" t="s">
        <v>392</v>
      </c>
      <c r="J5323" t="s">
        <v>393</v>
      </c>
    </row>
    <row r="5324" spans="1:10" x14ac:dyDescent="0.2">
      <c r="A5324">
        <v>3</v>
      </c>
      <c r="B5324" t="s">
        <v>32</v>
      </c>
      <c r="C5324">
        <v>20</v>
      </c>
      <c r="D5324">
        <v>10</v>
      </c>
      <c r="E5324">
        <v>0</v>
      </c>
      <c r="F5324">
        <v>64</v>
      </c>
      <c r="G5324">
        <v>1672</v>
      </c>
      <c r="H5324">
        <v>0.69999998807907104</v>
      </c>
      <c r="I5324" t="s">
        <v>392</v>
      </c>
      <c r="J5324" t="s">
        <v>393</v>
      </c>
    </row>
    <row r="5325" spans="1:10" x14ac:dyDescent="0.2">
      <c r="A5325">
        <v>4</v>
      </c>
      <c r="B5325" t="s">
        <v>33</v>
      </c>
      <c r="C5325">
        <v>20</v>
      </c>
      <c r="D5325">
        <v>10</v>
      </c>
      <c r="E5325">
        <v>1</v>
      </c>
      <c r="F5325">
        <v>64</v>
      </c>
      <c r="G5325">
        <v>1664</v>
      </c>
      <c r="H5325">
        <v>0.69999998807907104</v>
      </c>
      <c r="I5325" t="s">
        <v>392</v>
      </c>
      <c r="J5325" t="s">
        <v>393</v>
      </c>
    </row>
    <row r="5326" spans="1:10" x14ac:dyDescent="0.2">
      <c r="A5326">
        <v>5</v>
      </c>
      <c r="B5326" t="s">
        <v>34</v>
      </c>
      <c r="C5326">
        <v>10</v>
      </c>
      <c r="D5326">
        <v>5</v>
      </c>
      <c r="E5326">
        <v>1</v>
      </c>
      <c r="F5326">
        <v>32</v>
      </c>
      <c r="G5326">
        <v>1658</v>
      </c>
      <c r="H5326">
        <v>0.69999998807907104</v>
      </c>
      <c r="I5326">
        <v>9.3000001907348633</v>
      </c>
      <c r="J5326" t="s">
        <v>391</v>
      </c>
    </row>
    <row r="5327" spans="1:10" x14ac:dyDescent="0.2">
      <c r="A5327">
        <v>6</v>
      </c>
      <c r="B5327" t="s">
        <v>35</v>
      </c>
      <c r="C5327">
        <v>20</v>
      </c>
      <c r="D5327">
        <v>10</v>
      </c>
      <c r="E5327">
        <v>1</v>
      </c>
      <c r="F5327">
        <v>32</v>
      </c>
      <c r="G5327">
        <v>1632</v>
      </c>
      <c r="H5327">
        <v>0.69999998807907104</v>
      </c>
      <c r="I5327">
        <v>9.3000001907348633</v>
      </c>
      <c r="J5327" t="s">
        <v>391</v>
      </c>
    </row>
    <row r="5328" spans="1:10" x14ac:dyDescent="0.2">
      <c r="A5328">
        <v>7</v>
      </c>
      <c r="B5328" t="s">
        <v>36</v>
      </c>
      <c r="C5328">
        <v>20</v>
      </c>
      <c r="D5328">
        <v>10</v>
      </c>
      <c r="E5328">
        <v>1</v>
      </c>
      <c r="F5328">
        <v>32</v>
      </c>
      <c r="G5328">
        <v>1622</v>
      </c>
      <c r="H5328">
        <v>0.69999998807907104</v>
      </c>
      <c r="I5328">
        <v>9.3000001907348633</v>
      </c>
      <c r="J5328" t="s">
        <v>391</v>
      </c>
    </row>
    <row r="5329" spans="1:10" x14ac:dyDescent="0.2">
      <c r="A5329">
        <v>8</v>
      </c>
      <c r="B5329" t="s">
        <v>37</v>
      </c>
      <c r="C5329">
        <v>20</v>
      </c>
      <c r="D5329">
        <v>10</v>
      </c>
      <c r="E5329">
        <v>1</v>
      </c>
      <c r="F5329">
        <v>32</v>
      </c>
      <c r="G5329">
        <v>1642</v>
      </c>
      <c r="H5329">
        <v>0.69999998807907104</v>
      </c>
      <c r="I5329">
        <v>9.3000001907348633</v>
      </c>
      <c r="J5329" t="s">
        <v>391</v>
      </c>
    </row>
    <row r="5330" spans="1:10" x14ac:dyDescent="0.2">
      <c r="A5330">
        <v>9</v>
      </c>
      <c r="B5330" t="s">
        <v>38</v>
      </c>
      <c r="C5330">
        <v>20</v>
      </c>
      <c r="D5330">
        <v>10</v>
      </c>
      <c r="E5330">
        <v>1</v>
      </c>
      <c r="F5330">
        <v>32</v>
      </c>
      <c r="G5330">
        <v>1690</v>
      </c>
      <c r="H5330">
        <v>0.69999998807907104</v>
      </c>
      <c r="I5330" t="s">
        <v>392</v>
      </c>
      <c r="J5330" t="s">
        <v>393</v>
      </c>
    </row>
    <row r="5331" spans="1:10" x14ac:dyDescent="0.2">
      <c r="A5331">
        <v>10</v>
      </c>
      <c r="B5331" t="s">
        <v>39</v>
      </c>
      <c r="C5331">
        <v>30</v>
      </c>
      <c r="D5331">
        <v>15</v>
      </c>
      <c r="E5331">
        <v>0</v>
      </c>
      <c r="F5331">
        <v>32</v>
      </c>
      <c r="G5331">
        <v>1706</v>
      </c>
      <c r="H5331">
        <v>0.69999998807907104</v>
      </c>
      <c r="I5331" t="s">
        <v>392</v>
      </c>
      <c r="J5331" t="s">
        <v>393</v>
      </c>
    </row>
    <row r="5332" spans="1:10" x14ac:dyDescent="0.2">
      <c r="A5332">
        <v>11</v>
      </c>
      <c r="B5332" t="s">
        <v>40</v>
      </c>
      <c r="C5332">
        <v>30</v>
      </c>
      <c r="D5332">
        <v>15</v>
      </c>
      <c r="E5332">
        <v>1</v>
      </c>
      <c r="F5332">
        <v>32</v>
      </c>
      <c r="G5332">
        <v>1738</v>
      </c>
      <c r="H5332">
        <v>0.69999998807907104</v>
      </c>
      <c r="I5332" t="s">
        <v>392</v>
      </c>
      <c r="J5332" t="s">
        <v>393</v>
      </c>
    </row>
    <row r="5334" spans="1:10" x14ac:dyDescent="0.2">
      <c r="A5334" t="s">
        <v>394</v>
      </c>
    </row>
    <row r="5335" spans="1:10" x14ac:dyDescent="0.2">
      <c r="A5335" t="s">
        <v>395</v>
      </c>
      <c r="B5335" t="s">
        <v>396</v>
      </c>
      <c r="C5335">
        <v>2</v>
      </c>
      <c r="D5335">
        <v>3</v>
      </c>
      <c r="E5335">
        <v>4</v>
      </c>
      <c r="F5335">
        <v>5</v>
      </c>
    </row>
    <row r="5336" spans="1:10" x14ac:dyDescent="0.2">
      <c r="A5336">
        <v>1</v>
      </c>
      <c r="B5336" t="s">
        <v>397</v>
      </c>
      <c r="C5336" t="s">
        <v>398</v>
      </c>
      <c r="D5336" t="s">
        <v>392</v>
      </c>
      <c r="E5336" t="s">
        <v>399</v>
      </c>
      <c r="F5336" t="s">
        <v>400</v>
      </c>
    </row>
    <row r="5337" spans="1:10" x14ac:dyDescent="0.2">
      <c r="A5337">
        <v>2</v>
      </c>
      <c r="B5337" t="s">
        <v>392</v>
      </c>
      <c r="C5337" t="s">
        <v>401</v>
      </c>
      <c r="D5337" t="s">
        <v>392</v>
      </c>
      <c r="E5337" t="s">
        <v>402</v>
      </c>
      <c r="F5337" t="s">
        <v>403</v>
      </c>
    </row>
    <row r="5338" spans="1:10" x14ac:dyDescent="0.2">
      <c r="A5338">
        <v>3</v>
      </c>
      <c r="B5338" t="s">
        <v>392</v>
      </c>
      <c r="C5338" t="s">
        <v>404</v>
      </c>
      <c r="D5338" t="s">
        <v>392</v>
      </c>
      <c r="E5338" t="s">
        <v>405</v>
      </c>
      <c r="F5338" t="s">
        <v>40</v>
      </c>
    </row>
    <row r="5339" spans="1:10" x14ac:dyDescent="0.2">
      <c r="A5339">
        <v>4</v>
      </c>
      <c r="B5339" t="s">
        <v>392</v>
      </c>
      <c r="C5339" t="s">
        <v>392</v>
      </c>
      <c r="D5339" t="s">
        <v>392</v>
      </c>
      <c r="E5339" t="s">
        <v>406</v>
      </c>
      <c r="F5339" t="s">
        <v>392</v>
      </c>
    </row>
    <row r="5341" spans="1:10" x14ac:dyDescent="0.2">
      <c r="A5341" t="s">
        <v>407</v>
      </c>
    </row>
    <row r="5343" spans="1:10" x14ac:dyDescent="0.2">
      <c r="A5343" t="s">
        <v>408</v>
      </c>
    </row>
    <row r="5344" spans="1:10" x14ac:dyDescent="0.2">
      <c r="A5344" t="s">
        <v>21</v>
      </c>
      <c r="B5344" t="s">
        <v>22</v>
      </c>
      <c r="C5344" t="s">
        <v>409</v>
      </c>
      <c r="D5344" t="s">
        <v>43</v>
      </c>
      <c r="E5344" t="s">
        <v>410</v>
      </c>
      <c r="F5344" t="s">
        <v>46</v>
      </c>
      <c r="G5344" t="s">
        <v>47</v>
      </c>
      <c r="H5344" t="s">
        <v>30</v>
      </c>
    </row>
    <row r="5345" spans="1:9" x14ac:dyDescent="0.2">
      <c r="A5345">
        <v>1</v>
      </c>
      <c r="B5345" t="s">
        <v>30</v>
      </c>
      <c r="C5345" t="s">
        <v>411</v>
      </c>
      <c r="D5345">
        <v>3.7672998905181885</v>
      </c>
      <c r="E5345">
        <v>3.4723999500274658</v>
      </c>
      <c r="F5345">
        <v>21.532199859619141</v>
      </c>
      <c r="G5345">
        <v>0.16130000352859497</v>
      </c>
      <c r="H5345">
        <v>1</v>
      </c>
    </row>
    <row r="5346" spans="1:9" x14ac:dyDescent="0.2">
      <c r="A5346">
        <v>2</v>
      </c>
      <c r="B5346" t="s">
        <v>31</v>
      </c>
      <c r="C5346" t="s">
        <v>412</v>
      </c>
      <c r="D5346">
        <v>7.5739998817443848</v>
      </c>
      <c r="E5346">
        <v>1.614799976348877</v>
      </c>
      <c r="F5346">
        <v>1.996399998664856</v>
      </c>
      <c r="G5346">
        <v>0.80889999866485596</v>
      </c>
      <c r="H5346">
        <v>1</v>
      </c>
    </row>
    <row r="5347" spans="1:9" x14ac:dyDescent="0.2">
      <c r="A5347">
        <v>3</v>
      </c>
      <c r="B5347" t="s">
        <v>50</v>
      </c>
      <c r="C5347" t="s">
        <v>413</v>
      </c>
      <c r="D5347">
        <v>15.250300407409668</v>
      </c>
      <c r="E5347">
        <v>1.0709999799728394</v>
      </c>
      <c r="F5347">
        <v>1.2035000324249268</v>
      </c>
      <c r="G5347">
        <v>0.88969999551773071</v>
      </c>
      <c r="H5347">
        <v>1.0002000331878662</v>
      </c>
    </row>
    <row r="5348" spans="1:9" x14ac:dyDescent="0.2">
      <c r="A5348">
        <v>4</v>
      </c>
      <c r="B5348" t="s">
        <v>51</v>
      </c>
      <c r="C5348" t="s">
        <v>414</v>
      </c>
      <c r="D5348">
        <v>24.793899536132812</v>
      </c>
      <c r="E5348">
        <v>0.86309999227523804</v>
      </c>
      <c r="F5348">
        <v>0.93500000238418579</v>
      </c>
      <c r="G5348">
        <v>0.92309999465942383</v>
      </c>
      <c r="H5348">
        <v>1.0001000165939331</v>
      </c>
    </row>
    <row r="5349" spans="1:9" x14ac:dyDescent="0.2">
      <c r="A5349">
        <v>5</v>
      </c>
      <c r="B5349" t="s">
        <v>52</v>
      </c>
      <c r="C5349" t="s">
        <v>415</v>
      </c>
      <c r="D5349">
        <v>11.592599868774414</v>
      </c>
      <c r="E5349">
        <v>5.3768000602722168</v>
      </c>
      <c r="F5349">
        <v>10.723799705505371</v>
      </c>
      <c r="G5349">
        <v>0.49950000643730164</v>
      </c>
      <c r="H5349">
        <v>1.0038000345230103</v>
      </c>
    </row>
    <row r="5350" spans="1:9" x14ac:dyDescent="0.2">
      <c r="A5350">
        <v>6</v>
      </c>
      <c r="B5350" t="s">
        <v>53</v>
      </c>
      <c r="C5350" t="s">
        <v>416</v>
      </c>
      <c r="D5350">
        <v>21.579999923706055</v>
      </c>
      <c r="E5350">
        <v>3.6456000804901123</v>
      </c>
      <c r="F5350">
        <v>5.8873000144958496</v>
      </c>
      <c r="G5350">
        <v>0.61500000953674316</v>
      </c>
      <c r="H5350">
        <v>1.0068999528884888</v>
      </c>
    </row>
    <row r="5351" spans="1:9" x14ac:dyDescent="0.2">
      <c r="A5351">
        <v>7</v>
      </c>
      <c r="B5351" t="s">
        <v>54</v>
      </c>
      <c r="C5351" t="s">
        <v>414</v>
      </c>
      <c r="D5351">
        <v>55.340999603271484</v>
      </c>
      <c r="E5351">
        <v>3.2097001075744629</v>
      </c>
      <c r="F5351">
        <v>4.4021000862121582</v>
      </c>
      <c r="G5351">
        <v>0.72850000858306885</v>
      </c>
      <c r="H5351">
        <v>1.0009000301361084</v>
      </c>
    </row>
    <row r="5352" spans="1:9" x14ac:dyDescent="0.2">
      <c r="A5352">
        <v>8</v>
      </c>
      <c r="B5352" t="s">
        <v>55</v>
      </c>
      <c r="C5352" t="s">
        <v>416</v>
      </c>
      <c r="D5352">
        <v>20.350000381469727</v>
      </c>
      <c r="E5352">
        <v>4.6729998588562012</v>
      </c>
      <c r="F5352">
        <v>7.9214000701904297</v>
      </c>
      <c r="G5352">
        <v>0.58609998226165771</v>
      </c>
      <c r="H5352">
        <v>1.0065000057220459</v>
      </c>
    </row>
    <row r="5353" spans="1:9" x14ac:dyDescent="0.2">
      <c r="A5353">
        <v>9</v>
      </c>
      <c r="B5353" t="s">
        <v>56</v>
      </c>
      <c r="C5353" t="s">
        <v>417</v>
      </c>
      <c r="D5353">
        <v>23.877099990844727</v>
      </c>
      <c r="E5353">
        <v>0.19910000264644623</v>
      </c>
      <c r="F5353">
        <v>0.20250000059604645</v>
      </c>
      <c r="G5353">
        <v>0.98320001363754272</v>
      </c>
      <c r="H5353">
        <v>1</v>
      </c>
    </row>
    <row r="5354" spans="1:9" x14ac:dyDescent="0.2">
      <c r="A5354">
        <v>10</v>
      </c>
      <c r="B5354" t="s">
        <v>57</v>
      </c>
      <c r="C5354" t="s">
        <v>418</v>
      </c>
      <c r="D5354">
        <v>42.30059814453125</v>
      </c>
      <c r="E5354">
        <v>0.26780000329017639</v>
      </c>
      <c r="F5354">
        <v>0.27369999885559082</v>
      </c>
      <c r="G5354">
        <v>0.97869998216629028</v>
      </c>
      <c r="H5354">
        <v>1</v>
      </c>
    </row>
    <row r="5355" spans="1:9" x14ac:dyDescent="0.2">
      <c r="A5355">
        <v>11</v>
      </c>
      <c r="B5355" t="s">
        <v>58</v>
      </c>
      <c r="C5355" t="s">
        <v>419</v>
      </c>
      <c r="D5355">
        <v>99.9833984375</v>
      </c>
      <c r="E5355">
        <v>0.59130001068115234</v>
      </c>
      <c r="F5355">
        <v>0.60600000619888306</v>
      </c>
      <c r="G5355">
        <v>0.9757000207901001</v>
      </c>
      <c r="H5355">
        <v>1</v>
      </c>
    </row>
    <row r="5357" spans="1:9" x14ac:dyDescent="0.2">
      <c r="A5357" t="s">
        <v>420</v>
      </c>
    </row>
    <row r="5358" spans="1:9" x14ac:dyDescent="0.2">
      <c r="A5358" t="s">
        <v>21</v>
      </c>
      <c r="B5358" t="s">
        <v>22</v>
      </c>
      <c r="C5358" t="s">
        <v>421</v>
      </c>
      <c r="D5358" t="s">
        <v>24</v>
      </c>
      <c r="E5358" t="s">
        <v>422</v>
      </c>
      <c r="F5358" t="s">
        <v>423</v>
      </c>
      <c r="G5358" t="s">
        <v>27</v>
      </c>
      <c r="H5358" t="s">
        <v>424</v>
      </c>
      <c r="I5358" t="s">
        <v>425</v>
      </c>
    </row>
    <row r="5359" spans="1:9" x14ac:dyDescent="0.2">
      <c r="A5359">
        <v>1</v>
      </c>
      <c r="B5359" t="s">
        <v>30</v>
      </c>
      <c r="C5359">
        <v>2.0010000767456404E-8</v>
      </c>
      <c r="D5359">
        <v>518.70001220703125</v>
      </c>
      <c r="E5359">
        <v>137.5</v>
      </c>
      <c r="F5359">
        <v>84</v>
      </c>
      <c r="G5359">
        <v>0.74000000953674316</v>
      </c>
      <c r="H5359" t="s">
        <v>426</v>
      </c>
      <c r="I5359" t="s">
        <v>427</v>
      </c>
    </row>
    <row r="5360" spans="1:9" x14ac:dyDescent="0.2">
      <c r="A5360">
        <v>2</v>
      </c>
      <c r="B5360" t="s">
        <v>31</v>
      </c>
      <c r="C5360">
        <v>2.0010000767456404E-8</v>
      </c>
      <c r="D5360">
        <v>2201.199951171875</v>
      </c>
      <c r="E5360">
        <v>15.699999809265137</v>
      </c>
      <c r="F5360">
        <v>11</v>
      </c>
      <c r="G5360">
        <v>0.30000001192092896</v>
      </c>
      <c r="H5360" t="s">
        <v>426</v>
      </c>
      <c r="I5360" t="s">
        <v>428</v>
      </c>
    </row>
    <row r="5361" spans="1:10" x14ac:dyDescent="0.2">
      <c r="A5361">
        <v>3</v>
      </c>
      <c r="B5361" t="s">
        <v>32</v>
      </c>
      <c r="C5361">
        <v>2.0010000767456404E-8</v>
      </c>
      <c r="D5361">
        <v>5679.7998046875</v>
      </c>
      <c r="E5361">
        <v>33.599998474121094</v>
      </c>
      <c r="F5361">
        <v>22.700000762939453</v>
      </c>
      <c r="G5361">
        <v>0.18999999761581421</v>
      </c>
      <c r="H5361" t="s">
        <v>426</v>
      </c>
      <c r="I5361" t="s">
        <v>429</v>
      </c>
    </row>
    <row r="5362" spans="1:10" x14ac:dyDescent="0.2">
      <c r="A5362">
        <v>4</v>
      </c>
      <c r="B5362" t="s">
        <v>33</v>
      </c>
      <c r="C5362">
        <v>1.9990000765801597E-8</v>
      </c>
      <c r="D5362">
        <v>9333.5</v>
      </c>
      <c r="E5362">
        <v>48.799999237060547</v>
      </c>
      <c r="F5362">
        <v>43.299999237060547</v>
      </c>
      <c r="G5362">
        <v>0.15000000596046448</v>
      </c>
      <c r="H5362" t="s">
        <v>426</v>
      </c>
      <c r="I5362" t="s">
        <v>430</v>
      </c>
    </row>
    <row r="5363" spans="1:10" x14ac:dyDescent="0.2">
      <c r="A5363">
        <v>5</v>
      </c>
      <c r="B5363" t="s">
        <v>34</v>
      </c>
      <c r="C5363">
        <v>1.9990000765801597E-8</v>
      </c>
      <c r="D5363">
        <v>946.0999755859375</v>
      </c>
      <c r="E5363">
        <v>8</v>
      </c>
      <c r="F5363">
        <v>6</v>
      </c>
      <c r="G5363">
        <v>0.46000000834465027</v>
      </c>
      <c r="H5363" t="s">
        <v>426</v>
      </c>
      <c r="I5363" t="s">
        <v>431</v>
      </c>
    </row>
    <row r="5364" spans="1:10" x14ac:dyDescent="0.2">
      <c r="A5364">
        <v>6</v>
      </c>
      <c r="B5364" t="s">
        <v>35</v>
      </c>
      <c r="C5364">
        <v>1.9999999878450581E-8</v>
      </c>
      <c r="D5364">
        <v>3476.10009765625</v>
      </c>
      <c r="E5364">
        <v>37.200000762939453</v>
      </c>
      <c r="F5364">
        <v>18.200000762939453</v>
      </c>
      <c r="G5364">
        <v>0.23999999463558197</v>
      </c>
      <c r="H5364" t="s">
        <v>426</v>
      </c>
      <c r="I5364" t="s">
        <v>432</v>
      </c>
    </row>
    <row r="5365" spans="1:10" x14ac:dyDescent="0.2">
      <c r="A5365">
        <v>7</v>
      </c>
      <c r="B5365" t="s">
        <v>36</v>
      </c>
      <c r="C5365">
        <v>1.9990000765801597E-8</v>
      </c>
      <c r="D5365">
        <v>10542.5</v>
      </c>
      <c r="E5365">
        <v>126.69999694824219</v>
      </c>
      <c r="F5365">
        <v>38.400001525878906</v>
      </c>
      <c r="G5365">
        <v>0.14000000059604645</v>
      </c>
      <c r="H5365" t="s">
        <v>426</v>
      </c>
      <c r="I5365" t="s">
        <v>430</v>
      </c>
    </row>
    <row r="5366" spans="1:10" x14ac:dyDescent="0.2">
      <c r="A5366">
        <v>8</v>
      </c>
      <c r="B5366" t="s">
        <v>37</v>
      </c>
      <c r="C5366">
        <v>1.9999999878450581E-8</v>
      </c>
      <c r="D5366">
        <v>2742.5</v>
      </c>
      <c r="E5366">
        <v>17.200000762939453</v>
      </c>
      <c r="F5366">
        <v>15</v>
      </c>
      <c r="G5366">
        <v>0.27000001072883606</v>
      </c>
      <c r="H5366" t="s">
        <v>426</v>
      </c>
      <c r="I5366" t="s">
        <v>432</v>
      </c>
    </row>
    <row r="5367" spans="1:10" x14ac:dyDescent="0.2">
      <c r="A5367">
        <v>9</v>
      </c>
      <c r="B5367" t="s">
        <v>38</v>
      </c>
      <c r="C5367">
        <v>1.9990000765801597E-8</v>
      </c>
      <c r="D5367">
        <v>2234.10009765625</v>
      </c>
      <c r="E5367">
        <v>26</v>
      </c>
      <c r="F5367">
        <v>23.200000762939453</v>
      </c>
      <c r="G5367">
        <v>0.30000001192092896</v>
      </c>
      <c r="H5367" t="s">
        <v>426</v>
      </c>
      <c r="I5367" t="s">
        <v>433</v>
      </c>
    </row>
    <row r="5368" spans="1:10" x14ac:dyDescent="0.2">
      <c r="A5368">
        <v>10</v>
      </c>
      <c r="B5368" t="s">
        <v>39</v>
      </c>
      <c r="C5368">
        <v>1.9990000765801597E-8</v>
      </c>
      <c r="D5368">
        <v>3787.300048828125</v>
      </c>
      <c r="E5368">
        <v>69.599998474121094</v>
      </c>
      <c r="F5368">
        <v>20.200000762939453</v>
      </c>
      <c r="G5368">
        <v>0.23000000417232513</v>
      </c>
      <c r="H5368" t="s">
        <v>426</v>
      </c>
      <c r="I5368" t="s">
        <v>434</v>
      </c>
    </row>
    <row r="5369" spans="1:10" x14ac:dyDescent="0.2">
      <c r="A5369">
        <v>11</v>
      </c>
      <c r="B5369" t="s">
        <v>40</v>
      </c>
      <c r="C5369">
        <v>2.0010000767456404E-8</v>
      </c>
      <c r="D5369">
        <v>4901</v>
      </c>
      <c r="E5369">
        <v>11.699999809265137</v>
      </c>
      <c r="F5369">
        <v>9.8999996185302734</v>
      </c>
      <c r="G5369">
        <v>0.20000000298023224</v>
      </c>
      <c r="H5369" t="s">
        <v>426</v>
      </c>
      <c r="I5369" t="s">
        <v>435</v>
      </c>
    </row>
    <row r="5371" spans="1:10" x14ac:dyDescent="0.2">
      <c r="A5371" t="s">
        <v>62</v>
      </c>
    </row>
    <row r="5374" spans="1:10" x14ac:dyDescent="0.2">
      <c r="A5374" t="s">
        <v>368</v>
      </c>
    </row>
    <row r="5375" spans="1:10" x14ac:dyDescent="0.2">
      <c r="A5375" t="s">
        <v>369</v>
      </c>
    </row>
    <row r="5376" spans="1:10" x14ac:dyDescent="0.2">
      <c r="A5376" t="s">
        <v>21</v>
      </c>
      <c r="B5376" t="s">
        <v>22</v>
      </c>
      <c r="C5376" t="s">
        <v>370</v>
      </c>
      <c r="D5376" t="s">
        <v>371</v>
      </c>
      <c r="E5376" t="s">
        <v>372</v>
      </c>
      <c r="F5376" t="s">
        <v>373</v>
      </c>
      <c r="G5376" t="s">
        <v>374</v>
      </c>
      <c r="H5376" t="s">
        <v>375</v>
      </c>
      <c r="I5376" t="s">
        <v>376</v>
      </c>
      <c r="J5376" t="s">
        <v>377</v>
      </c>
    </row>
    <row r="5377" spans="1:10" x14ac:dyDescent="0.2">
      <c r="A5377">
        <v>1</v>
      </c>
      <c r="B5377" t="s">
        <v>30</v>
      </c>
      <c r="C5377" t="s">
        <v>378</v>
      </c>
      <c r="D5377" t="s">
        <v>379</v>
      </c>
      <c r="E5377">
        <v>1</v>
      </c>
      <c r="F5377">
        <v>15</v>
      </c>
      <c r="G5377">
        <v>84.869003295898438</v>
      </c>
      <c r="H5377">
        <v>1.8320000171661377</v>
      </c>
      <c r="I5377">
        <v>6</v>
      </c>
      <c r="J5377">
        <v>5</v>
      </c>
    </row>
    <row r="5378" spans="1:10" x14ac:dyDescent="0.2">
      <c r="A5378">
        <v>2</v>
      </c>
      <c r="B5378" t="s">
        <v>31</v>
      </c>
      <c r="C5378" t="s">
        <v>378</v>
      </c>
      <c r="D5378" t="s">
        <v>380</v>
      </c>
      <c r="E5378">
        <v>2</v>
      </c>
      <c r="F5378">
        <v>15</v>
      </c>
      <c r="G5378">
        <v>151.10800170898438</v>
      </c>
      <c r="H5378">
        <v>0.47277998924255371</v>
      </c>
      <c r="I5378">
        <v>2</v>
      </c>
      <c r="J5378">
        <v>2</v>
      </c>
    </row>
    <row r="5379" spans="1:10" x14ac:dyDescent="0.2">
      <c r="A5379">
        <v>3</v>
      </c>
      <c r="B5379" t="s">
        <v>32</v>
      </c>
      <c r="C5379" t="s">
        <v>378</v>
      </c>
      <c r="D5379" t="s">
        <v>380</v>
      </c>
      <c r="E5379">
        <v>2</v>
      </c>
      <c r="F5379">
        <v>15</v>
      </c>
      <c r="G5379">
        <v>119.48699951171875</v>
      </c>
      <c r="H5379">
        <v>0.37413999438285828</v>
      </c>
      <c r="I5379">
        <v>3</v>
      </c>
      <c r="J5379">
        <v>7</v>
      </c>
    </row>
    <row r="5380" spans="1:10" x14ac:dyDescent="0.2">
      <c r="A5380">
        <v>4</v>
      </c>
      <c r="B5380" t="s">
        <v>33</v>
      </c>
      <c r="C5380" t="s">
        <v>378</v>
      </c>
      <c r="D5380" t="s">
        <v>380</v>
      </c>
      <c r="E5380">
        <v>2</v>
      </c>
      <c r="F5380">
        <v>15</v>
      </c>
      <c r="G5380">
        <v>107.24500274658203</v>
      </c>
      <c r="H5380">
        <v>0.33583998680114746</v>
      </c>
      <c r="I5380">
        <v>2</v>
      </c>
      <c r="J5380">
        <v>2.4000000953674316</v>
      </c>
    </row>
    <row r="5381" spans="1:10" x14ac:dyDescent="0.2">
      <c r="A5381">
        <v>5</v>
      </c>
      <c r="B5381" t="s">
        <v>34</v>
      </c>
      <c r="C5381" t="s">
        <v>378</v>
      </c>
      <c r="D5381" t="s">
        <v>381</v>
      </c>
      <c r="E5381">
        <v>4</v>
      </c>
      <c r="F5381">
        <v>15</v>
      </c>
      <c r="G5381">
        <v>129.45700073242188</v>
      </c>
      <c r="H5381">
        <v>1.1910099983215332</v>
      </c>
      <c r="I5381">
        <v>4.9000000953674316</v>
      </c>
      <c r="J5381">
        <v>4.1999998092651367</v>
      </c>
    </row>
    <row r="5382" spans="1:10" x14ac:dyDescent="0.2">
      <c r="A5382">
        <v>6</v>
      </c>
      <c r="B5382" t="s">
        <v>35</v>
      </c>
      <c r="C5382" t="s">
        <v>378</v>
      </c>
      <c r="D5382" t="s">
        <v>381</v>
      </c>
      <c r="E5382">
        <v>4</v>
      </c>
      <c r="F5382">
        <v>15</v>
      </c>
      <c r="G5382">
        <v>90.679000854492188</v>
      </c>
      <c r="H5382">
        <v>0.83393001556396484</v>
      </c>
      <c r="I5382">
        <v>5.5</v>
      </c>
      <c r="J5382">
        <v>5.9000000953674316</v>
      </c>
    </row>
    <row r="5383" spans="1:10" x14ac:dyDescent="0.2">
      <c r="A5383">
        <v>7</v>
      </c>
      <c r="B5383" t="s">
        <v>36</v>
      </c>
      <c r="C5383" t="s">
        <v>378</v>
      </c>
      <c r="D5383" t="s">
        <v>381</v>
      </c>
      <c r="E5383">
        <v>4</v>
      </c>
      <c r="F5383">
        <v>15</v>
      </c>
      <c r="G5383">
        <v>77.502998352050781</v>
      </c>
      <c r="H5383">
        <v>0.71253997087478638</v>
      </c>
      <c r="I5383">
        <v>3.2999999523162842</v>
      </c>
      <c r="J5383">
        <v>4.0999999046325684</v>
      </c>
    </row>
    <row r="5384" spans="1:10" x14ac:dyDescent="0.2">
      <c r="A5384">
        <v>8</v>
      </c>
      <c r="B5384" t="s">
        <v>37</v>
      </c>
      <c r="C5384" t="s">
        <v>378</v>
      </c>
      <c r="D5384" t="s">
        <v>381</v>
      </c>
      <c r="E5384">
        <v>4</v>
      </c>
      <c r="F5384">
        <v>15</v>
      </c>
      <c r="G5384">
        <v>107.51300048828125</v>
      </c>
      <c r="H5384">
        <v>0.98900002241134644</v>
      </c>
      <c r="I5384">
        <v>7.5</v>
      </c>
      <c r="J5384">
        <v>3</v>
      </c>
    </row>
    <row r="5385" spans="1:10" x14ac:dyDescent="0.2">
      <c r="A5385">
        <v>9</v>
      </c>
      <c r="B5385" t="s">
        <v>38</v>
      </c>
      <c r="C5385" t="s">
        <v>378</v>
      </c>
      <c r="D5385" t="s">
        <v>382</v>
      </c>
      <c r="E5385">
        <v>5</v>
      </c>
      <c r="F5385">
        <v>15</v>
      </c>
      <c r="G5385">
        <v>134.93400573730469</v>
      </c>
      <c r="H5385">
        <v>0.19359999895095825</v>
      </c>
      <c r="I5385">
        <v>3.5</v>
      </c>
      <c r="J5385">
        <v>3.5999999046325684</v>
      </c>
    </row>
    <row r="5386" spans="1:10" x14ac:dyDescent="0.2">
      <c r="A5386">
        <v>10</v>
      </c>
      <c r="B5386" t="s">
        <v>39</v>
      </c>
      <c r="C5386" t="s">
        <v>378</v>
      </c>
      <c r="D5386" t="s">
        <v>382</v>
      </c>
      <c r="E5386">
        <v>5</v>
      </c>
      <c r="F5386">
        <v>15</v>
      </c>
      <c r="G5386">
        <v>146.42500305175781</v>
      </c>
      <c r="H5386">
        <v>0.21017999947071075</v>
      </c>
      <c r="I5386">
        <v>1</v>
      </c>
      <c r="J5386">
        <v>3.2999999523162842</v>
      </c>
    </row>
    <row r="5387" spans="1:10" x14ac:dyDescent="0.2">
      <c r="A5387">
        <v>11</v>
      </c>
      <c r="B5387" t="s">
        <v>40</v>
      </c>
      <c r="C5387" t="s">
        <v>378</v>
      </c>
      <c r="D5387" t="s">
        <v>382</v>
      </c>
      <c r="E5387">
        <v>5</v>
      </c>
      <c r="F5387">
        <v>15</v>
      </c>
      <c r="G5387">
        <v>191.38900756835938</v>
      </c>
      <c r="H5387">
        <v>0.27485001087188721</v>
      </c>
      <c r="I5387">
        <v>3</v>
      </c>
      <c r="J5387">
        <v>4</v>
      </c>
    </row>
    <row r="5389" spans="1:10" x14ac:dyDescent="0.2">
      <c r="A5389" t="s">
        <v>21</v>
      </c>
      <c r="B5389" t="s">
        <v>22</v>
      </c>
      <c r="C5389" t="s">
        <v>383</v>
      </c>
      <c r="D5389" t="s">
        <v>384</v>
      </c>
      <c r="E5389" t="s">
        <v>385</v>
      </c>
      <c r="F5389" t="s">
        <v>386</v>
      </c>
      <c r="G5389" t="s">
        <v>387</v>
      </c>
      <c r="H5389" t="s">
        <v>388</v>
      </c>
      <c r="I5389" t="s">
        <v>389</v>
      </c>
      <c r="J5389" t="s">
        <v>390</v>
      </c>
    </row>
    <row r="5390" spans="1:10" x14ac:dyDescent="0.2">
      <c r="A5390">
        <v>1</v>
      </c>
      <c r="B5390" t="s">
        <v>30</v>
      </c>
      <c r="C5390">
        <v>10</v>
      </c>
      <c r="D5390">
        <v>5</v>
      </c>
      <c r="E5390">
        <v>1</v>
      </c>
      <c r="F5390">
        <v>64</v>
      </c>
      <c r="G5390">
        <v>1630</v>
      </c>
      <c r="H5390">
        <v>0.69999998807907104</v>
      </c>
      <c r="I5390">
        <v>9.3000001907348633</v>
      </c>
      <c r="J5390" t="s">
        <v>391</v>
      </c>
    </row>
    <row r="5391" spans="1:10" x14ac:dyDescent="0.2">
      <c r="A5391">
        <v>2</v>
      </c>
      <c r="B5391" t="s">
        <v>31</v>
      </c>
      <c r="C5391">
        <v>20</v>
      </c>
      <c r="D5391">
        <v>10</v>
      </c>
      <c r="E5391">
        <v>0</v>
      </c>
      <c r="F5391">
        <v>64</v>
      </c>
      <c r="G5391">
        <v>1686</v>
      </c>
      <c r="H5391">
        <v>0.69999998807907104</v>
      </c>
      <c r="I5391" t="s">
        <v>392</v>
      </c>
      <c r="J5391" t="s">
        <v>393</v>
      </c>
    </row>
    <row r="5392" spans="1:10" x14ac:dyDescent="0.2">
      <c r="A5392">
        <v>3</v>
      </c>
      <c r="B5392" t="s">
        <v>32</v>
      </c>
      <c r="C5392">
        <v>20</v>
      </c>
      <c r="D5392">
        <v>10</v>
      </c>
      <c r="E5392">
        <v>0</v>
      </c>
      <c r="F5392">
        <v>64</v>
      </c>
      <c r="G5392">
        <v>1672</v>
      </c>
      <c r="H5392">
        <v>0.69999998807907104</v>
      </c>
      <c r="I5392" t="s">
        <v>392</v>
      </c>
      <c r="J5392" t="s">
        <v>393</v>
      </c>
    </row>
    <row r="5393" spans="1:10" x14ac:dyDescent="0.2">
      <c r="A5393">
        <v>4</v>
      </c>
      <c r="B5393" t="s">
        <v>33</v>
      </c>
      <c r="C5393">
        <v>20</v>
      </c>
      <c r="D5393">
        <v>10</v>
      </c>
      <c r="E5393">
        <v>1</v>
      </c>
      <c r="F5393">
        <v>64</v>
      </c>
      <c r="G5393">
        <v>1664</v>
      </c>
      <c r="H5393">
        <v>0.69999998807907104</v>
      </c>
      <c r="I5393" t="s">
        <v>392</v>
      </c>
      <c r="J5393" t="s">
        <v>393</v>
      </c>
    </row>
    <row r="5394" spans="1:10" x14ac:dyDescent="0.2">
      <c r="A5394">
        <v>5</v>
      </c>
      <c r="B5394" t="s">
        <v>34</v>
      </c>
      <c r="C5394">
        <v>10</v>
      </c>
      <c r="D5394">
        <v>5</v>
      </c>
      <c r="E5394">
        <v>1</v>
      </c>
      <c r="F5394">
        <v>32</v>
      </c>
      <c r="G5394">
        <v>1658</v>
      </c>
      <c r="H5394">
        <v>0.69999998807907104</v>
      </c>
      <c r="I5394">
        <v>9.3000001907348633</v>
      </c>
      <c r="J5394" t="s">
        <v>391</v>
      </c>
    </row>
    <row r="5395" spans="1:10" x14ac:dyDescent="0.2">
      <c r="A5395">
        <v>6</v>
      </c>
      <c r="B5395" t="s">
        <v>35</v>
      </c>
      <c r="C5395">
        <v>20</v>
      </c>
      <c r="D5395">
        <v>10</v>
      </c>
      <c r="E5395">
        <v>1</v>
      </c>
      <c r="F5395">
        <v>32</v>
      </c>
      <c r="G5395">
        <v>1632</v>
      </c>
      <c r="H5395">
        <v>0.69999998807907104</v>
      </c>
      <c r="I5395">
        <v>9.3000001907348633</v>
      </c>
      <c r="J5395" t="s">
        <v>391</v>
      </c>
    </row>
    <row r="5396" spans="1:10" x14ac:dyDescent="0.2">
      <c r="A5396">
        <v>7</v>
      </c>
      <c r="B5396" t="s">
        <v>36</v>
      </c>
      <c r="C5396">
        <v>20</v>
      </c>
      <c r="D5396">
        <v>10</v>
      </c>
      <c r="E5396">
        <v>1</v>
      </c>
      <c r="F5396">
        <v>32</v>
      </c>
      <c r="G5396">
        <v>1622</v>
      </c>
      <c r="H5396">
        <v>0.69999998807907104</v>
      </c>
      <c r="I5396">
        <v>9.3000001907348633</v>
      </c>
      <c r="J5396" t="s">
        <v>391</v>
      </c>
    </row>
    <row r="5397" spans="1:10" x14ac:dyDescent="0.2">
      <c r="A5397">
        <v>8</v>
      </c>
      <c r="B5397" t="s">
        <v>37</v>
      </c>
      <c r="C5397">
        <v>20</v>
      </c>
      <c r="D5397">
        <v>10</v>
      </c>
      <c r="E5397">
        <v>1</v>
      </c>
      <c r="F5397">
        <v>32</v>
      </c>
      <c r="G5397">
        <v>1642</v>
      </c>
      <c r="H5397">
        <v>0.69999998807907104</v>
      </c>
      <c r="I5397">
        <v>9.3000001907348633</v>
      </c>
      <c r="J5397" t="s">
        <v>391</v>
      </c>
    </row>
    <row r="5398" spans="1:10" x14ac:dyDescent="0.2">
      <c r="A5398">
        <v>9</v>
      </c>
      <c r="B5398" t="s">
        <v>38</v>
      </c>
      <c r="C5398">
        <v>20</v>
      </c>
      <c r="D5398">
        <v>10</v>
      </c>
      <c r="E5398">
        <v>1</v>
      </c>
      <c r="F5398">
        <v>32</v>
      </c>
      <c r="G5398">
        <v>1690</v>
      </c>
      <c r="H5398">
        <v>0.69999998807907104</v>
      </c>
      <c r="I5398" t="s">
        <v>392</v>
      </c>
      <c r="J5398" t="s">
        <v>393</v>
      </c>
    </row>
    <row r="5399" spans="1:10" x14ac:dyDescent="0.2">
      <c r="A5399">
        <v>10</v>
      </c>
      <c r="B5399" t="s">
        <v>39</v>
      </c>
      <c r="C5399">
        <v>30</v>
      </c>
      <c r="D5399">
        <v>15</v>
      </c>
      <c r="E5399">
        <v>0</v>
      </c>
      <c r="F5399">
        <v>32</v>
      </c>
      <c r="G5399">
        <v>1706</v>
      </c>
      <c r="H5399">
        <v>0.69999998807907104</v>
      </c>
      <c r="I5399" t="s">
        <v>392</v>
      </c>
      <c r="J5399" t="s">
        <v>393</v>
      </c>
    </row>
    <row r="5400" spans="1:10" x14ac:dyDescent="0.2">
      <c r="A5400">
        <v>11</v>
      </c>
      <c r="B5400" t="s">
        <v>40</v>
      </c>
      <c r="C5400">
        <v>30</v>
      </c>
      <c r="D5400">
        <v>15</v>
      </c>
      <c r="E5400">
        <v>1</v>
      </c>
      <c r="F5400">
        <v>32</v>
      </c>
      <c r="G5400">
        <v>1738</v>
      </c>
      <c r="H5400">
        <v>0.69999998807907104</v>
      </c>
      <c r="I5400" t="s">
        <v>392</v>
      </c>
      <c r="J5400" t="s">
        <v>393</v>
      </c>
    </row>
    <row r="5402" spans="1:10" x14ac:dyDescent="0.2">
      <c r="A5402" t="s">
        <v>394</v>
      </c>
    </row>
    <row r="5403" spans="1:10" x14ac:dyDescent="0.2">
      <c r="A5403" t="s">
        <v>395</v>
      </c>
      <c r="B5403" t="s">
        <v>396</v>
      </c>
      <c r="C5403">
        <v>2</v>
      </c>
      <c r="D5403">
        <v>3</v>
      </c>
      <c r="E5403">
        <v>4</v>
      </c>
      <c r="F5403">
        <v>5</v>
      </c>
    </row>
    <row r="5404" spans="1:10" x14ac:dyDescent="0.2">
      <c r="A5404">
        <v>1</v>
      </c>
      <c r="B5404" t="s">
        <v>397</v>
      </c>
      <c r="C5404" t="s">
        <v>398</v>
      </c>
      <c r="D5404" t="s">
        <v>392</v>
      </c>
      <c r="E5404" t="s">
        <v>399</v>
      </c>
      <c r="F5404" t="s">
        <v>400</v>
      </c>
    </row>
    <row r="5405" spans="1:10" x14ac:dyDescent="0.2">
      <c r="A5405">
        <v>2</v>
      </c>
      <c r="B5405" t="s">
        <v>392</v>
      </c>
      <c r="C5405" t="s">
        <v>401</v>
      </c>
      <c r="D5405" t="s">
        <v>392</v>
      </c>
      <c r="E5405" t="s">
        <v>402</v>
      </c>
      <c r="F5405" t="s">
        <v>403</v>
      </c>
    </row>
    <row r="5406" spans="1:10" x14ac:dyDescent="0.2">
      <c r="A5406">
        <v>3</v>
      </c>
      <c r="B5406" t="s">
        <v>392</v>
      </c>
      <c r="C5406" t="s">
        <v>404</v>
      </c>
      <c r="D5406" t="s">
        <v>392</v>
      </c>
      <c r="E5406" t="s">
        <v>405</v>
      </c>
      <c r="F5406" t="s">
        <v>40</v>
      </c>
    </row>
    <row r="5407" spans="1:10" x14ac:dyDescent="0.2">
      <c r="A5407">
        <v>4</v>
      </c>
      <c r="B5407" t="s">
        <v>392</v>
      </c>
      <c r="C5407" t="s">
        <v>392</v>
      </c>
      <c r="D5407" t="s">
        <v>392</v>
      </c>
      <c r="E5407" t="s">
        <v>406</v>
      </c>
      <c r="F5407" t="s">
        <v>392</v>
      </c>
    </row>
    <row r="5409" spans="1:8" x14ac:dyDescent="0.2">
      <c r="A5409" t="s">
        <v>407</v>
      </c>
    </row>
    <row r="5411" spans="1:8" x14ac:dyDescent="0.2">
      <c r="A5411" t="s">
        <v>408</v>
      </c>
    </row>
    <row r="5412" spans="1:8" x14ac:dyDescent="0.2">
      <c r="A5412" t="s">
        <v>21</v>
      </c>
      <c r="B5412" t="s">
        <v>22</v>
      </c>
      <c r="C5412" t="s">
        <v>409</v>
      </c>
      <c r="D5412" t="s">
        <v>43</v>
      </c>
      <c r="E5412" t="s">
        <v>410</v>
      </c>
      <c r="F5412" t="s">
        <v>46</v>
      </c>
      <c r="G5412" t="s">
        <v>47</v>
      </c>
      <c r="H5412" t="s">
        <v>30</v>
      </c>
    </row>
    <row r="5413" spans="1:8" x14ac:dyDescent="0.2">
      <c r="A5413">
        <v>1</v>
      </c>
      <c r="B5413" t="s">
        <v>30</v>
      </c>
      <c r="C5413" t="s">
        <v>411</v>
      </c>
      <c r="D5413">
        <v>3.7672998905181885</v>
      </c>
      <c r="E5413">
        <v>3.4723999500274658</v>
      </c>
      <c r="F5413">
        <v>21.532199859619141</v>
      </c>
      <c r="G5413">
        <v>0.16130000352859497</v>
      </c>
      <c r="H5413">
        <v>1</v>
      </c>
    </row>
    <row r="5414" spans="1:8" x14ac:dyDescent="0.2">
      <c r="A5414">
        <v>2</v>
      </c>
      <c r="B5414" t="s">
        <v>31</v>
      </c>
      <c r="C5414" t="s">
        <v>412</v>
      </c>
      <c r="D5414">
        <v>7.5739998817443848</v>
      </c>
      <c r="E5414">
        <v>1.614799976348877</v>
      </c>
      <c r="F5414">
        <v>1.996399998664856</v>
      </c>
      <c r="G5414">
        <v>0.80889999866485596</v>
      </c>
      <c r="H5414">
        <v>1</v>
      </c>
    </row>
    <row r="5415" spans="1:8" x14ac:dyDescent="0.2">
      <c r="A5415">
        <v>3</v>
      </c>
      <c r="B5415" t="s">
        <v>50</v>
      </c>
      <c r="C5415" t="s">
        <v>413</v>
      </c>
      <c r="D5415">
        <v>15.250300407409668</v>
      </c>
      <c r="E5415">
        <v>1.0709999799728394</v>
      </c>
      <c r="F5415">
        <v>1.2035000324249268</v>
      </c>
      <c r="G5415">
        <v>0.88969999551773071</v>
      </c>
      <c r="H5415">
        <v>1.0002000331878662</v>
      </c>
    </row>
    <row r="5416" spans="1:8" x14ac:dyDescent="0.2">
      <c r="A5416">
        <v>4</v>
      </c>
      <c r="B5416" t="s">
        <v>51</v>
      </c>
      <c r="C5416" t="s">
        <v>414</v>
      </c>
      <c r="D5416">
        <v>24.793899536132812</v>
      </c>
      <c r="E5416">
        <v>0.86309999227523804</v>
      </c>
      <c r="F5416">
        <v>0.93500000238418579</v>
      </c>
      <c r="G5416">
        <v>0.92309999465942383</v>
      </c>
      <c r="H5416">
        <v>1.0001000165939331</v>
      </c>
    </row>
    <row r="5417" spans="1:8" x14ac:dyDescent="0.2">
      <c r="A5417">
        <v>5</v>
      </c>
      <c r="B5417" t="s">
        <v>52</v>
      </c>
      <c r="C5417" t="s">
        <v>415</v>
      </c>
      <c r="D5417">
        <v>11.592599868774414</v>
      </c>
      <c r="E5417">
        <v>5.3768000602722168</v>
      </c>
      <c r="F5417">
        <v>10.723799705505371</v>
      </c>
      <c r="G5417">
        <v>0.49950000643730164</v>
      </c>
      <c r="H5417">
        <v>1.0038000345230103</v>
      </c>
    </row>
    <row r="5418" spans="1:8" x14ac:dyDescent="0.2">
      <c r="A5418">
        <v>6</v>
      </c>
      <c r="B5418" t="s">
        <v>53</v>
      </c>
      <c r="C5418" t="s">
        <v>416</v>
      </c>
      <c r="D5418">
        <v>21.579999923706055</v>
      </c>
      <c r="E5418">
        <v>3.6456000804901123</v>
      </c>
      <c r="F5418">
        <v>5.8873000144958496</v>
      </c>
      <c r="G5418">
        <v>0.61500000953674316</v>
      </c>
      <c r="H5418">
        <v>1.0068999528884888</v>
      </c>
    </row>
    <row r="5419" spans="1:8" x14ac:dyDescent="0.2">
      <c r="A5419">
        <v>7</v>
      </c>
      <c r="B5419" t="s">
        <v>54</v>
      </c>
      <c r="C5419" t="s">
        <v>414</v>
      </c>
      <c r="D5419">
        <v>55.340999603271484</v>
      </c>
      <c r="E5419">
        <v>3.2097001075744629</v>
      </c>
      <c r="F5419">
        <v>4.4021000862121582</v>
      </c>
      <c r="G5419">
        <v>0.72850000858306885</v>
      </c>
      <c r="H5419">
        <v>1.0009000301361084</v>
      </c>
    </row>
    <row r="5420" spans="1:8" x14ac:dyDescent="0.2">
      <c r="A5420">
        <v>8</v>
      </c>
      <c r="B5420" t="s">
        <v>55</v>
      </c>
      <c r="C5420" t="s">
        <v>416</v>
      </c>
      <c r="D5420">
        <v>20.350000381469727</v>
      </c>
      <c r="E5420">
        <v>4.6729998588562012</v>
      </c>
      <c r="F5420">
        <v>7.9214000701904297</v>
      </c>
      <c r="G5420">
        <v>0.58609998226165771</v>
      </c>
      <c r="H5420">
        <v>1.0065000057220459</v>
      </c>
    </row>
    <row r="5421" spans="1:8" x14ac:dyDescent="0.2">
      <c r="A5421">
        <v>9</v>
      </c>
      <c r="B5421" t="s">
        <v>56</v>
      </c>
      <c r="C5421" t="s">
        <v>417</v>
      </c>
      <c r="D5421">
        <v>23.877099990844727</v>
      </c>
      <c r="E5421">
        <v>0.19910000264644623</v>
      </c>
      <c r="F5421">
        <v>0.20250000059604645</v>
      </c>
      <c r="G5421">
        <v>0.98320001363754272</v>
      </c>
      <c r="H5421">
        <v>1</v>
      </c>
    </row>
    <row r="5422" spans="1:8" x14ac:dyDescent="0.2">
      <c r="A5422">
        <v>10</v>
      </c>
      <c r="B5422" t="s">
        <v>57</v>
      </c>
      <c r="C5422" t="s">
        <v>418</v>
      </c>
      <c r="D5422">
        <v>42.30059814453125</v>
      </c>
      <c r="E5422">
        <v>0.26780000329017639</v>
      </c>
      <c r="F5422">
        <v>0.27369999885559082</v>
      </c>
      <c r="G5422">
        <v>0.97869998216629028</v>
      </c>
      <c r="H5422">
        <v>1</v>
      </c>
    </row>
    <row r="5423" spans="1:8" x14ac:dyDescent="0.2">
      <c r="A5423">
        <v>11</v>
      </c>
      <c r="B5423" t="s">
        <v>58</v>
      </c>
      <c r="C5423" t="s">
        <v>419</v>
      </c>
      <c r="D5423">
        <v>99.9833984375</v>
      </c>
      <c r="E5423">
        <v>0.59130001068115234</v>
      </c>
      <c r="F5423">
        <v>0.60600000619888306</v>
      </c>
      <c r="G5423">
        <v>0.9757000207901001</v>
      </c>
      <c r="H5423">
        <v>1</v>
      </c>
    </row>
    <row r="5425" spans="1:9" x14ac:dyDescent="0.2">
      <c r="A5425" t="s">
        <v>420</v>
      </c>
    </row>
    <row r="5426" spans="1:9" x14ac:dyDescent="0.2">
      <c r="A5426" t="s">
        <v>21</v>
      </c>
      <c r="B5426" t="s">
        <v>22</v>
      </c>
      <c r="C5426" t="s">
        <v>421</v>
      </c>
      <c r="D5426" t="s">
        <v>24</v>
      </c>
      <c r="E5426" t="s">
        <v>422</v>
      </c>
      <c r="F5426" t="s">
        <v>423</v>
      </c>
      <c r="G5426" t="s">
        <v>27</v>
      </c>
      <c r="H5426" t="s">
        <v>424</v>
      </c>
      <c r="I5426" t="s">
        <v>425</v>
      </c>
    </row>
    <row r="5427" spans="1:9" x14ac:dyDescent="0.2">
      <c r="A5427">
        <v>1</v>
      </c>
      <c r="B5427" t="s">
        <v>30</v>
      </c>
      <c r="C5427">
        <v>2.0010000767456404E-8</v>
      </c>
      <c r="D5427">
        <v>518.70001220703125</v>
      </c>
      <c r="E5427">
        <v>137.5</v>
      </c>
      <c r="F5427">
        <v>84</v>
      </c>
      <c r="G5427">
        <v>0.74000000953674316</v>
      </c>
      <c r="H5427" t="s">
        <v>426</v>
      </c>
      <c r="I5427" t="s">
        <v>427</v>
      </c>
    </row>
    <row r="5428" spans="1:9" x14ac:dyDescent="0.2">
      <c r="A5428">
        <v>2</v>
      </c>
      <c r="B5428" t="s">
        <v>31</v>
      </c>
      <c r="C5428">
        <v>2.0010000767456404E-8</v>
      </c>
      <c r="D5428">
        <v>2201.199951171875</v>
      </c>
      <c r="E5428">
        <v>15.699999809265137</v>
      </c>
      <c r="F5428">
        <v>11</v>
      </c>
      <c r="G5428">
        <v>0.30000001192092896</v>
      </c>
      <c r="H5428" t="s">
        <v>426</v>
      </c>
      <c r="I5428" t="s">
        <v>428</v>
      </c>
    </row>
    <row r="5429" spans="1:9" x14ac:dyDescent="0.2">
      <c r="A5429">
        <v>3</v>
      </c>
      <c r="B5429" t="s">
        <v>32</v>
      </c>
      <c r="C5429">
        <v>2.0010000767456404E-8</v>
      </c>
      <c r="D5429">
        <v>5679.7998046875</v>
      </c>
      <c r="E5429">
        <v>33.599998474121094</v>
      </c>
      <c r="F5429">
        <v>22.700000762939453</v>
      </c>
      <c r="G5429">
        <v>0.18999999761581421</v>
      </c>
      <c r="H5429" t="s">
        <v>426</v>
      </c>
      <c r="I5429" t="s">
        <v>429</v>
      </c>
    </row>
    <row r="5430" spans="1:9" x14ac:dyDescent="0.2">
      <c r="A5430">
        <v>4</v>
      </c>
      <c r="B5430" t="s">
        <v>33</v>
      </c>
      <c r="C5430">
        <v>1.9990000765801597E-8</v>
      </c>
      <c r="D5430">
        <v>9333.5</v>
      </c>
      <c r="E5430">
        <v>48.799999237060547</v>
      </c>
      <c r="F5430">
        <v>43.299999237060547</v>
      </c>
      <c r="G5430">
        <v>0.15000000596046448</v>
      </c>
      <c r="H5430" t="s">
        <v>426</v>
      </c>
      <c r="I5430" t="s">
        <v>430</v>
      </c>
    </row>
    <row r="5431" spans="1:9" x14ac:dyDescent="0.2">
      <c r="A5431">
        <v>5</v>
      </c>
      <c r="B5431" t="s">
        <v>34</v>
      </c>
      <c r="C5431">
        <v>1.9990000765801597E-8</v>
      </c>
      <c r="D5431">
        <v>946.0999755859375</v>
      </c>
      <c r="E5431">
        <v>8</v>
      </c>
      <c r="F5431">
        <v>6</v>
      </c>
      <c r="G5431">
        <v>0.46000000834465027</v>
      </c>
      <c r="H5431" t="s">
        <v>426</v>
      </c>
      <c r="I5431" t="s">
        <v>431</v>
      </c>
    </row>
    <row r="5432" spans="1:9" x14ac:dyDescent="0.2">
      <c r="A5432">
        <v>6</v>
      </c>
      <c r="B5432" t="s">
        <v>35</v>
      </c>
      <c r="C5432">
        <v>1.9999999878450581E-8</v>
      </c>
      <c r="D5432">
        <v>3476.10009765625</v>
      </c>
      <c r="E5432">
        <v>37.200000762939453</v>
      </c>
      <c r="F5432">
        <v>18.200000762939453</v>
      </c>
      <c r="G5432">
        <v>0.23999999463558197</v>
      </c>
      <c r="H5432" t="s">
        <v>426</v>
      </c>
      <c r="I5432" t="s">
        <v>432</v>
      </c>
    </row>
    <row r="5433" spans="1:9" x14ac:dyDescent="0.2">
      <c r="A5433">
        <v>7</v>
      </c>
      <c r="B5433" t="s">
        <v>36</v>
      </c>
      <c r="C5433">
        <v>1.9990000765801597E-8</v>
      </c>
      <c r="D5433">
        <v>10542.5</v>
      </c>
      <c r="E5433">
        <v>126.69999694824219</v>
      </c>
      <c r="F5433">
        <v>38.400001525878906</v>
      </c>
      <c r="G5433">
        <v>0.14000000059604645</v>
      </c>
      <c r="H5433" t="s">
        <v>426</v>
      </c>
      <c r="I5433" t="s">
        <v>430</v>
      </c>
    </row>
    <row r="5434" spans="1:9" x14ac:dyDescent="0.2">
      <c r="A5434">
        <v>8</v>
      </c>
      <c r="B5434" t="s">
        <v>37</v>
      </c>
      <c r="C5434">
        <v>1.9999999878450581E-8</v>
      </c>
      <c r="D5434">
        <v>2742.5</v>
      </c>
      <c r="E5434">
        <v>17.200000762939453</v>
      </c>
      <c r="F5434">
        <v>15</v>
      </c>
      <c r="G5434">
        <v>0.27000001072883606</v>
      </c>
      <c r="H5434" t="s">
        <v>426</v>
      </c>
      <c r="I5434" t="s">
        <v>432</v>
      </c>
    </row>
    <row r="5435" spans="1:9" x14ac:dyDescent="0.2">
      <c r="A5435">
        <v>9</v>
      </c>
      <c r="B5435" t="s">
        <v>38</v>
      </c>
      <c r="C5435">
        <v>1.9990000765801597E-8</v>
      </c>
      <c r="D5435">
        <v>2234.10009765625</v>
      </c>
      <c r="E5435">
        <v>26</v>
      </c>
      <c r="F5435">
        <v>23.200000762939453</v>
      </c>
      <c r="G5435">
        <v>0.30000001192092896</v>
      </c>
      <c r="H5435" t="s">
        <v>426</v>
      </c>
      <c r="I5435" t="s">
        <v>433</v>
      </c>
    </row>
    <row r="5436" spans="1:9" x14ac:dyDescent="0.2">
      <c r="A5436">
        <v>10</v>
      </c>
      <c r="B5436" t="s">
        <v>39</v>
      </c>
      <c r="C5436">
        <v>1.9990000765801597E-8</v>
      </c>
      <c r="D5436">
        <v>3787.300048828125</v>
      </c>
      <c r="E5436">
        <v>69.599998474121094</v>
      </c>
      <c r="F5436">
        <v>20.200000762939453</v>
      </c>
      <c r="G5436">
        <v>0.23000000417232513</v>
      </c>
      <c r="H5436" t="s">
        <v>426</v>
      </c>
      <c r="I5436" t="s">
        <v>434</v>
      </c>
    </row>
    <row r="5437" spans="1:9" x14ac:dyDescent="0.2">
      <c r="A5437">
        <v>11</v>
      </c>
      <c r="B5437" t="s">
        <v>40</v>
      </c>
      <c r="C5437">
        <v>2.0010000767456404E-8</v>
      </c>
      <c r="D5437">
        <v>4901</v>
      </c>
      <c r="E5437">
        <v>11.699999809265137</v>
      </c>
      <c r="F5437">
        <v>9.8999996185302734</v>
      </c>
      <c r="G5437">
        <v>0.20000000298023224</v>
      </c>
      <c r="H5437" t="s">
        <v>426</v>
      </c>
      <c r="I5437" t="s">
        <v>435</v>
      </c>
    </row>
    <row r="5439" spans="1:9" x14ac:dyDescent="0.2">
      <c r="A5439" t="s">
        <v>62</v>
      </c>
    </row>
    <row r="5442" spans="1:10" x14ac:dyDescent="0.2">
      <c r="A5442" t="s">
        <v>368</v>
      </c>
    </row>
    <row r="5443" spans="1:10" x14ac:dyDescent="0.2">
      <c r="A5443" t="s">
        <v>369</v>
      </c>
    </row>
    <row r="5444" spans="1:10" x14ac:dyDescent="0.2">
      <c r="A5444" t="s">
        <v>21</v>
      </c>
      <c r="B5444" t="s">
        <v>22</v>
      </c>
      <c r="C5444" t="s">
        <v>370</v>
      </c>
      <c r="D5444" t="s">
        <v>371</v>
      </c>
      <c r="E5444" t="s">
        <v>372</v>
      </c>
      <c r="F5444" t="s">
        <v>373</v>
      </c>
      <c r="G5444" t="s">
        <v>374</v>
      </c>
      <c r="H5444" t="s">
        <v>375</v>
      </c>
      <c r="I5444" t="s">
        <v>376</v>
      </c>
      <c r="J5444" t="s">
        <v>377</v>
      </c>
    </row>
    <row r="5445" spans="1:10" x14ac:dyDescent="0.2">
      <c r="A5445">
        <v>1</v>
      </c>
      <c r="B5445" t="s">
        <v>30</v>
      </c>
      <c r="C5445" t="s">
        <v>378</v>
      </c>
      <c r="D5445" t="s">
        <v>379</v>
      </c>
      <c r="E5445">
        <v>1</v>
      </c>
      <c r="F5445">
        <v>15</v>
      </c>
      <c r="G5445">
        <v>84.869003295898438</v>
      </c>
      <c r="H5445">
        <v>1.8320000171661377</v>
      </c>
      <c r="I5445">
        <v>6</v>
      </c>
      <c r="J5445">
        <v>5</v>
      </c>
    </row>
    <row r="5446" spans="1:10" x14ac:dyDescent="0.2">
      <c r="A5446">
        <v>2</v>
      </c>
      <c r="B5446" t="s">
        <v>31</v>
      </c>
      <c r="C5446" t="s">
        <v>378</v>
      </c>
      <c r="D5446" t="s">
        <v>380</v>
      </c>
      <c r="E5446">
        <v>2</v>
      </c>
      <c r="F5446">
        <v>15</v>
      </c>
      <c r="G5446">
        <v>151.10800170898438</v>
      </c>
      <c r="H5446">
        <v>0.47277998924255371</v>
      </c>
      <c r="I5446">
        <v>2</v>
      </c>
      <c r="J5446">
        <v>2</v>
      </c>
    </row>
    <row r="5447" spans="1:10" x14ac:dyDescent="0.2">
      <c r="A5447">
        <v>3</v>
      </c>
      <c r="B5447" t="s">
        <v>32</v>
      </c>
      <c r="C5447" t="s">
        <v>378</v>
      </c>
      <c r="D5447" t="s">
        <v>380</v>
      </c>
      <c r="E5447">
        <v>2</v>
      </c>
      <c r="F5447">
        <v>15</v>
      </c>
      <c r="G5447">
        <v>119.48699951171875</v>
      </c>
      <c r="H5447">
        <v>0.37413999438285828</v>
      </c>
      <c r="I5447">
        <v>3</v>
      </c>
      <c r="J5447">
        <v>7</v>
      </c>
    </row>
    <row r="5448" spans="1:10" x14ac:dyDescent="0.2">
      <c r="A5448">
        <v>4</v>
      </c>
      <c r="B5448" t="s">
        <v>33</v>
      </c>
      <c r="C5448" t="s">
        <v>378</v>
      </c>
      <c r="D5448" t="s">
        <v>380</v>
      </c>
      <c r="E5448">
        <v>2</v>
      </c>
      <c r="F5448">
        <v>15</v>
      </c>
      <c r="G5448">
        <v>107.24500274658203</v>
      </c>
      <c r="H5448">
        <v>0.33583998680114746</v>
      </c>
      <c r="I5448">
        <v>2</v>
      </c>
      <c r="J5448">
        <v>2.4000000953674316</v>
      </c>
    </row>
    <row r="5449" spans="1:10" x14ac:dyDescent="0.2">
      <c r="A5449">
        <v>5</v>
      </c>
      <c r="B5449" t="s">
        <v>34</v>
      </c>
      <c r="C5449" t="s">
        <v>378</v>
      </c>
      <c r="D5449" t="s">
        <v>381</v>
      </c>
      <c r="E5449">
        <v>4</v>
      </c>
      <c r="F5449">
        <v>15</v>
      </c>
      <c r="G5449">
        <v>129.45700073242188</v>
      </c>
      <c r="H5449">
        <v>1.1910099983215332</v>
      </c>
      <c r="I5449">
        <v>4.9000000953674316</v>
      </c>
      <c r="J5449">
        <v>4.1999998092651367</v>
      </c>
    </row>
    <row r="5450" spans="1:10" x14ac:dyDescent="0.2">
      <c r="A5450">
        <v>6</v>
      </c>
      <c r="B5450" t="s">
        <v>35</v>
      </c>
      <c r="C5450" t="s">
        <v>378</v>
      </c>
      <c r="D5450" t="s">
        <v>381</v>
      </c>
      <c r="E5450">
        <v>4</v>
      </c>
      <c r="F5450">
        <v>15</v>
      </c>
      <c r="G5450">
        <v>90.679000854492188</v>
      </c>
      <c r="H5450">
        <v>0.83393001556396484</v>
      </c>
      <c r="I5450">
        <v>5.5</v>
      </c>
      <c r="J5450">
        <v>5.9000000953674316</v>
      </c>
    </row>
    <row r="5451" spans="1:10" x14ac:dyDescent="0.2">
      <c r="A5451">
        <v>7</v>
      </c>
      <c r="B5451" t="s">
        <v>36</v>
      </c>
      <c r="C5451" t="s">
        <v>378</v>
      </c>
      <c r="D5451" t="s">
        <v>381</v>
      </c>
      <c r="E5451">
        <v>4</v>
      </c>
      <c r="F5451">
        <v>15</v>
      </c>
      <c r="G5451">
        <v>77.502998352050781</v>
      </c>
      <c r="H5451">
        <v>0.71253997087478638</v>
      </c>
      <c r="I5451">
        <v>3.2999999523162842</v>
      </c>
      <c r="J5451">
        <v>4.0999999046325684</v>
      </c>
    </row>
    <row r="5452" spans="1:10" x14ac:dyDescent="0.2">
      <c r="A5452">
        <v>8</v>
      </c>
      <c r="B5452" t="s">
        <v>37</v>
      </c>
      <c r="C5452" t="s">
        <v>378</v>
      </c>
      <c r="D5452" t="s">
        <v>381</v>
      </c>
      <c r="E5452">
        <v>4</v>
      </c>
      <c r="F5452">
        <v>15</v>
      </c>
      <c r="G5452">
        <v>107.51300048828125</v>
      </c>
      <c r="H5452">
        <v>0.98900002241134644</v>
      </c>
      <c r="I5452">
        <v>7.5</v>
      </c>
      <c r="J5452">
        <v>3</v>
      </c>
    </row>
    <row r="5453" spans="1:10" x14ac:dyDescent="0.2">
      <c r="A5453">
        <v>9</v>
      </c>
      <c r="B5453" t="s">
        <v>38</v>
      </c>
      <c r="C5453" t="s">
        <v>378</v>
      </c>
      <c r="D5453" t="s">
        <v>382</v>
      </c>
      <c r="E5453">
        <v>5</v>
      </c>
      <c r="F5453">
        <v>15</v>
      </c>
      <c r="G5453">
        <v>134.93400573730469</v>
      </c>
      <c r="H5453">
        <v>0.19359999895095825</v>
      </c>
      <c r="I5453">
        <v>3.5</v>
      </c>
      <c r="J5453">
        <v>3.5999999046325684</v>
      </c>
    </row>
    <row r="5454" spans="1:10" x14ac:dyDescent="0.2">
      <c r="A5454">
        <v>10</v>
      </c>
      <c r="B5454" t="s">
        <v>39</v>
      </c>
      <c r="C5454" t="s">
        <v>378</v>
      </c>
      <c r="D5454" t="s">
        <v>382</v>
      </c>
      <c r="E5454">
        <v>5</v>
      </c>
      <c r="F5454">
        <v>15</v>
      </c>
      <c r="G5454">
        <v>146.42500305175781</v>
      </c>
      <c r="H5454">
        <v>0.21017999947071075</v>
      </c>
      <c r="I5454">
        <v>1</v>
      </c>
      <c r="J5454">
        <v>3.2999999523162842</v>
      </c>
    </row>
    <row r="5455" spans="1:10" x14ac:dyDescent="0.2">
      <c r="A5455">
        <v>11</v>
      </c>
      <c r="B5455" t="s">
        <v>40</v>
      </c>
      <c r="C5455" t="s">
        <v>378</v>
      </c>
      <c r="D5455" t="s">
        <v>382</v>
      </c>
      <c r="E5455">
        <v>5</v>
      </c>
      <c r="F5455">
        <v>15</v>
      </c>
      <c r="G5455">
        <v>191.38900756835938</v>
      </c>
      <c r="H5455">
        <v>0.27485001087188721</v>
      </c>
      <c r="I5455">
        <v>3</v>
      </c>
      <c r="J5455">
        <v>4</v>
      </c>
    </row>
    <row r="5457" spans="1:10" x14ac:dyDescent="0.2">
      <c r="A5457" t="s">
        <v>21</v>
      </c>
      <c r="B5457" t="s">
        <v>22</v>
      </c>
      <c r="C5457" t="s">
        <v>383</v>
      </c>
      <c r="D5457" t="s">
        <v>384</v>
      </c>
      <c r="E5457" t="s">
        <v>385</v>
      </c>
      <c r="F5457" t="s">
        <v>386</v>
      </c>
      <c r="G5457" t="s">
        <v>387</v>
      </c>
      <c r="H5457" t="s">
        <v>388</v>
      </c>
      <c r="I5457" t="s">
        <v>389</v>
      </c>
      <c r="J5457" t="s">
        <v>390</v>
      </c>
    </row>
    <row r="5458" spans="1:10" x14ac:dyDescent="0.2">
      <c r="A5458">
        <v>1</v>
      </c>
      <c r="B5458" t="s">
        <v>30</v>
      </c>
      <c r="C5458">
        <v>10</v>
      </c>
      <c r="D5458">
        <v>5</v>
      </c>
      <c r="E5458">
        <v>1</v>
      </c>
      <c r="F5458">
        <v>64</v>
      </c>
      <c r="G5458">
        <v>1630</v>
      </c>
      <c r="H5458">
        <v>0.69999998807907104</v>
      </c>
      <c r="I5458">
        <v>9.3000001907348633</v>
      </c>
      <c r="J5458" t="s">
        <v>391</v>
      </c>
    </row>
    <row r="5459" spans="1:10" x14ac:dyDescent="0.2">
      <c r="A5459">
        <v>2</v>
      </c>
      <c r="B5459" t="s">
        <v>31</v>
      </c>
      <c r="C5459">
        <v>20</v>
      </c>
      <c r="D5459">
        <v>10</v>
      </c>
      <c r="E5459">
        <v>0</v>
      </c>
      <c r="F5459">
        <v>64</v>
      </c>
      <c r="G5459">
        <v>1686</v>
      </c>
      <c r="H5459">
        <v>0.69999998807907104</v>
      </c>
      <c r="I5459" t="s">
        <v>392</v>
      </c>
      <c r="J5459" t="s">
        <v>393</v>
      </c>
    </row>
    <row r="5460" spans="1:10" x14ac:dyDescent="0.2">
      <c r="A5460">
        <v>3</v>
      </c>
      <c r="B5460" t="s">
        <v>32</v>
      </c>
      <c r="C5460">
        <v>20</v>
      </c>
      <c r="D5460">
        <v>10</v>
      </c>
      <c r="E5460">
        <v>0</v>
      </c>
      <c r="F5460">
        <v>64</v>
      </c>
      <c r="G5460">
        <v>1672</v>
      </c>
      <c r="H5460">
        <v>0.69999998807907104</v>
      </c>
      <c r="I5460" t="s">
        <v>392</v>
      </c>
      <c r="J5460" t="s">
        <v>393</v>
      </c>
    </row>
    <row r="5461" spans="1:10" x14ac:dyDescent="0.2">
      <c r="A5461">
        <v>4</v>
      </c>
      <c r="B5461" t="s">
        <v>33</v>
      </c>
      <c r="C5461">
        <v>20</v>
      </c>
      <c r="D5461">
        <v>10</v>
      </c>
      <c r="E5461">
        <v>1</v>
      </c>
      <c r="F5461">
        <v>64</v>
      </c>
      <c r="G5461">
        <v>1664</v>
      </c>
      <c r="H5461">
        <v>0.69999998807907104</v>
      </c>
      <c r="I5461" t="s">
        <v>392</v>
      </c>
      <c r="J5461" t="s">
        <v>393</v>
      </c>
    </row>
    <row r="5462" spans="1:10" x14ac:dyDescent="0.2">
      <c r="A5462">
        <v>5</v>
      </c>
      <c r="B5462" t="s">
        <v>34</v>
      </c>
      <c r="C5462">
        <v>10</v>
      </c>
      <c r="D5462">
        <v>5</v>
      </c>
      <c r="E5462">
        <v>1</v>
      </c>
      <c r="F5462">
        <v>32</v>
      </c>
      <c r="G5462">
        <v>1658</v>
      </c>
      <c r="H5462">
        <v>0.69999998807907104</v>
      </c>
      <c r="I5462">
        <v>9.3000001907348633</v>
      </c>
      <c r="J5462" t="s">
        <v>391</v>
      </c>
    </row>
    <row r="5463" spans="1:10" x14ac:dyDescent="0.2">
      <c r="A5463">
        <v>6</v>
      </c>
      <c r="B5463" t="s">
        <v>35</v>
      </c>
      <c r="C5463">
        <v>20</v>
      </c>
      <c r="D5463">
        <v>10</v>
      </c>
      <c r="E5463">
        <v>1</v>
      </c>
      <c r="F5463">
        <v>32</v>
      </c>
      <c r="G5463">
        <v>1632</v>
      </c>
      <c r="H5463">
        <v>0.69999998807907104</v>
      </c>
      <c r="I5463">
        <v>9.3000001907348633</v>
      </c>
      <c r="J5463" t="s">
        <v>391</v>
      </c>
    </row>
    <row r="5464" spans="1:10" x14ac:dyDescent="0.2">
      <c r="A5464">
        <v>7</v>
      </c>
      <c r="B5464" t="s">
        <v>36</v>
      </c>
      <c r="C5464">
        <v>20</v>
      </c>
      <c r="D5464">
        <v>10</v>
      </c>
      <c r="E5464">
        <v>1</v>
      </c>
      <c r="F5464">
        <v>32</v>
      </c>
      <c r="G5464">
        <v>1622</v>
      </c>
      <c r="H5464">
        <v>0.69999998807907104</v>
      </c>
      <c r="I5464">
        <v>9.3000001907348633</v>
      </c>
      <c r="J5464" t="s">
        <v>391</v>
      </c>
    </row>
    <row r="5465" spans="1:10" x14ac:dyDescent="0.2">
      <c r="A5465">
        <v>8</v>
      </c>
      <c r="B5465" t="s">
        <v>37</v>
      </c>
      <c r="C5465">
        <v>20</v>
      </c>
      <c r="D5465">
        <v>10</v>
      </c>
      <c r="E5465">
        <v>1</v>
      </c>
      <c r="F5465">
        <v>32</v>
      </c>
      <c r="G5465">
        <v>1642</v>
      </c>
      <c r="H5465">
        <v>0.69999998807907104</v>
      </c>
      <c r="I5465">
        <v>9.3000001907348633</v>
      </c>
      <c r="J5465" t="s">
        <v>391</v>
      </c>
    </row>
    <row r="5466" spans="1:10" x14ac:dyDescent="0.2">
      <c r="A5466">
        <v>9</v>
      </c>
      <c r="B5466" t="s">
        <v>38</v>
      </c>
      <c r="C5466">
        <v>20</v>
      </c>
      <c r="D5466">
        <v>10</v>
      </c>
      <c r="E5466">
        <v>1</v>
      </c>
      <c r="F5466">
        <v>32</v>
      </c>
      <c r="G5466">
        <v>1690</v>
      </c>
      <c r="H5466">
        <v>0.69999998807907104</v>
      </c>
      <c r="I5466" t="s">
        <v>392</v>
      </c>
      <c r="J5466" t="s">
        <v>393</v>
      </c>
    </row>
    <row r="5467" spans="1:10" x14ac:dyDescent="0.2">
      <c r="A5467">
        <v>10</v>
      </c>
      <c r="B5467" t="s">
        <v>39</v>
      </c>
      <c r="C5467">
        <v>30</v>
      </c>
      <c r="D5467">
        <v>15</v>
      </c>
      <c r="E5467">
        <v>0</v>
      </c>
      <c r="F5467">
        <v>32</v>
      </c>
      <c r="G5467">
        <v>1706</v>
      </c>
      <c r="H5467">
        <v>0.69999998807907104</v>
      </c>
      <c r="I5467" t="s">
        <v>392</v>
      </c>
      <c r="J5467" t="s">
        <v>393</v>
      </c>
    </row>
    <row r="5468" spans="1:10" x14ac:dyDescent="0.2">
      <c r="A5468">
        <v>11</v>
      </c>
      <c r="B5468" t="s">
        <v>40</v>
      </c>
      <c r="C5468">
        <v>30</v>
      </c>
      <c r="D5468">
        <v>15</v>
      </c>
      <c r="E5468">
        <v>1</v>
      </c>
      <c r="F5468">
        <v>32</v>
      </c>
      <c r="G5468">
        <v>1738</v>
      </c>
      <c r="H5468">
        <v>0.69999998807907104</v>
      </c>
      <c r="I5468" t="s">
        <v>392</v>
      </c>
      <c r="J5468" t="s">
        <v>393</v>
      </c>
    </row>
    <row r="5470" spans="1:10" x14ac:dyDescent="0.2">
      <c r="A5470" t="s">
        <v>394</v>
      </c>
    </row>
    <row r="5471" spans="1:10" x14ac:dyDescent="0.2">
      <c r="A5471" t="s">
        <v>395</v>
      </c>
      <c r="B5471" t="s">
        <v>396</v>
      </c>
      <c r="C5471">
        <v>2</v>
      </c>
      <c r="D5471">
        <v>3</v>
      </c>
      <c r="E5471">
        <v>4</v>
      </c>
      <c r="F5471">
        <v>5</v>
      </c>
    </row>
    <row r="5472" spans="1:10" x14ac:dyDescent="0.2">
      <c r="A5472">
        <v>1</v>
      </c>
      <c r="B5472" t="s">
        <v>397</v>
      </c>
      <c r="C5472" t="s">
        <v>398</v>
      </c>
      <c r="D5472" t="s">
        <v>392</v>
      </c>
      <c r="E5472" t="s">
        <v>399</v>
      </c>
      <c r="F5472" t="s">
        <v>400</v>
      </c>
    </row>
    <row r="5473" spans="1:8" x14ac:dyDescent="0.2">
      <c r="A5473">
        <v>2</v>
      </c>
      <c r="B5473" t="s">
        <v>392</v>
      </c>
      <c r="C5473" t="s">
        <v>401</v>
      </c>
      <c r="D5473" t="s">
        <v>392</v>
      </c>
      <c r="E5473" t="s">
        <v>402</v>
      </c>
      <c r="F5473" t="s">
        <v>403</v>
      </c>
    </row>
    <row r="5474" spans="1:8" x14ac:dyDescent="0.2">
      <c r="A5474">
        <v>3</v>
      </c>
      <c r="B5474" t="s">
        <v>392</v>
      </c>
      <c r="C5474" t="s">
        <v>404</v>
      </c>
      <c r="D5474" t="s">
        <v>392</v>
      </c>
      <c r="E5474" t="s">
        <v>405</v>
      </c>
      <c r="F5474" t="s">
        <v>40</v>
      </c>
    </row>
    <row r="5475" spans="1:8" x14ac:dyDescent="0.2">
      <c r="A5475">
        <v>4</v>
      </c>
      <c r="B5475" t="s">
        <v>392</v>
      </c>
      <c r="C5475" t="s">
        <v>392</v>
      </c>
      <c r="D5475" t="s">
        <v>392</v>
      </c>
      <c r="E5475" t="s">
        <v>406</v>
      </c>
      <c r="F5475" t="s">
        <v>392</v>
      </c>
    </row>
    <row r="5477" spans="1:8" x14ac:dyDescent="0.2">
      <c r="A5477" t="s">
        <v>407</v>
      </c>
    </row>
    <row r="5479" spans="1:8" x14ac:dyDescent="0.2">
      <c r="A5479" t="s">
        <v>408</v>
      </c>
    </row>
    <row r="5480" spans="1:8" x14ac:dyDescent="0.2">
      <c r="A5480" t="s">
        <v>21</v>
      </c>
      <c r="B5480" t="s">
        <v>22</v>
      </c>
      <c r="C5480" t="s">
        <v>409</v>
      </c>
      <c r="D5480" t="s">
        <v>43</v>
      </c>
      <c r="E5480" t="s">
        <v>410</v>
      </c>
      <c r="F5480" t="s">
        <v>46</v>
      </c>
      <c r="G5480" t="s">
        <v>47</v>
      </c>
      <c r="H5480" t="s">
        <v>30</v>
      </c>
    </row>
    <row r="5481" spans="1:8" x14ac:dyDescent="0.2">
      <c r="A5481">
        <v>1</v>
      </c>
      <c r="B5481" t="s">
        <v>30</v>
      </c>
      <c r="C5481" t="s">
        <v>411</v>
      </c>
      <c r="D5481">
        <v>3.7672998905181885</v>
      </c>
      <c r="E5481">
        <v>3.4723999500274658</v>
      </c>
      <c r="F5481">
        <v>21.532199859619141</v>
      </c>
      <c r="G5481">
        <v>0.16130000352859497</v>
      </c>
      <c r="H5481">
        <v>1</v>
      </c>
    </row>
    <row r="5482" spans="1:8" x14ac:dyDescent="0.2">
      <c r="A5482">
        <v>2</v>
      </c>
      <c r="B5482" t="s">
        <v>31</v>
      </c>
      <c r="C5482" t="s">
        <v>412</v>
      </c>
      <c r="D5482">
        <v>7.5739998817443848</v>
      </c>
      <c r="E5482">
        <v>1.614799976348877</v>
      </c>
      <c r="F5482">
        <v>1.996399998664856</v>
      </c>
      <c r="G5482">
        <v>0.80889999866485596</v>
      </c>
      <c r="H5482">
        <v>1</v>
      </c>
    </row>
    <row r="5483" spans="1:8" x14ac:dyDescent="0.2">
      <c r="A5483">
        <v>3</v>
      </c>
      <c r="B5483" t="s">
        <v>50</v>
      </c>
      <c r="C5483" t="s">
        <v>413</v>
      </c>
      <c r="D5483">
        <v>15.250300407409668</v>
      </c>
      <c r="E5483">
        <v>1.0709999799728394</v>
      </c>
      <c r="F5483">
        <v>1.2035000324249268</v>
      </c>
      <c r="G5483">
        <v>0.88969999551773071</v>
      </c>
      <c r="H5483">
        <v>1.0002000331878662</v>
      </c>
    </row>
    <row r="5484" spans="1:8" x14ac:dyDescent="0.2">
      <c r="A5484">
        <v>4</v>
      </c>
      <c r="B5484" t="s">
        <v>51</v>
      </c>
      <c r="C5484" t="s">
        <v>414</v>
      </c>
      <c r="D5484">
        <v>24.793899536132812</v>
      </c>
      <c r="E5484">
        <v>0.86309999227523804</v>
      </c>
      <c r="F5484">
        <v>0.93500000238418579</v>
      </c>
      <c r="G5484">
        <v>0.92309999465942383</v>
      </c>
      <c r="H5484">
        <v>1.0001000165939331</v>
      </c>
    </row>
    <row r="5485" spans="1:8" x14ac:dyDescent="0.2">
      <c r="A5485">
        <v>5</v>
      </c>
      <c r="B5485" t="s">
        <v>52</v>
      </c>
      <c r="C5485" t="s">
        <v>415</v>
      </c>
      <c r="D5485">
        <v>11.592599868774414</v>
      </c>
      <c r="E5485">
        <v>5.3768000602722168</v>
      </c>
      <c r="F5485">
        <v>10.723799705505371</v>
      </c>
      <c r="G5485">
        <v>0.49950000643730164</v>
      </c>
      <c r="H5485">
        <v>1.0038000345230103</v>
      </c>
    </row>
    <row r="5486" spans="1:8" x14ac:dyDescent="0.2">
      <c r="A5486">
        <v>6</v>
      </c>
      <c r="B5486" t="s">
        <v>53</v>
      </c>
      <c r="C5486" t="s">
        <v>416</v>
      </c>
      <c r="D5486">
        <v>21.579999923706055</v>
      </c>
      <c r="E5486">
        <v>3.6456000804901123</v>
      </c>
      <c r="F5486">
        <v>5.8873000144958496</v>
      </c>
      <c r="G5486">
        <v>0.61500000953674316</v>
      </c>
      <c r="H5486">
        <v>1.0068999528884888</v>
      </c>
    </row>
    <row r="5487" spans="1:8" x14ac:dyDescent="0.2">
      <c r="A5487">
        <v>7</v>
      </c>
      <c r="B5487" t="s">
        <v>54</v>
      </c>
      <c r="C5487" t="s">
        <v>414</v>
      </c>
      <c r="D5487">
        <v>55.340999603271484</v>
      </c>
      <c r="E5487">
        <v>3.2097001075744629</v>
      </c>
      <c r="F5487">
        <v>4.4021000862121582</v>
      </c>
      <c r="G5487">
        <v>0.72850000858306885</v>
      </c>
      <c r="H5487">
        <v>1.0009000301361084</v>
      </c>
    </row>
    <row r="5488" spans="1:8" x14ac:dyDescent="0.2">
      <c r="A5488">
        <v>8</v>
      </c>
      <c r="B5488" t="s">
        <v>55</v>
      </c>
      <c r="C5488" t="s">
        <v>416</v>
      </c>
      <c r="D5488">
        <v>20.350000381469727</v>
      </c>
      <c r="E5488">
        <v>4.6729998588562012</v>
      </c>
      <c r="F5488">
        <v>7.9214000701904297</v>
      </c>
      <c r="G5488">
        <v>0.58609998226165771</v>
      </c>
      <c r="H5488">
        <v>1.0065000057220459</v>
      </c>
    </row>
    <row r="5489" spans="1:9" x14ac:dyDescent="0.2">
      <c r="A5489">
        <v>9</v>
      </c>
      <c r="B5489" t="s">
        <v>56</v>
      </c>
      <c r="C5489" t="s">
        <v>417</v>
      </c>
      <c r="D5489">
        <v>23.877099990844727</v>
      </c>
      <c r="E5489">
        <v>0.19910000264644623</v>
      </c>
      <c r="F5489">
        <v>0.20250000059604645</v>
      </c>
      <c r="G5489">
        <v>0.98320001363754272</v>
      </c>
      <c r="H5489">
        <v>1</v>
      </c>
    </row>
    <row r="5490" spans="1:9" x14ac:dyDescent="0.2">
      <c r="A5490">
        <v>10</v>
      </c>
      <c r="B5490" t="s">
        <v>57</v>
      </c>
      <c r="C5490" t="s">
        <v>418</v>
      </c>
      <c r="D5490">
        <v>42.30059814453125</v>
      </c>
      <c r="E5490">
        <v>0.26780000329017639</v>
      </c>
      <c r="F5490">
        <v>0.27369999885559082</v>
      </c>
      <c r="G5490">
        <v>0.97869998216629028</v>
      </c>
      <c r="H5490">
        <v>1</v>
      </c>
    </row>
    <row r="5491" spans="1:9" x14ac:dyDescent="0.2">
      <c r="A5491">
        <v>11</v>
      </c>
      <c r="B5491" t="s">
        <v>58</v>
      </c>
      <c r="C5491" t="s">
        <v>419</v>
      </c>
      <c r="D5491">
        <v>99.9833984375</v>
      </c>
      <c r="E5491">
        <v>0.59130001068115234</v>
      </c>
      <c r="F5491">
        <v>0.60600000619888306</v>
      </c>
      <c r="G5491">
        <v>0.9757000207901001</v>
      </c>
      <c r="H5491">
        <v>1</v>
      </c>
    </row>
    <row r="5493" spans="1:9" x14ac:dyDescent="0.2">
      <c r="A5493" t="s">
        <v>420</v>
      </c>
    </row>
    <row r="5494" spans="1:9" x14ac:dyDescent="0.2">
      <c r="A5494" t="s">
        <v>21</v>
      </c>
      <c r="B5494" t="s">
        <v>22</v>
      </c>
      <c r="C5494" t="s">
        <v>421</v>
      </c>
      <c r="D5494" t="s">
        <v>24</v>
      </c>
      <c r="E5494" t="s">
        <v>422</v>
      </c>
      <c r="F5494" t="s">
        <v>423</v>
      </c>
      <c r="G5494" t="s">
        <v>27</v>
      </c>
      <c r="H5494" t="s">
        <v>424</v>
      </c>
      <c r="I5494" t="s">
        <v>425</v>
      </c>
    </row>
    <row r="5495" spans="1:9" x14ac:dyDescent="0.2">
      <c r="A5495">
        <v>1</v>
      </c>
      <c r="B5495" t="s">
        <v>30</v>
      </c>
      <c r="C5495">
        <v>2.0010000767456404E-8</v>
      </c>
      <c r="D5495">
        <v>518.70001220703125</v>
      </c>
      <c r="E5495">
        <v>137.5</v>
      </c>
      <c r="F5495">
        <v>84</v>
      </c>
      <c r="G5495">
        <v>0.74000000953674316</v>
      </c>
      <c r="H5495" t="s">
        <v>426</v>
      </c>
      <c r="I5495" t="s">
        <v>427</v>
      </c>
    </row>
    <row r="5496" spans="1:9" x14ac:dyDescent="0.2">
      <c r="A5496">
        <v>2</v>
      </c>
      <c r="B5496" t="s">
        <v>31</v>
      </c>
      <c r="C5496">
        <v>2.0010000767456404E-8</v>
      </c>
      <c r="D5496">
        <v>2201.199951171875</v>
      </c>
      <c r="E5496">
        <v>15.699999809265137</v>
      </c>
      <c r="F5496">
        <v>11</v>
      </c>
      <c r="G5496">
        <v>0.30000001192092896</v>
      </c>
      <c r="H5496" t="s">
        <v>426</v>
      </c>
      <c r="I5496" t="s">
        <v>428</v>
      </c>
    </row>
    <row r="5497" spans="1:9" x14ac:dyDescent="0.2">
      <c r="A5497">
        <v>3</v>
      </c>
      <c r="B5497" t="s">
        <v>32</v>
      </c>
      <c r="C5497">
        <v>2.0010000767456404E-8</v>
      </c>
      <c r="D5497">
        <v>5679.7998046875</v>
      </c>
      <c r="E5497">
        <v>33.599998474121094</v>
      </c>
      <c r="F5497">
        <v>22.700000762939453</v>
      </c>
      <c r="G5497">
        <v>0.18999999761581421</v>
      </c>
      <c r="H5497" t="s">
        <v>426</v>
      </c>
      <c r="I5497" t="s">
        <v>429</v>
      </c>
    </row>
    <row r="5498" spans="1:9" x14ac:dyDescent="0.2">
      <c r="A5498">
        <v>4</v>
      </c>
      <c r="B5498" t="s">
        <v>33</v>
      </c>
      <c r="C5498">
        <v>1.9990000765801597E-8</v>
      </c>
      <c r="D5498">
        <v>9333.5</v>
      </c>
      <c r="E5498">
        <v>48.799999237060547</v>
      </c>
      <c r="F5498">
        <v>43.299999237060547</v>
      </c>
      <c r="G5498">
        <v>0.15000000596046448</v>
      </c>
      <c r="H5498" t="s">
        <v>426</v>
      </c>
      <c r="I5498" t="s">
        <v>430</v>
      </c>
    </row>
    <row r="5499" spans="1:9" x14ac:dyDescent="0.2">
      <c r="A5499">
        <v>5</v>
      </c>
      <c r="B5499" t="s">
        <v>34</v>
      </c>
      <c r="C5499">
        <v>1.9990000765801597E-8</v>
      </c>
      <c r="D5499">
        <v>946.0999755859375</v>
      </c>
      <c r="E5499">
        <v>8</v>
      </c>
      <c r="F5499">
        <v>6</v>
      </c>
      <c r="G5499">
        <v>0.46000000834465027</v>
      </c>
      <c r="H5499" t="s">
        <v>426</v>
      </c>
      <c r="I5499" t="s">
        <v>431</v>
      </c>
    </row>
    <row r="5500" spans="1:9" x14ac:dyDescent="0.2">
      <c r="A5500">
        <v>6</v>
      </c>
      <c r="B5500" t="s">
        <v>35</v>
      </c>
      <c r="C5500">
        <v>1.9999999878450581E-8</v>
      </c>
      <c r="D5500">
        <v>3476.10009765625</v>
      </c>
      <c r="E5500">
        <v>37.200000762939453</v>
      </c>
      <c r="F5500">
        <v>18.200000762939453</v>
      </c>
      <c r="G5500">
        <v>0.23999999463558197</v>
      </c>
      <c r="H5500" t="s">
        <v>426</v>
      </c>
      <c r="I5500" t="s">
        <v>432</v>
      </c>
    </row>
    <row r="5501" spans="1:9" x14ac:dyDescent="0.2">
      <c r="A5501">
        <v>7</v>
      </c>
      <c r="B5501" t="s">
        <v>36</v>
      </c>
      <c r="C5501">
        <v>1.9990000765801597E-8</v>
      </c>
      <c r="D5501">
        <v>10542.5</v>
      </c>
      <c r="E5501">
        <v>126.69999694824219</v>
      </c>
      <c r="F5501">
        <v>38.400001525878906</v>
      </c>
      <c r="G5501">
        <v>0.14000000059604645</v>
      </c>
      <c r="H5501" t="s">
        <v>426</v>
      </c>
      <c r="I5501" t="s">
        <v>430</v>
      </c>
    </row>
    <row r="5502" spans="1:9" x14ac:dyDescent="0.2">
      <c r="A5502">
        <v>8</v>
      </c>
      <c r="B5502" t="s">
        <v>37</v>
      </c>
      <c r="C5502">
        <v>1.9999999878450581E-8</v>
      </c>
      <c r="D5502">
        <v>2742.5</v>
      </c>
      <c r="E5502">
        <v>17.200000762939453</v>
      </c>
      <c r="F5502">
        <v>15</v>
      </c>
      <c r="G5502">
        <v>0.27000001072883606</v>
      </c>
      <c r="H5502" t="s">
        <v>426</v>
      </c>
      <c r="I5502" t="s">
        <v>432</v>
      </c>
    </row>
    <row r="5503" spans="1:9" x14ac:dyDescent="0.2">
      <c r="A5503">
        <v>9</v>
      </c>
      <c r="B5503" t="s">
        <v>38</v>
      </c>
      <c r="C5503">
        <v>1.9990000765801597E-8</v>
      </c>
      <c r="D5503">
        <v>2234.10009765625</v>
      </c>
      <c r="E5503">
        <v>26</v>
      </c>
      <c r="F5503">
        <v>23.200000762939453</v>
      </c>
      <c r="G5503">
        <v>0.30000001192092896</v>
      </c>
      <c r="H5503" t="s">
        <v>426</v>
      </c>
      <c r="I5503" t="s">
        <v>433</v>
      </c>
    </row>
    <row r="5504" spans="1:9" x14ac:dyDescent="0.2">
      <c r="A5504">
        <v>10</v>
      </c>
      <c r="B5504" t="s">
        <v>39</v>
      </c>
      <c r="C5504">
        <v>1.9990000765801597E-8</v>
      </c>
      <c r="D5504">
        <v>3787.300048828125</v>
      </c>
      <c r="E5504">
        <v>69.599998474121094</v>
      </c>
      <c r="F5504">
        <v>20.200000762939453</v>
      </c>
      <c r="G5504">
        <v>0.23000000417232513</v>
      </c>
      <c r="H5504" t="s">
        <v>426</v>
      </c>
      <c r="I5504" t="s">
        <v>434</v>
      </c>
    </row>
    <row r="5505" spans="1:10" x14ac:dyDescent="0.2">
      <c r="A5505">
        <v>11</v>
      </c>
      <c r="B5505" t="s">
        <v>40</v>
      </c>
      <c r="C5505">
        <v>2.0010000767456404E-8</v>
      </c>
      <c r="D5505">
        <v>4901</v>
      </c>
      <c r="E5505">
        <v>11.699999809265137</v>
      </c>
      <c r="F5505">
        <v>9.8999996185302734</v>
      </c>
      <c r="G5505">
        <v>0.20000000298023224</v>
      </c>
      <c r="H5505" t="s">
        <v>426</v>
      </c>
      <c r="I5505" t="s">
        <v>435</v>
      </c>
    </row>
    <row r="5507" spans="1:10" x14ac:dyDescent="0.2">
      <c r="A5507" t="s">
        <v>62</v>
      </c>
    </row>
    <row r="5510" spans="1:10" x14ac:dyDescent="0.2">
      <c r="A5510" t="s">
        <v>368</v>
      </c>
    </row>
    <row r="5511" spans="1:10" x14ac:dyDescent="0.2">
      <c r="A5511" t="s">
        <v>369</v>
      </c>
    </row>
    <row r="5512" spans="1:10" x14ac:dyDescent="0.2">
      <c r="A5512" t="s">
        <v>21</v>
      </c>
      <c r="B5512" t="s">
        <v>22</v>
      </c>
      <c r="C5512" t="s">
        <v>370</v>
      </c>
      <c r="D5512" t="s">
        <v>371</v>
      </c>
      <c r="E5512" t="s">
        <v>372</v>
      </c>
      <c r="F5512" t="s">
        <v>373</v>
      </c>
      <c r="G5512" t="s">
        <v>374</v>
      </c>
      <c r="H5512" t="s">
        <v>375</v>
      </c>
      <c r="I5512" t="s">
        <v>376</v>
      </c>
      <c r="J5512" t="s">
        <v>377</v>
      </c>
    </row>
    <row r="5513" spans="1:10" x14ac:dyDescent="0.2">
      <c r="A5513">
        <v>1</v>
      </c>
      <c r="B5513" t="s">
        <v>30</v>
      </c>
      <c r="C5513" t="s">
        <v>378</v>
      </c>
      <c r="D5513" t="s">
        <v>379</v>
      </c>
      <c r="E5513">
        <v>1</v>
      </c>
      <c r="F5513">
        <v>15</v>
      </c>
      <c r="G5513">
        <v>84.869003295898438</v>
      </c>
      <c r="H5513">
        <v>1.8320000171661377</v>
      </c>
      <c r="I5513">
        <v>6</v>
      </c>
      <c r="J5513">
        <v>5</v>
      </c>
    </row>
    <row r="5514" spans="1:10" x14ac:dyDescent="0.2">
      <c r="A5514">
        <v>2</v>
      </c>
      <c r="B5514" t="s">
        <v>31</v>
      </c>
      <c r="C5514" t="s">
        <v>378</v>
      </c>
      <c r="D5514" t="s">
        <v>380</v>
      </c>
      <c r="E5514">
        <v>2</v>
      </c>
      <c r="F5514">
        <v>15</v>
      </c>
      <c r="G5514">
        <v>151.10800170898438</v>
      </c>
      <c r="H5514">
        <v>0.47277998924255371</v>
      </c>
      <c r="I5514">
        <v>2</v>
      </c>
      <c r="J5514">
        <v>2</v>
      </c>
    </row>
    <row r="5515" spans="1:10" x14ac:dyDescent="0.2">
      <c r="A5515">
        <v>3</v>
      </c>
      <c r="B5515" t="s">
        <v>32</v>
      </c>
      <c r="C5515" t="s">
        <v>378</v>
      </c>
      <c r="D5515" t="s">
        <v>380</v>
      </c>
      <c r="E5515">
        <v>2</v>
      </c>
      <c r="F5515">
        <v>15</v>
      </c>
      <c r="G5515">
        <v>119.48699951171875</v>
      </c>
      <c r="H5515">
        <v>0.37413999438285828</v>
      </c>
      <c r="I5515">
        <v>3</v>
      </c>
      <c r="J5515">
        <v>7</v>
      </c>
    </row>
    <row r="5516" spans="1:10" x14ac:dyDescent="0.2">
      <c r="A5516">
        <v>4</v>
      </c>
      <c r="B5516" t="s">
        <v>33</v>
      </c>
      <c r="C5516" t="s">
        <v>378</v>
      </c>
      <c r="D5516" t="s">
        <v>380</v>
      </c>
      <c r="E5516">
        <v>2</v>
      </c>
      <c r="F5516">
        <v>15</v>
      </c>
      <c r="G5516">
        <v>107.24500274658203</v>
      </c>
      <c r="H5516">
        <v>0.33583998680114746</v>
      </c>
      <c r="I5516">
        <v>2</v>
      </c>
      <c r="J5516">
        <v>2.4000000953674316</v>
      </c>
    </row>
    <row r="5517" spans="1:10" x14ac:dyDescent="0.2">
      <c r="A5517">
        <v>5</v>
      </c>
      <c r="B5517" t="s">
        <v>34</v>
      </c>
      <c r="C5517" t="s">
        <v>378</v>
      </c>
      <c r="D5517" t="s">
        <v>381</v>
      </c>
      <c r="E5517">
        <v>4</v>
      </c>
      <c r="F5517">
        <v>15</v>
      </c>
      <c r="G5517">
        <v>129.45700073242188</v>
      </c>
      <c r="H5517">
        <v>1.1910099983215332</v>
      </c>
      <c r="I5517">
        <v>4.9000000953674316</v>
      </c>
      <c r="J5517">
        <v>4.1999998092651367</v>
      </c>
    </row>
    <row r="5518" spans="1:10" x14ac:dyDescent="0.2">
      <c r="A5518">
        <v>6</v>
      </c>
      <c r="B5518" t="s">
        <v>35</v>
      </c>
      <c r="C5518" t="s">
        <v>378</v>
      </c>
      <c r="D5518" t="s">
        <v>381</v>
      </c>
      <c r="E5518">
        <v>4</v>
      </c>
      <c r="F5518">
        <v>15</v>
      </c>
      <c r="G5518">
        <v>90.679000854492188</v>
      </c>
      <c r="H5518">
        <v>0.83393001556396484</v>
      </c>
      <c r="I5518">
        <v>5.5</v>
      </c>
      <c r="J5518">
        <v>5.9000000953674316</v>
      </c>
    </row>
    <row r="5519" spans="1:10" x14ac:dyDescent="0.2">
      <c r="A5519">
        <v>7</v>
      </c>
      <c r="B5519" t="s">
        <v>36</v>
      </c>
      <c r="C5519" t="s">
        <v>378</v>
      </c>
      <c r="D5519" t="s">
        <v>381</v>
      </c>
      <c r="E5519">
        <v>4</v>
      </c>
      <c r="F5519">
        <v>15</v>
      </c>
      <c r="G5519">
        <v>77.502998352050781</v>
      </c>
      <c r="H5519">
        <v>0.71253997087478638</v>
      </c>
      <c r="I5519">
        <v>3.2999999523162842</v>
      </c>
      <c r="J5519">
        <v>4.0999999046325684</v>
      </c>
    </row>
    <row r="5520" spans="1:10" x14ac:dyDescent="0.2">
      <c r="A5520">
        <v>8</v>
      </c>
      <c r="B5520" t="s">
        <v>37</v>
      </c>
      <c r="C5520" t="s">
        <v>378</v>
      </c>
      <c r="D5520" t="s">
        <v>381</v>
      </c>
      <c r="E5520">
        <v>4</v>
      </c>
      <c r="F5520">
        <v>15</v>
      </c>
      <c r="G5520">
        <v>107.51300048828125</v>
      </c>
      <c r="H5520">
        <v>0.98900002241134644</v>
      </c>
      <c r="I5520">
        <v>7.5</v>
      </c>
      <c r="J5520">
        <v>3</v>
      </c>
    </row>
    <row r="5521" spans="1:10" x14ac:dyDescent="0.2">
      <c r="A5521">
        <v>9</v>
      </c>
      <c r="B5521" t="s">
        <v>38</v>
      </c>
      <c r="C5521" t="s">
        <v>378</v>
      </c>
      <c r="D5521" t="s">
        <v>382</v>
      </c>
      <c r="E5521">
        <v>5</v>
      </c>
      <c r="F5521">
        <v>15</v>
      </c>
      <c r="G5521">
        <v>134.93400573730469</v>
      </c>
      <c r="H5521">
        <v>0.19359999895095825</v>
      </c>
      <c r="I5521">
        <v>3.5</v>
      </c>
      <c r="J5521">
        <v>3.5999999046325684</v>
      </c>
    </row>
    <row r="5522" spans="1:10" x14ac:dyDescent="0.2">
      <c r="A5522">
        <v>10</v>
      </c>
      <c r="B5522" t="s">
        <v>39</v>
      </c>
      <c r="C5522" t="s">
        <v>378</v>
      </c>
      <c r="D5522" t="s">
        <v>382</v>
      </c>
      <c r="E5522">
        <v>5</v>
      </c>
      <c r="F5522">
        <v>15</v>
      </c>
      <c r="G5522">
        <v>146.42500305175781</v>
      </c>
      <c r="H5522">
        <v>0.21017999947071075</v>
      </c>
      <c r="I5522">
        <v>1</v>
      </c>
      <c r="J5522">
        <v>3.2999999523162842</v>
      </c>
    </row>
    <row r="5523" spans="1:10" x14ac:dyDescent="0.2">
      <c r="A5523">
        <v>11</v>
      </c>
      <c r="B5523" t="s">
        <v>40</v>
      </c>
      <c r="C5523" t="s">
        <v>378</v>
      </c>
      <c r="D5523" t="s">
        <v>382</v>
      </c>
      <c r="E5523">
        <v>5</v>
      </c>
      <c r="F5523">
        <v>15</v>
      </c>
      <c r="G5523">
        <v>191.38900756835938</v>
      </c>
      <c r="H5523">
        <v>0.27485001087188721</v>
      </c>
      <c r="I5523">
        <v>3</v>
      </c>
      <c r="J5523">
        <v>4</v>
      </c>
    </row>
    <row r="5525" spans="1:10" x14ac:dyDescent="0.2">
      <c r="A5525" t="s">
        <v>21</v>
      </c>
      <c r="B5525" t="s">
        <v>22</v>
      </c>
      <c r="C5525" t="s">
        <v>383</v>
      </c>
      <c r="D5525" t="s">
        <v>384</v>
      </c>
      <c r="E5525" t="s">
        <v>385</v>
      </c>
      <c r="F5525" t="s">
        <v>386</v>
      </c>
      <c r="G5525" t="s">
        <v>387</v>
      </c>
      <c r="H5525" t="s">
        <v>388</v>
      </c>
      <c r="I5525" t="s">
        <v>389</v>
      </c>
      <c r="J5525" t="s">
        <v>390</v>
      </c>
    </row>
    <row r="5526" spans="1:10" x14ac:dyDescent="0.2">
      <c r="A5526">
        <v>1</v>
      </c>
      <c r="B5526" t="s">
        <v>30</v>
      </c>
      <c r="C5526">
        <v>10</v>
      </c>
      <c r="D5526">
        <v>5</v>
      </c>
      <c r="E5526">
        <v>1</v>
      </c>
      <c r="F5526">
        <v>64</v>
      </c>
      <c r="G5526">
        <v>1630</v>
      </c>
      <c r="H5526">
        <v>0.69999998807907104</v>
      </c>
      <c r="I5526">
        <v>9.3000001907348633</v>
      </c>
      <c r="J5526" t="s">
        <v>391</v>
      </c>
    </row>
    <row r="5527" spans="1:10" x14ac:dyDescent="0.2">
      <c r="A5527">
        <v>2</v>
      </c>
      <c r="B5527" t="s">
        <v>31</v>
      </c>
      <c r="C5527">
        <v>20</v>
      </c>
      <c r="D5527">
        <v>10</v>
      </c>
      <c r="E5527">
        <v>0</v>
      </c>
      <c r="F5527">
        <v>64</v>
      </c>
      <c r="G5527">
        <v>1686</v>
      </c>
      <c r="H5527">
        <v>0.69999998807907104</v>
      </c>
      <c r="I5527" t="s">
        <v>392</v>
      </c>
      <c r="J5527" t="s">
        <v>393</v>
      </c>
    </row>
    <row r="5528" spans="1:10" x14ac:dyDescent="0.2">
      <c r="A5528">
        <v>3</v>
      </c>
      <c r="B5528" t="s">
        <v>32</v>
      </c>
      <c r="C5528">
        <v>20</v>
      </c>
      <c r="D5528">
        <v>10</v>
      </c>
      <c r="E5528">
        <v>0</v>
      </c>
      <c r="F5528">
        <v>64</v>
      </c>
      <c r="G5528">
        <v>1672</v>
      </c>
      <c r="H5528">
        <v>0.69999998807907104</v>
      </c>
      <c r="I5528" t="s">
        <v>392</v>
      </c>
      <c r="J5528" t="s">
        <v>393</v>
      </c>
    </row>
    <row r="5529" spans="1:10" x14ac:dyDescent="0.2">
      <c r="A5529">
        <v>4</v>
      </c>
      <c r="B5529" t="s">
        <v>33</v>
      </c>
      <c r="C5529">
        <v>20</v>
      </c>
      <c r="D5529">
        <v>10</v>
      </c>
      <c r="E5529">
        <v>1</v>
      </c>
      <c r="F5529">
        <v>64</v>
      </c>
      <c r="G5529">
        <v>1664</v>
      </c>
      <c r="H5529">
        <v>0.69999998807907104</v>
      </c>
      <c r="I5529" t="s">
        <v>392</v>
      </c>
      <c r="J5529" t="s">
        <v>393</v>
      </c>
    </row>
    <row r="5530" spans="1:10" x14ac:dyDescent="0.2">
      <c r="A5530">
        <v>5</v>
      </c>
      <c r="B5530" t="s">
        <v>34</v>
      </c>
      <c r="C5530">
        <v>10</v>
      </c>
      <c r="D5530">
        <v>5</v>
      </c>
      <c r="E5530">
        <v>1</v>
      </c>
      <c r="F5530">
        <v>32</v>
      </c>
      <c r="G5530">
        <v>1658</v>
      </c>
      <c r="H5530">
        <v>0.69999998807907104</v>
      </c>
      <c r="I5530">
        <v>9.3000001907348633</v>
      </c>
      <c r="J5530" t="s">
        <v>391</v>
      </c>
    </row>
    <row r="5531" spans="1:10" x14ac:dyDescent="0.2">
      <c r="A5531">
        <v>6</v>
      </c>
      <c r="B5531" t="s">
        <v>35</v>
      </c>
      <c r="C5531">
        <v>20</v>
      </c>
      <c r="D5531">
        <v>10</v>
      </c>
      <c r="E5531">
        <v>1</v>
      </c>
      <c r="F5531">
        <v>32</v>
      </c>
      <c r="G5531">
        <v>1632</v>
      </c>
      <c r="H5531">
        <v>0.69999998807907104</v>
      </c>
      <c r="I5531">
        <v>9.3000001907348633</v>
      </c>
      <c r="J5531" t="s">
        <v>391</v>
      </c>
    </row>
    <row r="5532" spans="1:10" x14ac:dyDescent="0.2">
      <c r="A5532">
        <v>7</v>
      </c>
      <c r="B5532" t="s">
        <v>36</v>
      </c>
      <c r="C5532">
        <v>20</v>
      </c>
      <c r="D5532">
        <v>10</v>
      </c>
      <c r="E5532">
        <v>1</v>
      </c>
      <c r="F5532">
        <v>32</v>
      </c>
      <c r="G5532">
        <v>1622</v>
      </c>
      <c r="H5532">
        <v>0.69999998807907104</v>
      </c>
      <c r="I5532">
        <v>9.3000001907348633</v>
      </c>
      <c r="J5532" t="s">
        <v>391</v>
      </c>
    </row>
    <row r="5533" spans="1:10" x14ac:dyDescent="0.2">
      <c r="A5533">
        <v>8</v>
      </c>
      <c r="B5533" t="s">
        <v>37</v>
      </c>
      <c r="C5533">
        <v>20</v>
      </c>
      <c r="D5533">
        <v>10</v>
      </c>
      <c r="E5533">
        <v>1</v>
      </c>
      <c r="F5533">
        <v>32</v>
      </c>
      <c r="G5533">
        <v>1642</v>
      </c>
      <c r="H5533">
        <v>0.69999998807907104</v>
      </c>
      <c r="I5533">
        <v>9.3000001907348633</v>
      </c>
      <c r="J5533" t="s">
        <v>391</v>
      </c>
    </row>
    <row r="5534" spans="1:10" x14ac:dyDescent="0.2">
      <c r="A5534">
        <v>9</v>
      </c>
      <c r="B5534" t="s">
        <v>38</v>
      </c>
      <c r="C5534">
        <v>20</v>
      </c>
      <c r="D5534">
        <v>10</v>
      </c>
      <c r="E5534">
        <v>1</v>
      </c>
      <c r="F5534">
        <v>32</v>
      </c>
      <c r="G5534">
        <v>1690</v>
      </c>
      <c r="H5534">
        <v>0.69999998807907104</v>
      </c>
      <c r="I5534" t="s">
        <v>392</v>
      </c>
      <c r="J5534" t="s">
        <v>393</v>
      </c>
    </row>
    <row r="5535" spans="1:10" x14ac:dyDescent="0.2">
      <c r="A5535">
        <v>10</v>
      </c>
      <c r="B5535" t="s">
        <v>39</v>
      </c>
      <c r="C5535">
        <v>30</v>
      </c>
      <c r="D5535">
        <v>15</v>
      </c>
      <c r="E5535">
        <v>0</v>
      </c>
      <c r="F5535">
        <v>32</v>
      </c>
      <c r="G5535">
        <v>1706</v>
      </c>
      <c r="H5535">
        <v>0.69999998807907104</v>
      </c>
      <c r="I5535" t="s">
        <v>392</v>
      </c>
      <c r="J5535" t="s">
        <v>393</v>
      </c>
    </row>
    <row r="5536" spans="1:10" x14ac:dyDescent="0.2">
      <c r="A5536">
        <v>11</v>
      </c>
      <c r="B5536" t="s">
        <v>40</v>
      </c>
      <c r="C5536">
        <v>30</v>
      </c>
      <c r="D5536">
        <v>15</v>
      </c>
      <c r="E5536">
        <v>1</v>
      </c>
      <c r="F5536">
        <v>32</v>
      </c>
      <c r="G5536">
        <v>1738</v>
      </c>
      <c r="H5536">
        <v>0.69999998807907104</v>
      </c>
      <c r="I5536" t="s">
        <v>392</v>
      </c>
      <c r="J5536" t="s">
        <v>393</v>
      </c>
    </row>
    <row r="5538" spans="1:8" x14ac:dyDescent="0.2">
      <c r="A5538" t="s">
        <v>394</v>
      </c>
    </row>
    <row r="5539" spans="1:8" x14ac:dyDescent="0.2">
      <c r="A5539" t="s">
        <v>395</v>
      </c>
      <c r="B5539" t="s">
        <v>396</v>
      </c>
      <c r="C5539">
        <v>2</v>
      </c>
      <c r="D5539">
        <v>3</v>
      </c>
      <c r="E5539">
        <v>4</v>
      </c>
      <c r="F5539">
        <v>5</v>
      </c>
    </row>
    <row r="5540" spans="1:8" x14ac:dyDescent="0.2">
      <c r="A5540">
        <v>1</v>
      </c>
      <c r="B5540" t="s">
        <v>397</v>
      </c>
      <c r="C5540" t="s">
        <v>398</v>
      </c>
      <c r="D5540" t="s">
        <v>392</v>
      </c>
      <c r="E5540" t="s">
        <v>399</v>
      </c>
      <c r="F5540" t="s">
        <v>400</v>
      </c>
    </row>
    <row r="5541" spans="1:8" x14ac:dyDescent="0.2">
      <c r="A5541">
        <v>2</v>
      </c>
      <c r="B5541" t="s">
        <v>392</v>
      </c>
      <c r="C5541" t="s">
        <v>401</v>
      </c>
      <c r="D5541" t="s">
        <v>392</v>
      </c>
      <c r="E5541" t="s">
        <v>402</v>
      </c>
      <c r="F5541" t="s">
        <v>403</v>
      </c>
    </row>
    <row r="5542" spans="1:8" x14ac:dyDescent="0.2">
      <c r="A5542">
        <v>3</v>
      </c>
      <c r="B5542" t="s">
        <v>392</v>
      </c>
      <c r="C5542" t="s">
        <v>404</v>
      </c>
      <c r="D5542" t="s">
        <v>392</v>
      </c>
      <c r="E5542" t="s">
        <v>405</v>
      </c>
      <c r="F5542" t="s">
        <v>40</v>
      </c>
    </row>
    <row r="5543" spans="1:8" x14ac:dyDescent="0.2">
      <c r="A5543">
        <v>4</v>
      </c>
      <c r="B5543" t="s">
        <v>392</v>
      </c>
      <c r="C5543" t="s">
        <v>392</v>
      </c>
      <c r="D5543" t="s">
        <v>392</v>
      </c>
      <c r="E5543" t="s">
        <v>406</v>
      </c>
      <c r="F5543" t="s">
        <v>392</v>
      </c>
    </row>
    <row r="5545" spans="1:8" x14ac:dyDescent="0.2">
      <c r="A5545" t="s">
        <v>407</v>
      </c>
    </row>
    <row r="5547" spans="1:8" x14ac:dyDescent="0.2">
      <c r="A5547" t="s">
        <v>408</v>
      </c>
    </row>
    <row r="5548" spans="1:8" x14ac:dyDescent="0.2">
      <c r="A5548" t="s">
        <v>21</v>
      </c>
      <c r="B5548" t="s">
        <v>22</v>
      </c>
      <c r="C5548" t="s">
        <v>409</v>
      </c>
      <c r="D5548" t="s">
        <v>43</v>
      </c>
      <c r="E5548" t="s">
        <v>410</v>
      </c>
      <c r="F5548" t="s">
        <v>46</v>
      </c>
      <c r="G5548" t="s">
        <v>47</v>
      </c>
      <c r="H5548" t="s">
        <v>30</v>
      </c>
    </row>
    <row r="5549" spans="1:8" x14ac:dyDescent="0.2">
      <c r="A5549">
        <v>1</v>
      </c>
      <c r="B5549" t="s">
        <v>30</v>
      </c>
      <c r="C5549" t="s">
        <v>411</v>
      </c>
      <c r="D5549">
        <v>3.7672998905181885</v>
      </c>
      <c r="E5549">
        <v>3.4723999500274658</v>
      </c>
      <c r="F5549">
        <v>21.532199859619141</v>
      </c>
      <c r="G5549">
        <v>0.16130000352859497</v>
      </c>
      <c r="H5549">
        <v>1</v>
      </c>
    </row>
    <row r="5550" spans="1:8" x14ac:dyDescent="0.2">
      <c r="A5550">
        <v>2</v>
      </c>
      <c r="B5550" t="s">
        <v>31</v>
      </c>
      <c r="C5550" t="s">
        <v>412</v>
      </c>
      <c r="D5550">
        <v>7.5739998817443848</v>
      </c>
      <c r="E5550">
        <v>1.614799976348877</v>
      </c>
      <c r="F5550">
        <v>1.996399998664856</v>
      </c>
      <c r="G5550">
        <v>0.80889999866485596</v>
      </c>
      <c r="H5550">
        <v>1</v>
      </c>
    </row>
    <row r="5551" spans="1:8" x14ac:dyDescent="0.2">
      <c r="A5551">
        <v>3</v>
      </c>
      <c r="B5551" t="s">
        <v>50</v>
      </c>
      <c r="C5551" t="s">
        <v>413</v>
      </c>
      <c r="D5551">
        <v>15.250300407409668</v>
      </c>
      <c r="E5551">
        <v>1.0709999799728394</v>
      </c>
      <c r="F5551">
        <v>1.2035000324249268</v>
      </c>
      <c r="G5551">
        <v>0.88969999551773071</v>
      </c>
      <c r="H5551">
        <v>1.0002000331878662</v>
      </c>
    </row>
    <row r="5552" spans="1:8" x14ac:dyDescent="0.2">
      <c r="A5552">
        <v>4</v>
      </c>
      <c r="B5552" t="s">
        <v>51</v>
      </c>
      <c r="C5552" t="s">
        <v>414</v>
      </c>
      <c r="D5552">
        <v>24.793899536132812</v>
      </c>
      <c r="E5552">
        <v>0.86309999227523804</v>
      </c>
      <c r="F5552">
        <v>0.93500000238418579</v>
      </c>
      <c r="G5552">
        <v>0.92309999465942383</v>
      </c>
      <c r="H5552">
        <v>1.0001000165939331</v>
      </c>
    </row>
    <row r="5553" spans="1:9" x14ac:dyDescent="0.2">
      <c r="A5553">
        <v>5</v>
      </c>
      <c r="B5553" t="s">
        <v>52</v>
      </c>
      <c r="C5553" t="s">
        <v>415</v>
      </c>
      <c r="D5553">
        <v>11.592599868774414</v>
      </c>
      <c r="E5553">
        <v>5.3768000602722168</v>
      </c>
      <c r="F5553">
        <v>10.723799705505371</v>
      </c>
      <c r="G5553">
        <v>0.49950000643730164</v>
      </c>
      <c r="H5553">
        <v>1.0038000345230103</v>
      </c>
    </row>
    <row r="5554" spans="1:9" x14ac:dyDescent="0.2">
      <c r="A5554">
        <v>6</v>
      </c>
      <c r="B5554" t="s">
        <v>53</v>
      </c>
      <c r="C5554" t="s">
        <v>416</v>
      </c>
      <c r="D5554">
        <v>21.579999923706055</v>
      </c>
      <c r="E5554">
        <v>3.6456000804901123</v>
      </c>
      <c r="F5554">
        <v>5.8873000144958496</v>
      </c>
      <c r="G5554">
        <v>0.61500000953674316</v>
      </c>
      <c r="H5554">
        <v>1.0068999528884888</v>
      </c>
    </row>
    <row r="5555" spans="1:9" x14ac:dyDescent="0.2">
      <c r="A5555">
        <v>7</v>
      </c>
      <c r="B5555" t="s">
        <v>54</v>
      </c>
      <c r="C5555" t="s">
        <v>414</v>
      </c>
      <c r="D5555">
        <v>55.340999603271484</v>
      </c>
      <c r="E5555">
        <v>3.2097001075744629</v>
      </c>
      <c r="F5555">
        <v>4.4021000862121582</v>
      </c>
      <c r="G5555">
        <v>0.72850000858306885</v>
      </c>
      <c r="H5555">
        <v>1.0009000301361084</v>
      </c>
    </row>
    <row r="5556" spans="1:9" x14ac:dyDescent="0.2">
      <c r="A5556">
        <v>8</v>
      </c>
      <c r="B5556" t="s">
        <v>55</v>
      </c>
      <c r="C5556" t="s">
        <v>416</v>
      </c>
      <c r="D5556">
        <v>20.350000381469727</v>
      </c>
      <c r="E5556">
        <v>4.6729998588562012</v>
      </c>
      <c r="F5556">
        <v>7.9214000701904297</v>
      </c>
      <c r="G5556">
        <v>0.58609998226165771</v>
      </c>
      <c r="H5556">
        <v>1.0065000057220459</v>
      </c>
    </row>
    <row r="5557" spans="1:9" x14ac:dyDescent="0.2">
      <c r="A5557">
        <v>9</v>
      </c>
      <c r="B5557" t="s">
        <v>56</v>
      </c>
      <c r="C5557" t="s">
        <v>417</v>
      </c>
      <c r="D5557">
        <v>23.877099990844727</v>
      </c>
      <c r="E5557">
        <v>0.19910000264644623</v>
      </c>
      <c r="F5557">
        <v>0.20250000059604645</v>
      </c>
      <c r="G5557">
        <v>0.98320001363754272</v>
      </c>
      <c r="H5557">
        <v>1</v>
      </c>
    </row>
    <row r="5558" spans="1:9" x14ac:dyDescent="0.2">
      <c r="A5558">
        <v>10</v>
      </c>
      <c r="B5558" t="s">
        <v>57</v>
      </c>
      <c r="C5558" t="s">
        <v>418</v>
      </c>
      <c r="D5558">
        <v>42.30059814453125</v>
      </c>
      <c r="E5558">
        <v>0.26780000329017639</v>
      </c>
      <c r="F5558">
        <v>0.27369999885559082</v>
      </c>
      <c r="G5558">
        <v>0.97869998216629028</v>
      </c>
      <c r="H5558">
        <v>1</v>
      </c>
    </row>
    <row r="5559" spans="1:9" x14ac:dyDescent="0.2">
      <c r="A5559">
        <v>11</v>
      </c>
      <c r="B5559" t="s">
        <v>58</v>
      </c>
      <c r="C5559" t="s">
        <v>419</v>
      </c>
      <c r="D5559">
        <v>99.9833984375</v>
      </c>
      <c r="E5559">
        <v>0.59130001068115234</v>
      </c>
      <c r="F5559">
        <v>0.60600000619888306</v>
      </c>
      <c r="G5559">
        <v>0.9757000207901001</v>
      </c>
      <c r="H5559">
        <v>1</v>
      </c>
    </row>
    <row r="5561" spans="1:9" x14ac:dyDescent="0.2">
      <c r="A5561" t="s">
        <v>420</v>
      </c>
    </row>
    <row r="5562" spans="1:9" x14ac:dyDescent="0.2">
      <c r="A5562" t="s">
        <v>21</v>
      </c>
      <c r="B5562" t="s">
        <v>22</v>
      </c>
      <c r="C5562" t="s">
        <v>421</v>
      </c>
      <c r="D5562" t="s">
        <v>24</v>
      </c>
      <c r="E5562" t="s">
        <v>422</v>
      </c>
      <c r="F5562" t="s">
        <v>423</v>
      </c>
      <c r="G5562" t="s">
        <v>27</v>
      </c>
      <c r="H5562" t="s">
        <v>424</v>
      </c>
      <c r="I5562" t="s">
        <v>425</v>
      </c>
    </row>
    <row r="5563" spans="1:9" x14ac:dyDescent="0.2">
      <c r="A5563">
        <v>1</v>
      </c>
      <c r="B5563" t="s">
        <v>30</v>
      </c>
      <c r="C5563">
        <v>2.0010000767456404E-8</v>
      </c>
      <c r="D5563">
        <v>518.70001220703125</v>
      </c>
      <c r="E5563">
        <v>137.5</v>
      </c>
      <c r="F5563">
        <v>84</v>
      </c>
      <c r="G5563">
        <v>0.74000000953674316</v>
      </c>
      <c r="H5563" t="s">
        <v>426</v>
      </c>
      <c r="I5563" t="s">
        <v>427</v>
      </c>
    </row>
    <row r="5564" spans="1:9" x14ac:dyDescent="0.2">
      <c r="A5564">
        <v>2</v>
      </c>
      <c r="B5564" t="s">
        <v>31</v>
      </c>
      <c r="C5564">
        <v>2.0010000767456404E-8</v>
      </c>
      <c r="D5564">
        <v>2201.199951171875</v>
      </c>
      <c r="E5564">
        <v>15.699999809265137</v>
      </c>
      <c r="F5564">
        <v>11</v>
      </c>
      <c r="G5564">
        <v>0.30000001192092896</v>
      </c>
      <c r="H5564" t="s">
        <v>426</v>
      </c>
      <c r="I5564" t="s">
        <v>428</v>
      </c>
    </row>
    <row r="5565" spans="1:9" x14ac:dyDescent="0.2">
      <c r="A5565">
        <v>3</v>
      </c>
      <c r="B5565" t="s">
        <v>32</v>
      </c>
      <c r="C5565">
        <v>2.0010000767456404E-8</v>
      </c>
      <c r="D5565">
        <v>5679.7998046875</v>
      </c>
      <c r="E5565">
        <v>33.599998474121094</v>
      </c>
      <c r="F5565">
        <v>22.700000762939453</v>
      </c>
      <c r="G5565">
        <v>0.18999999761581421</v>
      </c>
      <c r="H5565" t="s">
        <v>426</v>
      </c>
      <c r="I5565" t="s">
        <v>429</v>
      </c>
    </row>
    <row r="5566" spans="1:9" x14ac:dyDescent="0.2">
      <c r="A5566">
        <v>4</v>
      </c>
      <c r="B5566" t="s">
        <v>33</v>
      </c>
      <c r="C5566">
        <v>1.9990000765801597E-8</v>
      </c>
      <c r="D5566">
        <v>9333.5</v>
      </c>
      <c r="E5566">
        <v>48.799999237060547</v>
      </c>
      <c r="F5566">
        <v>43.299999237060547</v>
      </c>
      <c r="G5566">
        <v>0.15000000596046448</v>
      </c>
      <c r="H5566" t="s">
        <v>426</v>
      </c>
      <c r="I5566" t="s">
        <v>430</v>
      </c>
    </row>
    <row r="5567" spans="1:9" x14ac:dyDescent="0.2">
      <c r="A5567">
        <v>5</v>
      </c>
      <c r="B5567" t="s">
        <v>34</v>
      </c>
      <c r="C5567">
        <v>1.9990000765801597E-8</v>
      </c>
      <c r="D5567">
        <v>946.0999755859375</v>
      </c>
      <c r="E5567">
        <v>8</v>
      </c>
      <c r="F5567">
        <v>6</v>
      </c>
      <c r="G5567">
        <v>0.46000000834465027</v>
      </c>
      <c r="H5567" t="s">
        <v>426</v>
      </c>
      <c r="I5567" t="s">
        <v>431</v>
      </c>
    </row>
    <row r="5568" spans="1:9" x14ac:dyDescent="0.2">
      <c r="A5568">
        <v>6</v>
      </c>
      <c r="B5568" t="s">
        <v>35</v>
      </c>
      <c r="C5568">
        <v>1.9999999878450581E-8</v>
      </c>
      <c r="D5568">
        <v>3476.10009765625</v>
      </c>
      <c r="E5568">
        <v>37.200000762939453</v>
      </c>
      <c r="F5568">
        <v>18.200000762939453</v>
      </c>
      <c r="G5568">
        <v>0.23999999463558197</v>
      </c>
      <c r="H5568" t="s">
        <v>426</v>
      </c>
      <c r="I5568" t="s">
        <v>432</v>
      </c>
    </row>
    <row r="5569" spans="1:10" x14ac:dyDescent="0.2">
      <c r="A5569">
        <v>7</v>
      </c>
      <c r="B5569" t="s">
        <v>36</v>
      </c>
      <c r="C5569">
        <v>1.9990000765801597E-8</v>
      </c>
      <c r="D5569">
        <v>10542.5</v>
      </c>
      <c r="E5569">
        <v>126.69999694824219</v>
      </c>
      <c r="F5569">
        <v>38.400001525878906</v>
      </c>
      <c r="G5569">
        <v>0.14000000059604645</v>
      </c>
      <c r="H5569" t="s">
        <v>426</v>
      </c>
      <c r="I5569" t="s">
        <v>430</v>
      </c>
    </row>
    <row r="5570" spans="1:10" x14ac:dyDescent="0.2">
      <c r="A5570">
        <v>8</v>
      </c>
      <c r="B5570" t="s">
        <v>37</v>
      </c>
      <c r="C5570">
        <v>1.9999999878450581E-8</v>
      </c>
      <c r="D5570">
        <v>2742.5</v>
      </c>
      <c r="E5570">
        <v>17.200000762939453</v>
      </c>
      <c r="F5570">
        <v>15</v>
      </c>
      <c r="G5570">
        <v>0.27000001072883606</v>
      </c>
      <c r="H5570" t="s">
        <v>426</v>
      </c>
      <c r="I5570" t="s">
        <v>432</v>
      </c>
    </row>
    <row r="5571" spans="1:10" x14ac:dyDescent="0.2">
      <c r="A5571">
        <v>9</v>
      </c>
      <c r="B5571" t="s">
        <v>38</v>
      </c>
      <c r="C5571">
        <v>1.9990000765801597E-8</v>
      </c>
      <c r="D5571">
        <v>2234.10009765625</v>
      </c>
      <c r="E5571">
        <v>26</v>
      </c>
      <c r="F5571">
        <v>23.200000762939453</v>
      </c>
      <c r="G5571">
        <v>0.30000001192092896</v>
      </c>
      <c r="H5571" t="s">
        <v>426</v>
      </c>
      <c r="I5571" t="s">
        <v>433</v>
      </c>
    </row>
    <row r="5572" spans="1:10" x14ac:dyDescent="0.2">
      <c r="A5572">
        <v>10</v>
      </c>
      <c r="B5572" t="s">
        <v>39</v>
      </c>
      <c r="C5572">
        <v>1.9990000765801597E-8</v>
      </c>
      <c r="D5572">
        <v>3787.300048828125</v>
      </c>
      <c r="E5572">
        <v>69.599998474121094</v>
      </c>
      <c r="F5572">
        <v>20.200000762939453</v>
      </c>
      <c r="G5572">
        <v>0.23000000417232513</v>
      </c>
      <c r="H5572" t="s">
        <v>426</v>
      </c>
      <c r="I5572" t="s">
        <v>434</v>
      </c>
    </row>
    <row r="5573" spans="1:10" x14ac:dyDescent="0.2">
      <c r="A5573">
        <v>11</v>
      </c>
      <c r="B5573" t="s">
        <v>40</v>
      </c>
      <c r="C5573">
        <v>2.0010000767456404E-8</v>
      </c>
      <c r="D5573">
        <v>4901</v>
      </c>
      <c r="E5573">
        <v>11.699999809265137</v>
      </c>
      <c r="F5573">
        <v>9.8999996185302734</v>
      </c>
      <c r="G5573">
        <v>0.20000000298023224</v>
      </c>
      <c r="H5573" t="s">
        <v>426</v>
      </c>
      <c r="I5573" t="s">
        <v>435</v>
      </c>
    </row>
    <row r="5575" spans="1:10" x14ac:dyDescent="0.2">
      <c r="A5575" t="s">
        <v>62</v>
      </c>
    </row>
    <row r="5578" spans="1:10" x14ac:dyDescent="0.2">
      <c r="A5578" t="s">
        <v>368</v>
      </c>
    </row>
    <row r="5579" spans="1:10" x14ac:dyDescent="0.2">
      <c r="A5579" t="s">
        <v>369</v>
      </c>
    </row>
    <row r="5580" spans="1:10" x14ac:dyDescent="0.2">
      <c r="A5580" t="s">
        <v>21</v>
      </c>
      <c r="B5580" t="s">
        <v>22</v>
      </c>
      <c r="C5580" t="s">
        <v>370</v>
      </c>
      <c r="D5580" t="s">
        <v>371</v>
      </c>
      <c r="E5580" t="s">
        <v>372</v>
      </c>
      <c r="F5580" t="s">
        <v>373</v>
      </c>
      <c r="G5580" t="s">
        <v>374</v>
      </c>
      <c r="H5580" t="s">
        <v>375</v>
      </c>
      <c r="I5580" t="s">
        <v>376</v>
      </c>
      <c r="J5580" t="s">
        <v>377</v>
      </c>
    </row>
    <row r="5581" spans="1:10" x14ac:dyDescent="0.2">
      <c r="A5581">
        <v>1</v>
      </c>
      <c r="B5581" t="s">
        <v>30</v>
      </c>
      <c r="C5581" t="s">
        <v>378</v>
      </c>
      <c r="D5581" t="s">
        <v>379</v>
      </c>
      <c r="E5581">
        <v>1</v>
      </c>
      <c r="F5581">
        <v>15</v>
      </c>
      <c r="G5581">
        <v>84.869003295898438</v>
      </c>
      <c r="H5581">
        <v>1.8320000171661377</v>
      </c>
      <c r="I5581">
        <v>6</v>
      </c>
      <c r="J5581">
        <v>5</v>
      </c>
    </row>
    <row r="5582" spans="1:10" x14ac:dyDescent="0.2">
      <c r="A5582">
        <v>2</v>
      </c>
      <c r="B5582" t="s">
        <v>31</v>
      </c>
      <c r="C5582" t="s">
        <v>378</v>
      </c>
      <c r="D5582" t="s">
        <v>380</v>
      </c>
      <c r="E5582">
        <v>2</v>
      </c>
      <c r="F5582">
        <v>15</v>
      </c>
      <c r="G5582">
        <v>151.10800170898438</v>
      </c>
      <c r="H5582">
        <v>0.47277998924255371</v>
      </c>
      <c r="I5582">
        <v>2</v>
      </c>
      <c r="J5582">
        <v>2</v>
      </c>
    </row>
    <row r="5583" spans="1:10" x14ac:dyDescent="0.2">
      <c r="A5583">
        <v>3</v>
      </c>
      <c r="B5583" t="s">
        <v>32</v>
      </c>
      <c r="C5583" t="s">
        <v>378</v>
      </c>
      <c r="D5583" t="s">
        <v>380</v>
      </c>
      <c r="E5583">
        <v>2</v>
      </c>
      <c r="F5583">
        <v>15</v>
      </c>
      <c r="G5583">
        <v>119.48699951171875</v>
      </c>
      <c r="H5583">
        <v>0.37413999438285828</v>
      </c>
      <c r="I5583">
        <v>3</v>
      </c>
      <c r="J5583">
        <v>7</v>
      </c>
    </row>
    <row r="5584" spans="1:10" x14ac:dyDescent="0.2">
      <c r="A5584">
        <v>4</v>
      </c>
      <c r="B5584" t="s">
        <v>33</v>
      </c>
      <c r="C5584" t="s">
        <v>378</v>
      </c>
      <c r="D5584" t="s">
        <v>380</v>
      </c>
      <c r="E5584">
        <v>2</v>
      </c>
      <c r="F5584">
        <v>15</v>
      </c>
      <c r="G5584">
        <v>107.24500274658203</v>
      </c>
      <c r="H5584">
        <v>0.33583998680114746</v>
      </c>
      <c r="I5584">
        <v>2</v>
      </c>
      <c r="J5584">
        <v>2.4000000953674316</v>
      </c>
    </row>
    <row r="5585" spans="1:10" x14ac:dyDescent="0.2">
      <c r="A5585">
        <v>5</v>
      </c>
      <c r="B5585" t="s">
        <v>34</v>
      </c>
      <c r="C5585" t="s">
        <v>378</v>
      </c>
      <c r="D5585" t="s">
        <v>381</v>
      </c>
      <c r="E5585">
        <v>4</v>
      </c>
      <c r="F5585">
        <v>15</v>
      </c>
      <c r="G5585">
        <v>129.45700073242188</v>
      </c>
      <c r="H5585">
        <v>1.1910099983215332</v>
      </c>
      <c r="I5585">
        <v>4.9000000953674316</v>
      </c>
      <c r="J5585">
        <v>4.1999998092651367</v>
      </c>
    </row>
    <row r="5586" spans="1:10" x14ac:dyDescent="0.2">
      <c r="A5586">
        <v>6</v>
      </c>
      <c r="B5586" t="s">
        <v>35</v>
      </c>
      <c r="C5586" t="s">
        <v>378</v>
      </c>
      <c r="D5586" t="s">
        <v>381</v>
      </c>
      <c r="E5586">
        <v>4</v>
      </c>
      <c r="F5586">
        <v>15</v>
      </c>
      <c r="G5586">
        <v>90.679000854492188</v>
      </c>
      <c r="H5586">
        <v>0.83393001556396484</v>
      </c>
      <c r="I5586">
        <v>5.5</v>
      </c>
      <c r="J5586">
        <v>5.9000000953674316</v>
      </c>
    </row>
    <row r="5587" spans="1:10" x14ac:dyDescent="0.2">
      <c r="A5587">
        <v>7</v>
      </c>
      <c r="B5587" t="s">
        <v>36</v>
      </c>
      <c r="C5587" t="s">
        <v>378</v>
      </c>
      <c r="D5587" t="s">
        <v>381</v>
      </c>
      <c r="E5587">
        <v>4</v>
      </c>
      <c r="F5587">
        <v>15</v>
      </c>
      <c r="G5587">
        <v>77.502998352050781</v>
      </c>
      <c r="H5587">
        <v>0.71253997087478638</v>
      </c>
      <c r="I5587">
        <v>3.2999999523162842</v>
      </c>
      <c r="J5587">
        <v>4.0999999046325684</v>
      </c>
    </row>
    <row r="5588" spans="1:10" x14ac:dyDescent="0.2">
      <c r="A5588">
        <v>8</v>
      </c>
      <c r="B5588" t="s">
        <v>37</v>
      </c>
      <c r="C5588" t="s">
        <v>378</v>
      </c>
      <c r="D5588" t="s">
        <v>381</v>
      </c>
      <c r="E5588">
        <v>4</v>
      </c>
      <c r="F5588">
        <v>15</v>
      </c>
      <c r="G5588">
        <v>107.51300048828125</v>
      </c>
      <c r="H5588">
        <v>0.98900002241134644</v>
      </c>
      <c r="I5588">
        <v>7.5</v>
      </c>
      <c r="J5588">
        <v>3</v>
      </c>
    </row>
    <row r="5589" spans="1:10" x14ac:dyDescent="0.2">
      <c r="A5589">
        <v>9</v>
      </c>
      <c r="B5589" t="s">
        <v>38</v>
      </c>
      <c r="C5589" t="s">
        <v>378</v>
      </c>
      <c r="D5589" t="s">
        <v>382</v>
      </c>
      <c r="E5589">
        <v>5</v>
      </c>
      <c r="F5589">
        <v>15</v>
      </c>
      <c r="G5589">
        <v>134.93400573730469</v>
      </c>
      <c r="H5589">
        <v>0.19359999895095825</v>
      </c>
      <c r="I5589">
        <v>3.5</v>
      </c>
      <c r="J5589">
        <v>3.5999999046325684</v>
      </c>
    </row>
    <row r="5590" spans="1:10" x14ac:dyDescent="0.2">
      <c r="A5590">
        <v>10</v>
      </c>
      <c r="B5590" t="s">
        <v>39</v>
      </c>
      <c r="C5590" t="s">
        <v>378</v>
      </c>
      <c r="D5590" t="s">
        <v>382</v>
      </c>
      <c r="E5590">
        <v>5</v>
      </c>
      <c r="F5590">
        <v>15</v>
      </c>
      <c r="G5590">
        <v>146.42500305175781</v>
      </c>
      <c r="H5590">
        <v>0.21017999947071075</v>
      </c>
      <c r="I5590">
        <v>1</v>
      </c>
      <c r="J5590">
        <v>3.2999999523162842</v>
      </c>
    </row>
    <row r="5591" spans="1:10" x14ac:dyDescent="0.2">
      <c r="A5591">
        <v>11</v>
      </c>
      <c r="B5591" t="s">
        <v>40</v>
      </c>
      <c r="C5591" t="s">
        <v>378</v>
      </c>
      <c r="D5591" t="s">
        <v>382</v>
      </c>
      <c r="E5591">
        <v>5</v>
      </c>
      <c r="F5591">
        <v>15</v>
      </c>
      <c r="G5591">
        <v>191.38900756835938</v>
      </c>
      <c r="H5591">
        <v>0.27485001087188721</v>
      </c>
      <c r="I5591">
        <v>3</v>
      </c>
      <c r="J5591">
        <v>4</v>
      </c>
    </row>
    <row r="5593" spans="1:10" x14ac:dyDescent="0.2">
      <c r="A5593" t="s">
        <v>21</v>
      </c>
      <c r="B5593" t="s">
        <v>22</v>
      </c>
      <c r="C5593" t="s">
        <v>383</v>
      </c>
      <c r="D5593" t="s">
        <v>384</v>
      </c>
      <c r="E5593" t="s">
        <v>385</v>
      </c>
      <c r="F5593" t="s">
        <v>386</v>
      </c>
      <c r="G5593" t="s">
        <v>387</v>
      </c>
      <c r="H5593" t="s">
        <v>388</v>
      </c>
      <c r="I5593" t="s">
        <v>389</v>
      </c>
      <c r="J5593" t="s">
        <v>390</v>
      </c>
    </row>
    <row r="5594" spans="1:10" x14ac:dyDescent="0.2">
      <c r="A5594">
        <v>1</v>
      </c>
      <c r="B5594" t="s">
        <v>30</v>
      </c>
      <c r="C5594">
        <v>10</v>
      </c>
      <c r="D5594">
        <v>5</v>
      </c>
      <c r="E5594">
        <v>1</v>
      </c>
      <c r="F5594">
        <v>64</v>
      </c>
      <c r="G5594">
        <v>1630</v>
      </c>
      <c r="H5594">
        <v>0.69999998807907104</v>
      </c>
      <c r="I5594">
        <v>9.3000001907348633</v>
      </c>
      <c r="J5594" t="s">
        <v>391</v>
      </c>
    </row>
    <row r="5595" spans="1:10" x14ac:dyDescent="0.2">
      <c r="A5595">
        <v>2</v>
      </c>
      <c r="B5595" t="s">
        <v>31</v>
      </c>
      <c r="C5595">
        <v>20</v>
      </c>
      <c r="D5595">
        <v>10</v>
      </c>
      <c r="E5595">
        <v>0</v>
      </c>
      <c r="F5595">
        <v>64</v>
      </c>
      <c r="G5595">
        <v>1686</v>
      </c>
      <c r="H5595">
        <v>0.69999998807907104</v>
      </c>
      <c r="I5595" t="s">
        <v>392</v>
      </c>
      <c r="J5595" t="s">
        <v>393</v>
      </c>
    </row>
    <row r="5596" spans="1:10" x14ac:dyDescent="0.2">
      <c r="A5596">
        <v>3</v>
      </c>
      <c r="B5596" t="s">
        <v>32</v>
      </c>
      <c r="C5596">
        <v>20</v>
      </c>
      <c r="D5596">
        <v>10</v>
      </c>
      <c r="E5596">
        <v>0</v>
      </c>
      <c r="F5596">
        <v>64</v>
      </c>
      <c r="G5596">
        <v>1672</v>
      </c>
      <c r="H5596">
        <v>0.69999998807907104</v>
      </c>
      <c r="I5596" t="s">
        <v>392</v>
      </c>
      <c r="J5596" t="s">
        <v>393</v>
      </c>
    </row>
    <row r="5597" spans="1:10" x14ac:dyDescent="0.2">
      <c r="A5597">
        <v>4</v>
      </c>
      <c r="B5597" t="s">
        <v>33</v>
      </c>
      <c r="C5597">
        <v>20</v>
      </c>
      <c r="D5597">
        <v>10</v>
      </c>
      <c r="E5597">
        <v>1</v>
      </c>
      <c r="F5597">
        <v>64</v>
      </c>
      <c r="G5597">
        <v>1664</v>
      </c>
      <c r="H5597">
        <v>0.69999998807907104</v>
      </c>
      <c r="I5597" t="s">
        <v>392</v>
      </c>
      <c r="J5597" t="s">
        <v>393</v>
      </c>
    </row>
    <row r="5598" spans="1:10" x14ac:dyDescent="0.2">
      <c r="A5598">
        <v>5</v>
      </c>
      <c r="B5598" t="s">
        <v>34</v>
      </c>
      <c r="C5598">
        <v>10</v>
      </c>
      <c r="D5598">
        <v>5</v>
      </c>
      <c r="E5598">
        <v>1</v>
      </c>
      <c r="F5598">
        <v>32</v>
      </c>
      <c r="G5598">
        <v>1658</v>
      </c>
      <c r="H5598">
        <v>0.69999998807907104</v>
      </c>
      <c r="I5598">
        <v>9.3000001907348633</v>
      </c>
      <c r="J5598" t="s">
        <v>391</v>
      </c>
    </row>
    <row r="5599" spans="1:10" x14ac:dyDescent="0.2">
      <c r="A5599">
        <v>6</v>
      </c>
      <c r="B5599" t="s">
        <v>35</v>
      </c>
      <c r="C5599">
        <v>20</v>
      </c>
      <c r="D5599">
        <v>10</v>
      </c>
      <c r="E5599">
        <v>1</v>
      </c>
      <c r="F5599">
        <v>32</v>
      </c>
      <c r="G5599">
        <v>1632</v>
      </c>
      <c r="H5599">
        <v>0.69999998807907104</v>
      </c>
      <c r="I5599">
        <v>9.3000001907348633</v>
      </c>
      <c r="J5599" t="s">
        <v>391</v>
      </c>
    </row>
    <row r="5600" spans="1:10" x14ac:dyDescent="0.2">
      <c r="A5600">
        <v>7</v>
      </c>
      <c r="B5600" t="s">
        <v>36</v>
      </c>
      <c r="C5600">
        <v>20</v>
      </c>
      <c r="D5600">
        <v>10</v>
      </c>
      <c r="E5600">
        <v>1</v>
      </c>
      <c r="F5600">
        <v>32</v>
      </c>
      <c r="G5600">
        <v>1622</v>
      </c>
      <c r="H5600">
        <v>0.69999998807907104</v>
      </c>
      <c r="I5600">
        <v>9.3000001907348633</v>
      </c>
      <c r="J5600" t="s">
        <v>391</v>
      </c>
    </row>
    <row r="5601" spans="1:10" x14ac:dyDescent="0.2">
      <c r="A5601">
        <v>8</v>
      </c>
      <c r="B5601" t="s">
        <v>37</v>
      </c>
      <c r="C5601">
        <v>20</v>
      </c>
      <c r="D5601">
        <v>10</v>
      </c>
      <c r="E5601">
        <v>1</v>
      </c>
      <c r="F5601">
        <v>32</v>
      </c>
      <c r="G5601">
        <v>1642</v>
      </c>
      <c r="H5601">
        <v>0.69999998807907104</v>
      </c>
      <c r="I5601">
        <v>9.3000001907348633</v>
      </c>
      <c r="J5601" t="s">
        <v>391</v>
      </c>
    </row>
    <row r="5602" spans="1:10" x14ac:dyDescent="0.2">
      <c r="A5602">
        <v>9</v>
      </c>
      <c r="B5602" t="s">
        <v>38</v>
      </c>
      <c r="C5602">
        <v>20</v>
      </c>
      <c r="D5602">
        <v>10</v>
      </c>
      <c r="E5602">
        <v>1</v>
      </c>
      <c r="F5602">
        <v>32</v>
      </c>
      <c r="G5602">
        <v>1690</v>
      </c>
      <c r="H5602">
        <v>0.69999998807907104</v>
      </c>
      <c r="I5602" t="s">
        <v>392</v>
      </c>
      <c r="J5602" t="s">
        <v>393</v>
      </c>
    </row>
    <row r="5603" spans="1:10" x14ac:dyDescent="0.2">
      <c r="A5603">
        <v>10</v>
      </c>
      <c r="B5603" t="s">
        <v>39</v>
      </c>
      <c r="C5603">
        <v>30</v>
      </c>
      <c r="D5603">
        <v>15</v>
      </c>
      <c r="E5603">
        <v>0</v>
      </c>
      <c r="F5603">
        <v>32</v>
      </c>
      <c r="G5603">
        <v>1706</v>
      </c>
      <c r="H5603">
        <v>0.69999998807907104</v>
      </c>
      <c r="I5603" t="s">
        <v>392</v>
      </c>
      <c r="J5603" t="s">
        <v>393</v>
      </c>
    </row>
    <row r="5604" spans="1:10" x14ac:dyDescent="0.2">
      <c r="A5604">
        <v>11</v>
      </c>
      <c r="B5604" t="s">
        <v>40</v>
      </c>
      <c r="C5604">
        <v>30</v>
      </c>
      <c r="D5604">
        <v>15</v>
      </c>
      <c r="E5604">
        <v>1</v>
      </c>
      <c r="F5604">
        <v>32</v>
      </c>
      <c r="G5604">
        <v>1738</v>
      </c>
      <c r="H5604">
        <v>0.69999998807907104</v>
      </c>
      <c r="I5604" t="s">
        <v>392</v>
      </c>
      <c r="J5604" t="s">
        <v>393</v>
      </c>
    </row>
    <row r="5606" spans="1:10" x14ac:dyDescent="0.2">
      <c r="A5606" t="s">
        <v>394</v>
      </c>
    </row>
    <row r="5607" spans="1:10" x14ac:dyDescent="0.2">
      <c r="A5607" t="s">
        <v>395</v>
      </c>
      <c r="B5607" t="s">
        <v>396</v>
      </c>
      <c r="C5607">
        <v>2</v>
      </c>
      <c r="D5607">
        <v>3</v>
      </c>
      <c r="E5607">
        <v>4</v>
      </c>
      <c r="F5607">
        <v>5</v>
      </c>
    </row>
    <row r="5608" spans="1:10" x14ac:dyDescent="0.2">
      <c r="A5608">
        <v>1</v>
      </c>
      <c r="B5608" t="s">
        <v>397</v>
      </c>
      <c r="C5608" t="s">
        <v>398</v>
      </c>
      <c r="D5608" t="s">
        <v>392</v>
      </c>
      <c r="E5608" t="s">
        <v>399</v>
      </c>
      <c r="F5608" t="s">
        <v>400</v>
      </c>
    </row>
    <row r="5609" spans="1:10" x14ac:dyDescent="0.2">
      <c r="A5609">
        <v>2</v>
      </c>
      <c r="B5609" t="s">
        <v>392</v>
      </c>
      <c r="C5609" t="s">
        <v>401</v>
      </c>
      <c r="D5609" t="s">
        <v>392</v>
      </c>
      <c r="E5609" t="s">
        <v>402</v>
      </c>
      <c r="F5609" t="s">
        <v>403</v>
      </c>
    </row>
    <row r="5610" spans="1:10" x14ac:dyDescent="0.2">
      <c r="A5610">
        <v>3</v>
      </c>
      <c r="B5610" t="s">
        <v>392</v>
      </c>
      <c r="C5610" t="s">
        <v>404</v>
      </c>
      <c r="D5610" t="s">
        <v>392</v>
      </c>
      <c r="E5610" t="s">
        <v>405</v>
      </c>
      <c r="F5610" t="s">
        <v>40</v>
      </c>
    </row>
    <row r="5611" spans="1:10" x14ac:dyDescent="0.2">
      <c r="A5611">
        <v>4</v>
      </c>
      <c r="B5611" t="s">
        <v>392</v>
      </c>
      <c r="C5611" t="s">
        <v>392</v>
      </c>
      <c r="D5611" t="s">
        <v>392</v>
      </c>
      <c r="E5611" t="s">
        <v>406</v>
      </c>
      <c r="F5611" t="s">
        <v>392</v>
      </c>
    </row>
    <row r="5613" spans="1:10" x14ac:dyDescent="0.2">
      <c r="A5613" t="s">
        <v>407</v>
      </c>
    </row>
    <row r="5615" spans="1:10" x14ac:dyDescent="0.2">
      <c r="A5615" t="s">
        <v>408</v>
      </c>
    </row>
    <row r="5616" spans="1:10" x14ac:dyDescent="0.2">
      <c r="A5616" t="s">
        <v>21</v>
      </c>
      <c r="B5616" t="s">
        <v>22</v>
      </c>
      <c r="C5616" t="s">
        <v>409</v>
      </c>
      <c r="D5616" t="s">
        <v>43</v>
      </c>
      <c r="E5616" t="s">
        <v>410</v>
      </c>
      <c r="F5616" t="s">
        <v>46</v>
      </c>
      <c r="G5616" t="s">
        <v>47</v>
      </c>
      <c r="H5616" t="s">
        <v>30</v>
      </c>
    </row>
    <row r="5617" spans="1:9" x14ac:dyDescent="0.2">
      <c r="A5617">
        <v>1</v>
      </c>
      <c r="B5617" t="s">
        <v>30</v>
      </c>
      <c r="C5617" t="s">
        <v>411</v>
      </c>
      <c r="D5617">
        <v>3.7672998905181885</v>
      </c>
      <c r="E5617">
        <v>3.4723999500274658</v>
      </c>
      <c r="F5617">
        <v>21.532199859619141</v>
      </c>
      <c r="G5617">
        <v>0.16130000352859497</v>
      </c>
      <c r="H5617">
        <v>1</v>
      </c>
    </row>
    <row r="5618" spans="1:9" x14ac:dyDescent="0.2">
      <c r="A5618">
        <v>2</v>
      </c>
      <c r="B5618" t="s">
        <v>31</v>
      </c>
      <c r="C5618" t="s">
        <v>412</v>
      </c>
      <c r="D5618">
        <v>7.5739998817443848</v>
      </c>
      <c r="E5618">
        <v>1.614799976348877</v>
      </c>
      <c r="F5618">
        <v>1.996399998664856</v>
      </c>
      <c r="G5618">
        <v>0.80889999866485596</v>
      </c>
      <c r="H5618">
        <v>1</v>
      </c>
    </row>
    <row r="5619" spans="1:9" x14ac:dyDescent="0.2">
      <c r="A5619">
        <v>3</v>
      </c>
      <c r="B5619" t="s">
        <v>50</v>
      </c>
      <c r="C5619" t="s">
        <v>413</v>
      </c>
      <c r="D5619">
        <v>15.250300407409668</v>
      </c>
      <c r="E5619">
        <v>1.0709999799728394</v>
      </c>
      <c r="F5619">
        <v>1.2035000324249268</v>
      </c>
      <c r="G5619">
        <v>0.88969999551773071</v>
      </c>
      <c r="H5619">
        <v>1.0002000331878662</v>
      </c>
    </row>
    <row r="5620" spans="1:9" x14ac:dyDescent="0.2">
      <c r="A5620">
        <v>4</v>
      </c>
      <c r="B5620" t="s">
        <v>51</v>
      </c>
      <c r="C5620" t="s">
        <v>414</v>
      </c>
      <c r="D5620">
        <v>24.793899536132812</v>
      </c>
      <c r="E5620">
        <v>0.86309999227523804</v>
      </c>
      <c r="F5620">
        <v>0.93500000238418579</v>
      </c>
      <c r="G5620">
        <v>0.92309999465942383</v>
      </c>
      <c r="H5620">
        <v>1.0001000165939331</v>
      </c>
    </row>
    <row r="5621" spans="1:9" x14ac:dyDescent="0.2">
      <c r="A5621">
        <v>5</v>
      </c>
      <c r="B5621" t="s">
        <v>52</v>
      </c>
      <c r="C5621" t="s">
        <v>415</v>
      </c>
      <c r="D5621">
        <v>11.592599868774414</v>
      </c>
      <c r="E5621">
        <v>5.3768000602722168</v>
      </c>
      <c r="F5621">
        <v>10.723799705505371</v>
      </c>
      <c r="G5621">
        <v>0.49950000643730164</v>
      </c>
      <c r="H5621">
        <v>1.0038000345230103</v>
      </c>
    </row>
    <row r="5622" spans="1:9" x14ac:dyDescent="0.2">
      <c r="A5622">
        <v>6</v>
      </c>
      <c r="B5622" t="s">
        <v>53</v>
      </c>
      <c r="C5622" t="s">
        <v>416</v>
      </c>
      <c r="D5622">
        <v>21.579999923706055</v>
      </c>
      <c r="E5622">
        <v>3.6456000804901123</v>
      </c>
      <c r="F5622">
        <v>5.8873000144958496</v>
      </c>
      <c r="G5622">
        <v>0.61500000953674316</v>
      </c>
      <c r="H5622">
        <v>1.0068999528884888</v>
      </c>
    </row>
    <row r="5623" spans="1:9" x14ac:dyDescent="0.2">
      <c r="A5623">
        <v>7</v>
      </c>
      <c r="B5623" t="s">
        <v>54</v>
      </c>
      <c r="C5623" t="s">
        <v>414</v>
      </c>
      <c r="D5623">
        <v>55.340999603271484</v>
      </c>
      <c r="E5623">
        <v>3.2097001075744629</v>
      </c>
      <c r="F5623">
        <v>4.4021000862121582</v>
      </c>
      <c r="G5623">
        <v>0.72850000858306885</v>
      </c>
      <c r="H5623">
        <v>1.0009000301361084</v>
      </c>
    </row>
    <row r="5624" spans="1:9" x14ac:dyDescent="0.2">
      <c r="A5624">
        <v>8</v>
      </c>
      <c r="B5624" t="s">
        <v>55</v>
      </c>
      <c r="C5624" t="s">
        <v>416</v>
      </c>
      <c r="D5624">
        <v>20.350000381469727</v>
      </c>
      <c r="E5624">
        <v>4.6729998588562012</v>
      </c>
      <c r="F5624">
        <v>7.9214000701904297</v>
      </c>
      <c r="G5624">
        <v>0.58609998226165771</v>
      </c>
      <c r="H5624">
        <v>1.0065000057220459</v>
      </c>
    </row>
    <row r="5625" spans="1:9" x14ac:dyDescent="0.2">
      <c r="A5625">
        <v>9</v>
      </c>
      <c r="B5625" t="s">
        <v>56</v>
      </c>
      <c r="C5625" t="s">
        <v>417</v>
      </c>
      <c r="D5625">
        <v>23.877099990844727</v>
      </c>
      <c r="E5625">
        <v>0.19910000264644623</v>
      </c>
      <c r="F5625">
        <v>0.20250000059604645</v>
      </c>
      <c r="G5625">
        <v>0.98320001363754272</v>
      </c>
      <c r="H5625">
        <v>1</v>
      </c>
    </row>
    <row r="5626" spans="1:9" x14ac:dyDescent="0.2">
      <c r="A5626">
        <v>10</v>
      </c>
      <c r="B5626" t="s">
        <v>57</v>
      </c>
      <c r="C5626" t="s">
        <v>418</v>
      </c>
      <c r="D5626">
        <v>42.30059814453125</v>
      </c>
      <c r="E5626">
        <v>0.26780000329017639</v>
      </c>
      <c r="F5626">
        <v>0.27369999885559082</v>
      </c>
      <c r="G5626">
        <v>0.97869998216629028</v>
      </c>
      <c r="H5626">
        <v>1</v>
      </c>
    </row>
    <row r="5627" spans="1:9" x14ac:dyDescent="0.2">
      <c r="A5627">
        <v>11</v>
      </c>
      <c r="B5627" t="s">
        <v>58</v>
      </c>
      <c r="C5627" t="s">
        <v>419</v>
      </c>
      <c r="D5627">
        <v>99.9833984375</v>
      </c>
      <c r="E5627">
        <v>0.59130001068115234</v>
      </c>
      <c r="F5627">
        <v>0.60600000619888306</v>
      </c>
      <c r="G5627">
        <v>0.9757000207901001</v>
      </c>
      <c r="H5627">
        <v>1</v>
      </c>
    </row>
    <row r="5629" spans="1:9" x14ac:dyDescent="0.2">
      <c r="A5629" t="s">
        <v>420</v>
      </c>
    </row>
    <row r="5630" spans="1:9" x14ac:dyDescent="0.2">
      <c r="A5630" t="s">
        <v>21</v>
      </c>
      <c r="B5630" t="s">
        <v>22</v>
      </c>
      <c r="C5630" t="s">
        <v>421</v>
      </c>
      <c r="D5630" t="s">
        <v>24</v>
      </c>
      <c r="E5630" t="s">
        <v>422</v>
      </c>
      <c r="F5630" t="s">
        <v>423</v>
      </c>
      <c r="G5630" t="s">
        <v>27</v>
      </c>
      <c r="H5630" t="s">
        <v>424</v>
      </c>
      <c r="I5630" t="s">
        <v>425</v>
      </c>
    </row>
    <row r="5631" spans="1:9" x14ac:dyDescent="0.2">
      <c r="A5631">
        <v>1</v>
      </c>
      <c r="B5631" t="s">
        <v>30</v>
      </c>
      <c r="C5631">
        <v>2.0010000767456404E-8</v>
      </c>
      <c r="D5631">
        <v>518.70001220703125</v>
      </c>
      <c r="E5631">
        <v>137.5</v>
      </c>
      <c r="F5631">
        <v>84</v>
      </c>
      <c r="G5631">
        <v>0.74000000953674316</v>
      </c>
      <c r="H5631" t="s">
        <v>426</v>
      </c>
      <c r="I5631" t="s">
        <v>427</v>
      </c>
    </row>
    <row r="5632" spans="1:9" x14ac:dyDescent="0.2">
      <c r="A5632">
        <v>2</v>
      </c>
      <c r="B5632" t="s">
        <v>31</v>
      </c>
      <c r="C5632">
        <v>2.0010000767456404E-8</v>
      </c>
      <c r="D5632">
        <v>2201.199951171875</v>
      </c>
      <c r="E5632">
        <v>15.699999809265137</v>
      </c>
      <c r="F5632">
        <v>11</v>
      </c>
      <c r="G5632">
        <v>0.30000001192092896</v>
      </c>
      <c r="H5632" t="s">
        <v>426</v>
      </c>
      <c r="I5632" t="s">
        <v>428</v>
      </c>
    </row>
    <row r="5633" spans="1:10" x14ac:dyDescent="0.2">
      <c r="A5633">
        <v>3</v>
      </c>
      <c r="B5633" t="s">
        <v>32</v>
      </c>
      <c r="C5633">
        <v>2.0010000767456404E-8</v>
      </c>
      <c r="D5633">
        <v>5679.7998046875</v>
      </c>
      <c r="E5633">
        <v>33.599998474121094</v>
      </c>
      <c r="F5633">
        <v>22.700000762939453</v>
      </c>
      <c r="G5633">
        <v>0.18999999761581421</v>
      </c>
      <c r="H5633" t="s">
        <v>426</v>
      </c>
      <c r="I5633" t="s">
        <v>429</v>
      </c>
    </row>
    <row r="5634" spans="1:10" x14ac:dyDescent="0.2">
      <c r="A5634">
        <v>4</v>
      </c>
      <c r="B5634" t="s">
        <v>33</v>
      </c>
      <c r="C5634">
        <v>1.9990000765801597E-8</v>
      </c>
      <c r="D5634">
        <v>9333.5</v>
      </c>
      <c r="E5634">
        <v>48.799999237060547</v>
      </c>
      <c r="F5634">
        <v>43.299999237060547</v>
      </c>
      <c r="G5634">
        <v>0.15000000596046448</v>
      </c>
      <c r="H5634" t="s">
        <v>426</v>
      </c>
      <c r="I5634" t="s">
        <v>430</v>
      </c>
    </row>
    <row r="5635" spans="1:10" x14ac:dyDescent="0.2">
      <c r="A5635">
        <v>5</v>
      </c>
      <c r="B5635" t="s">
        <v>34</v>
      </c>
      <c r="C5635">
        <v>1.9990000765801597E-8</v>
      </c>
      <c r="D5635">
        <v>946.0999755859375</v>
      </c>
      <c r="E5635">
        <v>8</v>
      </c>
      <c r="F5635">
        <v>6</v>
      </c>
      <c r="G5635">
        <v>0.46000000834465027</v>
      </c>
      <c r="H5635" t="s">
        <v>426</v>
      </c>
      <c r="I5635" t="s">
        <v>431</v>
      </c>
    </row>
    <row r="5636" spans="1:10" x14ac:dyDescent="0.2">
      <c r="A5636">
        <v>6</v>
      </c>
      <c r="B5636" t="s">
        <v>35</v>
      </c>
      <c r="C5636">
        <v>1.9999999878450581E-8</v>
      </c>
      <c r="D5636">
        <v>3476.10009765625</v>
      </c>
      <c r="E5636">
        <v>37.200000762939453</v>
      </c>
      <c r="F5636">
        <v>18.200000762939453</v>
      </c>
      <c r="G5636">
        <v>0.23999999463558197</v>
      </c>
      <c r="H5636" t="s">
        <v>426</v>
      </c>
      <c r="I5636" t="s">
        <v>432</v>
      </c>
    </row>
    <row r="5637" spans="1:10" x14ac:dyDescent="0.2">
      <c r="A5637">
        <v>7</v>
      </c>
      <c r="B5637" t="s">
        <v>36</v>
      </c>
      <c r="C5637">
        <v>1.9990000765801597E-8</v>
      </c>
      <c r="D5637">
        <v>10542.5</v>
      </c>
      <c r="E5637">
        <v>126.69999694824219</v>
      </c>
      <c r="F5637">
        <v>38.400001525878906</v>
      </c>
      <c r="G5637">
        <v>0.14000000059604645</v>
      </c>
      <c r="H5637" t="s">
        <v>426</v>
      </c>
      <c r="I5637" t="s">
        <v>430</v>
      </c>
    </row>
    <row r="5638" spans="1:10" x14ac:dyDescent="0.2">
      <c r="A5638">
        <v>8</v>
      </c>
      <c r="B5638" t="s">
        <v>37</v>
      </c>
      <c r="C5638">
        <v>1.9999999878450581E-8</v>
      </c>
      <c r="D5638">
        <v>2742.5</v>
      </c>
      <c r="E5638">
        <v>17.200000762939453</v>
      </c>
      <c r="F5638">
        <v>15</v>
      </c>
      <c r="G5638">
        <v>0.27000001072883606</v>
      </c>
      <c r="H5638" t="s">
        <v>426</v>
      </c>
      <c r="I5638" t="s">
        <v>432</v>
      </c>
    </row>
    <row r="5639" spans="1:10" x14ac:dyDescent="0.2">
      <c r="A5639">
        <v>9</v>
      </c>
      <c r="B5639" t="s">
        <v>38</v>
      </c>
      <c r="C5639">
        <v>1.9990000765801597E-8</v>
      </c>
      <c r="D5639">
        <v>2234.10009765625</v>
      </c>
      <c r="E5639">
        <v>26</v>
      </c>
      <c r="F5639">
        <v>23.200000762939453</v>
      </c>
      <c r="G5639">
        <v>0.30000001192092896</v>
      </c>
      <c r="H5639" t="s">
        <v>426</v>
      </c>
      <c r="I5639" t="s">
        <v>433</v>
      </c>
    </row>
    <row r="5640" spans="1:10" x14ac:dyDescent="0.2">
      <c r="A5640">
        <v>10</v>
      </c>
      <c r="B5640" t="s">
        <v>39</v>
      </c>
      <c r="C5640">
        <v>1.9990000765801597E-8</v>
      </c>
      <c r="D5640">
        <v>3787.300048828125</v>
      </c>
      <c r="E5640">
        <v>69.599998474121094</v>
      </c>
      <c r="F5640">
        <v>20.200000762939453</v>
      </c>
      <c r="G5640">
        <v>0.23000000417232513</v>
      </c>
      <c r="H5640" t="s">
        <v>426</v>
      </c>
      <c r="I5640" t="s">
        <v>434</v>
      </c>
    </row>
    <row r="5641" spans="1:10" x14ac:dyDescent="0.2">
      <c r="A5641">
        <v>11</v>
      </c>
      <c r="B5641" t="s">
        <v>40</v>
      </c>
      <c r="C5641">
        <v>2.0010000767456404E-8</v>
      </c>
      <c r="D5641">
        <v>4901</v>
      </c>
      <c r="E5641">
        <v>11.699999809265137</v>
      </c>
      <c r="F5641">
        <v>9.8999996185302734</v>
      </c>
      <c r="G5641">
        <v>0.20000000298023224</v>
      </c>
      <c r="H5641" t="s">
        <v>426</v>
      </c>
      <c r="I5641" t="s">
        <v>435</v>
      </c>
    </row>
    <row r="5643" spans="1:10" x14ac:dyDescent="0.2">
      <c r="A5643" t="s">
        <v>62</v>
      </c>
    </row>
    <row r="5646" spans="1:10" x14ac:dyDescent="0.2">
      <c r="A5646" t="s">
        <v>368</v>
      </c>
    </row>
    <row r="5647" spans="1:10" x14ac:dyDescent="0.2">
      <c r="A5647" t="s">
        <v>369</v>
      </c>
    </row>
    <row r="5648" spans="1:10" x14ac:dyDescent="0.2">
      <c r="A5648" t="s">
        <v>21</v>
      </c>
      <c r="B5648" t="s">
        <v>22</v>
      </c>
      <c r="C5648" t="s">
        <v>370</v>
      </c>
      <c r="D5648" t="s">
        <v>371</v>
      </c>
      <c r="E5648" t="s">
        <v>372</v>
      </c>
      <c r="F5648" t="s">
        <v>373</v>
      </c>
      <c r="G5648" t="s">
        <v>374</v>
      </c>
      <c r="H5648" t="s">
        <v>375</v>
      </c>
      <c r="I5648" t="s">
        <v>376</v>
      </c>
      <c r="J5648" t="s">
        <v>377</v>
      </c>
    </row>
    <row r="5649" spans="1:10" x14ac:dyDescent="0.2">
      <c r="A5649">
        <v>1</v>
      </c>
      <c r="B5649" t="s">
        <v>30</v>
      </c>
      <c r="C5649" t="s">
        <v>378</v>
      </c>
      <c r="D5649" t="s">
        <v>379</v>
      </c>
      <c r="E5649">
        <v>1</v>
      </c>
      <c r="F5649">
        <v>15</v>
      </c>
      <c r="G5649">
        <v>84.869003295898438</v>
      </c>
      <c r="H5649">
        <v>1.8320000171661377</v>
      </c>
      <c r="I5649">
        <v>6</v>
      </c>
      <c r="J5649">
        <v>5</v>
      </c>
    </row>
    <row r="5650" spans="1:10" x14ac:dyDescent="0.2">
      <c r="A5650">
        <v>2</v>
      </c>
      <c r="B5650" t="s">
        <v>31</v>
      </c>
      <c r="C5650" t="s">
        <v>378</v>
      </c>
      <c r="D5650" t="s">
        <v>380</v>
      </c>
      <c r="E5650">
        <v>2</v>
      </c>
      <c r="F5650">
        <v>15</v>
      </c>
      <c r="G5650">
        <v>151.10800170898438</v>
      </c>
      <c r="H5650">
        <v>0.47277998924255371</v>
      </c>
      <c r="I5650">
        <v>2</v>
      </c>
      <c r="J5650">
        <v>2</v>
      </c>
    </row>
    <row r="5651" spans="1:10" x14ac:dyDescent="0.2">
      <c r="A5651">
        <v>3</v>
      </c>
      <c r="B5651" t="s">
        <v>32</v>
      </c>
      <c r="C5651" t="s">
        <v>378</v>
      </c>
      <c r="D5651" t="s">
        <v>380</v>
      </c>
      <c r="E5651">
        <v>2</v>
      </c>
      <c r="F5651">
        <v>15</v>
      </c>
      <c r="G5651">
        <v>119.48699951171875</v>
      </c>
      <c r="H5651">
        <v>0.37413999438285828</v>
      </c>
      <c r="I5651">
        <v>3</v>
      </c>
      <c r="J5651">
        <v>7</v>
      </c>
    </row>
    <row r="5652" spans="1:10" x14ac:dyDescent="0.2">
      <c r="A5652">
        <v>4</v>
      </c>
      <c r="B5652" t="s">
        <v>33</v>
      </c>
      <c r="C5652" t="s">
        <v>378</v>
      </c>
      <c r="D5652" t="s">
        <v>380</v>
      </c>
      <c r="E5652">
        <v>2</v>
      </c>
      <c r="F5652">
        <v>15</v>
      </c>
      <c r="G5652">
        <v>107.24500274658203</v>
      </c>
      <c r="H5652">
        <v>0.33583998680114746</v>
      </c>
      <c r="I5652">
        <v>2</v>
      </c>
      <c r="J5652">
        <v>2.4000000953674316</v>
      </c>
    </row>
    <row r="5653" spans="1:10" x14ac:dyDescent="0.2">
      <c r="A5653">
        <v>5</v>
      </c>
      <c r="B5653" t="s">
        <v>34</v>
      </c>
      <c r="C5653" t="s">
        <v>378</v>
      </c>
      <c r="D5653" t="s">
        <v>381</v>
      </c>
      <c r="E5653">
        <v>4</v>
      </c>
      <c r="F5653">
        <v>15</v>
      </c>
      <c r="G5653">
        <v>129.45700073242188</v>
      </c>
      <c r="H5653">
        <v>1.1910099983215332</v>
      </c>
      <c r="I5653">
        <v>4.9000000953674316</v>
      </c>
      <c r="J5653">
        <v>4.1999998092651367</v>
      </c>
    </row>
    <row r="5654" spans="1:10" x14ac:dyDescent="0.2">
      <c r="A5654">
        <v>6</v>
      </c>
      <c r="B5654" t="s">
        <v>35</v>
      </c>
      <c r="C5654" t="s">
        <v>378</v>
      </c>
      <c r="D5654" t="s">
        <v>381</v>
      </c>
      <c r="E5654">
        <v>4</v>
      </c>
      <c r="F5654">
        <v>15</v>
      </c>
      <c r="G5654">
        <v>90.679000854492188</v>
      </c>
      <c r="H5654">
        <v>0.83393001556396484</v>
      </c>
      <c r="I5654">
        <v>5.5</v>
      </c>
      <c r="J5654">
        <v>5.9000000953674316</v>
      </c>
    </row>
    <row r="5655" spans="1:10" x14ac:dyDescent="0.2">
      <c r="A5655">
        <v>7</v>
      </c>
      <c r="B5655" t="s">
        <v>36</v>
      </c>
      <c r="C5655" t="s">
        <v>378</v>
      </c>
      <c r="D5655" t="s">
        <v>381</v>
      </c>
      <c r="E5655">
        <v>4</v>
      </c>
      <c r="F5655">
        <v>15</v>
      </c>
      <c r="G5655">
        <v>77.502998352050781</v>
      </c>
      <c r="H5655">
        <v>0.71253997087478638</v>
      </c>
      <c r="I5655">
        <v>3.2999999523162842</v>
      </c>
      <c r="J5655">
        <v>4.0999999046325684</v>
      </c>
    </row>
    <row r="5656" spans="1:10" x14ac:dyDescent="0.2">
      <c r="A5656">
        <v>8</v>
      </c>
      <c r="B5656" t="s">
        <v>37</v>
      </c>
      <c r="C5656" t="s">
        <v>378</v>
      </c>
      <c r="D5656" t="s">
        <v>381</v>
      </c>
      <c r="E5656">
        <v>4</v>
      </c>
      <c r="F5656">
        <v>15</v>
      </c>
      <c r="G5656">
        <v>107.51300048828125</v>
      </c>
      <c r="H5656">
        <v>0.98900002241134644</v>
      </c>
      <c r="I5656">
        <v>7.5</v>
      </c>
      <c r="J5656">
        <v>3</v>
      </c>
    </row>
    <row r="5657" spans="1:10" x14ac:dyDescent="0.2">
      <c r="A5657">
        <v>9</v>
      </c>
      <c r="B5657" t="s">
        <v>38</v>
      </c>
      <c r="C5657" t="s">
        <v>378</v>
      </c>
      <c r="D5657" t="s">
        <v>382</v>
      </c>
      <c r="E5657">
        <v>5</v>
      </c>
      <c r="F5657">
        <v>15</v>
      </c>
      <c r="G5657">
        <v>134.93400573730469</v>
      </c>
      <c r="H5657">
        <v>0.19359999895095825</v>
      </c>
      <c r="I5657">
        <v>3.5</v>
      </c>
      <c r="J5657">
        <v>3.5999999046325684</v>
      </c>
    </row>
    <row r="5658" spans="1:10" x14ac:dyDescent="0.2">
      <c r="A5658">
        <v>10</v>
      </c>
      <c r="B5658" t="s">
        <v>39</v>
      </c>
      <c r="C5658" t="s">
        <v>378</v>
      </c>
      <c r="D5658" t="s">
        <v>382</v>
      </c>
      <c r="E5658">
        <v>5</v>
      </c>
      <c r="F5658">
        <v>15</v>
      </c>
      <c r="G5658">
        <v>146.42500305175781</v>
      </c>
      <c r="H5658">
        <v>0.21017999947071075</v>
      </c>
      <c r="I5658">
        <v>1</v>
      </c>
      <c r="J5658">
        <v>3.2999999523162842</v>
      </c>
    </row>
    <row r="5659" spans="1:10" x14ac:dyDescent="0.2">
      <c r="A5659">
        <v>11</v>
      </c>
      <c r="B5659" t="s">
        <v>40</v>
      </c>
      <c r="C5659" t="s">
        <v>378</v>
      </c>
      <c r="D5659" t="s">
        <v>382</v>
      </c>
      <c r="E5659">
        <v>5</v>
      </c>
      <c r="F5659">
        <v>15</v>
      </c>
      <c r="G5659">
        <v>191.38900756835938</v>
      </c>
      <c r="H5659">
        <v>0.27485001087188721</v>
      </c>
      <c r="I5659">
        <v>3</v>
      </c>
      <c r="J5659">
        <v>4</v>
      </c>
    </row>
    <row r="5661" spans="1:10" x14ac:dyDescent="0.2">
      <c r="A5661" t="s">
        <v>21</v>
      </c>
      <c r="B5661" t="s">
        <v>22</v>
      </c>
      <c r="C5661" t="s">
        <v>383</v>
      </c>
      <c r="D5661" t="s">
        <v>384</v>
      </c>
      <c r="E5661" t="s">
        <v>385</v>
      </c>
      <c r="F5661" t="s">
        <v>386</v>
      </c>
      <c r="G5661" t="s">
        <v>387</v>
      </c>
      <c r="H5661" t="s">
        <v>388</v>
      </c>
      <c r="I5661" t="s">
        <v>389</v>
      </c>
      <c r="J5661" t="s">
        <v>390</v>
      </c>
    </row>
    <row r="5662" spans="1:10" x14ac:dyDescent="0.2">
      <c r="A5662">
        <v>1</v>
      </c>
      <c r="B5662" t="s">
        <v>30</v>
      </c>
      <c r="C5662">
        <v>10</v>
      </c>
      <c r="D5662">
        <v>5</v>
      </c>
      <c r="E5662">
        <v>1</v>
      </c>
      <c r="F5662">
        <v>64</v>
      </c>
      <c r="G5662">
        <v>1630</v>
      </c>
      <c r="H5662">
        <v>0.69999998807907104</v>
      </c>
      <c r="I5662">
        <v>9.3000001907348633</v>
      </c>
      <c r="J5662" t="s">
        <v>391</v>
      </c>
    </row>
    <row r="5663" spans="1:10" x14ac:dyDescent="0.2">
      <c r="A5663">
        <v>2</v>
      </c>
      <c r="B5663" t="s">
        <v>31</v>
      </c>
      <c r="C5663">
        <v>20</v>
      </c>
      <c r="D5663">
        <v>10</v>
      </c>
      <c r="E5663">
        <v>0</v>
      </c>
      <c r="F5663">
        <v>64</v>
      </c>
      <c r="G5663">
        <v>1686</v>
      </c>
      <c r="H5663">
        <v>0.69999998807907104</v>
      </c>
      <c r="I5663" t="s">
        <v>392</v>
      </c>
      <c r="J5663" t="s">
        <v>393</v>
      </c>
    </row>
    <row r="5664" spans="1:10" x14ac:dyDescent="0.2">
      <c r="A5664">
        <v>3</v>
      </c>
      <c r="B5664" t="s">
        <v>32</v>
      </c>
      <c r="C5664">
        <v>20</v>
      </c>
      <c r="D5664">
        <v>10</v>
      </c>
      <c r="E5664">
        <v>0</v>
      </c>
      <c r="F5664">
        <v>64</v>
      </c>
      <c r="G5664">
        <v>1672</v>
      </c>
      <c r="H5664">
        <v>0.69999998807907104</v>
      </c>
      <c r="I5664" t="s">
        <v>392</v>
      </c>
      <c r="J5664" t="s">
        <v>393</v>
      </c>
    </row>
    <row r="5665" spans="1:10" x14ac:dyDescent="0.2">
      <c r="A5665">
        <v>4</v>
      </c>
      <c r="B5665" t="s">
        <v>33</v>
      </c>
      <c r="C5665">
        <v>20</v>
      </c>
      <c r="D5665">
        <v>10</v>
      </c>
      <c r="E5665">
        <v>1</v>
      </c>
      <c r="F5665">
        <v>64</v>
      </c>
      <c r="G5665">
        <v>1664</v>
      </c>
      <c r="H5665">
        <v>0.69999998807907104</v>
      </c>
      <c r="I5665" t="s">
        <v>392</v>
      </c>
      <c r="J5665" t="s">
        <v>393</v>
      </c>
    </row>
    <row r="5666" spans="1:10" x14ac:dyDescent="0.2">
      <c r="A5666">
        <v>5</v>
      </c>
      <c r="B5666" t="s">
        <v>34</v>
      </c>
      <c r="C5666">
        <v>10</v>
      </c>
      <c r="D5666">
        <v>5</v>
      </c>
      <c r="E5666">
        <v>1</v>
      </c>
      <c r="F5666">
        <v>32</v>
      </c>
      <c r="G5666">
        <v>1658</v>
      </c>
      <c r="H5666">
        <v>0.69999998807907104</v>
      </c>
      <c r="I5666">
        <v>9.3000001907348633</v>
      </c>
      <c r="J5666" t="s">
        <v>391</v>
      </c>
    </row>
    <row r="5667" spans="1:10" x14ac:dyDescent="0.2">
      <c r="A5667">
        <v>6</v>
      </c>
      <c r="B5667" t="s">
        <v>35</v>
      </c>
      <c r="C5667">
        <v>20</v>
      </c>
      <c r="D5667">
        <v>10</v>
      </c>
      <c r="E5667">
        <v>1</v>
      </c>
      <c r="F5667">
        <v>32</v>
      </c>
      <c r="G5667">
        <v>1632</v>
      </c>
      <c r="H5667">
        <v>0.69999998807907104</v>
      </c>
      <c r="I5667">
        <v>9.3000001907348633</v>
      </c>
      <c r="J5667" t="s">
        <v>391</v>
      </c>
    </row>
    <row r="5668" spans="1:10" x14ac:dyDescent="0.2">
      <c r="A5668">
        <v>7</v>
      </c>
      <c r="B5668" t="s">
        <v>36</v>
      </c>
      <c r="C5668">
        <v>20</v>
      </c>
      <c r="D5668">
        <v>10</v>
      </c>
      <c r="E5668">
        <v>1</v>
      </c>
      <c r="F5668">
        <v>32</v>
      </c>
      <c r="G5668">
        <v>1622</v>
      </c>
      <c r="H5668">
        <v>0.69999998807907104</v>
      </c>
      <c r="I5668">
        <v>9.3000001907348633</v>
      </c>
      <c r="J5668" t="s">
        <v>391</v>
      </c>
    </row>
    <row r="5669" spans="1:10" x14ac:dyDescent="0.2">
      <c r="A5669">
        <v>8</v>
      </c>
      <c r="B5669" t="s">
        <v>37</v>
      </c>
      <c r="C5669">
        <v>20</v>
      </c>
      <c r="D5669">
        <v>10</v>
      </c>
      <c r="E5669">
        <v>1</v>
      </c>
      <c r="F5669">
        <v>32</v>
      </c>
      <c r="G5669">
        <v>1642</v>
      </c>
      <c r="H5669">
        <v>0.69999998807907104</v>
      </c>
      <c r="I5669">
        <v>9.3000001907348633</v>
      </c>
      <c r="J5669" t="s">
        <v>391</v>
      </c>
    </row>
    <row r="5670" spans="1:10" x14ac:dyDescent="0.2">
      <c r="A5670">
        <v>9</v>
      </c>
      <c r="B5670" t="s">
        <v>38</v>
      </c>
      <c r="C5670">
        <v>20</v>
      </c>
      <c r="D5670">
        <v>10</v>
      </c>
      <c r="E5670">
        <v>1</v>
      </c>
      <c r="F5670">
        <v>32</v>
      </c>
      <c r="G5670">
        <v>1690</v>
      </c>
      <c r="H5670">
        <v>0.69999998807907104</v>
      </c>
      <c r="I5670" t="s">
        <v>392</v>
      </c>
      <c r="J5670" t="s">
        <v>393</v>
      </c>
    </row>
    <row r="5671" spans="1:10" x14ac:dyDescent="0.2">
      <c r="A5671">
        <v>10</v>
      </c>
      <c r="B5671" t="s">
        <v>39</v>
      </c>
      <c r="C5671">
        <v>30</v>
      </c>
      <c r="D5671">
        <v>15</v>
      </c>
      <c r="E5671">
        <v>0</v>
      </c>
      <c r="F5671">
        <v>32</v>
      </c>
      <c r="G5671">
        <v>1706</v>
      </c>
      <c r="H5671">
        <v>0.69999998807907104</v>
      </c>
      <c r="I5671" t="s">
        <v>392</v>
      </c>
      <c r="J5671" t="s">
        <v>393</v>
      </c>
    </row>
    <row r="5672" spans="1:10" x14ac:dyDescent="0.2">
      <c r="A5672">
        <v>11</v>
      </c>
      <c r="B5672" t="s">
        <v>40</v>
      </c>
      <c r="C5672">
        <v>30</v>
      </c>
      <c r="D5672">
        <v>15</v>
      </c>
      <c r="E5672">
        <v>1</v>
      </c>
      <c r="F5672">
        <v>32</v>
      </c>
      <c r="G5672">
        <v>1738</v>
      </c>
      <c r="H5672">
        <v>0.69999998807907104</v>
      </c>
      <c r="I5672" t="s">
        <v>392</v>
      </c>
      <c r="J5672" t="s">
        <v>393</v>
      </c>
    </row>
    <row r="5674" spans="1:10" x14ac:dyDescent="0.2">
      <c r="A5674" t="s">
        <v>394</v>
      </c>
    </row>
    <row r="5675" spans="1:10" x14ac:dyDescent="0.2">
      <c r="A5675" t="s">
        <v>395</v>
      </c>
      <c r="B5675" t="s">
        <v>396</v>
      </c>
      <c r="C5675">
        <v>2</v>
      </c>
      <c r="D5675">
        <v>3</v>
      </c>
      <c r="E5675">
        <v>4</v>
      </c>
      <c r="F5675">
        <v>5</v>
      </c>
    </row>
    <row r="5676" spans="1:10" x14ac:dyDescent="0.2">
      <c r="A5676">
        <v>1</v>
      </c>
      <c r="B5676" t="s">
        <v>397</v>
      </c>
      <c r="C5676" t="s">
        <v>398</v>
      </c>
      <c r="D5676" t="s">
        <v>392</v>
      </c>
      <c r="E5676" t="s">
        <v>399</v>
      </c>
      <c r="F5676" t="s">
        <v>400</v>
      </c>
    </row>
    <row r="5677" spans="1:10" x14ac:dyDescent="0.2">
      <c r="A5677">
        <v>2</v>
      </c>
      <c r="B5677" t="s">
        <v>392</v>
      </c>
      <c r="C5677" t="s">
        <v>401</v>
      </c>
      <c r="D5677" t="s">
        <v>392</v>
      </c>
      <c r="E5677" t="s">
        <v>402</v>
      </c>
      <c r="F5677" t="s">
        <v>403</v>
      </c>
    </row>
    <row r="5678" spans="1:10" x14ac:dyDescent="0.2">
      <c r="A5678">
        <v>3</v>
      </c>
      <c r="B5678" t="s">
        <v>392</v>
      </c>
      <c r="C5678" t="s">
        <v>404</v>
      </c>
      <c r="D5678" t="s">
        <v>392</v>
      </c>
      <c r="E5678" t="s">
        <v>405</v>
      </c>
      <c r="F5678" t="s">
        <v>40</v>
      </c>
    </row>
    <row r="5679" spans="1:10" x14ac:dyDescent="0.2">
      <c r="A5679">
        <v>4</v>
      </c>
      <c r="B5679" t="s">
        <v>392</v>
      </c>
      <c r="C5679" t="s">
        <v>392</v>
      </c>
      <c r="D5679" t="s">
        <v>392</v>
      </c>
      <c r="E5679" t="s">
        <v>406</v>
      </c>
      <c r="F5679" t="s">
        <v>392</v>
      </c>
    </row>
    <row r="5681" spans="1:8" x14ac:dyDescent="0.2">
      <c r="A5681" t="s">
        <v>407</v>
      </c>
    </row>
    <row r="5683" spans="1:8" x14ac:dyDescent="0.2">
      <c r="A5683" t="s">
        <v>408</v>
      </c>
    </row>
    <row r="5684" spans="1:8" x14ac:dyDescent="0.2">
      <c r="A5684" t="s">
        <v>21</v>
      </c>
      <c r="B5684" t="s">
        <v>22</v>
      </c>
      <c r="C5684" t="s">
        <v>409</v>
      </c>
      <c r="D5684" t="s">
        <v>43</v>
      </c>
      <c r="E5684" t="s">
        <v>410</v>
      </c>
      <c r="F5684" t="s">
        <v>46</v>
      </c>
      <c r="G5684" t="s">
        <v>47</v>
      </c>
      <c r="H5684" t="s">
        <v>30</v>
      </c>
    </row>
    <row r="5685" spans="1:8" x14ac:dyDescent="0.2">
      <c r="A5685">
        <v>1</v>
      </c>
      <c r="B5685" t="s">
        <v>30</v>
      </c>
      <c r="C5685" t="s">
        <v>411</v>
      </c>
      <c r="D5685">
        <v>3.7672998905181885</v>
      </c>
      <c r="E5685">
        <v>3.4723999500274658</v>
      </c>
      <c r="F5685">
        <v>21.532199859619141</v>
      </c>
      <c r="G5685">
        <v>0.16130000352859497</v>
      </c>
      <c r="H5685">
        <v>1</v>
      </c>
    </row>
    <row r="5686" spans="1:8" x14ac:dyDescent="0.2">
      <c r="A5686">
        <v>2</v>
      </c>
      <c r="B5686" t="s">
        <v>31</v>
      </c>
      <c r="C5686" t="s">
        <v>412</v>
      </c>
      <c r="D5686">
        <v>7.5739998817443848</v>
      </c>
      <c r="E5686">
        <v>1.614799976348877</v>
      </c>
      <c r="F5686">
        <v>1.996399998664856</v>
      </c>
      <c r="G5686">
        <v>0.80889999866485596</v>
      </c>
      <c r="H5686">
        <v>1</v>
      </c>
    </row>
    <row r="5687" spans="1:8" x14ac:dyDescent="0.2">
      <c r="A5687">
        <v>3</v>
      </c>
      <c r="B5687" t="s">
        <v>50</v>
      </c>
      <c r="C5687" t="s">
        <v>413</v>
      </c>
      <c r="D5687">
        <v>15.250300407409668</v>
      </c>
      <c r="E5687">
        <v>1.0709999799728394</v>
      </c>
      <c r="F5687">
        <v>1.2035000324249268</v>
      </c>
      <c r="G5687">
        <v>0.88969999551773071</v>
      </c>
      <c r="H5687">
        <v>1.0002000331878662</v>
      </c>
    </row>
    <row r="5688" spans="1:8" x14ac:dyDescent="0.2">
      <c r="A5688">
        <v>4</v>
      </c>
      <c r="B5688" t="s">
        <v>51</v>
      </c>
      <c r="C5688" t="s">
        <v>414</v>
      </c>
      <c r="D5688">
        <v>24.793899536132812</v>
      </c>
      <c r="E5688">
        <v>0.86309999227523804</v>
      </c>
      <c r="F5688">
        <v>0.93500000238418579</v>
      </c>
      <c r="G5688">
        <v>0.92309999465942383</v>
      </c>
      <c r="H5688">
        <v>1.0001000165939331</v>
      </c>
    </row>
    <row r="5689" spans="1:8" x14ac:dyDescent="0.2">
      <c r="A5689">
        <v>5</v>
      </c>
      <c r="B5689" t="s">
        <v>52</v>
      </c>
      <c r="C5689" t="s">
        <v>415</v>
      </c>
      <c r="D5689">
        <v>11.592599868774414</v>
      </c>
      <c r="E5689">
        <v>5.3768000602722168</v>
      </c>
      <c r="F5689">
        <v>10.723799705505371</v>
      </c>
      <c r="G5689">
        <v>0.49950000643730164</v>
      </c>
      <c r="H5689">
        <v>1.0038000345230103</v>
      </c>
    </row>
    <row r="5690" spans="1:8" x14ac:dyDescent="0.2">
      <c r="A5690">
        <v>6</v>
      </c>
      <c r="B5690" t="s">
        <v>53</v>
      </c>
      <c r="C5690" t="s">
        <v>416</v>
      </c>
      <c r="D5690">
        <v>21.579999923706055</v>
      </c>
      <c r="E5690">
        <v>3.6456000804901123</v>
      </c>
      <c r="F5690">
        <v>5.8873000144958496</v>
      </c>
      <c r="G5690">
        <v>0.61500000953674316</v>
      </c>
      <c r="H5690">
        <v>1.0068999528884888</v>
      </c>
    </row>
    <row r="5691" spans="1:8" x14ac:dyDescent="0.2">
      <c r="A5691">
        <v>7</v>
      </c>
      <c r="B5691" t="s">
        <v>54</v>
      </c>
      <c r="C5691" t="s">
        <v>414</v>
      </c>
      <c r="D5691">
        <v>55.340999603271484</v>
      </c>
      <c r="E5691">
        <v>3.2097001075744629</v>
      </c>
      <c r="F5691">
        <v>4.4021000862121582</v>
      </c>
      <c r="G5691">
        <v>0.72850000858306885</v>
      </c>
      <c r="H5691">
        <v>1.0009000301361084</v>
      </c>
    </row>
    <row r="5692" spans="1:8" x14ac:dyDescent="0.2">
      <c r="A5692">
        <v>8</v>
      </c>
      <c r="B5692" t="s">
        <v>55</v>
      </c>
      <c r="C5692" t="s">
        <v>416</v>
      </c>
      <c r="D5692">
        <v>20.350000381469727</v>
      </c>
      <c r="E5692">
        <v>4.6729998588562012</v>
      </c>
      <c r="F5692">
        <v>7.9214000701904297</v>
      </c>
      <c r="G5692">
        <v>0.58609998226165771</v>
      </c>
      <c r="H5692">
        <v>1.0065000057220459</v>
      </c>
    </row>
    <row r="5693" spans="1:8" x14ac:dyDescent="0.2">
      <c r="A5693">
        <v>9</v>
      </c>
      <c r="B5693" t="s">
        <v>56</v>
      </c>
      <c r="C5693" t="s">
        <v>417</v>
      </c>
      <c r="D5693">
        <v>23.877099990844727</v>
      </c>
      <c r="E5693">
        <v>0.19910000264644623</v>
      </c>
      <c r="F5693">
        <v>0.20250000059604645</v>
      </c>
      <c r="G5693">
        <v>0.98320001363754272</v>
      </c>
      <c r="H5693">
        <v>1</v>
      </c>
    </row>
    <row r="5694" spans="1:8" x14ac:dyDescent="0.2">
      <c r="A5694">
        <v>10</v>
      </c>
      <c r="B5694" t="s">
        <v>57</v>
      </c>
      <c r="C5694" t="s">
        <v>418</v>
      </c>
      <c r="D5694">
        <v>42.30059814453125</v>
      </c>
      <c r="E5694">
        <v>0.26780000329017639</v>
      </c>
      <c r="F5694">
        <v>0.27369999885559082</v>
      </c>
      <c r="G5694">
        <v>0.97869998216629028</v>
      </c>
      <c r="H5694">
        <v>1</v>
      </c>
    </row>
    <row r="5695" spans="1:8" x14ac:dyDescent="0.2">
      <c r="A5695">
        <v>11</v>
      </c>
      <c r="B5695" t="s">
        <v>58</v>
      </c>
      <c r="C5695" t="s">
        <v>419</v>
      </c>
      <c r="D5695">
        <v>99.9833984375</v>
      </c>
      <c r="E5695">
        <v>0.59130001068115234</v>
      </c>
      <c r="F5695">
        <v>0.60600000619888306</v>
      </c>
      <c r="G5695">
        <v>0.9757000207901001</v>
      </c>
      <c r="H5695">
        <v>1</v>
      </c>
    </row>
    <row r="5697" spans="1:9" x14ac:dyDescent="0.2">
      <c r="A5697" t="s">
        <v>420</v>
      </c>
    </row>
    <row r="5698" spans="1:9" x14ac:dyDescent="0.2">
      <c r="A5698" t="s">
        <v>21</v>
      </c>
      <c r="B5698" t="s">
        <v>22</v>
      </c>
      <c r="C5698" t="s">
        <v>421</v>
      </c>
      <c r="D5698" t="s">
        <v>24</v>
      </c>
      <c r="E5698" t="s">
        <v>422</v>
      </c>
      <c r="F5698" t="s">
        <v>423</v>
      </c>
      <c r="G5698" t="s">
        <v>27</v>
      </c>
      <c r="H5698" t="s">
        <v>424</v>
      </c>
      <c r="I5698" t="s">
        <v>425</v>
      </c>
    </row>
    <row r="5699" spans="1:9" x14ac:dyDescent="0.2">
      <c r="A5699">
        <v>1</v>
      </c>
      <c r="B5699" t="s">
        <v>30</v>
      </c>
      <c r="C5699">
        <v>2.0010000767456404E-8</v>
      </c>
      <c r="D5699">
        <v>518.70001220703125</v>
      </c>
      <c r="E5699">
        <v>137.5</v>
      </c>
      <c r="F5699">
        <v>84</v>
      </c>
      <c r="G5699">
        <v>0.74000000953674316</v>
      </c>
      <c r="H5699" t="s">
        <v>426</v>
      </c>
      <c r="I5699" t="s">
        <v>427</v>
      </c>
    </row>
    <row r="5700" spans="1:9" x14ac:dyDescent="0.2">
      <c r="A5700">
        <v>2</v>
      </c>
      <c r="B5700" t="s">
        <v>31</v>
      </c>
      <c r="C5700">
        <v>2.0010000767456404E-8</v>
      </c>
      <c r="D5700">
        <v>2201.199951171875</v>
      </c>
      <c r="E5700">
        <v>15.699999809265137</v>
      </c>
      <c r="F5700">
        <v>11</v>
      </c>
      <c r="G5700">
        <v>0.30000001192092896</v>
      </c>
      <c r="H5700" t="s">
        <v>426</v>
      </c>
      <c r="I5700" t="s">
        <v>428</v>
      </c>
    </row>
    <row r="5701" spans="1:9" x14ac:dyDescent="0.2">
      <c r="A5701">
        <v>3</v>
      </c>
      <c r="B5701" t="s">
        <v>32</v>
      </c>
      <c r="C5701">
        <v>2.0010000767456404E-8</v>
      </c>
      <c r="D5701">
        <v>5679.7998046875</v>
      </c>
      <c r="E5701">
        <v>33.599998474121094</v>
      </c>
      <c r="F5701">
        <v>22.700000762939453</v>
      </c>
      <c r="G5701">
        <v>0.18999999761581421</v>
      </c>
      <c r="H5701" t="s">
        <v>426</v>
      </c>
      <c r="I5701" t="s">
        <v>429</v>
      </c>
    </row>
    <row r="5702" spans="1:9" x14ac:dyDescent="0.2">
      <c r="A5702">
        <v>4</v>
      </c>
      <c r="B5702" t="s">
        <v>33</v>
      </c>
      <c r="C5702">
        <v>1.9990000765801597E-8</v>
      </c>
      <c r="D5702">
        <v>9333.5</v>
      </c>
      <c r="E5702">
        <v>48.799999237060547</v>
      </c>
      <c r="F5702">
        <v>43.299999237060547</v>
      </c>
      <c r="G5702">
        <v>0.15000000596046448</v>
      </c>
      <c r="H5702" t="s">
        <v>426</v>
      </c>
      <c r="I5702" t="s">
        <v>430</v>
      </c>
    </row>
    <row r="5703" spans="1:9" x14ac:dyDescent="0.2">
      <c r="A5703">
        <v>5</v>
      </c>
      <c r="B5703" t="s">
        <v>34</v>
      </c>
      <c r="C5703">
        <v>1.9990000765801597E-8</v>
      </c>
      <c r="D5703">
        <v>946.0999755859375</v>
      </c>
      <c r="E5703">
        <v>8</v>
      </c>
      <c r="F5703">
        <v>6</v>
      </c>
      <c r="G5703">
        <v>0.46000000834465027</v>
      </c>
      <c r="H5703" t="s">
        <v>426</v>
      </c>
      <c r="I5703" t="s">
        <v>431</v>
      </c>
    </row>
    <row r="5704" spans="1:9" x14ac:dyDescent="0.2">
      <c r="A5704">
        <v>6</v>
      </c>
      <c r="B5704" t="s">
        <v>35</v>
      </c>
      <c r="C5704">
        <v>1.9999999878450581E-8</v>
      </c>
      <c r="D5704">
        <v>3476.10009765625</v>
      </c>
      <c r="E5704">
        <v>37.200000762939453</v>
      </c>
      <c r="F5704">
        <v>18.200000762939453</v>
      </c>
      <c r="G5704">
        <v>0.23999999463558197</v>
      </c>
      <c r="H5704" t="s">
        <v>426</v>
      </c>
      <c r="I5704" t="s">
        <v>432</v>
      </c>
    </row>
    <row r="5705" spans="1:9" x14ac:dyDescent="0.2">
      <c r="A5705">
        <v>7</v>
      </c>
      <c r="B5705" t="s">
        <v>36</v>
      </c>
      <c r="C5705">
        <v>1.9990000765801597E-8</v>
      </c>
      <c r="D5705">
        <v>10542.5</v>
      </c>
      <c r="E5705">
        <v>126.69999694824219</v>
      </c>
      <c r="F5705">
        <v>38.400001525878906</v>
      </c>
      <c r="G5705">
        <v>0.14000000059604645</v>
      </c>
      <c r="H5705" t="s">
        <v>426</v>
      </c>
      <c r="I5705" t="s">
        <v>430</v>
      </c>
    </row>
    <row r="5706" spans="1:9" x14ac:dyDescent="0.2">
      <c r="A5706">
        <v>8</v>
      </c>
      <c r="B5706" t="s">
        <v>37</v>
      </c>
      <c r="C5706">
        <v>1.9999999878450581E-8</v>
      </c>
      <c r="D5706">
        <v>2742.5</v>
      </c>
      <c r="E5706">
        <v>17.200000762939453</v>
      </c>
      <c r="F5706">
        <v>15</v>
      </c>
      <c r="G5706">
        <v>0.27000001072883606</v>
      </c>
      <c r="H5706" t="s">
        <v>426</v>
      </c>
      <c r="I5706" t="s">
        <v>432</v>
      </c>
    </row>
    <row r="5707" spans="1:9" x14ac:dyDescent="0.2">
      <c r="A5707">
        <v>9</v>
      </c>
      <c r="B5707" t="s">
        <v>38</v>
      </c>
      <c r="C5707">
        <v>1.9990000765801597E-8</v>
      </c>
      <c r="D5707">
        <v>2234.10009765625</v>
      </c>
      <c r="E5707">
        <v>26</v>
      </c>
      <c r="F5707">
        <v>23.200000762939453</v>
      </c>
      <c r="G5707">
        <v>0.30000001192092896</v>
      </c>
      <c r="H5707" t="s">
        <v>426</v>
      </c>
      <c r="I5707" t="s">
        <v>433</v>
      </c>
    </row>
    <row r="5708" spans="1:9" x14ac:dyDescent="0.2">
      <c r="A5708">
        <v>10</v>
      </c>
      <c r="B5708" t="s">
        <v>39</v>
      </c>
      <c r="C5708">
        <v>1.9990000765801597E-8</v>
      </c>
      <c r="D5708">
        <v>3787.300048828125</v>
      </c>
      <c r="E5708">
        <v>69.599998474121094</v>
      </c>
      <c r="F5708">
        <v>20.200000762939453</v>
      </c>
      <c r="G5708">
        <v>0.23000000417232513</v>
      </c>
      <c r="H5708" t="s">
        <v>426</v>
      </c>
      <c r="I5708" t="s">
        <v>434</v>
      </c>
    </row>
    <row r="5709" spans="1:9" x14ac:dyDescent="0.2">
      <c r="A5709">
        <v>11</v>
      </c>
      <c r="B5709" t="s">
        <v>40</v>
      </c>
      <c r="C5709">
        <v>2.0010000767456404E-8</v>
      </c>
      <c r="D5709">
        <v>4901</v>
      </c>
      <c r="E5709">
        <v>11.699999809265137</v>
      </c>
      <c r="F5709">
        <v>9.8999996185302734</v>
      </c>
      <c r="G5709">
        <v>0.20000000298023224</v>
      </c>
      <c r="H5709" t="s">
        <v>426</v>
      </c>
      <c r="I5709" t="s">
        <v>435</v>
      </c>
    </row>
    <row r="5711" spans="1:9" x14ac:dyDescent="0.2">
      <c r="A5711" t="s">
        <v>62</v>
      </c>
    </row>
    <row r="5714" spans="1:10" x14ac:dyDescent="0.2">
      <c r="A5714" t="s">
        <v>368</v>
      </c>
    </row>
    <row r="5715" spans="1:10" x14ac:dyDescent="0.2">
      <c r="A5715" t="s">
        <v>369</v>
      </c>
    </row>
    <row r="5716" spans="1:10" x14ac:dyDescent="0.2">
      <c r="A5716" t="s">
        <v>21</v>
      </c>
      <c r="B5716" t="s">
        <v>22</v>
      </c>
      <c r="C5716" t="s">
        <v>370</v>
      </c>
      <c r="D5716" t="s">
        <v>371</v>
      </c>
      <c r="E5716" t="s">
        <v>372</v>
      </c>
      <c r="F5716" t="s">
        <v>373</v>
      </c>
      <c r="G5716" t="s">
        <v>374</v>
      </c>
      <c r="H5716" t="s">
        <v>375</v>
      </c>
      <c r="I5716" t="s">
        <v>376</v>
      </c>
      <c r="J5716" t="s">
        <v>377</v>
      </c>
    </row>
    <row r="5717" spans="1:10" x14ac:dyDescent="0.2">
      <c r="A5717">
        <v>1</v>
      </c>
      <c r="B5717" t="s">
        <v>30</v>
      </c>
      <c r="C5717" t="s">
        <v>378</v>
      </c>
      <c r="D5717" t="s">
        <v>379</v>
      </c>
      <c r="E5717">
        <v>1</v>
      </c>
      <c r="F5717">
        <v>15</v>
      </c>
      <c r="G5717">
        <v>84.869003295898438</v>
      </c>
      <c r="H5717">
        <v>1.8320000171661377</v>
      </c>
      <c r="I5717">
        <v>6</v>
      </c>
      <c r="J5717">
        <v>5</v>
      </c>
    </row>
    <row r="5718" spans="1:10" x14ac:dyDescent="0.2">
      <c r="A5718">
        <v>2</v>
      </c>
      <c r="B5718" t="s">
        <v>31</v>
      </c>
      <c r="C5718" t="s">
        <v>378</v>
      </c>
      <c r="D5718" t="s">
        <v>380</v>
      </c>
      <c r="E5718">
        <v>2</v>
      </c>
      <c r="F5718">
        <v>15</v>
      </c>
      <c r="G5718">
        <v>151.10800170898438</v>
      </c>
      <c r="H5718">
        <v>0.47277998924255371</v>
      </c>
      <c r="I5718">
        <v>2</v>
      </c>
      <c r="J5718">
        <v>2</v>
      </c>
    </row>
    <row r="5719" spans="1:10" x14ac:dyDescent="0.2">
      <c r="A5719">
        <v>3</v>
      </c>
      <c r="B5719" t="s">
        <v>32</v>
      </c>
      <c r="C5719" t="s">
        <v>378</v>
      </c>
      <c r="D5719" t="s">
        <v>380</v>
      </c>
      <c r="E5719">
        <v>2</v>
      </c>
      <c r="F5719">
        <v>15</v>
      </c>
      <c r="G5719">
        <v>119.48699951171875</v>
      </c>
      <c r="H5719">
        <v>0.37413999438285828</v>
      </c>
      <c r="I5719">
        <v>3</v>
      </c>
      <c r="J5719">
        <v>7</v>
      </c>
    </row>
    <row r="5720" spans="1:10" x14ac:dyDescent="0.2">
      <c r="A5720">
        <v>4</v>
      </c>
      <c r="B5720" t="s">
        <v>33</v>
      </c>
      <c r="C5720" t="s">
        <v>378</v>
      </c>
      <c r="D5720" t="s">
        <v>380</v>
      </c>
      <c r="E5720">
        <v>2</v>
      </c>
      <c r="F5720">
        <v>15</v>
      </c>
      <c r="G5720">
        <v>107.24500274658203</v>
      </c>
      <c r="H5720">
        <v>0.33583998680114746</v>
      </c>
      <c r="I5720">
        <v>2</v>
      </c>
      <c r="J5720">
        <v>2.4000000953674316</v>
      </c>
    </row>
    <row r="5721" spans="1:10" x14ac:dyDescent="0.2">
      <c r="A5721">
        <v>5</v>
      </c>
      <c r="B5721" t="s">
        <v>34</v>
      </c>
      <c r="C5721" t="s">
        <v>378</v>
      </c>
      <c r="D5721" t="s">
        <v>381</v>
      </c>
      <c r="E5721">
        <v>4</v>
      </c>
      <c r="F5721">
        <v>15</v>
      </c>
      <c r="G5721">
        <v>129.45700073242188</v>
      </c>
      <c r="H5721">
        <v>1.1910099983215332</v>
      </c>
      <c r="I5721">
        <v>4.9000000953674316</v>
      </c>
      <c r="J5721">
        <v>4.1999998092651367</v>
      </c>
    </row>
    <row r="5722" spans="1:10" x14ac:dyDescent="0.2">
      <c r="A5722">
        <v>6</v>
      </c>
      <c r="B5722" t="s">
        <v>35</v>
      </c>
      <c r="C5722" t="s">
        <v>378</v>
      </c>
      <c r="D5722" t="s">
        <v>381</v>
      </c>
      <c r="E5722">
        <v>4</v>
      </c>
      <c r="F5722">
        <v>15</v>
      </c>
      <c r="G5722">
        <v>90.679000854492188</v>
      </c>
      <c r="H5722">
        <v>0.83393001556396484</v>
      </c>
      <c r="I5722">
        <v>5.5</v>
      </c>
      <c r="J5722">
        <v>5.9000000953674316</v>
      </c>
    </row>
    <row r="5723" spans="1:10" x14ac:dyDescent="0.2">
      <c r="A5723">
        <v>7</v>
      </c>
      <c r="B5723" t="s">
        <v>36</v>
      </c>
      <c r="C5723" t="s">
        <v>378</v>
      </c>
      <c r="D5723" t="s">
        <v>381</v>
      </c>
      <c r="E5723">
        <v>4</v>
      </c>
      <c r="F5723">
        <v>15</v>
      </c>
      <c r="G5723">
        <v>77.502998352050781</v>
      </c>
      <c r="H5723">
        <v>0.71253997087478638</v>
      </c>
      <c r="I5723">
        <v>3.2999999523162842</v>
      </c>
      <c r="J5723">
        <v>4.0999999046325684</v>
      </c>
    </row>
    <row r="5724" spans="1:10" x14ac:dyDescent="0.2">
      <c r="A5724">
        <v>8</v>
      </c>
      <c r="B5724" t="s">
        <v>37</v>
      </c>
      <c r="C5724" t="s">
        <v>378</v>
      </c>
      <c r="D5724" t="s">
        <v>381</v>
      </c>
      <c r="E5724">
        <v>4</v>
      </c>
      <c r="F5724">
        <v>15</v>
      </c>
      <c r="G5724">
        <v>107.51300048828125</v>
      </c>
      <c r="H5724">
        <v>0.98900002241134644</v>
      </c>
      <c r="I5724">
        <v>7.5</v>
      </c>
      <c r="J5724">
        <v>3</v>
      </c>
    </row>
    <row r="5725" spans="1:10" x14ac:dyDescent="0.2">
      <c r="A5725">
        <v>9</v>
      </c>
      <c r="B5725" t="s">
        <v>38</v>
      </c>
      <c r="C5725" t="s">
        <v>378</v>
      </c>
      <c r="D5725" t="s">
        <v>382</v>
      </c>
      <c r="E5725">
        <v>5</v>
      </c>
      <c r="F5725">
        <v>15</v>
      </c>
      <c r="G5725">
        <v>134.93400573730469</v>
      </c>
      <c r="H5725">
        <v>0.19359999895095825</v>
      </c>
      <c r="I5725">
        <v>3.5</v>
      </c>
      <c r="J5725">
        <v>3.5999999046325684</v>
      </c>
    </row>
    <row r="5726" spans="1:10" x14ac:dyDescent="0.2">
      <c r="A5726">
        <v>10</v>
      </c>
      <c r="B5726" t="s">
        <v>39</v>
      </c>
      <c r="C5726" t="s">
        <v>378</v>
      </c>
      <c r="D5726" t="s">
        <v>382</v>
      </c>
      <c r="E5726">
        <v>5</v>
      </c>
      <c r="F5726">
        <v>15</v>
      </c>
      <c r="G5726">
        <v>146.42500305175781</v>
      </c>
      <c r="H5726">
        <v>0.21017999947071075</v>
      </c>
      <c r="I5726">
        <v>1</v>
      </c>
      <c r="J5726">
        <v>3.2999999523162842</v>
      </c>
    </row>
    <row r="5727" spans="1:10" x14ac:dyDescent="0.2">
      <c r="A5727">
        <v>11</v>
      </c>
      <c r="B5727" t="s">
        <v>40</v>
      </c>
      <c r="C5727" t="s">
        <v>378</v>
      </c>
      <c r="D5727" t="s">
        <v>382</v>
      </c>
      <c r="E5727">
        <v>5</v>
      </c>
      <c r="F5727">
        <v>15</v>
      </c>
      <c r="G5727">
        <v>191.38900756835938</v>
      </c>
      <c r="H5727">
        <v>0.27485001087188721</v>
      </c>
      <c r="I5727">
        <v>3</v>
      </c>
      <c r="J5727">
        <v>4</v>
      </c>
    </row>
    <row r="5729" spans="1:10" x14ac:dyDescent="0.2">
      <c r="A5729" t="s">
        <v>21</v>
      </c>
      <c r="B5729" t="s">
        <v>22</v>
      </c>
      <c r="C5729" t="s">
        <v>383</v>
      </c>
      <c r="D5729" t="s">
        <v>384</v>
      </c>
      <c r="E5729" t="s">
        <v>385</v>
      </c>
      <c r="F5729" t="s">
        <v>386</v>
      </c>
      <c r="G5729" t="s">
        <v>387</v>
      </c>
      <c r="H5729" t="s">
        <v>388</v>
      </c>
      <c r="I5729" t="s">
        <v>389</v>
      </c>
      <c r="J5729" t="s">
        <v>390</v>
      </c>
    </row>
    <row r="5730" spans="1:10" x14ac:dyDescent="0.2">
      <c r="A5730">
        <v>1</v>
      </c>
      <c r="B5730" t="s">
        <v>30</v>
      </c>
      <c r="C5730">
        <v>10</v>
      </c>
      <c r="D5730">
        <v>5</v>
      </c>
      <c r="E5730">
        <v>1</v>
      </c>
      <c r="F5730">
        <v>64</v>
      </c>
      <c r="G5730">
        <v>1630</v>
      </c>
      <c r="H5730">
        <v>0.69999998807907104</v>
      </c>
      <c r="I5730">
        <v>9.3000001907348633</v>
      </c>
      <c r="J5730" t="s">
        <v>391</v>
      </c>
    </row>
    <row r="5731" spans="1:10" x14ac:dyDescent="0.2">
      <c r="A5731">
        <v>2</v>
      </c>
      <c r="B5731" t="s">
        <v>31</v>
      </c>
      <c r="C5731">
        <v>20</v>
      </c>
      <c r="D5731">
        <v>10</v>
      </c>
      <c r="E5731">
        <v>0</v>
      </c>
      <c r="F5731">
        <v>64</v>
      </c>
      <c r="G5731">
        <v>1686</v>
      </c>
      <c r="H5731">
        <v>0.69999998807907104</v>
      </c>
      <c r="I5731" t="s">
        <v>392</v>
      </c>
      <c r="J5731" t="s">
        <v>393</v>
      </c>
    </row>
    <row r="5732" spans="1:10" x14ac:dyDescent="0.2">
      <c r="A5732">
        <v>3</v>
      </c>
      <c r="B5732" t="s">
        <v>32</v>
      </c>
      <c r="C5732">
        <v>20</v>
      </c>
      <c r="D5732">
        <v>10</v>
      </c>
      <c r="E5732">
        <v>0</v>
      </c>
      <c r="F5732">
        <v>64</v>
      </c>
      <c r="G5732">
        <v>1672</v>
      </c>
      <c r="H5732">
        <v>0.69999998807907104</v>
      </c>
      <c r="I5732" t="s">
        <v>392</v>
      </c>
      <c r="J5732" t="s">
        <v>393</v>
      </c>
    </row>
    <row r="5733" spans="1:10" x14ac:dyDescent="0.2">
      <c r="A5733">
        <v>4</v>
      </c>
      <c r="B5733" t="s">
        <v>33</v>
      </c>
      <c r="C5733">
        <v>20</v>
      </c>
      <c r="D5733">
        <v>10</v>
      </c>
      <c r="E5733">
        <v>1</v>
      </c>
      <c r="F5733">
        <v>64</v>
      </c>
      <c r="G5733">
        <v>1664</v>
      </c>
      <c r="H5733">
        <v>0.69999998807907104</v>
      </c>
      <c r="I5733" t="s">
        <v>392</v>
      </c>
      <c r="J5733" t="s">
        <v>393</v>
      </c>
    </row>
    <row r="5734" spans="1:10" x14ac:dyDescent="0.2">
      <c r="A5734">
        <v>5</v>
      </c>
      <c r="B5734" t="s">
        <v>34</v>
      </c>
      <c r="C5734">
        <v>10</v>
      </c>
      <c r="D5734">
        <v>5</v>
      </c>
      <c r="E5734">
        <v>1</v>
      </c>
      <c r="F5734">
        <v>32</v>
      </c>
      <c r="G5734">
        <v>1658</v>
      </c>
      <c r="H5734">
        <v>0.69999998807907104</v>
      </c>
      <c r="I5734">
        <v>9.3000001907348633</v>
      </c>
      <c r="J5734" t="s">
        <v>391</v>
      </c>
    </row>
    <row r="5735" spans="1:10" x14ac:dyDescent="0.2">
      <c r="A5735">
        <v>6</v>
      </c>
      <c r="B5735" t="s">
        <v>35</v>
      </c>
      <c r="C5735">
        <v>20</v>
      </c>
      <c r="D5735">
        <v>10</v>
      </c>
      <c r="E5735">
        <v>1</v>
      </c>
      <c r="F5735">
        <v>32</v>
      </c>
      <c r="G5735">
        <v>1632</v>
      </c>
      <c r="H5735">
        <v>0.69999998807907104</v>
      </c>
      <c r="I5735">
        <v>9.3000001907348633</v>
      </c>
      <c r="J5735" t="s">
        <v>391</v>
      </c>
    </row>
    <row r="5736" spans="1:10" x14ac:dyDescent="0.2">
      <c r="A5736">
        <v>7</v>
      </c>
      <c r="B5736" t="s">
        <v>36</v>
      </c>
      <c r="C5736">
        <v>20</v>
      </c>
      <c r="D5736">
        <v>10</v>
      </c>
      <c r="E5736">
        <v>1</v>
      </c>
      <c r="F5736">
        <v>32</v>
      </c>
      <c r="G5736">
        <v>1622</v>
      </c>
      <c r="H5736">
        <v>0.69999998807907104</v>
      </c>
      <c r="I5736">
        <v>9.3000001907348633</v>
      </c>
      <c r="J5736" t="s">
        <v>391</v>
      </c>
    </row>
    <row r="5737" spans="1:10" x14ac:dyDescent="0.2">
      <c r="A5737">
        <v>8</v>
      </c>
      <c r="B5737" t="s">
        <v>37</v>
      </c>
      <c r="C5737">
        <v>20</v>
      </c>
      <c r="D5737">
        <v>10</v>
      </c>
      <c r="E5737">
        <v>1</v>
      </c>
      <c r="F5737">
        <v>32</v>
      </c>
      <c r="G5737">
        <v>1642</v>
      </c>
      <c r="H5737">
        <v>0.69999998807907104</v>
      </c>
      <c r="I5737">
        <v>9.3000001907348633</v>
      </c>
      <c r="J5737" t="s">
        <v>391</v>
      </c>
    </row>
    <row r="5738" spans="1:10" x14ac:dyDescent="0.2">
      <c r="A5738">
        <v>9</v>
      </c>
      <c r="B5738" t="s">
        <v>38</v>
      </c>
      <c r="C5738">
        <v>20</v>
      </c>
      <c r="D5738">
        <v>10</v>
      </c>
      <c r="E5738">
        <v>1</v>
      </c>
      <c r="F5738">
        <v>32</v>
      </c>
      <c r="G5738">
        <v>1690</v>
      </c>
      <c r="H5738">
        <v>0.69999998807907104</v>
      </c>
      <c r="I5738" t="s">
        <v>392</v>
      </c>
      <c r="J5738" t="s">
        <v>393</v>
      </c>
    </row>
    <row r="5739" spans="1:10" x14ac:dyDescent="0.2">
      <c r="A5739">
        <v>10</v>
      </c>
      <c r="B5739" t="s">
        <v>39</v>
      </c>
      <c r="C5739">
        <v>30</v>
      </c>
      <c r="D5739">
        <v>15</v>
      </c>
      <c r="E5739">
        <v>0</v>
      </c>
      <c r="F5739">
        <v>32</v>
      </c>
      <c r="G5739">
        <v>1706</v>
      </c>
      <c r="H5739">
        <v>0.69999998807907104</v>
      </c>
      <c r="I5739" t="s">
        <v>392</v>
      </c>
      <c r="J5739" t="s">
        <v>393</v>
      </c>
    </row>
    <row r="5740" spans="1:10" x14ac:dyDescent="0.2">
      <c r="A5740">
        <v>11</v>
      </c>
      <c r="B5740" t="s">
        <v>40</v>
      </c>
      <c r="C5740">
        <v>30</v>
      </c>
      <c r="D5740">
        <v>15</v>
      </c>
      <c r="E5740">
        <v>1</v>
      </c>
      <c r="F5740">
        <v>32</v>
      </c>
      <c r="G5740">
        <v>1738</v>
      </c>
      <c r="H5740">
        <v>0.69999998807907104</v>
      </c>
      <c r="I5740" t="s">
        <v>392</v>
      </c>
      <c r="J5740" t="s">
        <v>393</v>
      </c>
    </row>
    <row r="5742" spans="1:10" x14ac:dyDescent="0.2">
      <c r="A5742" t="s">
        <v>394</v>
      </c>
    </row>
    <row r="5743" spans="1:10" x14ac:dyDescent="0.2">
      <c r="A5743" t="s">
        <v>395</v>
      </c>
      <c r="B5743" t="s">
        <v>396</v>
      </c>
      <c r="C5743">
        <v>2</v>
      </c>
      <c r="D5743">
        <v>3</v>
      </c>
      <c r="E5743">
        <v>4</v>
      </c>
      <c r="F5743">
        <v>5</v>
      </c>
    </row>
    <row r="5744" spans="1:10" x14ac:dyDescent="0.2">
      <c r="A5744">
        <v>1</v>
      </c>
      <c r="B5744" t="s">
        <v>397</v>
      </c>
      <c r="C5744" t="s">
        <v>398</v>
      </c>
      <c r="D5744" t="s">
        <v>392</v>
      </c>
      <c r="E5744" t="s">
        <v>399</v>
      </c>
      <c r="F5744" t="s">
        <v>400</v>
      </c>
    </row>
    <row r="5745" spans="1:8" x14ac:dyDescent="0.2">
      <c r="A5745">
        <v>2</v>
      </c>
      <c r="B5745" t="s">
        <v>392</v>
      </c>
      <c r="C5745" t="s">
        <v>401</v>
      </c>
      <c r="D5745" t="s">
        <v>392</v>
      </c>
      <c r="E5745" t="s">
        <v>402</v>
      </c>
      <c r="F5745" t="s">
        <v>403</v>
      </c>
    </row>
    <row r="5746" spans="1:8" x14ac:dyDescent="0.2">
      <c r="A5746">
        <v>3</v>
      </c>
      <c r="B5746" t="s">
        <v>392</v>
      </c>
      <c r="C5746" t="s">
        <v>404</v>
      </c>
      <c r="D5746" t="s">
        <v>392</v>
      </c>
      <c r="E5746" t="s">
        <v>405</v>
      </c>
      <c r="F5746" t="s">
        <v>40</v>
      </c>
    </row>
    <row r="5747" spans="1:8" x14ac:dyDescent="0.2">
      <c r="A5747">
        <v>4</v>
      </c>
      <c r="B5747" t="s">
        <v>392</v>
      </c>
      <c r="C5747" t="s">
        <v>392</v>
      </c>
      <c r="D5747" t="s">
        <v>392</v>
      </c>
      <c r="E5747" t="s">
        <v>406</v>
      </c>
      <c r="F5747" t="s">
        <v>392</v>
      </c>
    </row>
    <row r="5749" spans="1:8" x14ac:dyDescent="0.2">
      <c r="A5749" t="s">
        <v>407</v>
      </c>
    </row>
    <row r="5751" spans="1:8" x14ac:dyDescent="0.2">
      <c r="A5751" t="s">
        <v>408</v>
      </c>
    </row>
    <row r="5752" spans="1:8" x14ac:dyDescent="0.2">
      <c r="A5752" t="s">
        <v>21</v>
      </c>
      <c r="B5752" t="s">
        <v>22</v>
      </c>
      <c r="C5752" t="s">
        <v>409</v>
      </c>
      <c r="D5752" t="s">
        <v>43</v>
      </c>
      <c r="E5752" t="s">
        <v>410</v>
      </c>
      <c r="F5752" t="s">
        <v>46</v>
      </c>
      <c r="G5752" t="s">
        <v>47</v>
      </c>
      <c r="H5752" t="s">
        <v>30</v>
      </c>
    </row>
    <row r="5753" spans="1:8" x14ac:dyDescent="0.2">
      <c r="A5753">
        <v>1</v>
      </c>
      <c r="B5753" t="s">
        <v>30</v>
      </c>
      <c r="C5753" t="s">
        <v>411</v>
      </c>
      <c r="D5753">
        <v>3.7672998905181885</v>
      </c>
      <c r="E5753">
        <v>3.4723999500274658</v>
      </c>
      <c r="F5753">
        <v>21.532199859619141</v>
      </c>
      <c r="G5753">
        <v>0.16130000352859497</v>
      </c>
      <c r="H5753">
        <v>1</v>
      </c>
    </row>
    <row r="5754" spans="1:8" x14ac:dyDescent="0.2">
      <c r="A5754">
        <v>2</v>
      </c>
      <c r="B5754" t="s">
        <v>31</v>
      </c>
      <c r="C5754" t="s">
        <v>412</v>
      </c>
      <c r="D5754">
        <v>7.5739998817443848</v>
      </c>
      <c r="E5754">
        <v>1.614799976348877</v>
      </c>
      <c r="F5754">
        <v>1.996399998664856</v>
      </c>
      <c r="G5754">
        <v>0.80889999866485596</v>
      </c>
      <c r="H5754">
        <v>1</v>
      </c>
    </row>
    <row r="5755" spans="1:8" x14ac:dyDescent="0.2">
      <c r="A5755">
        <v>3</v>
      </c>
      <c r="B5755" t="s">
        <v>50</v>
      </c>
      <c r="C5755" t="s">
        <v>413</v>
      </c>
      <c r="D5755">
        <v>15.250300407409668</v>
      </c>
      <c r="E5755">
        <v>1.0709999799728394</v>
      </c>
      <c r="F5755">
        <v>1.2035000324249268</v>
      </c>
      <c r="G5755">
        <v>0.88969999551773071</v>
      </c>
      <c r="H5755">
        <v>1.0002000331878662</v>
      </c>
    </row>
    <row r="5756" spans="1:8" x14ac:dyDescent="0.2">
      <c r="A5756">
        <v>4</v>
      </c>
      <c r="B5756" t="s">
        <v>51</v>
      </c>
      <c r="C5756" t="s">
        <v>414</v>
      </c>
      <c r="D5756">
        <v>24.793899536132812</v>
      </c>
      <c r="E5756">
        <v>0.86309999227523804</v>
      </c>
      <c r="F5756">
        <v>0.93500000238418579</v>
      </c>
      <c r="G5756">
        <v>0.92309999465942383</v>
      </c>
      <c r="H5756">
        <v>1.0001000165939331</v>
      </c>
    </row>
    <row r="5757" spans="1:8" x14ac:dyDescent="0.2">
      <c r="A5757">
        <v>5</v>
      </c>
      <c r="B5757" t="s">
        <v>52</v>
      </c>
      <c r="C5757" t="s">
        <v>415</v>
      </c>
      <c r="D5757">
        <v>11.592599868774414</v>
      </c>
      <c r="E5757">
        <v>5.3768000602722168</v>
      </c>
      <c r="F5757">
        <v>10.723799705505371</v>
      </c>
      <c r="G5757">
        <v>0.49950000643730164</v>
      </c>
      <c r="H5757">
        <v>1.0038000345230103</v>
      </c>
    </row>
    <row r="5758" spans="1:8" x14ac:dyDescent="0.2">
      <c r="A5758">
        <v>6</v>
      </c>
      <c r="B5758" t="s">
        <v>53</v>
      </c>
      <c r="C5758" t="s">
        <v>416</v>
      </c>
      <c r="D5758">
        <v>21.579999923706055</v>
      </c>
      <c r="E5758">
        <v>3.6456000804901123</v>
      </c>
      <c r="F5758">
        <v>5.8873000144958496</v>
      </c>
      <c r="G5758">
        <v>0.61500000953674316</v>
      </c>
      <c r="H5758">
        <v>1.0068999528884888</v>
      </c>
    </row>
    <row r="5759" spans="1:8" x14ac:dyDescent="0.2">
      <c r="A5759">
        <v>7</v>
      </c>
      <c r="B5759" t="s">
        <v>54</v>
      </c>
      <c r="C5759" t="s">
        <v>414</v>
      </c>
      <c r="D5759">
        <v>55.340999603271484</v>
      </c>
      <c r="E5759">
        <v>3.2097001075744629</v>
      </c>
      <c r="F5759">
        <v>4.4021000862121582</v>
      </c>
      <c r="G5759">
        <v>0.72850000858306885</v>
      </c>
      <c r="H5759">
        <v>1.0009000301361084</v>
      </c>
    </row>
    <row r="5760" spans="1:8" x14ac:dyDescent="0.2">
      <c r="A5760">
        <v>8</v>
      </c>
      <c r="B5760" t="s">
        <v>55</v>
      </c>
      <c r="C5760" t="s">
        <v>416</v>
      </c>
      <c r="D5760">
        <v>20.350000381469727</v>
      </c>
      <c r="E5760">
        <v>4.6729998588562012</v>
      </c>
      <c r="F5760">
        <v>7.9214000701904297</v>
      </c>
      <c r="G5760">
        <v>0.58609998226165771</v>
      </c>
      <c r="H5760">
        <v>1.0065000057220459</v>
      </c>
    </row>
    <row r="5761" spans="1:9" x14ac:dyDescent="0.2">
      <c r="A5761">
        <v>9</v>
      </c>
      <c r="B5761" t="s">
        <v>56</v>
      </c>
      <c r="C5761" t="s">
        <v>417</v>
      </c>
      <c r="D5761">
        <v>23.877099990844727</v>
      </c>
      <c r="E5761">
        <v>0.19910000264644623</v>
      </c>
      <c r="F5761">
        <v>0.20250000059604645</v>
      </c>
      <c r="G5761">
        <v>0.98320001363754272</v>
      </c>
      <c r="H5761">
        <v>1</v>
      </c>
    </row>
    <row r="5762" spans="1:9" x14ac:dyDescent="0.2">
      <c r="A5762">
        <v>10</v>
      </c>
      <c r="B5762" t="s">
        <v>57</v>
      </c>
      <c r="C5762" t="s">
        <v>418</v>
      </c>
      <c r="D5762">
        <v>42.30059814453125</v>
      </c>
      <c r="E5762">
        <v>0.26780000329017639</v>
      </c>
      <c r="F5762">
        <v>0.27369999885559082</v>
      </c>
      <c r="G5762">
        <v>0.97869998216629028</v>
      </c>
      <c r="H5762">
        <v>1</v>
      </c>
    </row>
    <row r="5763" spans="1:9" x14ac:dyDescent="0.2">
      <c r="A5763">
        <v>11</v>
      </c>
      <c r="B5763" t="s">
        <v>58</v>
      </c>
      <c r="C5763" t="s">
        <v>419</v>
      </c>
      <c r="D5763">
        <v>99.9833984375</v>
      </c>
      <c r="E5763">
        <v>0.59130001068115234</v>
      </c>
      <c r="F5763">
        <v>0.60600000619888306</v>
      </c>
      <c r="G5763">
        <v>0.9757000207901001</v>
      </c>
      <c r="H5763">
        <v>1</v>
      </c>
    </row>
    <row r="5765" spans="1:9" x14ac:dyDescent="0.2">
      <c r="A5765" t="s">
        <v>420</v>
      </c>
    </row>
    <row r="5766" spans="1:9" x14ac:dyDescent="0.2">
      <c r="A5766" t="s">
        <v>21</v>
      </c>
      <c r="B5766" t="s">
        <v>22</v>
      </c>
      <c r="C5766" t="s">
        <v>421</v>
      </c>
      <c r="D5766" t="s">
        <v>24</v>
      </c>
      <c r="E5766" t="s">
        <v>422</v>
      </c>
      <c r="F5766" t="s">
        <v>423</v>
      </c>
      <c r="G5766" t="s">
        <v>27</v>
      </c>
      <c r="H5766" t="s">
        <v>424</v>
      </c>
      <c r="I5766" t="s">
        <v>425</v>
      </c>
    </row>
    <row r="5767" spans="1:9" x14ac:dyDescent="0.2">
      <c r="A5767">
        <v>1</v>
      </c>
      <c r="B5767" t="s">
        <v>30</v>
      </c>
      <c r="C5767">
        <v>2.0010000767456404E-8</v>
      </c>
      <c r="D5767">
        <v>518.70001220703125</v>
      </c>
      <c r="E5767">
        <v>137.5</v>
      </c>
      <c r="F5767">
        <v>84</v>
      </c>
      <c r="G5767">
        <v>0.74000000953674316</v>
      </c>
      <c r="H5767" t="s">
        <v>426</v>
      </c>
      <c r="I5767" t="s">
        <v>427</v>
      </c>
    </row>
    <row r="5768" spans="1:9" x14ac:dyDescent="0.2">
      <c r="A5768">
        <v>2</v>
      </c>
      <c r="B5768" t="s">
        <v>31</v>
      </c>
      <c r="C5768">
        <v>2.0010000767456404E-8</v>
      </c>
      <c r="D5768">
        <v>2201.199951171875</v>
      </c>
      <c r="E5768">
        <v>15.699999809265137</v>
      </c>
      <c r="F5768">
        <v>11</v>
      </c>
      <c r="G5768">
        <v>0.30000001192092896</v>
      </c>
      <c r="H5768" t="s">
        <v>426</v>
      </c>
      <c r="I5768" t="s">
        <v>428</v>
      </c>
    </row>
    <row r="5769" spans="1:9" x14ac:dyDescent="0.2">
      <c r="A5769">
        <v>3</v>
      </c>
      <c r="B5769" t="s">
        <v>32</v>
      </c>
      <c r="C5769">
        <v>2.0010000767456404E-8</v>
      </c>
      <c r="D5769">
        <v>5679.7998046875</v>
      </c>
      <c r="E5769">
        <v>33.599998474121094</v>
      </c>
      <c r="F5769">
        <v>22.700000762939453</v>
      </c>
      <c r="G5769">
        <v>0.18999999761581421</v>
      </c>
      <c r="H5769" t="s">
        <v>426</v>
      </c>
      <c r="I5769" t="s">
        <v>429</v>
      </c>
    </row>
    <row r="5770" spans="1:9" x14ac:dyDescent="0.2">
      <c r="A5770">
        <v>4</v>
      </c>
      <c r="B5770" t="s">
        <v>33</v>
      </c>
      <c r="C5770">
        <v>1.9990000765801597E-8</v>
      </c>
      <c r="D5770">
        <v>9333.5</v>
      </c>
      <c r="E5770">
        <v>48.799999237060547</v>
      </c>
      <c r="F5770">
        <v>43.299999237060547</v>
      </c>
      <c r="G5770">
        <v>0.15000000596046448</v>
      </c>
      <c r="H5770" t="s">
        <v>426</v>
      </c>
      <c r="I5770" t="s">
        <v>430</v>
      </c>
    </row>
    <row r="5771" spans="1:9" x14ac:dyDescent="0.2">
      <c r="A5771">
        <v>5</v>
      </c>
      <c r="B5771" t="s">
        <v>34</v>
      </c>
      <c r="C5771">
        <v>1.9990000765801597E-8</v>
      </c>
      <c r="D5771">
        <v>946.0999755859375</v>
      </c>
      <c r="E5771">
        <v>8</v>
      </c>
      <c r="F5771">
        <v>6</v>
      </c>
      <c r="G5771">
        <v>0.46000000834465027</v>
      </c>
      <c r="H5771" t="s">
        <v>426</v>
      </c>
      <c r="I5771" t="s">
        <v>431</v>
      </c>
    </row>
    <row r="5772" spans="1:9" x14ac:dyDescent="0.2">
      <c r="A5772">
        <v>6</v>
      </c>
      <c r="B5772" t="s">
        <v>35</v>
      </c>
      <c r="C5772">
        <v>1.9999999878450581E-8</v>
      </c>
      <c r="D5772">
        <v>3476.10009765625</v>
      </c>
      <c r="E5772">
        <v>37.200000762939453</v>
      </c>
      <c r="F5772">
        <v>18.200000762939453</v>
      </c>
      <c r="G5772">
        <v>0.23999999463558197</v>
      </c>
      <c r="H5772" t="s">
        <v>426</v>
      </c>
      <c r="I5772" t="s">
        <v>432</v>
      </c>
    </row>
    <row r="5773" spans="1:9" x14ac:dyDescent="0.2">
      <c r="A5773">
        <v>7</v>
      </c>
      <c r="B5773" t="s">
        <v>36</v>
      </c>
      <c r="C5773">
        <v>1.9990000765801597E-8</v>
      </c>
      <c r="D5773">
        <v>10542.5</v>
      </c>
      <c r="E5773">
        <v>126.69999694824219</v>
      </c>
      <c r="F5773">
        <v>38.400001525878906</v>
      </c>
      <c r="G5773">
        <v>0.14000000059604645</v>
      </c>
      <c r="H5773" t="s">
        <v>426</v>
      </c>
      <c r="I5773" t="s">
        <v>430</v>
      </c>
    </row>
    <row r="5774" spans="1:9" x14ac:dyDescent="0.2">
      <c r="A5774">
        <v>8</v>
      </c>
      <c r="B5774" t="s">
        <v>37</v>
      </c>
      <c r="C5774">
        <v>1.9999999878450581E-8</v>
      </c>
      <c r="D5774">
        <v>2742.5</v>
      </c>
      <c r="E5774">
        <v>17.200000762939453</v>
      </c>
      <c r="F5774">
        <v>15</v>
      </c>
      <c r="G5774">
        <v>0.27000001072883606</v>
      </c>
      <c r="H5774" t="s">
        <v>426</v>
      </c>
      <c r="I5774" t="s">
        <v>432</v>
      </c>
    </row>
    <row r="5775" spans="1:9" x14ac:dyDescent="0.2">
      <c r="A5775">
        <v>9</v>
      </c>
      <c r="B5775" t="s">
        <v>38</v>
      </c>
      <c r="C5775">
        <v>1.9990000765801597E-8</v>
      </c>
      <c r="D5775">
        <v>2234.10009765625</v>
      </c>
      <c r="E5775">
        <v>26</v>
      </c>
      <c r="F5775">
        <v>23.200000762939453</v>
      </c>
      <c r="G5775">
        <v>0.30000001192092896</v>
      </c>
      <c r="H5775" t="s">
        <v>426</v>
      </c>
      <c r="I5775" t="s">
        <v>433</v>
      </c>
    </row>
    <row r="5776" spans="1:9" x14ac:dyDescent="0.2">
      <c r="A5776">
        <v>10</v>
      </c>
      <c r="B5776" t="s">
        <v>39</v>
      </c>
      <c r="C5776">
        <v>1.9990000765801597E-8</v>
      </c>
      <c r="D5776">
        <v>3787.300048828125</v>
      </c>
      <c r="E5776">
        <v>69.599998474121094</v>
      </c>
      <c r="F5776">
        <v>20.200000762939453</v>
      </c>
      <c r="G5776">
        <v>0.23000000417232513</v>
      </c>
      <c r="H5776" t="s">
        <v>426</v>
      </c>
      <c r="I5776" t="s">
        <v>434</v>
      </c>
    </row>
    <row r="5777" spans="1:10" x14ac:dyDescent="0.2">
      <c r="A5777">
        <v>11</v>
      </c>
      <c r="B5777" t="s">
        <v>40</v>
      </c>
      <c r="C5777">
        <v>2.0010000767456404E-8</v>
      </c>
      <c r="D5777">
        <v>4901</v>
      </c>
      <c r="E5777">
        <v>11.699999809265137</v>
      </c>
      <c r="F5777">
        <v>9.8999996185302734</v>
      </c>
      <c r="G5777">
        <v>0.20000000298023224</v>
      </c>
      <c r="H5777" t="s">
        <v>426</v>
      </c>
      <c r="I5777" t="s">
        <v>435</v>
      </c>
    </row>
    <row r="5779" spans="1:10" x14ac:dyDescent="0.2">
      <c r="A5779" t="s">
        <v>62</v>
      </c>
    </row>
    <row r="5782" spans="1:10" x14ac:dyDescent="0.2">
      <c r="A5782" t="s">
        <v>368</v>
      </c>
    </row>
    <row r="5783" spans="1:10" x14ac:dyDescent="0.2">
      <c r="A5783" t="s">
        <v>369</v>
      </c>
    </row>
    <row r="5784" spans="1:10" x14ac:dyDescent="0.2">
      <c r="A5784" t="s">
        <v>21</v>
      </c>
      <c r="B5784" t="s">
        <v>22</v>
      </c>
      <c r="C5784" t="s">
        <v>370</v>
      </c>
      <c r="D5784" t="s">
        <v>371</v>
      </c>
      <c r="E5784" t="s">
        <v>372</v>
      </c>
      <c r="F5784" t="s">
        <v>373</v>
      </c>
      <c r="G5784" t="s">
        <v>374</v>
      </c>
      <c r="H5784" t="s">
        <v>375</v>
      </c>
      <c r="I5784" t="s">
        <v>376</v>
      </c>
      <c r="J5784" t="s">
        <v>377</v>
      </c>
    </row>
    <row r="5785" spans="1:10" x14ac:dyDescent="0.2">
      <c r="A5785">
        <v>1</v>
      </c>
      <c r="B5785" t="s">
        <v>30</v>
      </c>
      <c r="C5785" t="s">
        <v>378</v>
      </c>
      <c r="D5785" t="s">
        <v>379</v>
      </c>
      <c r="E5785">
        <v>1</v>
      </c>
      <c r="F5785">
        <v>15</v>
      </c>
      <c r="G5785">
        <v>84.869003295898438</v>
      </c>
      <c r="H5785">
        <v>1.8320000171661377</v>
      </c>
      <c r="I5785">
        <v>6</v>
      </c>
      <c r="J5785">
        <v>5</v>
      </c>
    </row>
    <row r="5786" spans="1:10" x14ac:dyDescent="0.2">
      <c r="A5786">
        <v>2</v>
      </c>
      <c r="B5786" t="s">
        <v>31</v>
      </c>
      <c r="C5786" t="s">
        <v>378</v>
      </c>
      <c r="D5786" t="s">
        <v>380</v>
      </c>
      <c r="E5786">
        <v>2</v>
      </c>
      <c r="F5786">
        <v>15</v>
      </c>
      <c r="G5786">
        <v>151.10800170898438</v>
      </c>
      <c r="H5786">
        <v>0.47277998924255371</v>
      </c>
      <c r="I5786">
        <v>2</v>
      </c>
      <c r="J5786">
        <v>2</v>
      </c>
    </row>
    <row r="5787" spans="1:10" x14ac:dyDescent="0.2">
      <c r="A5787">
        <v>3</v>
      </c>
      <c r="B5787" t="s">
        <v>32</v>
      </c>
      <c r="C5787" t="s">
        <v>378</v>
      </c>
      <c r="D5787" t="s">
        <v>380</v>
      </c>
      <c r="E5787">
        <v>2</v>
      </c>
      <c r="F5787">
        <v>15</v>
      </c>
      <c r="G5787">
        <v>119.48699951171875</v>
      </c>
      <c r="H5787">
        <v>0.37413999438285828</v>
      </c>
      <c r="I5787">
        <v>3</v>
      </c>
      <c r="J5787">
        <v>7</v>
      </c>
    </row>
    <row r="5788" spans="1:10" x14ac:dyDescent="0.2">
      <c r="A5788">
        <v>4</v>
      </c>
      <c r="B5788" t="s">
        <v>33</v>
      </c>
      <c r="C5788" t="s">
        <v>378</v>
      </c>
      <c r="D5788" t="s">
        <v>380</v>
      </c>
      <c r="E5788">
        <v>2</v>
      </c>
      <c r="F5788">
        <v>15</v>
      </c>
      <c r="G5788">
        <v>107.24500274658203</v>
      </c>
      <c r="H5788">
        <v>0.33583998680114746</v>
      </c>
      <c r="I5788">
        <v>2</v>
      </c>
      <c r="J5788">
        <v>2.4000000953674316</v>
      </c>
    </row>
    <row r="5789" spans="1:10" x14ac:dyDescent="0.2">
      <c r="A5789">
        <v>5</v>
      </c>
      <c r="B5789" t="s">
        <v>34</v>
      </c>
      <c r="C5789" t="s">
        <v>378</v>
      </c>
      <c r="D5789" t="s">
        <v>381</v>
      </c>
      <c r="E5789">
        <v>4</v>
      </c>
      <c r="F5789">
        <v>15</v>
      </c>
      <c r="G5789">
        <v>129.45700073242188</v>
      </c>
      <c r="H5789">
        <v>1.1910099983215332</v>
      </c>
      <c r="I5789">
        <v>4.9000000953674316</v>
      </c>
      <c r="J5789">
        <v>4.1999998092651367</v>
      </c>
    </row>
    <row r="5790" spans="1:10" x14ac:dyDescent="0.2">
      <c r="A5790">
        <v>6</v>
      </c>
      <c r="B5790" t="s">
        <v>35</v>
      </c>
      <c r="C5790" t="s">
        <v>378</v>
      </c>
      <c r="D5790" t="s">
        <v>381</v>
      </c>
      <c r="E5790">
        <v>4</v>
      </c>
      <c r="F5790">
        <v>15</v>
      </c>
      <c r="G5790">
        <v>90.679000854492188</v>
      </c>
      <c r="H5790">
        <v>0.83393001556396484</v>
      </c>
      <c r="I5790">
        <v>5.5</v>
      </c>
      <c r="J5790">
        <v>5.9000000953674316</v>
      </c>
    </row>
    <row r="5791" spans="1:10" x14ac:dyDescent="0.2">
      <c r="A5791">
        <v>7</v>
      </c>
      <c r="B5791" t="s">
        <v>36</v>
      </c>
      <c r="C5791" t="s">
        <v>378</v>
      </c>
      <c r="D5791" t="s">
        <v>381</v>
      </c>
      <c r="E5791">
        <v>4</v>
      </c>
      <c r="F5791">
        <v>15</v>
      </c>
      <c r="G5791">
        <v>77.502998352050781</v>
      </c>
      <c r="H5791">
        <v>0.71253997087478638</v>
      </c>
      <c r="I5791">
        <v>3.2999999523162842</v>
      </c>
      <c r="J5791">
        <v>4.0999999046325684</v>
      </c>
    </row>
    <row r="5792" spans="1:10" x14ac:dyDescent="0.2">
      <c r="A5792">
        <v>8</v>
      </c>
      <c r="B5792" t="s">
        <v>37</v>
      </c>
      <c r="C5792" t="s">
        <v>378</v>
      </c>
      <c r="D5792" t="s">
        <v>381</v>
      </c>
      <c r="E5792">
        <v>4</v>
      </c>
      <c r="F5792">
        <v>15</v>
      </c>
      <c r="G5792">
        <v>107.51300048828125</v>
      </c>
      <c r="H5792">
        <v>0.98900002241134644</v>
      </c>
      <c r="I5792">
        <v>7.5</v>
      </c>
      <c r="J5792">
        <v>3</v>
      </c>
    </row>
    <row r="5793" spans="1:10" x14ac:dyDescent="0.2">
      <c r="A5793">
        <v>9</v>
      </c>
      <c r="B5793" t="s">
        <v>38</v>
      </c>
      <c r="C5793" t="s">
        <v>378</v>
      </c>
      <c r="D5793" t="s">
        <v>382</v>
      </c>
      <c r="E5793">
        <v>5</v>
      </c>
      <c r="F5793">
        <v>15</v>
      </c>
      <c r="G5793">
        <v>134.93400573730469</v>
      </c>
      <c r="H5793">
        <v>0.19359999895095825</v>
      </c>
      <c r="I5793">
        <v>3.5</v>
      </c>
      <c r="J5793">
        <v>3.5999999046325684</v>
      </c>
    </row>
    <row r="5794" spans="1:10" x14ac:dyDescent="0.2">
      <c r="A5794">
        <v>10</v>
      </c>
      <c r="B5794" t="s">
        <v>39</v>
      </c>
      <c r="C5794" t="s">
        <v>378</v>
      </c>
      <c r="D5794" t="s">
        <v>382</v>
      </c>
      <c r="E5794">
        <v>5</v>
      </c>
      <c r="F5794">
        <v>15</v>
      </c>
      <c r="G5794">
        <v>146.42500305175781</v>
      </c>
      <c r="H5794">
        <v>0.21017999947071075</v>
      </c>
      <c r="I5794">
        <v>1</v>
      </c>
      <c r="J5794">
        <v>3.2999999523162842</v>
      </c>
    </row>
    <row r="5795" spans="1:10" x14ac:dyDescent="0.2">
      <c r="A5795">
        <v>11</v>
      </c>
      <c r="B5795" t="s">
        <v>40</v>
      </c>
      <c r="C5795" t="s">
        <v>378</v>
      </c>
      <c r="D5795" t="s">
        <v>382</v>
      </c>
      <c r="E5795">
        <v>5</v>
      </c>
      <c r="F5795">
        <v>15</v>
      </c>
      <c r="G5795">
        <v>191.38900756835938</v>
      </c>
      <c r="H5795">
        <v>0.27485001087188721</v>
      </c>
      <c r="I5795">
        <v>3</v>
      </c>
      <c r="J5795">
        <v>4</v>
      </c>
    </row>
    <row r="5797" spans="1:10" x14ac:dyDescent="0.2">
      <c r="A5797" t="s">
        <v>21</v>
      </c>
      <c r="B5797" t="s">
        <v>22</v>
      </c>
      <c r="C5797" t="s">
        <v>383</v>
      </c>
      <c r="D5797" t="s">
        <v>384</v>
      </c>
      <c r="E5797" t="s">
        <v>385</v>
      </c>
      <c r="F5797" t="s">
        <v>386</v>
      </c>
      <c r="G5797" t="s">
        <v>387</v>
      </c>
      <c r="H5797" t="s">
        <v>388</v>
      </c>
      <c r="I5797" t="s">
        <v>389</v>
      </c>
      <c r="J5797" t="s">
        <v>390</v>
      </c>
    </row>
    <row r="5798" spans="1:10" x14ac:dyDescent="0.2">
      <c r="A5798">
        <v>1</v>
      </c>
      <c r="B5798" t="s">
        <v>30</v>
      </c>
      <c r="C5798">
        <v>10</v>
      </c>
      <c r="D5798">
        <v>5</v>
      </c>
      <c r="E5798">
        <v>1</v>
      </c>
      <c r="F5798">
        <v>64</v>
      </c>
      <c r="G5798">
        <v>1630</v>
      </c>
      <c r="H5798">
        <v>0.69999998807907104</v>
      </c>
      <c r="I5798">
        <v>9.3000001907348633</v>
      </c>
      <c r="J5798" t="s">
        <v>391</v>
      </c>
    </row>
    <row r="5799" spans="1:10" x14ac:dyDescent="0.2">
      <c r="A5799">
        <v>2</v>
      </c>
      <c r="B5799" t="s">
        <v>31</v>
      </c>
      <c r="C5799">
        <v>20</v>
      </c>
      <c r="D5799">
        <v>10</v>
      </c>
      <c r="E5799">
        <v>0</v>
      </c>
      <c r="F5799">
        <v>64</v>
      </c>
      <c r="G5799">
        <v>1686</v>
      </c>
      <c r="H5799">
        <v>0.69999998807907104</v>
      </c>
      <c r="I5799" t="s">
        <v>392</v>
      </c>
      <c r="J5799" t="s">
        <v>393</v>
      </c>
    </row>
    <row r="5800" spans="1:10" x14ac:dyDescent="0.2">
      <c r="A5800">
        <v>3</v>
      </c>
      <c r="B5800" t="s">
        <v>32</v>
      </c>
      <c r="C5800">
        <v>20</v>
      </c>
      <c r="D5800">
        <v>10</v>
      </c>
      <c r="E5800">
        <v>0</v>
      </c>
      <c r="F5800">
        <v>64</v>
      </c>
      <c r="G5800">
        <v>1672</v>
      </c>
      <c r="H5800">
        <v>0.69999998807907104</v>
      </c>
      <c r="I5800" t="s">
        <v>392</v>
      </c>
      <c r="J5800" t="s">
        <v>393</v>
      </c>
    </row>
    <row r="5801" spans="1:10" x14ac:dyDescent="0.2">
      <c r="A5801">
        <v>4</v>
      </c>
      <c r="B5801" t="s">
        <v>33</v>
      </c>
      <c r="C5801">
        <v>20</v>
      </c>
      <c r="D5801">
        <v>10</v>
      </c>
      <c r="E5801">
        <v>1</v>
      </c>
      <c r="F5801">
        <v>64</v>
      </c>
      <c r="G5801">
        <v>1664</v>
      </c>
      <c r="H5801">
        <v>0.69999998807907104</v>
      </c>
      <c r="I5801" t="s">
        <v>392</v>
      </c>
      <c r="J5801" t="s">
        <v>393</v>
      </c>
    </row>
    <row r="5802" spans="1:10" x14ac:dyDescent="0.2">
      <c r="A5802">
        <v>5</v>
      </c>
      <c r="B5802" t="s">
        <v>34</v>
      </c>
      <c r="C5802">
        <v>10</v>
      </c>
      <c r="D5802">
        <v>5</v>
      </c>
      <c r="E5802">
        <v>1</v>
      </c>
      <c r="F5802">
        <v>32</v>
      </c>
      <c r="G5802">
        <v>1658</v>
      </c>
      <c r="H5802">
        <v>0.69999998807907104</v>
      </c>
      <c r="I5802">
        <v>9.3000001907348633</v>
      </c>
      <c r="J5802" t="s">
        <v>391</v>
      </c>
    </row>
    <row r="5803" spans="1:10" x14ac:dyDescent="0.2">
      <c r="A5803">
        <v>6</v>
      </c>
      <c r="B5803" t="s">
        <v>35</v>
      </c>
      <c r="C5803">
        <v>20</v>
      </c>
      <c r="D5803">
        <v>10</v>
      </c>
      <c r="E5803">
        <v>1</v>
      </c>
      <c r="F5803">
        <v>32</v>
      </c>
      <c r="G5803">
        <v>1632</v>
      </c>
      <c r="H5803">
        <v>0.69999998807907104</v>
      </c>
      <c r="I5803">
        <v>9.3000001907348633</v>
      </c>
      <c r="J5803" t="s">
        <v>391</v>
      </c>
    </row>
    <row r="5804" spans="1:10" x14ac:dyDescent="0.2">
      <c r="A5804">
        <v>7</v>
      </c>
      <c r="B5804" t="s">
        <v>36</v>
      </c>
      <c r="C5804">
        <v>20</v>
      </c>
      <c r="D5804">
        <v>10</v>
      </c>
      <c r="E5804">
        <v>1</v>
      </c>
      <c r="F5804">
        <v>32</v>
      </c>
      <c r="G5804">
        <v>1622</v>
      </c>
      <c r="H5804">
        <v>0.69999998807907104</v>
      </c>
      <c r="I5804">
        <v>9.3000001907348633</v>
      </c>
      <c r="J5804" t="s">
        <v>391</v>
      </c>
    </row>
    <row r="5805" spans="1:10" x14ac:dyDescent="0.2">
      <c r="A5805">
        <v>8</v>
      </c>
      <c r="B5805" t="s">
        <v>37</v>
      </c>
      <c r="C5805">
        <v>20</v>
      </c>
      <c r="D5805">
        <v>10</v>
      </c>
      <c r="E5805">
        <v>1</v>
      </c>
      <c r="F5805">
        <v>32</v>
      </c>
      <c r="G5805">
        <v>1642</v>
      </c>
      <c r="H5805">
        <v>0.69999998807907104</v>
      </c>
      <c r="I5805">
        <v>9.3000001907348633</v>
      </c>
      <c r="J5805" t="s">
        <v>391</v>
      </c>
    </row>
    <row r="5806" spans="1:10" x14ac:dyDescent="0.2">
      <c r="A5806">
        <v>9</v>
      </c>
      <c r="B5806" t="s">
        <v>38</v>
      </c>
      <c r="C5806">
        <v>20</v>
      </c>
      <c r="D5806">
        <v>10</v>
      </c>
      <c r="E5806">
        <v>1</v>
      </c>
      <c r="F5806">
        <v>32</v>
      </c>
      <c r="G5806">
        <v>1690</v>
      </c>
      <c r="H5806">
        <v>0.69999998807907104</v>
      </c>
      <c r="I5806" t="s">
        <v>392</v>
      </c>
      <c r="J5806" t="s">
        <v>393</v>
      </c>
    </row>
    <row r="5807" spans="1:10" x14ac:dyDescent="0.2">
      <c r="A5807">
        <v>10</v>
      </c>
      <c r="B5807" t="s">
        <v>39</v>
      </c>
      <c r="C5807">
        <v>30</v>
      </c>
      <c r="D5807">
        <v>15</v>
      </c>
      <c r="E5807">
        <v>0</v>
      </c>
      <c r="F5807">
        <v>32</v>
      </c>
      <c r="G5807">
        <v>1706</v>
      </c>
      <c r="H5807">
        <v>0.69999998807907104</v>
      </c>
      <c r="I5807" t="s">
        <v>392</v>
      </c>
      <c r="J5807" t="s">
        <v>393</v>
      </c>
    </row>
    <row r="5808" spans="1:10" x14ac:dyDescent="0.2">
      <c r="A5808">
        <v>11</v>
      </c>
      <c r="B5808" t="s">
        <v>40</v>
      </c>
      <c r="C5808">
        <v>30</v>
      </c>
      <c r="D5808">
        <v>15</v>
      </c>
      <c r="E5808">
        <v>1</v>
      </c>
      <c r="F5808">
        <v>32</v>
      </c>
      <c r="G5808">
        <v>1738</v>
      </c>
      <c r="H5808">
        <v>0.69999998807907104</v>
      </c>
      <c r="I5808" t="s">
        <v>392</v>
      </c>
      <c r="J5808" t="s">
        <v>393</v>
      </c>
    </row>
    <row r="5810" spans="1:8" x14ac:dyDescent="0.2">
      <c r="A5810" t="s">
        <v>394</v>
      </c>
    </row>
    <row r="5811" spans="1:8" x14ac:dyDescent="0.2">
      <c r="A5811" t="s">
        <v>395</v>
      </c>
      <c r="B5811" t="s">
        <v>396</v>
      </c>
      <c r="C5811">
        <v>2</v>
      </c>
      <c r="D5811">
        <v>3</v>
      </c>
      <c r="E5811">
        <v>4</v>
      </c>
      <c r="F5811">
        <v>5</v>
      </c>
    </row>
    <row r="5812" spans="1:8" x14ac:dyDescent="0.2">
      <c r="A5812">
        <v>1</v>
      </c>
      <c r="B5812" t="s">
        <v>397</v>
      </c>
      <c r="C5812" t="s">
        <v>398</v>
      </c>
      <c r="D5812" t="s">
        <v>392</v>
      </c>
      <c r="E5812" t="s">
        <v>399</v>
      </c>
      <c r="F5812" t="s">
        <v>400</v>
      </c>
    </row>
    <row r="5813" spans="1:8" x14ac:dyDescent="0.2">
      <c r="A5813">
        <v>2</v>
      </c>
      <c r="B5813" t="s">
        <v>392</v>
      </c>
      <c r="C5813" t="s">
        <v>401</v>
      </c>
      <c r="D5813" t="s">
        <v>392</v>
      </c>
      <c r="E5813" t="s">
        <v>402</v>
      </c>
      <c r="F5813" t="s">
        <v>403</v>
      </c>
    </row>
    <row r="5814" spans="1:8" x14ac:dyDescent="0.2">
      <c r="A5814">
        <v>3</v>
      </c>
      <c r="B5814" t="s">
        <v>392</v>
      </c>
      <c r="C5814" t="s">
        <v>404</v>
      </c>
      <c r="D5814" t="s">
        <v>392</v>
      </c>
      <c r="E5814" t="s">
        <v>405</v>
      </c>
      <c r="F5814" t="s">
        <v>40</v>
      </c>
    </row>
    <row r="5815" spans="1:8" x14ac:dyDescent="0.2">
      <c r="A5815">
        <v>4</v>
      </c>
      <c r="B5815" t="s">
        <v>392</v>
      </c>
      <c r="C5815" t="s">
        <v>392</v>
      </c>
      <c r="D5815" t="s">
        <v>392</v>
      </c>
      <c r="E5815" t="s">
        <v>406</v>
      </c>
      <c r="F5815" t="s">
        <v>392</v>
      </c>
    </row>
    <row r="5817" spans="1:8" x14ac:dyDescent="0.2">
      <c r="A5817" t="s">
        <v>407</v>
      </c>
    </row>
    <row r="5819" spans="1:8" x14ac:dyDescent="0.2">
      <c r="A5819" t="s">
        <v>408</v>
      </c>
    </row>
    <row r="5820" spans="1:8" x14ac:dyDescent="0.2">
      <c r="A5820" t="s">
        <v>21</v>
      </c>
      <c r="B5820" t="s">
        <v>22</v>
      </c>
      <c r="C5820" t="s">
        <v>409</v>
      </c>
      <c r="D5820" t="s">
        <v>43</v>
      </c>
      <c r="E5820" t="s">
        <v>410</v>
      </c>
      <c r="F5820" t="s">
        <v>46</v>
      </c>
      <c r="G5820" t="s">
        <v>47</v>
      </c>
      <c r="H5820" t="s">
        <v>30</v>
      </c>
    </row>
    <row r="5821" spans="1:8" x14ac:dyDescent="0.2">
      <c r="A5821">
        <v>1</v>
      </c>
      <c r="B5821" t="s">
        <v>30</v>
      </c>
      <c r="C5821" t="s">
        <v>411</v>
      </c>
      <c r="D5821">
        <v>3.7672998905181885</v>
      </c>
      <c r="E5821">
        <v>3.4723999500274658</v>
      </c>
      <c r="F5821">
        <v>21.532199859619141</v>
      </c>
      <c r="G5821">
        <v>0.16130000352859497</v>
      </c>
      <c r="H5821">
        <v>1</v>
      </c>
    </row>
    <row r="5822" spans="1:8" x14ac:dyDescent="0.2">
      <c r="A5822">
        <v>2</v>
      </c>
      <c r="B5822" t="s">
        <v>31</v>
      </c>
      <c r="C5822" t="s">
        <v>412</v>
      </c>
      <c r="D5822">
        <v>7.5739998817443848</v>
      </c>
      <c r="E5822">
        <v>1.614799976348877</v>
      </c>
      <c r="F5822">
        <v>1.996399998664856</v>
      </c>
      <c r="G5822">
        <v>0.80889999866485596</v>
      </c>
      <c r="H5822">
        <v>1</v>
      </c>
    </row>
    <row r="5823" spans="1:8" x14ac:dyDescent="0.2">
      <c r="A5823">
        <v>3</v>
      </c>
      <c r="B5823" t="s">
        <v>50</v>
      </c>
      <c r="C5823" t="s">
        <v>413</v>
      </c>
      <c r="D5823">
        <v>15.250300407409668</v>
      </c>
      <c r="E5823">
        <v>1.0709999799728394</v>
      </c>
      <c r="F5823">
        <v>1.2035000324249268</v>
      </c>
      <c r="G5823">
        <v>0.88969999551773071</v>
      </c>
      <c r="H5823">
        <v>1.0002000331878662</v>
      </c>
    </row>
    <row r="5824" spans="1:8" x14ac:dyDescent="0.2">
      <c r="A5824">
        <v>4</v>
      </c>
      <c r="B5824" t="s">
        <v>51</v>
      </c>
      <c r="C5824" t="s">
        <v>414</v>
      </c>
      <c r="D5824">
        <v>24.793899536132812</v>
      </c>
      <c r="E5824">
        <v>0.86309999227523804</v>
      </c>
      <c r="F5824">
        <v>0.93500000238418579</v>
      </c>
      <c r="G5824">
        <v>0.92309999465942383</v>
      </c>
      <c r="H5824">
        <v>1.0001000165939331</v>
      </c>
    </row>
    <row r="5825" spans="1:9" x14ac:dyDescent="0.2">
      <c r="A5825">
        <v>5</v>
      </c>
      <c r="B5825" t="s">
        <v>52</v>
      </c>
      <c r="C5825" t="s">
        <v>415</v>
      </c>
      <c r="D5825">
        <v>11.592599868774414</v>
      </c>
      <c r="E5825">
        <v>5.3768000602722168</v>
      </c>
      <c r="F5825">
        <v>10.723799705505371</v>
      </c>
      <c r="G5825">
        <v>0.49950000643730164</v>
      </c>
      <c r="H5825">
        <v>1.0038000345230103</v>
      </c>
    </row>
    <row r="5826" spans="1:9" x14ac:dyDescent="0.2">
      <c r="A5826">
        <v>6</v>
      </c>
      <c r="B5826" t="s">
        <v>53</v>
      </c>
      <c r="C5826" t="s">
        <v>416</v>
      </c>
      <c r="D5826">
        <v>21.579999923706055</v>
      </c>
      <c r="E5826">
        <v>3.6456000804901123</v>
      </c>
      <c r="F5826">
        <v>5.8873000144958496</v>
      </c>
      <c r="G5826">
        <v>0.61500000953674316</v>
      </c>
      <c r="H5826">
        <v>1.0068999528884888</v>
      </c>
    </row>
    <row r="5827" spans="1:9" x14ac:dyDescent="0.2">
      <c r="A5827">
        <v>7</v>
      </c>
      <c r="B5827" t="s">
        <v>54</v>
      </c>
      <c r="C5827" t="s">
        <v>414</v>
      </c>
      <c r="D5827">
        <v>55.340999603271484</v>
      </c>
      <c r="E5827">
        <v>3.2097001075744629</v>
      </c>
      <c r="F5827">
        <v>4.4021000862121582</v>
      </c>
      <c r="G5827">
        <v>0.72850000858306885</v>
      </c>
      <c r="H5827">
        <v>1.0009000301361084</v>
      </c>
    </row>
    <row r="5828" spans="1:9" x14ac:dyDescent="0.2">
      <c r="A5828">
        <v>8</v>
      </c>
      <c r="B5828" t="s">
        <v>55</v>
      </c>
      <c r="C5828" t="s">
        <v>416</v>
      </c>
      <c r="D5828">
        <v>20.350000381469727</v>
      </c>
      <c r="E5828">
        <v>4.6729998588562012</v>
      </c>
      <c r="F5828">
        <v>7.9214000701904297</v>
      </c>
      <c r="G5828">
        <v>0.58609998226165771</v>
      </c>
      <c r="H5828">
        <v>1.0065000057220459</v>
      </c>
    </row>
    <row r="5829" spans="1:9" x14ac:dyDescent="0.2">
      <c r="A5829">
        <v>9</v>
      </c>
      <c r="B5829" t="s">
        <v>56</v>
      </c>
      <c r="C5829" t="s">
        <v>417</v>
      </c>
      <c r="D5829">
        <v>23.877099990844727</v>
      </c>
      <c r="E5829">
        <v>0.19910000264644623</v>
      </c>
      <c r="F5829">
        <v>0.20250000059604645</v>
      </c>
      <c r="G5829">
        <v>0.98320001363754272</v>
      </c>
      <c r="H5829">
        <v>1</v>
      </c>
    </row>
    <row r="5830" spans="1:9" x14ac:dyDescent="0.2">
      <c r="A5830">
        <v>10</v>
      </c>
      <c r="B5830" t="s">
        <v>57</v>
      </c>
      <c r="C5830" t="s">
        <v>418</v>
      </c>
      <c r="D5830">
        <v>42.30059814453125</v>
      </c>
      <c r="E5830">
        <v>0.26780000329017639</v>
      </c>
      <c r="F5830">
        <v>0.27369999885559082</v>
      </c>
      <c r="G5830">
        <v>0.97869998216629028</v>
      </c>
      <c r="H5830">
        <v>1</v>
      </c>
    </row>
    <row r="5831" spans="1:9" x14ac:dyDescent="0.2">
      <c r="A5831">
        <v>11</v>
      </c>
      <c r="B5831" t="s">
        <v>58</v>
      </c>
      <c r="C5831" t="s">
        <v>419</v>
      </c>
      <c r="D5831">
        <v>99.9833984375</v>
      </c>
      <c r="E5831">
        <v>0.59130001068115234</v>
      </c>
      <c r="F5831">
        <v>0.60600000619888306</v>
      </c>
      <c r="G5831">
        <v>0.9757000207901001</v>
      </c>
      <c r="H5831">
        <v>1</v>
      </c>
    </row>
    <row r="5833" spans="1:9" x14ac:dyDescent="0.2">
      <c r="A5833" t="s">
        <v>420</v>
      </c>
    </row>
    <row r="5834" spans="1:9" x14ac:dyDescent="0.2">
      <c r="A5834" t="s">
        <v>21</v>
      </c>
      <c r="B5834" t="s">
        <v>22</v>
      </c>
      <c r="C5834" t="s">
        <v>421</v>
      </c>
      <c r="D5834" t="s">
        <v>24</v>
      </c>
      <c r="E5834" t="s">
        <v>422</v>
      </c>
      <c r="F5834" t="s">
        <v>423</v>
      </c>
      <c r="G5834" t="s">
        <v>27</v>
      </c>
      <c r="H5834" t="s">
        <v>424</v>
      </c>
      <c r="I5834" t="s">
        <v>425</v>
      </c>
    </row>
    <row r="5835" spans="1:9" x14ac:dyDescent="0.2">
      <c r="A5835">
        <v>1</v>
      </c>
      <c r="B5835" t="s">
        <v>30</v>
      </c>
      <c r="C5835">
        <v>2.0010000767456404E-8</v>
      </c>
      <c r="D5835">
        <v>518.70001220703125</v>
      </c>
      <c r="E5835">
        <v>137.5</v>
      </c>
      <c r="F5835">
        <v>84</v>
      </c>
      <c r="G5835">
        <v>0.74000000953674316</v>
      </c>
      <c r="H5835" t="s">
        <v>426</v>
      </c>
      <c r="I5835" t="s">
        <v>427</v>
      </c>
    </row>
    <row r="5836" spans="1:9" x14ac:dyDescent="0.2">
      <c r="A5836">
        <v>2</v>
      </c>
      <c r="B5836" t="s">
        <v>31</v>
      </c>
      <c r="C5836">
        <v>2.0010000767456404E-8</v>
      </c>
      <c r="D5836">
        <v>2201.199951171875</v>
      </c>
      <c r="E5836">
        <v>15.699999809265137</v>
      </c>
      <c r="F5836">
        <v>11</v>
      </c>
      <c r="G5836">
        <v>0.30000001192092896</v>
      </c>
      <c r="H5836" t="s">
        <v>426</v>
      </c>
      <c r="I5836" t="s">
        <v>428</v>
      </c>
    </row>
    <row r="5837" spans="1:9" x14ac:dyDescent="0.2">
      <c r="A5837">
        <v>3</v>
      </c>
      <c r="B5837" t="s">
        <v>32</v>
      </c>
      <c r="C5837">
        <v>2.0010000767456404E-8</v>
      </c>
      <c r="D5837">
        <v>5679.7998046875</v>
      </c>
      <c r="E5837">
        <v>33.599998474121094</v>
      </c>
      <c r="F5837">
        <v>22.700000762939453</v>
      </c>
      <c r="G5837">
        <v>0.18999999761581421</v>
      </c>
      <c r="H5837" t="s">
        <v>426</v>
      </c>
      <c r="I5837" t="s">
        <v>429</v>
      </c>
    </row>
    <row r="5838" spans="1:9" x14ac:dyDescent="0.2">
      <c r="A5838">
        <v>4</v>
      </c>
      <c r="B5838" t="s">
        <v>33</v>
      </c>
      <c r="C5838">
        <v>1.9990000765801597E-8</v>
      </c>
      <c r="D5838">
        <v>9333.5</v>
      </c>
      <c r="E5838">
        <v>48.799999237060547</v>
      </c>
      <c r="F5838">
        <v>43.299999237060547</v>
      </c>
      <c r="G5838">
        <v>0.15000000596046448</v>
      </c>
      <c r="H5838" t="s">
        <v>426</v>
      </c>
      <c r="I5838" t="s">
        <v>430</v>
      </c>
    </row>
    <row r="5839" spans="1:9" x14ac:dyDescent="0.2">
      <c r="A5839">
        <v>5</v>
      </c>
      <c r="B5839" t="s">
        <v>34</v>
      </c>
      <c r="C5839">
        <v>1.9990000765801597E-8</v>
      </c>
      <c r="D5839">
        <v>946.0999755859375</v>
      </c>
      <c r="E5839">
        <v>8</v>
      </c>
      <c r="F5839">
        <v>6</v>
      </c>
      <c r="G5839">
        <v>0.46000000834465027</v>
      </c>
      <c r="H5839" t="s">
        <v>426</v>
      </c>
      <c r="I5839" t="s">
        <v>431</v>
      </c>
    </row>
    <row r="5840" spans="1:9" x14ac:dyDescent="0.2">
      <c r="A5840">
        <v>6</v>
      </c>
      <c r="B5840" t="s">
        <v>35</v>
      </c>
      <c r="C5840">
        <v>1.9999999878450581E-8</v>
      </c>
      <c r="D5840">
        <v>3476.10009765625</v>
      </c>
      <c r="E5840">
        <v>37.200000762939453</v>
      </c>
      <c r="F5840">
        <v>18.200000762939453</v>
      </c>
      <c r="G5840">
        <v>0.23999999463558197</v>
      </c>
      <c r="H5840" t="s">
        <v>426</v>
      </c>
      <c r="I5840" t="s">
        <v>432</v>
      </c>
    </row>
    <row r="5841" spans="1:10" x14ac:dyDescent="0.2">
      <c r="A5841">
        <v>7</v>
      </c>
      <c r="B5841" t="s">
        <v>36</v>
      </c>
      <c r="C5841">
        <v>1.9990000765801597E-8</v>
      </c>
      <c r="D5841">
        <v>10542.5</v>
      </c>
      <c r="E5841">
        <v>126.69999694824219</v>
      </c>
      <c r="F5841">
        <v>38.400001525878906</v>
      </c>
      <c r="G5841">
        <v>0.14000000059604645</v>
      </c>
      <c r="H5841" t="s">
        <v>426</v>
      </c>
      <c r="I5841" t="s">
        <v>430</v>
      </c>
    </row>
    <row r="5842" spans="1:10" x14ac:dyDescent="0.2">
      <c r="A5842">
        <v>8</v>
      </c>
      <c r="B5842" t="s">
        <v>37</v>
      </c>
      <c r="C5842">
        <v>1.9999999878450581E-8</v>
      </c>
      <c r="D5842">
        <v>2742.5</v>
      </c>
      <c r="E5842">
        <v>17.200000762939453</v>
      </c>
      <c r="F5842">
        <v>15</v>
      </c>
      <c r="G5842">
        <v>0.27000001072883606</v>
      </c>
      <c r="H5842" t="s">
        <v>426</v>
      </c>
      <c r="I5842" t="s">
        <v>432</v>
      </c>
    </row>
    <row r="5843" spans="1:10" x14ac:dyDescent="0.2">
      <c r="A5843">
        <v>9</v>
      </c>
      <c r="B5843" t="s">
        <v>38</v>
      </c>
      <c r="C5843">
        <v>1.9990000765801597E-8</v>
      </c>
      <c r="D5843">
        <v>2234.10009765625</v>
      </c>
      <c r="E5843">
        <v>26</v>
      </c>
      <c r="F5843">
        <v>23.200000762939453</v>
      </c>
      <c r="G5843">
        <v>0.30000001192092896</v>
      </c>
      <c r="H5843" t="s">
        <v>426</v>
      </c>
      <c r="I5843" t="s">
        <v>433</v>
      </c>
    </row>
    <row r="5844" spans="1:10" x14ac:dyDescent="0.2">
      <c r="A5844">
        <v>10</v>
      </c>
      <c r="B5844" t="s">
        <v>39</v>
      </c>
      <c r="C5844">
        <v>1.9990000765801597E-8</v>
      </c>
      <c r="D5844">
        <v>3787.300048828125</v>
      </c>
      <c r="E5844">
        <v>69.599998474121094</v>
      </c>
      <c r="F5844">
        <v>20.200000762939453</v>
      </c>
      <c r="G5844">
        <v>0.23000000417232513</v>
      </c>
      <c r="H5844" t="s">
        <v>426</v>
      </c>
      <c r="I5844" t="s">
        <v>434</v>
      </c>
    </row>
    <row r="5845" spans="1:10" x14ac:dyDescent="0.2">
      <c r="A5845">
        <v>11</v>
      </c>
      <c r="B5845" t="s">
        <v>40</v>
      </c>
      <c r="C5845">
        <v>2.0010000767456404E-8</v>
      </c>
      <c r="D5845">
        <v>4901</v>
      </c>
      <c r="E5845">
        <v>11.699999809265137</v>
      </c>
      <c r="F5845">
        <v>9.8999996185302734</v>
      </c>
      <c r="G5845">
        <v>0.20000000298023224</v>
      </c>
      <c r="H5845" t="s">
        <v>426</v>
      </c>
      <c r="I5845" t="s">
        <v>435</v>
      </c>
    </row>
    <row r="5847" spans="1:10" x14ac:dyDescent="0.2">
      <c r="A5847" t="s">
        <v>62</v>
      </c>
    </row>
    <row r="5850" spans="1:10" x14ac:dyDescent="0.2">
      <c r="A5850" t="s">
        <v>368</v>
      </c>
    </row>
    <row r="5851" spans="1:10" x14ac:dyDescent="0.2">
      <c r="A5851" t="s">
        <v>369</v>
      </c>
    </row>
    <row r="5852" spans="1:10" x14ac:dyDescent="0.2">
      <c r="A5852" t="s">
        <v>21</v>
      </c>
      <c r="B5852" t="s">
        <v>22</v>
      </c>
      <c r="C5852" t="s">
        <v>370</v>
      </c>
      <c r="D5852" t="s">
        <v>371</v>
      </c>
      <c r="E5852" t="s">
        <v>372</v>
      </c>
      <c r="F5852" t="s">
        <v>373</v>
      </c>
      <c r="G5852" t="s">
        <v>374</v>
      </c>
      <c r="H5852" t="s">
        <v>375</v>
      </c>
      <c r="I5852" t="s">
        <v>376</v>
      </c>
      <c r="J5852" t="s">
        <v>377</v>
      </c>
    </row>
    <row r="5853" spans="1:10" x14ac:dyDescent="0.2">
      <c r="A5853">
        <v>1</v>
      </c>
      <c r="B5853" t="s">
        <v>30</v>
      </c>
      <c r="C5853" t="s">
        <v>378</v>
      </c>
      <c r="D5853" t="s">
        <v>379</v>
      </c>
      <c r="E5853">
        <v>1</v>
      </c>
      <c r="F5853">
        <v>15</v>
      </c>
      <c r="G5853">
        <v>84.869003295898438</v>
      </c>
      <c r="H5853">
        <v>1.8320000171661377</v>
      </c>
      <c r="I5853">
        <v>6</v>
      </c>
      <c r="J5853">
        <v>5</v>
      </c>
    </row>
    <row r="5854" spans="1:10" x14ac:dyDescent="0.2">
      <c r="A5854">
        <v>2</v>
      </c>
      <c r="B5854" t="s">
        <v>31</v>
      </c>
      <c r="C5854" t="s">
        <v>378</v>
      </c>
      <c r="D5854" t="s">
        <v>380</v>
      </c>
      <c r="E5854">
        <v>2</v>
      </c>
      <c r="F5854">
        <v>15</v>
      </c>
      <c r="G5854">
        <v>151.10800170898438</v>
      </c>
      <c r="H5854">
        <v>0.47277998924255371</v>
      </c>
      <c r="I5854">
        <v>2</v>
      </c>
      <c r="J5854">
        <v>2</v>
      </c>
    </row>
    <row r="5855" spans="1:10" x14ac:dyDescent="0.2">
      <c r="A5855">
        <v>3</v>
      </c>
      <c r="B5855" t="s">
        <v>32</v>
      </c>
      <c r="C5855" t="s">
        <v>378</v>
      </c>
      <c r="D5855" t="s">
        <v>380</v>
      </c>
      <c r="E5855">
        <v>2</v>
      </c>
      <c r="F5855">
        <v>15</v>
      </c>
      <c r="G5855">
        <v>119.48699951171875</v>
      </c>
      <c r="H5855">
        <v>0.37413999438285828</v>
      </c>
      <c r="I5855">
        <v>3</v>
      </c>
      <c r="J5855">
        <v>7</v>
      </c>
    </row>
    <row r="5856" spans="1:10" x14ac:dyDescent="0.2">
      <c r="A5856">
        <v>4</v>
      </c>
      <c r="B5856" t="s">
        <v>33</v>
      </c>
      <c r="C5856" t="s">
        <v>378</v>
      </c>
      <c r="D5856" t="s">
        <v>380</v>
      </c>
      <c r="E5856">
        <v>2</v>
      </c>
      <c r="F5856">
        <v>15</v>
      </c>
      <c r="G5856">
        <v>107.24500274658203</v>
      </c>
      <c r="H5856">
        <v>0.33583998680114746</v>
      </c>
      <c r="I5856">
        <v>2</v>
      </c>
      <c r="J5856">
        <v>2.4000000953674316</v>
      </c>
    </row>
    <row r="5857" spans="1:10" x14ac:dyDescent="0.2">
      <c r="A5857">
        <v>5</v>
      </c>
      <c r="B5857" t="s">
        <v>34</v>
      </c>
      <c r="C5857" t="s">
        <v>378</v>
      </c>
      <c r="D5857" t="s">
        <v>381</v>
      </c>
      <c r="E5857">
        <v>4</v>
      </c>
      <c r="F5857">
        <v>15</v>
      </c>
      <c r="G5857">
        <v>129.45700073242188</v>
      </c>
      <c r="H5857">
        <v>1.1910099983215332</v>
      </c>
      <c r="I5857">
        <v>4.9000000953674316</v>
      </c>
      <c r="J5857">
        <v>4.1999998092651367</v>
      </c>
    </row>
    <row r="5858" spans="1:10" x14ac:dyDescent="0.2">
      <c r="A5858">
        <v>6</v>
      </c>
      <c r="B5858" t="s">
        <v>35</v>
      </c>
      <c r="C5858" t="s">
        <v>378</v>
      </c>
      <c r="D5858" t="s">
        <v>381</v>
      </c>
      <c r="E5858">
        <v>4</v>
      </c>
      <c r="F5858">
        <v>15</v>
      </c>
      <c r="G5858">
        <v>90.679000854492188</v>
      </c>
      <c r="H5858">
        <v>0.83393001556396484</v>
      </c>
      <c r="I5858">
        <v>5.5</v>
      </c>
      <c r="J5858">
        <v>5.9000000953674316</v>
      </c>
    </row>
    <row r="5859" spans="1:10" x14ac:dyDescent="0.2">
      <c r="A5859">
        <v>7</v>
      </c>
      <c r="B5859" t="s">
        <v>36</v>
      </c>
      <c r="C5859" t="s">
        <v>378</v>
      </c>
      <c r="D5859" t="s">
        <v>381</v>
      </c>
      <c r="E5859">
        <v>4</v>
      </c>
      <c r="F5859">
        <v>15</v>
      </c>
      <c r="G5859">
        <v>77.502998352050781</v>
      </c>
      <c r="H5859">
        <v>0.71253997087478638</v>
      </c>
      <c r="I5859">
        <v>3.2999999523162842</v>
      </c>
      <c r="J5859">
        <v>4.0999999046325684</v>
      </c>
    </row>
    <row r="5860" spans="1:10" x14ac:dyDescent="0.2">
      <c r="A5860">
        <v>8</v>
      </c>
      <c r="B5860" t="s">
        <v>37</v>
      </c>
      <c r="C5860" t="s">
        <v>378</v>
      </c>
      <c r="D5860" t="s">
        <v>381</v>
      </c>
      <c r="E5860">
        <v>4</v>
      </c>
      <c r="F5860">
        <v>15</v>
      </c>
      <c r="G5860">
        <v>107.51300048828125</v>
      </c>
      <c r="H5860">
        <v>0.98900002241134644</v>
      </c>
      <c r="I5860">
        <v>7.5</v>
      </c>
      <c r="J5860">
        <v>3</v>
      </c>
    </row>
    <row r="5861" spans="1:10" x14ac:dyDescent="0.2">
      <c r="A5861">
        <v>9</v>
      </c>
      <c r="B5861" t="s">
        <v>38</v>
      </c>
      <c r="C5861" t="s">
        <v>378</v>
      </c>
      <c r="D5861" t="s">
        <v>382</v>
      </c>
      <c r="E5861">
        <v>5</v>
      </c>
      <c r="F5861">
        <v>15</v>
      </c>
      <c r="G5861">
        <v>134.93400573730469</v>
      </c>
      <c r="H5861">
        <v>0.19359999895095825</v>
      </c>
      <c r="I5861">
        <v>3.5</v>
      </c>
      <c r="J5861">
        <v>3.5999999046325684</v>
      </c>
    </row>
    <row r="5862" spans="1:10" x14ac:dyDescent="0.2">
      <c r="A5862">
        <v>10</v>
      </c>
      <c r="B5862" t="s">
        <v>39</v>
      </c>
      <c r="C5862" t="s">
        <v>378</v>
      </c>
      <c r="D5862" t="s">
        <v>382</v>
      </c>
      <c r="E5862">
        <v>5</v>
      </c>
      <c r="F5862">
        <v>15</v>
      </c>
      <c r="G5862">
        <v>146.42500305175781</v>
      </c>
      <c r="H5862">
        <v>0.21017999947071075</v>
      </c>
      <c r="I5862">
        <v>1</v>
      </c>
      <c r="J5862">
        <v>3.2999999523162842</v>
      </c>
    </row>
    <row r="5863" spans="1:10" x14ac:dyDescent="0.2">
      <c r="A5863">
        <v>11</v>
      </c>
      <c r="B5863" t="s">
        <v>40</v>
      </c>
      <c r="C5863" t="s">
        <v>378</v>
      </c>
      <c r="D5863" t="s">
        <v>382</v>
      </c>
      <c r="E5863">
        <v>5</v>
      </c>
      <c r="F5863">
        <v>15</v>
      </c>
      <c r="G5863">
        <v>191.38900756835938</v>
      </c>
      <c r="H5863">
        <v>0.27485001087188721</v>
      </c>
      <c r="I5863">
        <v>3</v>
      </c>
      <c r="J5863">
        <v>4</v>
      </c>
    </row>
    <row r="5865" spans="1:10" x14ac:dyDescent="0.2">
      <c r="A5865" t="s">
        <v>21</v>
      </c>
      <c r="B5865" t="s">
        <v>22</v>
      </c>
      <c r="C5865" t="s">
        <v>383</v>
      </c>
      <c r="D5865" t="s">
        <v>384</v>
      </c>
      <c r="E5865" t="s">
        <v>385</v>
      </c>
      <c r="F5865" t="s">
        <v>386</v>
      </c>
      <c r="G5865" t="s">
        <v>387</v>
      </c>
      <c r="H5865" t="s">
        <v>388</v>
      </c>
      <c r="I5865" t="s">
        <v>389</v>
      </c>
      <c r="J5865" t="s">
        <v>390</v>
      </c>
    </row>
    <row r="5866" spans="1:10" x14ac:dyDescent="0.2">
      <c r="A5866">
        <v>1</v>
      </c>
      <c r="B5866" t="s">
        <v>30</v>
      </c>
      <c r="C5866">
        <v>10</v>
      </c>
      <c r="D5866">
        <v>5</v>
      </c>
      <c r="E5866">
        <v>1</v>
      </c>
      <c r="F5866">
        <v>64</v>
      </c>
      <c r="G5866">
        <v>1630</v>
      </c>
      <c r="H5866">
        <v>0.69999998807907104</v>
      </c>
      <c r="I5866">
        <v>9.3000001907348633</v>
      </c>
      <c r="J5866" t="s">
        <v>391</v>
      </c>
    </row>
    <row r="5867" spans="1:10" x14ac:dyDescent="0.2">
      <c r="A5867">
        <v>2</v>
      </c>
      <c r="B5867" t="s">
        <v>31</v>
      </c>
      <c r="C5867">
        <v>20</v>
      </c>
      <c r="D5867">
        <v>10</v>
      </c>
      <c r="E5867">
        <v>0</v>
      </c>
      <c r="F5867">
        <v>64</v>
      </c>
      <c r="G5867">
        <v>1686</v>
      </c>
      <c r="H5867">
        <v>0.69999998807907104</v>
      </c>
      <c r="I5867" t="s">
        <v>392</v>
      </c>
      <c r="J5867" t="s">
        <v>393</v>
      </c>
    </row>
    <row r="5868" spans="1:10" x14ac:dyDescent="0.2">
      <c r="A5868">
        <v>3</v>
      </c>
      <c r="B5868" t="s">
        <v>32</v>
      </c>
      <c r="C5868">
        <v>20</v>
      </c>
      <c r="D5868">
        <v>10</v>
      </c>
      <c r="E5868">
        <v>0</v>
      </c>
      <c r="F5868">
        <v>64</v>
      </c>
      <c r="G5868">
        <v>1672</v>
      </c>
      <c r="H5868">
        <v>0.69999998807907104</v>
      </c>
      <c r="I5868" t="s">
        <v>392</v>
      </c>
      <c r="J5868" t="s">
        <v>393</v>
      </c>
    </row>
    <row r="5869" spans="1:10" x14ac:dyDescent="0.2">
      <c r="A5869">
        <v>4</v>
      </c>
      <c r="B5869" t="s">
        <v>33</v>
      </c>
      <c r="C5869">
        <v>20</v>
      </c>
      <c r="D5869">
        <v>10</v>
      </c>
      <c r="E5869">
        <v>1</v>
      </c>
      <c r="F5869">
        <v>64</v>
      </c>
      <c r="G5869">
        <v>1664</v>
      </c>
      <c r="H5869">
        <v>0.69999998807907104</v>
      </c>
      <c r="I5869" t="s">
        <v>392</v>
      </c>
      <c r="J5869" t="s">
        <v>393</v>
      </c>
    </row>
    <row r="5870" spans="1:10" x14ac:dyDescent="0.2">
      <c r="A5870">
        <v>5</v>
      </c>
      <c r="B5870" t="s">
        <v>34</v>
      </c>
      <c r="C5870">
        <v>10</v>
      </c>
      <c r="D5870">
        <v>5</v>
      </c>
      <c r="E5870">
        <v>1</v>
      </c>
      <c r="F5870">
        <v>32</v>
      </c>
      <c r="G5870">
        <v>1658</v>
      </c>
      <c r="H5870">
        <v>0.69999998807907104</v>
      </c>
      <c r="I5870">
        <v>9.3000001907348633</v>
      </c>
      <c r="J5870" t="s">
        <v>391</v>
      </c>
    </row>
    <row r="5871" spans="1:10" x14ac:dyDescent="0.2">
      <c r="A5871">
        <v>6</v>
      </c>
      <c r="B5871" t="s">
        <v>35</v>
      </c>
      <c r="C5871">
        <v>20</v>
      </c>
      <c r="D5871">
        <v>10</v>
      </c>
      <c r="E5871">
        <v>1</v>
      </c>
      <c r="F5871">
        <v>32</v>
      </c>
      <c r="G5871">
        <v>1632</v>
      </c>
      <c r="H5871">
        <v>0.69999998807907104</v>
      </c>
      <c r="I5871">
        <v>9.3000001907348633</v>
      </c>
      <c r="J5871" t="s">
        <v>391</v>
      </c>
    </row>
    <row r="5872" spans="1:10" x14ac:dyDescent="0.2">
      <c r="A5872">
        <v>7</v>
      </c>
      <c r="B5872" t="s">
        <v>36</v>
      </c>
      <c r="C5872">
        <v>20</v>
      </c>
      <c r="D5872">
        <v>10</v>
      </c>
      <c r="E5872">
        <v>1</v>
      </c>
      <c r="F5872">
        <v>32</v>
      </c>
      <c r="G5872">
        <v>1622</v>
      </c>
      <c r="H5872">
        <v>0.69999998807907104</v>
      </c>
      <c r="I5872">
        <v>9.3000001907348633</v>
      </c>
      <c r="J5872" t="s">
        <v>391</v>
      </c>
    </row>
    <row r="5873" spans="1:10" x14ac:dyDescent="0.2">
      <c r="A5873">
        <v>8</v>
      </c>
      <c r="B5873" t="s">
        <v>37</v>
      </c>
      <c r="C5873">
        <v>20</v>
      </c>
      <c r="D5873">
        <v>10</v>
      </c>
      <c r="E5873">
        <v>1</v>
      </c>
      <c r="F5873">
        <v>32</v>
      </c>
      <c r="G5873">
        <v>1642</v>
      </c>
      <c r="H5873">
        <v>0.69999998807907104</v>
      </c>
      <c r="I5873">
        <v>9.3000001907348633</v>
      </c>
      <c r="J5873" t="s">
        <v>391</v>
      </c>
    </row>
    <row r="5874" spans="1:10" x14ac:dyDescent="0.2">
      <c r="A5874">
        <v>9</v>
      </c>
      <c r="B5874" t="s">
        <v>38</v>
      </c>
      <c r="C5874">
        <v>20</v>
      </c>
      <c r="D5874">
        <v>10</v>
      </c>
      <c r="E5874">
        <v>1</v>
      </c>
      <c r="F5874">
        <v>32</v>
      </c>
      <c r="G5874">
        <v>1690</v>
      </c>
      <c r="H5874">
        <v>0.69999998807907104</v>
      </c>
      <c r="I5874" t="s">
        <v>392</v>
      </c>
      <c r="J5874" t="s">
        <v>393</v>
      </c>
    </row>
    <row r="5875" spans="1:10" x14ac:dyDescent="0.2">
      <c r="A5875">
        <v>10</v>
      </c>
      <c r="B5875" t="s">
        <v>39</v>
      </c>
      <c r="C5875">
        <v>30</v>
      </c>
      <c r="D5875">
        <v>15</v>
      </c>
      <c r="E5875">
        <v>0</v>
      </c>
      <c r="F5875">
        <v>32</v>
      </c>
      <c r="G5875">
        <v>1706</v>
      </c>
      <c r="H5875">
        <v>0.69999998807907104</v>
      </c>
      <c r="I5875" t="s">
        <v>392</v>
      </c>
      <c r="J5875" t="s">
        <v>393</v>
      </c>
    </row>
    <row r="5876" spans="1:10" x14ac:dyDescent="0.2">
      <c r="A5876">
        <v>11</v>
      </c>
      <c r="B5876" t="s">
        <v>40</v>
      </c>
      <c r="C5876">
        <v>30</v>
      </c>
      <c r="D5876">
        <v>15</v>
      </c>
      <c r="E5876">
        <v>1</v>
      </c>
      <c r="F5876">
        <v>32</v>
      </c>
      <c r="G5876">
        <v>1738</v>
      </c>
      <c r="H5876">
        <v>0.69999998807907104</v>
      </c>
      <c r="I5876" t="s">
        <v>392</v>
      </c>
      <c r="J5876" t="s">
        <v>393</v>
      </c>
    </row>
    <row r="5878" spans="1:10" x14ac:dyDescent="0.2">
      <c r="A5878" t="s">
        <v>394</v>
      </c>
    </row>
    <row r="5879" spans="1:10" x14ac:dyDescent="0.2">
      <c r="A5879" t="s">
        <v>395</v>
      </c>
      <c r="B5879" t="s">
        <v>396</v>
      </c>
      <c r="C5879">
        <v>2</v>
      </c>
      <c r="D5879">
        <v>3</v>
      </c>
      <c r="E5879">
        <v>4</v>
      </c>
      <c r="F5879">
        <v>5</v>
      </c>
    </row>
    <row r="5880" spans="1:10" x14ac:dyDescent="0.2">
      <c r="A5880">
        <v>1</v>
      </c>
      <c r="B5880" t="s">
        <v>397</v>
      </c>
      <c r="C5880" t="s">
        <v>398</v>
      </c>
      <c r="D5880" t="s">
        <v>392</v>
      </c>
      <c r="E5880" t="s">
        <v>399</v>
      </c>
      <c r="F5880" t="s">
        <v>400</v>
      </c>
    </row>
    <row r="5881" spans="1:10" x14ac:dyDescent="0.2">
      <c r="A5881">
        <v>2</v>
      </c>
      <c r="B5881" t="s">
        <v>392</v>
      </c>
      <c r="C5881" t="s">
        <v>401</v>
      </c>
      <c r="D5881" t="s">
        <v>392</v>
      </c>
      <c r="E5881" t="s">
        <v>402</v>
      </c>
      <c r="F5881" t="s">
        <v>403</v>
      </c>
    </row>
    <row r="5882" spans="1:10" x14ac:dyDescent="0.2">
      <c r="A5882">
        <v>3</v>
      </c>
      <c r="B5882" t="s">
        <v>392</v>
      </c>
      <c r="C5882" t="s">
        <v>404</v>
      </c>
      <c r="D5882" t="s">
        <v>392</v>
      </c>
      <c r="E5882" t="s">
        <v>405</v>
      </c>
      <c r="F5882" t="s">
        <v>40</v>
      </c>
    </row>
    <row r="5883" spans="1:10" x14ac:dyDescent="0.2">
      <c r="A5883">
        <v>4</v>
      </c>
      <c r="B5883" t="s">
        <v>392</v>
      </c>
      <c r="C5883" t="s">
        <v>392</v>
      </c>
      <c r="D5883" t="s">
        <v>392</v>
      </c>
      <c r="E5883" t="s">
        <v>406</v>
      </c>
      <c r="F5883" t="s">
        <v>392</v>
      </c>
    </row>
    <row r="5885" spans="1:10" x14ac:dyDescent="0.2">
      <c r="A5885" t="s">
        <v>407</v>
      </c>
    </row>
    <row r="5887" spans="1:10" x14ac:dyDescent="0.2">
      <c r="A5887" t="s">
        <v>408</v>
      </c>
    </row>
    <row r="5888" spans="1:10" x14ac:dyDescent="0.2">
      <c r="A5888" t="s">
        <v>21</v>
      </c>
      <c r="B5888" t="s">
        <v>22</v>
      </c>
      <c r="C5888" t="s">
        <v>409</v>
      </c>
      <c r="D5888" t="s">
        <v>43</v>
      </c>
      <c r="E5888" t="s">
        <v>410</v>
      </c>
      <c r="F5888" t="s">
        <v>46</v>
      </c>
      <c r="G5888" t="s">
        <v>47</v>
      </c>
      <c r="H5888" t="s">
        <v>30</v>
      </c>
    </row>
    <row r="5889" spans="1:9" x14ac:dyDescent="0.2">
      <c r="A5889">
        <v>1</v>
      </c>
      <c r="B5889" t="s">
        <v>30</v>
      </c>
      <c r="C5889" t="s">
        <v>411</v>
      </c>
      <c r="D5889">
        <v>3.7672998905181885</v>
      </c>
      <c r="E5889">
        <v>3.4723999500274658</v>
      </c>
      <c r="F5889">
        <v>21.532199859619141</v>
      </c>
      <c r="G5889">
        <v>0.16130000352859497</v>
      </c>
      <c r="H5889">
        <v>1</v>
      </c>
    </row>
    <row r="5890" spans="1:9" x14ac:dyDescent="0.2">
      <c r="A5890">
        <v>2</v>
      </c>
      <c r="B5890" t="s">
        <v>31</v>
      </c>
      <c r="C5890" t="s">
        <v>412</v>
      </c>
      <c r="D5890">
        <v>7.5739998817443848</v>
      </c>
      <c r="E5890">
        <v>1.614799976348877</v>
      </c>
      <c r="F5890">
        <v>1.996399998664856</v>
      </c>
      <c r="G5890">
        <v>0.80889999866485596</v>
      </c>
      <c r="H5890">
        <v>1</v>
      </c>
    </row>
    <row r="5891" spans="1:9" x14ac:dyDescent="0.2">
      <c r="A5891">
        <v>3</v>
      </c>
      <c r="B5891" t="s">
        <v>50</v>
      </c>
      <c r="C5891" t="s">
        <v>413</v>
      </c>
      <c r="D5891">
        <v>15.250300407409668</v>
      </c>
      <c r="E5891">
        <v>1.0709999799728394</v>
      </c>
      <c r="F5891">
        <v>1.2035000324249268</v>
      </c>
      <c r="G5891">
        <v>0.88969999551773071</v>
      </c>
      <c r="H5891">
        <v>1.0002000331878662</v>
      </c>
    </row>
    <row r="5892" spans="1:9" x14ac:dyDescent="0.2">
      <c r="A5892">
        <v>4</v>
      </c>
      <c r="B5892" t="s">
        <v>51</v>
      </c>
      <c r="C5892" t="s">
        <v>414</v>
      </c>
      <c r="D5892">
        <v>24.793899536132812</v>
      </c>
      <c r="E5892">
        <v>0.86309999227523804</v>
      </c>
      <c r="F5892">
        <v>0.93500000238418579</v>
      </c>
      <c r="G5892">
        <v>0.92309999465942383</v>
      </c>
      <c r="H5892">
        <v>1.0001000165939331</v>
      </c>
    </row>
    <row r="5893" spans="1:9" x14ac:dyDescent="0.2">
      <c r="A5893">
        <v>5</v>
      </c>
      <c r="B5893" t="s">
        <v>52</v>
      </c>
      <c r="C5893" t="s">
        <v>415</v>
      </c>
      <c r="D5893">
        <v>11.592599868774414</v>
      </c>
      <c r="E5893">
        <v>5.3768000602722168</v>
      </c>
      <c r="F5893">
        <v>10.723799705505371</v>
      </c>
      <c r="G5893">
        <v>0.49950000643730164</v>
      </c>
      <c r="H5893">
        <v>1.0038000345230103</v>
      </c>
    </row>
    <row r="5894" spans="1:9" x14ac:dyDescent="0.2">
      <c r="A5894">
        <v>6</v>
      </c>
      <c r="B5894" t="s">
        <v>53</v>
      </c>
      <c r="C5894" t="s">
        <v>416</v>
      </c>
      <c r="D5894">
        <v>21.579999923706055</v>
      </c>
      <c r="E5894">
        <v>3.6456000804901123</v>
      </c>
      <c r="F5894">
        <v>5.8873000144958496</v>
      </c>
      <c r="G5894">
        <v>0.61500000953674316</v>
      </c>
      <c r="H5894">
        <v>1.0068999528884888</v>
      </c>
    </row>
    <row r="5895" spans="1:9" x14ac:dyDescent="0.2">
      <c r="A5895">
        <v>7</v>
      </c>
      <c r="B5895" t="s">
        <v>54</v>
      </c>
      <c r="C5895" t="s">
        <v>414</v>
      </c>
      <c r="D5895">
        <v>55.340999603271484</v>
      </c>
      <c r="E5895">
        <v>3.2097001075744629</v>
      </c>
      <c r="F5895">
        <v>4.4021000862121582</v>
      </c>
      <c r="G5895">
        <v>0.72850000858306885</v>
      </c>
      <c r="H5895">
        <v>1.0009000301361084</v>
      </c>
    </row>
    <row r="5896" spans="1:9" x14ac:dyDescent="0.2">
      <c r="A5896">
        <v>8</v>
      </c>
      <c r="B5896" t="s">
        <v>55</v>
      </c>
      <c r="C5896" t="s">
        <v>416</v>
      </c>
      <c r="D5896">
        <v>20.350000381469727</v>
      </c>
      <c r="E5896">
        <v>4.6729998588562012</v>
      </c>
      <c r="F5896">
        <v>7.9214000701904297</v>
      </c>
      <c r="G5896">
        <v>0.58609998226165771</v>
      </c>
      <c r="H5896">
        <v>1.0065000057220459</v>
      </c>
    </row>
    <row r="5897" spans="1:9" x14ac:dyDescent="0.2">
      <c r="A5897">
        <v>9</v>
      </c>
      <c r="B5897" t="s">
        <v>56</v>
      </c>
      <c r="C5897" t="s">
        <v>417</v>
      </c>
      <c r="D5897">
        <v>23.877099990844727</v>
      </c>
      <c r="E5897">
        <v>0.19910000264644623</v>
      </c>
      <c r="F5897">
        <v>0.20250000059604645</v>
      </c>
      <c r="G5897">
        <v>0.98320001363754272</v>
      </c>
      <c r="H5897">
        <v>1</v>
      </c>
    </row>
    <row r="5898" spans="1:9" x14ac:dyDescent="0.2">
      <c r="A5898">
        <v>10</v>
      </c>
      <c r="B5898" t="s">
        <v>57</v>
      </c>
      <c r="C5898" t="s">
        <v>418</v>
      </c>
      <c r="D5898">
        <v>42.30059814453125</v>
      </c>
      <c r="E5898">
        <v>0.26780000329017639</v>
      </c>
      <c r="F5898">
        <v>0.27369999885559082</v>
      </c>
      <c r="G5898">
        <v>0.97869998216629028</v>
      </c>
      <c r="H5898">
        <v>1</v>
      </c>
    </row>
    <row r="5899" spans="1:9" x14ac:dyDescent="0.2">
      <c r="A5899">
        <v>11</v>
      </c>
      <c r="B5899" t="s">
        <v>58</v>
      </c>
      <c r="C5899" t="s">
        <v>419</v>
      </c>
      <c r="D5899">
        <v>99.9833984375</v>
      </c>
      <c r="E5899">
        <v>0.59130001068115234</v>
      </c>
      <c r="F5899">
        <v>0.60600000619888306</v>
      </c>
      <c r="G5899">
        <v>0.9757000207901001</v>
      </c>
      <c r="H5899">
        <v>1</v>
      </c>
    </row>
    <row r="5901" spans="1:9" x14ac:dyDescent="0.2">
      <c r="A5901" t="s">
        <v>420</v>
      </c>
    </row>
    <row r="5902" spans="1:9" x14ac:dyDescent="0.2">
      <c r="A5902" t="s">
        <v>21</v>
      </c>
      <c r="B5902" t="s">
        <v>22</v>
      </c>
      <c r="C5902" t="s">
        <v>421</v>
      </c>
      <c r="D5902" t="s">
        <v>24</v>
      </c>
      <c r="E5902" t="s">
        <v>422</v>
      </c>
      <c r="F5902" t="s">
        <v>423</v>
      </c>
      <c r="G5902" t="s">
        <v>27</v>
      </c>
      <c r="H5902" t="s">
        <v>424</v>
      </c>
      <c r="I5902" t="s">
        <v>425</v>
      </c>
    </row>
    <row r="5903" spans="1:9" x14ac:dyDescent="0.2">
      <c r="A5903">
        <v>1</v>
      </c>
      <c r="B5903" t="s">
        <v>30</v>
      </c>
      <c r="C5903">
        <v>2.0010000767456404E-8</v>
      </c>
      <c r="D5903">
        <v>518.70001220703125</v>
      </c>
      <c r="E5903">
        <v>137.5</v>
      </c>
      <c r="F5903">
        <v>84</v>
      </c>
      <c r="G5903">
        <v>0.74000000953674316</v>
      </c>
      <c r="H5903" t="s">
        <v>426</v>
      </c>
      <c r="I5903" t="s">
        <v>427</v>
      </c>
    </row>
    <row r="5904" spans="1:9" x14ac:dyDescent="0.2">
      <c r="A5904">
        <v>2</v>
      </c>
      <c r="B5904" t="s">
        <v>31</v>
      </c>
      <c r="C5904">
        <v>2.0010000767456404E-8</v>
      </c>
      <c r="D5904">
        <v>2201.199951171875</v>
      </c>
      <c r="E5904">
        <v>15.699999809265137</v>
      </c>
      <c r="F5904">
        <v>11</v>
      </c>
      <c r="G5904">
        <v>0.30000001192092896</v>
      </c>
      <c r="H5904" t="s">
        <v>426</v>
      </c>
      <c r="I5904" t="s">
        <v>428</v>
      </c>
    </row>
    <row r="5905" spans="1:10" x14ac:dyDescent="0.2">
      <c r="A5905">
        <v>3</v>
      </c>
      <c r="B5905" t="s">
        <v>32</v>
      </c>
      <c r="C5905">
        <v>2.0010000767456404E-8</v>
      </c>
      <c r="D5905">
        <v>5679.7998046875</v>
      </c>
      <c r="E5905">
        <v>33.599998474121094</v>
      </c>
      <c r="F5905">
        <v>22.700000762939453</v>
      </c>
      <c r="G5905">
        <v>0.18999999761581421</v>
      </c>
      <c r="H5905" t="s">
        <v>426</v>
      </c>
      <c r="I5905" t="s">
        <v>429</v>
      </c>
    </row>
    <row r="5906" spans="1:10" x14ac:dyDescent="0.2">
      <c r="A5906">
        <v>4</v>
      </c>
      <c r="B5906" t="s">
        <v>33</v>
      </c>
      <c r="C5906">
        <v>1.9990000765801597E-8</v>
      </c>
      <c r="D5906">
        <v>9333.5</v>
      </c>
      <c r="E5906">
        <v>48.799999237060547</v>
      </c>
      <c r="F5906">
        <v>43.299999237060547</v>
      </c>
      <c r="G5906">
        <v>0.15000000596046448</v>
      </c>
      <c r="H5906" t="s">
        <v>426</v>
      </c>
      <c r="I5906" t="s">
        <v>430</v>
      </c>
    </row>
    <row r="5907" spans="1:10" x14ac:dyDescent="0.2">
      <c r="A5907">
        <v>5</v>
      </c>
      <c r="B5907" t="s">
        <v>34</v>
      </c>
      <c r="C5907">
        <v>1.9990000765801597E-8</v>
      </c>
      <c r="D5907">
        <v>946.0999755859375</v>
      </c>
      <c r="E5907">
        <v>8</v>
      </c>
      <c r="F5907">
        <v>6</v>
      </c>
      <c r="G5907">
        <v>0.46000000834465027</v>
      </c>
      <c r="H5907" t="s">
        <v>426</v>
      </c>
      <c r="I5907" t="s">
        <v>431</v>
      </c>
    </row>
    <row r="5908" spans="1:10" x14ac:dyDescent="0.2">
      <c r="A5908">
        <v>6</v>
      </c>
      <c r="B5908" t="s">
        <v>35</v>
      </c>
      <c r="C5908">
        <v>1.9999999878450581E-8</v>
      </c>
      <c r="D5908">
        <v>3476.10009765625</v>
      </c>
      <c r="E5908">
        <v>37.200000762939453</v>
      </c>
      <c r="F5908">
        <v>18.200000762939453</v>
      </c>
      <c r="G5908">
        <v>0.23999999463558197</v>
      </c>
      <c r="H5908" t="s">
        <v>426</v>
      </c>
      <c r="I5908" t="s">
        <v>432</v>
      </c>
    </row>
    <row r="5909" spans="1:10" x14ac:dyDescent="0.2">
      <c r="A5909">
        <v>7</v>
      </c>
      <c r="B5909" t="s">
        <v>36</v>
      </c>
      <c r="C5909">
        <v>1.9990000765801597E-8</v>
      </c>
      <c r="D5909">
        <v>10542.5</v>
      </c>
      <c r="E5909">
        <v>126.69999694824219</v>
      </c>
      <c r="F5909">
        <v>38.400001525878906</v>
      </c>
      <c r="G5909">
        <v>0.14000000059604645</v>
      </c>
      <c r="H5909" t="s">
        <v>426</v>
      </c>
      <c r="I5909" t="s">
        <v>430</v>
      </c>
    </row>
    <row r="5910" spans="1:10" x14ac:dyDescent="0.2">
      <c r="A5910">
        <v>8</v>
      </c>
      <c r="B5910" t="s">
        <v>37</v>
      </c>
      <c r="C5910">
        <v>1.9999999878450581E-8</v>
      </c>
      <c r="D5910">
        <v>2742.5</v>
      </c>
      <c r="E5910">
        <v>17.200000762939453</v>
      </c>
      <c r="F5910">
        <v>15</v>
      </c>
      <c r="G5910">
        <v>0.27000001072883606</v>
      </c>
      <c r="H5910" t="s">
        <v>426</v>
      </c>
      <c r="I5910" t="s">
        <v>432</v>
      </c>
    </row>
    <row r="5911" spans="1:10" x14ac:dyDescent="0.2">
      <c r="A5911">
        <v>9</v>
      </c>
      <c r="B5911" t="s">
        <v>38</v>
      </c>
      <c r="C5911">
        <v>1.9990000765801597E-8</v>
      </c>
      <c r="D5911">
        <v>2234.10009765625</v>
      </c>
      <c r="E5911">
        <v>26</v>
      </c>
      <c r="F5911">
        <v>23.200000762939453</v>
      </c>
      <c r="G5911">
        <v>0.30000001192092896</v>
      </c>
      <c r="H5911" t="s">
        <v>426</v>
      </c>
      <c r="I5911" t="s">
        <v>433</v>
      </c>
    </row>
    <row r="5912" spans="1:10" x14ac:dyDescent="0.2">
      <c r="A5912">
        <v>10</v>
      </c>
      <c r="B5912" t="s">
        <v>39</v>
      </c>
      <c r="C5912">
        <v>1.9990000765801597E-8</v>
      </c>
      <c r="D5912">
        <v>3787.300048828125</v>
      </c>
      <c r="E5912">
        <v>69.599998474121094</v>
      </c>
      <c r="F5912">
        <v>20.200000762939453</v>
      </c>
      <c r="G5912">
        <v>0.23000000417232513</v>
      </c>
      <c r="H5912" t="s">
        <v>426</v>
      </c>
      <c r="I5912" t="s">
        <v>434</v>
      </c>
    </row>
    <row r="5913" spans="1:10" x14ac:dyDescent="0.2">
      <c r="A5913">
        <v>11</v>
      </c>
      <c r="B5913" t="s">
        <v>40</v>
      </c>
      <c r="C5913">
        <v>2.0010000767456404E-8</v>
      </c>
      <c r="D5913">
        <v>4901</v>
      </c>
      <c r="E5913">
        <v>11.699999809265137</v>
      </c>
      <c r="F5913">
        <v>9.8999996185302734</v>
      </c>
      <c r="G5913">
        <v>0.20000000298023224</v>
      </c>
      <c r="H5913" t="s">
        <v>426</v>
      </c>
      <c r="I5913" t="s">
        <v>435</v>
      </c>
    </row>
    <row r="5915" spans="1:10" x14ac:dyDescent="0.2">
      <c r="A5915" t="s">
        <v>62</v>
      </c>
    </row>
    <row r="5918" spans="1:10" x14ac:dyDescent="0.2">
      <c r="A5918" t="s">
        <v>368</v>
      </c>
    </row>
    <row r="5919" spans="1:10" x14ac:dyDescent="0.2">
      <c r="A5919" t="s">
        <v>369</v>
      </c>
    </row>
    <row r="5920" spans="1:10" x14ac:dyDescent="0.2">
      <c r="A5920" t="s">
        <v>21</v>
      </c>
      <c r="B5920" t="s">
        <v>22</v>
      </c>
      <c r="C5920" t="s">
        <v>370</v>
      </c>
      <c r="D5920" t="s">
        <v>371</v>
      </c>
      <c r="E5920" t="s">
        <v>372</v>
      </c>
      <c r="F5920" t="s">
        <v>373</v>
      </c>
      <c r="G5920" t="s">
        <v>374</v>
      </c>
      <c r="H5920" t="s">
        <v>375</v>
      </c>
      <c r="I5920" t="s">
        <v>376</v>
      </c>
      <c r="J5920" t="s">
        <v>377</v>
      </c>
    </row>
    <row r="5921" spans="1:10" x14ac:dyDescent="0.2">
      <c r="A5921">
        <v>1</v>
      </c>
      <c r="B5921" t="s">
        <v>30</v>
      </c>
      <c r="C5921" t="s">
        <v>378</v>
      </c>
      <c r="D5921" t="s">
        <v>379</v>
      </c>
      <c r="E5921">
        <v>1</v>
      </c>
      <c r="F5921">
        <v>15</v>
      </c>
      <c r="G5921">
        <v>84.869003295898438</v>
      </c>
      <c r="H5921">
        <v>1.8320000171661377</v>
      </c>
      <c r="I5921">
        <v>6</v>
      </c>
      <c r="J5921">
        <v>5</v>
      </c>
    </row>
    <row r="5922" spans="1:10" x14ac:dyDescent="0.2">
      <c r="A5922">
        <v>2</v>
      </c>
      <c r="B5922" t="s">
        <v>31</v>
      </c>
      <c r="C5922" t="s">
        <v>378</v>
      </c>
      <c r="D5922" t="s">
        <v>380</v>
      </c>
      <c r="E5922">
        <v>2</v>
      </c>
      <c r="F5922">
        <v>15</v>
      </c>
      <c r="G5922">
        <v>151.10800170898438</v>
      </c>
      <c r="H5922">
        <v>0.47277998924255371</v>
      </c>
      <c r="I5922">
        <v>2</v>
      </c>
      <c r="J5922">
        <v>2</v>
      </c>
    </row>
    <row r="5923" spans="1:10" x14ac:dyDescent="0.2">
      <c r="A5923">
        <v>3</v>
      </c>
      <c r="B5923" t="s">
        <v>32</v>
      </c>
      <c r="C5923" t="s">
        <v>378</v>
      </c>
      <c r="D5923" t="s">
        <v>380</v>
      </c>
      <c r="E5923">
        <v>2</v>
      </c>
      <c r="F5923">
        <v>15</v>
      </c>
      <c r="G5923">
        <v>119.48699951171875</v>
      </c>
      <c r="H5923">
        <v>0.37413999438285828</v>
      </c>
      <c r="I5923">
        <v>3</v>
      </c>
      <c r="J5923">
        <v>7</v>
      </c>
    </row>
    <row r="5924" spans="1:10" x14ac:dyDescent="0.2">
      <c r="A5924">
        <v>4</v>
      </c>
      <c r="B5924" t="s">
        <v>33</v>
      </c>
      <c r="C5924" t="s">
        <v>378</v>
      </c>
      <c r="D5924" t="s">
        <v>380</v>
      </c>
      <c r="E5924">
        <v>2</v>
      </c>
      <c r="F5924">
        <v>15</v>
      </c>
      <c r="G5924">
        <v>107.24500274658203</v>
      </c>
      <c r="H5924">
        <v>0.33583998680114746</v>
      </c>
      <c r="I5924">
        <v>2</v>
      </c>
      <c r="J5924">
        <v>2.4000000953674316</v>
      </c>
    </row>
    <row r="5925" spans="1:10" x14ac:dyDescent="0.2">
      <c r="A5925">
        <v>5</v>
      </c>
      <c r="B5925" t="s">
        <v>34</v>
      </c>
      <c r="C5925" t="s">
        <v>378</v>
      </c>
      <c r="D5925" t="s">
        <v>381</v>
      </c>
      <c r="E5925">
        <v>4</v>
      </c>
      <c r="F5925">
        <v>15</v>
      </c>
      <c r="G5925">
        <v>129.45700073242188</v>
      </c>
      <c r="H5925">
        <v>1.1910099983215332</v>
      </c>
      <c r="I5925">
        <v>4.9000000953674316</v>
      </c>
      <c r="J5925">
        <v>4.1999998092651367</v>
      </c>
    </row>
    <row r="5926" spans="1:10" x14ac:dyDescent="0.2">
      <c r="A5926">
        <v>6</v>
      </c>
      <c r="B5926" t="s">
        <v>35</v>
      </c>
      <c r="C5926" t="s">
        <v>378</v>
      </c>
      <c r="D5926" t="s">
        <v>381</v>
      </c>
      <c r="E5926">
        <v>4</v>
      </c>
      <c r="F5926">
        <v>15</v>
      </c>
      <c r="G5926">
        <v>90.679000854492188</v>
      </c>
      <c r="H5926">
        <v>0.83393001556396484</v>
      </c>
      <c r="I5926">
        <v>5.5</v>
      </c>
      <c r="J5926">
        <v>5.9000000953674316</v>
      </c>
    </row>
    <row r="5927" spans="1:10" x14ac:dyDescent="0.2">
      <c r="A5927">
        <v>7</v>
      </c>
      <c r="B5927" t="s">
        <v>36</v>
      </c>
      <c r="C5927" t="s">
        <v>378</v>
      </c>
      <c r="D5927" t="s">
        <v>381</v>
      </c>
      <c r="E5927">
        <v>4</v>
      </c>
      <c r="F5927">
        <v>15</v>
      </c>
      <c r="G5927">
        <v>77.502998352050781</v>
      </c>
      <c r="H5927">
        <v>0.71253997087478638</v>
      </c>
      <c r="I5927">
        <v>3.2999999523162842</v>
      </c>
      <c r="J5927">
        <v>4.0999999046325684</v>
      </c>
    </row>
    <row r="5928" spans="1:10" x14ac:dyDescent="0.2">
      <c r="A5928">
        <v>8</v>
      </c>
      <c r="B5928" t="s">
        <v>37</v>
      </c>
      <c r="C5928" t="s">
        <v>378</v>
      </c>
      <c r="D5928" t="s">
        <v>381</v>
      </c>
      <c r="E5928">
        <v>4</v>
      </c>
      <c r="F5928">
        <v>15</v>
      </c>
      <c r="G5928">
        <v>107.51300048828125</v>
      </c>
      <c r="H5928">
        <v>0.98900002241134644</v>
      </c>
      <c r="I5928">
        <v>7.5</v>
      </c>
      <c r="J5928">
        <v>3</v>
      </c>
    </row>
    <row r="5929" spans="1:10" x14ac:dyDescent="0.2">
      <c r="A5929">
        <v>9</v>
      </c>
      <c r="B5929" t="s">
        <v>38</v>
      </c>
      <c r="C5929" t="s">
        <v>378</v>
      </c>
      <c r="D5929" t="s">
        <v>382</v>
      </c>
      <c r="E5929">
        <v>5</v>
      </c>
      <c r="F5929">
        <v>15</v>
      </c>
      <c r="G5929">
        <v>134.93400573730469</v>
      </c>
      <c r="H5929">
        <v>0.19359999895095825</v>
      </c>
      <c r="I5929">
        <v>3.5</v>
      </c>
      <c r="J5929">
        <v>3.5999999046325684</v>
      </c>
    </row>
    <row r="5930" spans="1:10" x14ac:dyDescent="0.2">
      <c r="A5930">
        <v>10</v>
      </c>
      <c r="B5930" t="s">
        <v>39</v>
      </c>
      <c r="C5930" t="s">
        <v>378</v>
      </c>
      <c r="D5930" t="s">
        <v>382</v>
      </c>
      <c r="E5930">
        <v>5</v>
      </c>
      <c r="F5930">
        <v>15</v>
      </c>
      <c r="G5930">
        <v>146.42500305175781</v>
      </c>
      <c r="H5930">
        <v>0.21017999947071075</v>
      </c>
      <c r="I5930">
        <v>1</v>
      </c>
      <c r="J5930">
        <v>3.2999999523162842</v>
      </c>
    </row>
    <row r="5931" spans="1:10" x14ac:dyDescent="0.2">
      <c r="A5931">
        <v>11</v>
      </c>
      <c r="B5931" t="s">
        <v>40</v>
      </c>
      <c r="C5931" t="s">
        <v>378</v>
      </c>
      <c r="D5931" t="s">
        <v>382</v>
      </c>
      <c r="E5931">
        <v>5</v>
      </c>
      <c r="F5931">
        <v>15</v>
      </c>
      <c r="G5931">
        <v>191.38900756835938</v>
      </c>
      <c r="H5931">
        <v>0.27485001087188721</v>
      </c>
      <c r="I5931">
        <v>3</v>
      </c>
      <c r="J5931">
        <v>4</v>
      </c>
    </row>
    <row r="5933" spans="1:10" x14ac:dyDescent="0.2">
      <c r="A5933" t="s">
        <v>21</v>
      </c>
      <c r="B5933" t="s">
        <v>22</v>
      </c>
      <c r="C5933" t="s">
        <v>383</v>
      </c>
      <c r="D5933" t="s">
        <v>384</v>
      </c>
      <c r="E5933" t="s">
        <v>385</v>
      </c>
      <c r="F5933" t="s">
        <v>386</v>
      </c>
      <c r="G5933" t="s">
        <v>387</v>
      </c>
      <c r="H5933" t="s">
        <v>388</v>
      </c>
      <c r="I5933" t="s">
        <v>389</v>
      </c>
      <c r="J5933" t="s">
        <v>390</v>
      </c>
    </row>
    <row r="5934" spans="1:10" x14ac:dyDescent="0.2">
      <c r="A5934">
        <v>1</v>
      </c>
      <c r="B5934" t="s">
        <v>30</v>
      </c>
      <c r="C5934">
        <v>10</v>
      </c>
      <c r="D5934">
        <v>5</v>
      </c>
      <c r="E5934">
        <v>1</v>
      </c>
      <c r="F5934">
        <v>64</v>
      </c>
      <c r="G5934">
        <v>1630</v>
      </c>
      <c r="H5934">
        <v>0.69999998807907104</v>
      </c>
      <c r="I5934">
        <v>9.3000001907348633</v>
      </c>
      <c r="J5934" t="s">
        <v>391</v>
      </c>
    </row>
    <row r="5935" spans="1:10" x14ac:dyDescent="0.2">
      <c r="A5935">
        <v>2</v>
      </c>
      <c r="B5935" t="s">
        <v>31</v>
      </c>
      <c r="C5935">
        <v>20</v>
      </c>
      <c r="D5935">
        <v>10</v>
      </c>
      <c r="E5935">
        <v>0</v>
      </c>
      <c r="F5935">
        <v>64</v>
      </c>
      <c r="G5935">
        <v>1686</v>
      </c>
      <c r="H5935">
        <v>0.69999998807907104</v>
      </c>
      <c r="I5935" t="s">
        <v>392</v>
      </c>
      <c r="J5935" t="s">
        <v>393</v>
      </c>
    </row>
    <row r="5936" spans="1:10" x14ac:dyDescent="0.2">
      <c r="A5936">
        <v>3</v>
      </c>
      <c r="B5936" t="s">
        <v>32</v>
      </c>
      <c r="C5936">
        <v>20</v>
      </c>
      <c r="D5936">
        <v>10</v>
      </c>
      <c r="E5936">
        <v>0</v>
      </c>
      <c r="F5936">
        <v>64</v>
      </c>
      <c r="G5936">
        <v>1672</v>
      </c>
      <c r="H5936">
        <v>0.69999998807907104</v>
      </c>
      <c r="I5936" t="s">
        <v>392</v>
      </c>
      <c r="J5936" t="s">
        <v>393</v>
      </c>
    </row>
    <row r="5937" spans="1:10" x14ac:dyDescent="0.2">
      <c r="A5937">
        <v>4</v>
      </c>
      <c r="B5937" t="s">
        <v>33</v>
      </c>
      <c r="C5937">
        <v>20</v>
      </c>
      <c r="D5937">
        <v>10</v>
      </c>
      <c r="E5937">
        <v>1</v>
      </c>
      <c r="F5937">
        <v>64</v>
      </c>
      <c r="G5937">
        <v>1664</v>
      </c>
      <c r="H5937">
        <v>0.69999998807907104</v>
      </c>
      <c r="I5937" t="s">
        <v>392</v>
      </c>
      <c r="J5937" t="s">
        <v>393</v>
      </c>
    </row>
    <row r="5938" spans="1:10" x14ac:dyDescent="0.2">
      <c r="A5938">
        <v>5</v>
      </c>
      <c r="B5938" t="s">
        <v>34</v>
      </c>
      <c r="C5938">
        <v>10</v>
      </c>
      <c r="D5938">
        <v>5</v>
      </c>
      <c r="E5938">
        <v>1</v>
      </c>
      <c r="F5938">
        <v>32</v>
      </c>
      <c r="G5938">
        <v>1658</v>
      </c>
      <c r="H5938">
        <v>0.69999998807907104</v>
      </c>
      <c r="I5938">
        <v>9.3000001907348633</v>
      </c>
      <c r="J5938" t="s">
        <v>391</v>
      </c>
    </row>
    <row r="5939" spans="1:10" x14ac:dyDescent="0.2">
      <c r="A5939">
        <v>6</v>
      </c>
      <c r="B5939" t="s">
        <v>35</v>
      </c>
      <c r="C5939">
        <v>20</v>
      </c>
      <c r="D5939">
        <v>10</v>
      </c>
      <c r="E5939">
        <v>1</v>
      </c>
      <c r="F5939">
        <v>32</v>
      </c>
      <c r="G5939">
        <v>1632</v>
      </c>
      <c r="H5939">
        <v>0.69999998807907104</v>
      </c>
      <c r="I5939">
        <v>9.3000001907348633</v>
      </c>
      <c r="J5939" t="s">
        <v>391</v>
      </c>
    </row>
    <row r="5940" spans="1:10" x14ac:dyDescent="0.2">
      <c r="A5940">
        <v>7</v>
      </c>
      <c r="B5940" t="s">
        <v>36</v>
      </c>
      <c r="C5940">
        <v>20</v>
      </c>
      <c r="D5940">
        <v>10</v>
      </c>
      <c r="E5940">
        <v>1</v>
      </c>
      <c r="F5940">
        <v>32</v>
      </c>
      <c r="G5940">
        <v>1622</v>
      </c>
      <c r="H5940">
        <v>0.69999998807907104</v>
      </c>
      <c r="I5940">
        <v>9.3000001907348633</v>
      </c>
      <c r="J5940" t="s">
        <v>391</v>
      </c>
    </row>
    <row r="5941" spans="1:10" x14ac:dyDescent="0.2">
      <c r="A5941">
        <v>8</v>
      </c>
      <c r="B5941" t="s">
        <v>37</v>
      </c>
      <c r="C5941">
        <v>20</v>
      </c>
      <c r="D5941">
        <v>10</v>
      </c>
      <c r="E5941">
        <v>1</v>
      </c>
      <c r="F5941">
        <v>32</v>
      </c>
      <c r="G5941">
        <v>1642</v>
      </c>
      <c r="H5941">
        <v>0.69999998807907104</v>
      </c>
      <c r="I5941">
        <v>9.3000001907348633</v>
      </c>
      <c r="J5941" t="s">
        <v>391</v>
      </c>
    </row>
    <row r="5942" spans="1:10" x14ac:dyDescent="0.2">
      <c r="A5942">
        <v>9</v>
      </c>
      <c r="B5942" t="s">
        <v>38</v>
      </c>
      <c r="C5942">
        <v>20</v>
      </c>
      <c r="D5942">
        <v>10</v>
      </c>
      <c r="E5942">
        <v>1</v>
      </c>
      <c r="F5942">
        <v>32</v>
      </c>
      <c r="G5942">
        <v>1690</v>
      </c>
      <c r="H5942">
        <v>0.69999998807907104</v>
      </c>
      <c r="I5942" t="s">
        <v>392</v>
      </c>
      <c r="J5942" t="s">
        <v>393</v>
      </c>
    </row>
    <row r="5943" spans="1:10" x14ac:dyDescent="0.2">
      <c r="A5943">
        <v>10</v>
      </c>
      <c r="B5943" t="s">
        <v>39</v>
      </c>
      <c r="C5943">
        <v>30</v>
      </c>
      <c r="D5943">
        <v>15</v>
      </c>
      <c r="E5943">
        <v>0</v>
      </c>
      <c r="F5943">
        <v>32</v>
      </c>
      <c r="G5943">
        <v>1706</v>
      </c>
      <c r="H5943">
        <v>0.69999998807907104</v>
      </c>
      <c r="I5943" t="s">
        <v>392</v>
      </c>
      <c r="J5943" t="s">
        <v>393</v>
      </c>
    </row>
    <row r="5944" spans="1:10" x14ac:dyDescent="0.2">
      <c r="A5944">
        <v>11</v>
      </c>
      <c r="B5944" t="s">
        <v>40</v>
      </c>
      <c r="C5944">
        <v>30</v>
      </c>
      <c r="D5944">
        <v>15</v>
      </c>
      <c r="E5944">
        <v>1</v>
      </c>
      <c r="F5944">
        <v>32</v>
      </c>
      <c r="G5944">
        <v>1738</v>
      </c>
      <c r="H5944">
        <v>0.69999998807907104</v>
      </c>
      <c r="I5944" t="s">
        <v>392</v>
      </c>
      <c r="J5944" t="s">
        <v>393</v>
      </c>
    </row>
    <row r="5946" spans="1:10" x14ac:dyDescent="0.2">
      <c r="A5946" t="s">
        <v>394</v>
      </c>
    </row>
    <row r="5947" spans="1:10" x14ac:dyDescent="0.2">
      <c r="A5947" t="s">
        <v>395</v>
      </c>
      <c r="B5947" t="s">
        <v>396</v>
      </c>
      <c r="C5947">
        <v>2</v>
      </c>
      <c r="D5947">
        <v>3</v>
      </c>
      <c r="E5947">
        <v>4</v>
      </c>
      <c r="F5947">
        <v>5</v>
      </c>
    </row>
    <row r="5948" spans="1:10" x14ac:dyDescent="0.2">
      <c r="A5948">
        <v>1</v>
      </c>
      <c r="B5948" t="s">
        <v>397</v>
      </c>
      <c r="C5948" t="s">
        <v>398</v>
      </c>
      <c r="D5948" t="s">
        <v>392</v>
      </c>
      <c r="E5948" t="s">
        <v>399</v>
      </c>
      <c r="F5948" t="s">
        <v>400</v>
      </c>
    </row>
    <row r="5949" spans="1:10" x14ac:dyDescent="0.2">
      <c r="A5949">
        <v>2</v>
      </c>
      <c r="B5949" t="s">
        <v>392</v>
      </c>
      <c r="C5949" t="s">
        <v>401</v>
      </c>
      <c r="D5949" t="s">
        <v>392</v>
      </c>
      <c r="E5949" t="s">
        <v>402</v>
      </c>
      <c r="F5949" t="s">
        <v>403</v>
      </c>
    </row>
    <row r="5950" spans="1:10" x14ac:dyDescent="0.2">
      <c r="A5950">
        <v>3</v>
      </c>
      <c r="B5950" t="s">
        <v>392</v>
      </c>
      <c r="C5950" t="s">
        <v>404</v>
      </c>
      <c r="D5950" t="s">
        <v>392</v>
      </c>
      <c r="E5950" t="s">
        <v>405</v>
      </c>
      <c r="F5950" t="s">
        <v>40</v>
      </c>
    </row>
    <row r="5951" spans="1:10" x14ac:dyDescent="0.2">
      <c r="A5951">
        <v>4</v>
      </c>
      <c r="B5951" t="s">
        <v>392</v>
      </c>
      <c r="C5951" t="s">
        <v>392</v>
      </c>
      <c r="D5951" t="s">
        <v>392</v>
      </c>
      <c r="E5951" t="s">
        <v>406</v>
      </c>
      <c r="F5951" t="s">
        <v>392</v>
      </c>
    </row>
    <row r="5953" spans="1:8" x14ac:dyDescent="0.2">
      <c r="A5953" t="s">
        <v>407</v>
      </c>
    </row>
    <row r="5955" spans="1:8" x14ac:dyDescent="0.2">
      <c r="A5955" t="s">
        <v>408</v>
      </c>
    </row>
    <row r="5956" spans="1:8" x14ac:dyDescent="0.2">
      <c r="A5956" t="s">
        <v>21</v>
      </c>
      <c r="B5956" t="s">
        <v>22</v>
      </c>
      <c r="C5956" t="s">
        <v>409</v>
      </c>
      <c r="D5956" t="s">
        <v>43</v>
      </c>
      <c r="E5956" t="s">
        <v>410</v>
      </c>
      <c r="F5956" t="s">
        <v>46</v>
      </c>
      <c r="G5956" t="s">
        <v>47</v>
      </c>
      <c r="H5956" t="s">
        <v>30</v>
      </c>
    </row>
    <row r="5957" spans="1:8" x14ac:dyDescent="0.2">
      <c r="A5957">
        <v>1</v>
      </c>
      <c r="B5957" t="s">
        <v>30</v>
      </c>
      <c r="C5957" t="s">
        <v>411</v>
      </c>
      <c r="D5957">
        <v>3.7672998905181885</v>
      </c>
      <c r="E5957">
        <v>3.4723999500274658</v>
      </c>
      <c r="F5957">
        <v>21.532199859619141</v>
      </c>
      <c r="G5957">
        <v>0.16130000352859497</v>
      </c>
      <c r="H5957">
        <v>1</v>
      </c>
    </row>
    <row r="5958" spans="1:8" x14ac:dyDescent="0.2">
      <c r="A5958">
        <v>2</v>
      </c>
      <c r="B5958" t="s">
        <v>31</v>
      </c>
      <c r="C5958" t="s">
        <v>412</v>
      </c>
      <c r="D5958">
        <v>7.5739998817443848</v>
      </c>
      <c r="E5958">
        <v>1.614799976348877</v>
      </c>
      <c r="F5958">
        <v>1.996399998664856</v>
      </c>
      <c r="G5958">
        <v>0.80889999866485596</v>
      </c>
      <c r="H5958">
        <v>1</v>
      </c>
    </row>
    <row r="5959" spans="1:8" x14ac:dyDescent="0.2">
      <c r="A5959">
        <v>3</v>
      </c>
      <c r="B5959" t="s">
        <v>50</v>
      </c>
      <c r="C5959" t="s">
        <v>413</v>
      </c>
      <c r="D5959">
        <v>15.250300407409668</v>
      </c>
      <c r="E5959">
        <v>1.0709999799728394</v>
      </c>
      <c r="F5959">
        <v>1.2035000324249268</v>
      </c>
      <c r="G5959">
        <v>0.88969999551773071</v>
      </c>
      <c r="H5959">
        <v>1.0002000331878662</v>
      </c>
    </row>
    <row r="5960" spans="1:8" x14ac:dyDescent="0.2">
      <c r="A5960">
        <v>4</v>
      </c>
      <c r="B5960" t="s">
        <v>51</v>
      </c>
      <c r="C5960" t="s">
        <v>414</v>
      </c>
      <c r="D5960">
        <v>24.793899536132812</v>
      </c>
      <c r="E5960">
        <v>0.86309999227523804</v>
      </c>
      <c r="F5960">
        <v>0.93500000238418579</v>
      </c>
      <c r="G5960">
        <v>0.92309999465942383</v>
      </c>
      <c r="H5960">
        <v>1.0001000165939331</v>
      </c>
    </row>
    <row r="5961" spans="1:8" x14ac:dyDescent="0.2">
      <c r="A5961">
        <v>5</v>
      </c>
      <c r="B5961" t="s">
        <v>52</v>
      </c>
      <c r="C5961" t="s">
        <v>415</v>
      </c>
      <c r="D5961">
        <v>11.592599868774414</v>
      </c>
      <c r="E5961">
        <v>5.3768000602722168</v>
      </c>
      <c r="F5961">
        <v>10.723799705505371</v>
      </c>
      <c r="G5961">
        <v>0.49950000643730164</v>
      </c>
      <c r="H5961">
        <v>1.0038000345230103</v>
      </c>
    </row>
    <row r="5962" spans="1:8" x14ac:dyDescent="0.2">
      <c r="A5962">
        <v>6</v>
      </c>
      <c r="B5962" t="s">
        <v>53</v>
      </c>
      <c r="C5962" t="s">
        <v>416</v>
      </c>
      <c r="D5962">
        <v>21.579999923706055</v>
      </c>
      <c r="E5962">
        <v>3.6456000804901123</v>
      </c>
      <c r="F5962">
        <v>5.8873000144958496</v>
      </c>
      <c r="G5962">
        <v>0.61500000953674316</v>
      </c>
      <c r="H5962">
        <v>1.0068999528884888</v>
      </c>
    </row>
    <row r="5963" spans="1:8" x14ac:dyDescent="0.2">
      <c r="A5963">
        <v>7</v>
      </c>
      <c r="B5963" t="s">
        <v>54</v>
      </c>
      <c r="C5963" t="s">
        <v>414</v>
      </c>
      <c r="D5963">
        <v>55.340999603271484</v>
      </c>
      <c r="E5963">
        <v>3.2097001075744629</v>
      </c>
      <c r="F5963">
        <v>4.4021000862121582</v>
      </c>
      <c r="G5963">
        <v>0.72850000858306885</v>
      </c>
      <c r="H5963">
        <v>1.0009000301361084</v>
      </c>
    </row>
    <row r="5964" spans="1:8" x14ac:dyDescent="0.2">
      <c r="A5964">
        <v>8</v>
      </c>
      <c r="B5964" t="s">
        <v>55</v>
      </c>
      <c r="C5964" t="s">
        <v>416</v>
      </c>
      <c r="D5964">
        <v>20.350000381469727</v>
      </c>
      <c r="E5964">
        <v>4.6729998588562012</v>
      </c>
      <c r="F5964">
        <v>7.9214000701904297</v>
      </c>
      <c r="G5964">
        <v>0.58609998226165771</v>
      </c>
      <c r="H5964">
        <v>1.0065000057220459</v>
      </c>
    </row>
    <row r="5965" spans="1:8" x14ac:dyDescent="0.2">
      <c r="A5965">
        <v>9</v>
      </c>
      <c r="B5965" t="s">
        <v>56</v>
      </c>
      <c r="C5965" t="s">
        <v>417</v>
      </c>
      <c r="D5965">
        <v>23.877099990844727</v>
      </c>
      <c r="E5965">
        <v>0.19910000264644623</v>
      </c>
      <c r="F5965">
        <v>0.20250000059604645</v>
      </c>
      <c r="G5965">
        <v>0.98320001363754272</v>
      </c>
      <c r="H5965">
        <v>1</v>
      </c>
    </row>
    <row r="5966" spans="1:8" x14ac:dyDescent="0.2">
      <c r="A5966">
        <v>10</v>
      </c>
      <c r="B5966" t="s">
        <v>57</v>
      </c>
      <c r="C5966" t="s">
        <v>418</v>
      </c>
      <c r="D5966">
        <v>42.30059814453125</v>
      </c>
      <c r="E5966">
        <v>0.26780000329017639</v>
      </c>
      <c r="F5966">
        <v>0.27369999885559082</v>
      </c>
      <c r="G5966">
        <v>0.97869998216629028</v>
      </c>
      <c r="H5966">
        <v>1</v>
      </c>
    </row>
    <row r="5967" spans="1:8" x14ac:dyDescent="0.2">
      <c r="A5967">
        <v>11</v>
      </c>
      <c r="B5967" t="s">
        <v>58</v>
      </c>
      <c r="C5967" t="s">
        <v>419</v>
      </c>
      <c r="D5967">
        <v>99.9833984375</v>
      </c>
      <c r="E5967">
        <v>0.59130001068115234</v>
      </c>
      <c r="F5967">
        <v>0.60600000619888306</v>
      </c>
      <c r="G5967">
        <v>0.9757000207901001</v>
      </c>
      <c r="H5967">
        <v>1</v>
      </c>
    </row>
    <row r="5969" spans="1:9" x14ac:dyDescent="0.2">
      <c r="A5969" t="s">
        <v>420</v>
      </c>
    </row>
    <row r="5970" spans="1:9" x14ac:dyDescent="0.2">
      <c r="A5970" t="s">
        <v>21</v>
      </c>
      <c r="B5970" t="s">
        <v>22</v>
      </c>
      <c r="C5970" t="s">
        <v>421</v>
      </c>
      <c r="D5970" t="s">
        <v>24</v>
      </c>
      <c r="E5970" t="s">
        <v>422</v>
      </c>
      <c r="F5970" t="s">
        <v>423</v>
      </c>
      <c r="G5970" t="s">
        <v>27</v>
      </c>
      <c r="H5970" t="s">
        <v>424</v>
      </c>
      <c r="I5970" t="s">
        <v>425</v>
      </c>
    </row>
    <row r="5971" spans="1:9" x14ac:dyDescent="0.2">
      <c r="A5971">
        <v>1</v>
      </c>
      <c r="B5971" t="s">
        <v>30</v>
      </c>
      <c r="C5971">
        <v>2.0010000767456404E-8</v>
      </c>
      <c r="D5971">
        <v>518.70001220703125</v>
      </c>
      <c r="E5971">
        <v>137.5</v>
      </c>
      <c r="F5971">
        <v>84</v>
      </c>
      <c r="G5971">
        <v>0.74000000953674316</v>
      </c>
      <c r="H5971" t="s">
        <v>426</v>
      </c>
      <c r="I5971" t="s">
        <v>427</v>
      </c>
    </row>
    <row r="5972" spans="1:9" x14ac:dyDescent="0.2">
      <c r="A5972">
        <v>2</v>
      </c>
      <c r="B5972" t="s">
        <v>31</v>
      </c>
      <c r="C5972">
        <v>2.0010000767456404E-8</v>
      </c>
      <c r="D5972">
        <v>2201.199951171875</v>
      </c>
      <c r="E5972">
        <v>15.699999809265137</v>
      </c>
      <c r="F5972">
        <v>11</v>
      </c>
      <c r="G5972">
        <v>0.30000001192092896</v>
      </c>
      <c r="H5972" t="s">
        <v>426</v>
      </c>
      <c r="I5972" t="s">
        <v>428</v>
      </c>
    </row>
    <row r="5973" spans="1:9" x14ac:dyDescent="0.2">
      <c r="A5973">
        <v>3</v>
      </c>
      <c r="B5973" t="s">
        <v>32</v>
      </c>
      <c r="C5973">
        <v>2.0010000767456404E-8</v>
      </c>
      <c r="D5973">
        <v>5679.7998046875</v>
      </c>
      <c r="E5973">
        <v>33.599998474121094</v>
      </c>
      <c r="F5973">
        <v>22.700000762939453</v>
      </c>
      <c r="G5973">
        <v>0.18999999761581421</v>
      </c>
      <c r="H5973" t="s">
        <v>426</v>
      </c>
      <c r="I5973" t="s">
        <v>429</v>
      </c>
    </row>
    <row r="5974" spans="1:9" x14ac:dyDescent="0.2">
      <c r="A5974">
        <v>4</v>
      </c>
      <c r="B5974" t="s">
        <v>33</v>
      </c>
      <c r="C5974">
        <v>1.9990000765801597E-8</v>
      </c>
      <c r="D5974">
        <v>9333.5</v>
      </c>
      <c r="E5974">
        <v>48.799999237060547</v>
      </c>
      <c r="F5974">
        <v>43.299999237060547</v>
      </c>
      <c r="G5974">
        <v>0.15000000596046448</v>
      </c>
      <c r="H5974" t="s">
        <v>426</v>
      </c>
      <c r="I5974" t="s">
        <v>430</v>
      </c>
    </row>
    <row r="5975" spans="1:9" x14ac:dyDescent="0.2">
      <c r="A5975">
        <v>5</v>
      </c>
      <c r="B5975" t="s">
        <v>34</v>
      </c>
      <c r="C5975">
        <v>1.9990000765801597E-8</v>
      </c>
      <c r="D5975">
        <v>946.0999755859375</v>
      </c>
      <c r="E5975">
        <v>8</v>
      </c>
      <c r="F5975">
        <v>6</v>
      </c>
      <c r="G5975">
        <v>0.46000000834465027</v>
      </c>
      <c r="H5975" t="s">
        <v>426</v>
      </c>
      <c r="I5975" t="s">
        <v>431</v>
      </c>
    </row>
    <row r="5976" spans="1:9" x14ac:dyDescent="0.2">
      <c r="A5976">
        <v>6</v>
      </c>
      <c r="B5976" t="s">
        <v>35</v>
      </c>
      <c r="C5976">
        <v>1.9999999878450581E-8</v>
      </c>
      <c r="D5976">
        <v>3476.10009765625</v>
      </c>
      <c r="E5976">
        <v>37.200000762939453</v>
      </c>
      <c r="F5976">
        <v>18.200000762939453</v>
      </c>
      <c r="G5976">
        <v>0.23999999463558197</v>
      </c>
      <c r="H5976" t="s">
        <v>426</v>
      </c>
      <c r="I5976" t="s">
        <v>432</v>
      </c>
    </row>
    <row r="5977" spans="1:9" x14ac:dyDescent="0.2">
      <c r="A5977">
        <v>7</v>
      </c>
      <c r="B5977" t="s">
        <v>36</v>
      </c>
      <c r="C5977">
        <v>1.9990000765801597E-8</v>
      </c>
      <c r="D5977">
        <v>10542.5</v>
      </c>
      <c r="E5977">
        <v>126.69999694824219</v>
      </c>
      <c r="F5977">
        <v>38.400001525878906</v>
      </c>
      <c r="G5977">
        <v>0.14000000059604645</v>
      </c>
      <c r="H5977" t="s">
        <v>426</v>
      </c>
      <c r="I5977" t="s">
        <v>430</v>
      </c>
    </row>
    <row r="5978" spans="1:9" x14ac:dyDescent="0.2">
      <c r="A5978">
        <v>8</v>
      </c>
      <c r="B5978" t="s">
        <v>37</v>
      </c>
      <c r="C5978">
        <v>1.9999999878450581E-8</v>
      </c>
      <c r="D5978">
        <v>2742.5</v>
      </c>
      <c r="E5978">
        <v>17.200000762939453</v>
      </c>
      <c r="F5978">
        <v>15</v>
      </c>
      <c r="G5978">
        <v>0.27000001072883606</v>
      </c>
      <c r="H5978" t="s">
        <v>426</v>
      </c>
      <c r="I5978" t="s">
        <v>432</v>
      </c>
    </row>
    <row r="5979" spans="1:9" x14ac:dyDescent="0.2">
      <c r="A5979">
        <v>9</v>
      </c>
      <c r="B5979" t="s">
        <v>38</v>
      </c>
      <c r="C5979">
        <v>1.9990000765801597E-8</v>
      </c>
      <c r="D5979">
        <v>2234.10009765625</v>
      </c>
      <c r="E5979">
        <v>26</v>
      </c>
      <c r="F5979">
        <v>23.200000762939453</v>
      </c>
      <c r="G5979">
        <v>0.30000001192092896</v>
      </c>
      <c r="H5979" t="s">
        <v>426</v>
      </c>
      <c r="I5979" t="s">
        <v>433</v>
      </c>
    </row>
    <row r="5980" spans="1:9" x14ac:dyDescent="0.2">
      <c r="A5980">
        <v>10</v>
      </c>
      <c r="B5980" t="s">
        <v>39</v>
      </c>
      <c r="C5980">
        <v>1.9990000765801597E-8</v>
      </c>
      <c r="D5980">
        <v>3787.300048828125</v>
      </c>
      <c r="E5980">
        <v>69.599998474121094</v>
      </c>
      <c r="F5980">
        <v>20.200000762939453</v>
      </c>
      <c r="G5980">
        <v>0.23000000417232513</v>
      </c>
      <c r="H5980" t="s">
        <v>426</v>
      </c>
      <c r="I5980" t="s">
        <v>434</v>
      </c>
    </row>
    <row r="5981" spans="1:9" x14ac:dyDescent="0.2">
      <c r="A5981">
        <v>11</v>
      </c>
      <c r="B5981" t="s">
        <v>40</v>
      </c>
      <c r="C5981">
        <v>2.0010000767456404E-8</v>
      </c>
      <c r="D5981">
        <v>4901</v>
      </c>
      <c r="E5981">
        <v>11.699999809265137</v>
      </c>
      <c r="F5981">
        <v>9.8999996185302734</v>
      </c>
      <c r="G5981">
        <v>0.20000000298023224</v>
      </c>
      <c r="H5981" t="s">
        <v>426</v>
      </c>
      <c r="I5981" t="s">
        <v>435</v>
      </c>
    </row>
    <row r="5983" spans="1:9" x14ac:dyDescent="0.2">
      <c r="A5983" t="s">
        <v>62</v>
      </c>
    </row>
    <row r="5986" spans="1:10" x14ac:dyDescent="0.2">
      <c r="A5986" t="s">
        <v>368</v>
      </c>
    </row>
    <row r="5987" spans="1:10" x14ac:dyDescent="0.2">
      <c r="A5987" t="s">
        <v>369</v>
      </c>
    </row>
    <row r="5988" spans="1:10" x14ac:dyDescent="0.2">
      <c r="A5988" t="s">
        <v>21</v>
      </c>
      <c r="B5988" t="s">
        <v>22</v>
      </c>
      <c r="C5988" t="s">
        <v>370</v>
      </c>
      <c r="D5988" t="s">
        <v>371</v>
      </c>
      <c r="E5988" t="s">
        <v>372</v>
      </c>
      <c r="F5988" t="s">
        <v>373</v>
      </c>
      <c r="G5988" t="s">
        <v>374</v>
      </c>
      <c r="H5988" t="s">
        <v>375</v>
      </c>
      <c r="I5988" t="s">
        <v>376</v>
      </c>
      <c r="J5988" t="s">
        <v>377</v>
      </c>
    </row>
    <row r="5989" spans="1:10" x14ac:dyDescent="0.2">
      <c r="A5989">
        <v>1</v>
      </c>
      <c r="B5989" t="s">
        <v>30</v>
      </c>
      <c r="C5989" t="s">
        <v>378</v>
      </c>
      <c r="D5989" t="s">
        <v>379</v>
      </c>
      <c r="E5989">
        <v>1</v>
      </c>
      <c r="F5989">
        <v>15</v>
      </c>
      <c r="G5989">
        <v>84.869003295898438</v>
      </c>
      <c r="H5989">
        <v>1.8320000171661377</v>
      </c>
      <c r="I5989">
        <v>6</v>
      </c>
      <c r="J5989">
        <v>5</v>
      </c>
    </row>
    <row r="5990" spans="1:10" x14ac:dyDescent="0.2">
      <c r="A5990">
        <v>2</v>
      </c>
      <c r="B5990" t="s">
        <v>31</v>
      </c>
      <c r="C5990" t="s">
        <v>378</v>
      </c>
      <c r="D5990" t="s">
        <v>380</v>
      </c>
      <c r="E5990">
        <v>2</v>
      </c>
      <c r="F5990">
        <v>15</v>
      </c>
      <c r="G5990">
        <v>151.10800170898438</v>
      </c>
      <c r="H5990">
        <v>0.47277998924255371</v>
      </c>
      <c r="I5990">
        <v>2</v>
      </c>
      <c r="J5990">
        <v>2</v>
      </c>
    </row>
    <row r="5991" spans="1:10" x14ac:dyDescent="0.2">
      <c r="A5991">
        <v>3</v>
      </c>
      <c r="B5991" t="s">
        <v>32</v>
      </c>
      <c r="C5991" t="s">
        <v>378</v>
      </c>
      <c r="D5991" t="s">
        <v>380</v>
      </c>
      <c r="E5991">
        <v>2</v>
      </c>
      <c r="F5991">
        <v>15</v>
      </c>
      <c r="G5991">
        <v>119.48699951171875</v>
      </c>
      <c r="H5991">
        <v>0.37413999438285828</v>
      </c>
      <c r="I5991">
        <v>3</v>
      </c>
      <c r="J5991">
        <v>7</v>
      </c>
    </row>
    <row r="5992" spans="1:10" x14ac:dyDescent="0.2">
      <c r="A5992">
        <v>4</v>
      </c>
      <c r="B5992" t="s">
        <v>33</v>
      </c>
      <c r="C5992" t="s">
        <v>378</v>
      </c>
      <c r="D5992" t="s">
        <v>380</v>
      </c>
      <c r="E5992">
        <v>2</v>
      </c>
      <c r="F5992">
        <v>15</v>
      </c>
      <c r="G5992">
        <v>107.24500274658203</v>
      </c>
      <c r="H5992">
        <v>0.33583998680114746</v>
      </c>
      <c r="I5992">
        <v>2</v>
      </c>
      <c r="J5992">
        <v>2.4000000953674316</v>
      </c>
    </row>
    <row r="5993" spans="1:10" x14ac:dyDescent="0.2">
      <c r="A5993">
        <v>5</v>
      </c>
      <c r="B5993" t="s">
        <v>34</v>
      </c>
      <c r="C5993" t="s">
        <v>378</v>
      </c>
      <c r="D5993" t="s">
        <v>381</v>
      </c>
      <c r="E5993">
        <v>4</v>
      </c>
      <c r="F5993">
        <v>15</v>
      </c>
      <c r="G5993">
        <v>129.45700073242188</v>
      </c>
      <c r="H5993">
        <v>1.1910099983215332</v>
      </c>
      <c r="I5993">
        <v>4.9000000953674316</v>
      </c>
      <c r="J5993">
        <v>4.1999998092651367</v>
      </c>
    </row>
    <row r="5994" spans="1:10" x14ac:dyDescent="0.2">
      <c r="A5994">
        <v>6</v>
      </c>
      <c r="B5994" t="s">
        <v>35</v>
      </c>
      <c r="C5994" t="s">
        <v>378</v>
      </c>
      <c r="D5994" t="s">
        <v>381</v>
      </c>
      <c r="E5994">
        <v>4</v>
      </c>
      <c r="F5994">
        <v>15</v>
      </c>
      <c r="G5994">
        <v>90.679000854492188</v>
      </c>
      <c r="H5994">
        <v>0.83393001556396484</v>
      </c>
      <c r="I5994">
        <v>5.5</v>
      </c>
      <c r="J5994">
        <v>5.9000000953674316</v>
      </c>
    </row>
    <row r="5995" spans="1:10" x14ac:dyDescent="0.2">
      <c r="A5995">
        <v>7</v>
      </c>
      <c r="B5995" t="s">
        <v>36</v>
      </c>
      <c r="C5995" t="s">
        <v>378</v>
      </c>
      <c r="D5995" t="s">
        <v>381</v>
      </c>
      <c r="E5995">
        <v>4</v>
      </c>
      <c r="F5995">
        <v>15</v>
      </c>
      <c r="G5995">
        <v>77.502998352050781</v>
      </c>
      <c r="H5995">
        <v>0.71253997087478638</v>
      </c>
      <c r="I5995">
        <v>3.2999999523162842</v>
      </c>
      <c r="J5995">
        <v>4.0999999046325684</v>
      </c>
    </row>
    <row r="5996" spans="1:10" x14ac:dyDescent="0.2">
      <c r="A5996">
        <v>8</v>
      </c>
      <c r="B5996" t="s">
        <v>37</v>
      </c>
      <c r="C5996" t="s">
        <v>378</v>
      </c>
      <c r="D5996" t="s">
        <v>381</v>
      </c>
      <c r="E5996">
        <v>4</v>
      </c>
      <c r="F5996">
        <v>15</v>
      </c>
      <c r="G5996">
        <v>107.51300048828125</v>
      </c>
      <c r="H5996">
        <v>0.98900002241134644</v>
      </c>
      <c r="I5996">
        <v>7.5</v>
      </c>
      <c r="J5996">
        <v>3</v>
      </c>
    </row>
    <row r="5997" spans="1:10" x14ac:dyDescent="0.2">
      <c r="A5997">
        <v>9</v>
      </c>
      <c r="B5997" t="s">
        <v>38</v>
      </c>
      <c r="C5997" t="s">
        <v>378</v>
      </c>
      <c r="D5997" t="s">
        <v>382</v>
      </c>
      <c r="E5997">
        <v>5</v>
      </c>
      <c r="F5997">
        <v>15</v>
      </c>
      <c r="G5997">
        <v>134.93400573730469</v>
      </c>
      <c r="H5997">
        <v>0.19359999895095825</v>
      </c>
      <c r="I5997">
        <v>3.5</v>
      </c>
      <c r="J5997">
        <v>3.5999999046325684</v>
      </c>
    </row>
    <row r="5998" spans="1:10" x14ac:dyDescent="0.2">
      <c r="A5998">
        <v>10</v>
      </c>
      <c r="B5998" t="s">
        <v>39</v>
      </c>
      <c r="C5998" t="s">
        <v>378</v>
      </c>
      <c r="D5998" t="s">
        <v>382</v>
      </c>
      <c r="E5998">
        <v>5</v>
      </c>
      <c r="F5998">
        <v>15</v>
      </c>
      <c r="G5998">
        <v>146.42500305175781</v>
      </c>
      <c r="H5998">
        <v>0.21017999947071075</v>
      </c>
      <c r="I5998">
        <v>1</v>
      </c>
      <c r="J5998">
        <v>3.2999999523162842</v>
      </c>
    </row>
    <row r="5999" spans="1:10" x14ac:dyDescent="0.2">
      <c r="A5999">
        <v>11</v>
      </c>
      <c r="B5999" t="s">
        <v>40</v>
      </c>
      <c r="C5999" t="s">
        <v>378</v>
      </c>
      <c r="D5999" t="s">
        <v>382</v>
      </c>
      <c r="E5999">
        <v>5</v>
      </c>
      <c r="F5999">
        <v>15</v>
      </c>
      <c r="G5999">
        <v>191.38900756835938</v>
      </c>
      <c r="H5999">
        <v>0.27485001087188721</v>
      </c>
      <c r="I5999">
        <v>3</v>
      </c>
      <c r="J5999">
        <v>4</v>
      </c>
    </row>
    <row r="6001" spans="1:10" x14ac:dyDescent="0.2">
      <c r="A6001" t="s">
        <v>21</v>
      </c>
      <c r="B6001" t="s">
        <v>22</v>
      </c>
      <c r="C6001" t="s">
        <v>383</v>
      </c>
      <c r="D6001" t="s">
        <v>384</v>
      </c>
      <c r="E6001" t="s">
        <v>385</v>
      </c>
      <c r="F6001" t="s">
        <v>386</v>
      </c>
      <c r="G6001" t="s">
        <v>387</v>
      </c>
      <c r="H6001" t="s">
        <v>388</v>
      </c>
      <c r="I6001" t="s">
        <v>389</v>
      </c>
      <c r="J6001" t="s">
        <v>390</v>
      </c>
    </row>
    <row r="6002" spans="1:10" x14ac:dyDescent="0.2">
      <c r="A6002">
        <v>1</v>
      </c>
      <c r="B6002" t="s">
        <v>30</v>
      </c>
      <c r="C6002">
        <v>10</v>
      </c>
      <c r="D6002">
        <v>5</v>
      </c>
      <c r="E6002">
        <v>1</v>
      </c>
      <c r="F6002">
        <v>64</v>
      </c>
      <c r="G6002">
        <v>1630</v>
      </c>
      <c r="H6002">
        <v>0.69999998807907104</v>
      </c>
      <c r="I6002">
        <v>9.3000001907348633</v>
      </c>
      <c r="J6002" t="s">
        <v>391</v>
      </c>
    </row>
    <row r="6003" spans="1:10" x14ac:dyDescent="0.2">
      <c r="A6003">
        <v>2</v>
      </c>
      <c r="B6003" t="s">
        <v>31</v>
      </c>
      <c r="C6003">
        <v>20</v>
      </c>
      <c r="D6003">
        <v>10</v>
      </c>
      <c r="E6003">
        <v>0</v>
      </c>
      <c r="F6003">
        <v>64</v>
      </c>
      <c r="G6003">
        <v>1686</v>
      </c>
      <c r="H6003">
        <v>0.69999998807907104</v>
      </c>
      <c r="I6003" t="s">
        <v>392</v>
      </c>
      <c r="J6003" t="s">
        <v>393</v>
      </c>
    </row>
    <row r="6004" spans="1:10" x14ac:dyDescent="0.2">
      <c r="A6004">
        <v>3</v>
      </c>
      <c r="B6004" t="s">
        <v>32</v>
      </c>
      <c r="C6004">
        <v>20</v>
      </c>
      <c r="D6004">
        <v>10</v>
      </c>
      <c r="E6004">
        <v>0</v>
      </c>
      <c r="F6004">
        <v>64</v>
      </c>
      <c r="G6004">
        <v>1672</v>
      </c>
      <c r="H6004">
        <v>0.69999998807907104</v>
      </c>
      <c r="I6004" t="s">
        <v>392</v>
      </c>
      <c r="J6004" t="s">
        <v>393</v>
      </c>
    </row>
    <row r="6005" spans="1:10" x14ac:dyDescent="0.2">
      <c r="A6005">
        <v>4</v>
      </c>
      <c r="B6005" t="s">
        <v>33</v>
      </c>
      <c r="C6005">
        <v>20</v>
      </c>
      <c r="D6005">
        <v>10</v>
      </c>
      <c r="E6005">
        <v>1</v>
      </c>
      <c r="F6005">
        <v>64</v>
      </c>
      <c r="G6005">
        <v>1664</v>
      </c>
      <c r="H6005">
        <v>0.69999998807907104</v>
      </c>
      <c r="I6005" t="s">
        <v>392</v>
      </c>
      <c r="J6005" t="s">
        <v>393</v>
      </c>
    </row>
    <row r="6006" spans="1:10" x14ac:dyDescent="0.2">
      <c r="A6006">
        <v>5</v>
      </c>
      <c r="B6006" t="s">
        <v>34</v>
      </c>
      <c r="C6006">
        <v>10</v>
      </c>
      <c r="D6006">
        <v>5</v>
      </c>
      <c r="E6006">
        <v>1</v>
      </c>
      <c r="F6006">
        <v>32</v>
      </c>
      <c r="G6006">
        <v>1658</v>
      </c>
      <c r="H6006">
        <v>0.69999998807907104</v>
      </c>
      <c r="I6006">
        <v>9.3000001907348633</v>
      </c>
      <c r="J6006" t="s">
        <v>391</v>
      </c>
    </row>
    <row r="6007" spans="1:10" x14ac:dyDescent="0.2">
      <c r="A6007">
        <v>6</v>
      </c>
      <c r="B6007" t="s">
        <v>35</v>
      </c>
      <c r="C6007">
        <v>20</v>
      </c>
      <c r="D6007">
        <v>10</v>
      </c>
      <c r="E6007">
        <v>1</v>
      </c>
      <c r="F6007">
        <v>32</v>
      </c>
      <c r="G6007">
        <v>1632</v>
      </c>
      <c r="H6007">
        <v>0.69999998807907104</v>
      </c>
      <c r="I6007">
        <v>9.3000001907348633</v>
      </c>
      <c r="J6007" t="s">
        <v>391</v>
      </c>
    </row>
    <row r="6008" spans="1:10" x14ac:dyDescent="0.2">
      <c r="A6008">
        <v>7</v>
      </c>
      <c r="B6008" t="s">
        <v>36</v>
      </c>
      <c r="C6008">
        <v>20</v>
      </c>
      <c r="D6008">
        <v>10</v>
      </c>
      <c r="E6008">
        <v>1</v>
      </c>
      <c r="F6008">
        <v>32</v>
      </c>
      <c r="G6008">
        <v>1622</v>
      </c>
      <c r="H6008">
        <v>0.69999998807907104</v>
      </c>
      <c r="I6008">
        <v>9.3000001907348633</v>
      </c>
      <c r="J6008" t="s">
        <v>391</v>
      </c>
    </row>
    <row r="6009" spans="1:10" x14ac:dyDescent="0.2">
      <c r="A6009">
        <v>8</v>
      </c>
      <c r="B6009" t="s">
        <v>37</v>
      </c>
      <c r="C6009">
        <v>20</v>
      </c>
      <c r="D6009">
        <v>10</v>
      </c>
      <c r="E6009">
        <v>1</v>
      </c>
      <c r="F6009">
        <v>32</v>
      </c>
      <c r="G6009">
        <v>1642</v>
      </c>
      <c r="H6009">
        <v>0.69999998807907104</v>
      </c>
      <c r="I6009">
        <v>9.3000001907348633</v>
      </c>
      <c r="J6009" t="s">
        <v>391</v>
      </c>
    </row>
    <row r="6010" spans="1:10" x14ac:dyDescent="0.2">
      <c r="A6010">
        <v>9</v>
      </c>
      <c r="B6010" t="s">
        <v>38</v>
      </c>
      <c r="C6010">
        <v>20</v>
      </c>
      <c r="D6010">
        <v>10</v>
      </c>
      <c r="E6010">
        <v>1</v>
      </c>
      <c r="F6010">
        <v>32</v>
      </c>
      <c r="G6010">
        <v>1690</v>
      </c>
      <c r="H6010">
        <v>0.69999998807907104</v>
      </c>
      <c r="I6010" t="s">
        <v>392</v>
      </c>
      <c r="J6010" t="s">
        <v>393</v>
      </c>
    </row>
    <row r="6011" spans="1:10" x14ac:dyDescent="0.2">
      <c r="A6011">
        <v>10</v>
      </c>
      <c r="B6011" t="s">
        <v>39</v>
      </c>
      <c r="C6011">
        <v>30</v>
      </c>
      <c r="D6011">
        <v>15</v>
      </c>
      <c r="E6011">
        <v>0</v>
      </c>
      <c r="F6011">
        <v>32</v>
      </c>
      <c r="G6011">
        <v>1706</v>
      </c>
      <c r="H6011">
        <v>0.69999998807907104</v>
      </c>
      <c r="I6011" t="s">
        <v>392</v>
      </c>
      <c r="J6011" t="s">
        <v>393</v>
      </c>
    </row>
    <row r="6012" spans="1:10" x14ac:dyDescent="0.2">
      <c r="A6012">
        <v>11</v>
      </c>
      <c r="B6012" t="s">
        <v>40</v>
      </c>
      <c r="C6012">
        <v>30</v>
      </c>
      <c r="D6012">
        <v>15</v>
      </c>
      <c r="E6012">
        <v>1</v>
      </c>
      <c r="F6012">
        <v>32</v>
      </c>
      <c r="G6012">
        <v>1738</v>
      </c>
      <c r="H6012">
        <v>0.69999998807907104</v>
      </c>
      <c r="I6012" t="s">
        <v>392</v>
      </c>
      <c r="J6012" t="s">
        <v>393</v>
      </c>
    </row>
    <row r="6014" spans="1:10" x14ac:dyDescent="0.2">
      <c r="A6014" t="s">
        <v>394</v>
      </c>
    </row>
    <row r="6015" spans="1:10" x14ac:dyDescent="0.2">
      <c r="A6015" t="s">
        <v>395</v>
      </c>
      <c r="B6015" t="s">
        <v>396</v>
      </c>
      <c r="C6015">
        <v>2</v>
      </c>
      <c r="D6015">
        <v>3</v>
      </c>
      <c r="E6015">
        <v>4</v>
      </c>
      <c r="F6015">
        <v>5</v>
      </c>
    </row>
    <row r="6016" spans="1:10" x14ac:dyDescent="0.2">
      <c r="A6016">
        <v>1</v>
      </c>
      <c r="B6016" t="s">
        <v>397</v>
      </c>
      <c r="C6016" t="s">
        <v>398</v>
      </c>
      <c r="D6016" t="s">
        <v>392</v>
      </c>
      <c r="E6016" t="s">
        <v>399</v>
      </c>
      <c r="F6016" t="s">
        <v>400</v>
      </c>
    </row>
    <row r="6017" spans="1:8" x14ac:dyDescent="0.2">
      <c r="A6017">
        <v>2</v>
      </c>
      <c r="B6017" t="s">
        <v>392</v>
      </c>
      <c r="C6017" t="s">
        <v>401</v>
      </c>
      <c r="D6017" t="s">
        <v>392</v>
      </c>
      <c r="E6017" t="s">
        <v>402</v>
      </c>
      <c r="F6017" t="s">
        <v>403</v>
      </c>
    </row>
    <row r="6018" spans="1:8" x14ac:dyDescent="0.2">
      <c r="A6018">
        <v>3</v>
      </c>
      <c r="B6018" t="s">
        <v>392</v>
      </c>
      <c r="C6018" t="s">
        <v>404</v>
      </c>
      <c r="D6018" t="s">
        <v>392</v>
      </c>
      <c r="E6018" t="s">
        <v>405</v>
      </c>
      <c r="F6018" t="s">
        <v>40</v>
      </c>
    </row>
    <row r="6019" spans="1:8" x14ac:dyDescent="0.2">
      <c r="A6019">
        <v>4</v>
      </c>
      <c r="B6019" t="s">
        <v>392</v>
      </c>
      <c r="C6019" t="s">
        <v>392</v>
      </c>
      <c r="D6019" t="s">
        <v>392</v>
      </c>
      <c r="E6019" t="s">
        <v>406</v>
      </c>
      <c r="F6019" t="s">
        <v>392</v>
      </c>
    </row>
    <row r="6021" spans="1:8" x14ac:dyDescent="0.2">
      <c r="A6021" t="s">
        <v>407</v>
      </c>
    </row>
    <row r="6023" spans="1:8" x14ac:dyDescent="0.2">
      <c r="A6023" t="s">
        <v>408</v>
      </c>
    </row>
    <row r="6024" spans="1:8" x14ac:dyDescent="0.2">
      <c r="A6024" t="s">
        <v>21</v>
      </c>
      <c r="B6024" t="s">
        <v>22</v>
      </c>
      <c r="C6024" t="s">
        <v>409</v>
      </c>
      <c r="D6024" t="s">
        <v>43</v>
      </c>
      <c r="E6024" t="s">
        <v>410</v>
      </c>
      <c r="F6024" t="s">
        <v>46</v>
      </c>
      <c r="G6024" t="s">
        <v>47</v>
      </c>
      <c r="H6024" t="s">
        <v>30</v>
      </c>
    </row>
    <row r="6025" spans="1:8" x14ac:dyDescent="0.2">
      <c r="A6025">
        <v>1</v>
      </c>
      <c r="B6025" t="s">
        <v>30</v>
      </c>
      <c r="C6025" t="s">
        <v>411</v>
      </c>
      <c r="D6025">
        <v>3.7672998905181885</v>
      </c>
      <c r="E6025">
        <v>3.4723999500274658</v>
      </c>
      <c r="F6025">
        <v>21.532199859619141</v>
      </c>
      <c r="G6025">
        <v>0.16130000352859497</v>
      </c>
      <c r="H6025">
        <v>1</v>
      </c>
    </row>
    <row r="6026" spans="1:8" x14ac:dyDescent="0.2">
      <c r="A6026">
        <v>2</v>
      </c>
      <c r="B6026" t="s">
        <v>31</v>
      </c>
      <c r="C6026" t="s">
        <v>412</v>
      </c>
      <c r="D6026">
        <v>7.5739998817443848</v>
      </c>
      <c r="E6026">
        <v>1.614799976348877</v>
      </c>
      <c r="F6026">
        <v>1.996399998664856</v>
      </c>
      <c r="G6026">
        <v>0.80889999866485596</v>
      </c>
      <c r="H6026">
        <v>1</v>
      </c>
    </row>
    <row r="6027" spans="1:8" x14ac:dyDescent="0.2">
      <c r="A6027">
        <v>3</v>
      </c>
      <c r="B6027" t="s">
        <v>50</v>
      </c>
      <c r="C6027" t="s">
        <v>413</v>
      </c>
      <c r="D6027">
        <v>15.250300407409668</v>
      </c>
      <c r="E6027">
        <v>1.0709999799728394</v>
      </c>
      <c r="F6027">
        <v>1.2035000324249268</v>
      </c>
      <c r="G6027">
        <v>0.88969999551773071</v>
      </c>
      <c r="H6027">
        <v>1.0002000331878662</v>
      </c>
    </row>
    <row r="6028" spans="1:8" x14ac:dyDescent="0.2">
      <c r="A6028">
        <v>4</v>
      </c>
      <c r="B6028" t="s">
        <v>51</v>
      </c>
      <c r="C6028" t="s">
        <v>414</v>
      </c>
      <c r="D6028">
        <v>24.793899536132812</v>
      </c>
      <c r="E6028">
        <v>0.86309999227523804</v>
      </c>
      <c r="F6028">
        <v>0.93500000238418579</v>
      </c>
      <c r="G6028">
        <v>0.92309999465942383</v>
      </c>
      <c r="H6028">
        <v>1.0001000165939331</v>
      </c>
    </row>
    <row r="6029" spans="1:8" x14ac:dyDescent="0.2">
      <c r="A6029">
        <v>5</v>
      </c>
      <c r="B6029" t="s">
        <v>52</v>
      </c>
      <c r="C6029" t="s">
        <v>415</v>
      </c>
      <c r="D6029">
        <v>11.592599868774414</v>
      </c>
      <c r="E6029">
        <v>5.3768000602722168</v>
      </c>
      <c r="F6029">
        <v>10.723799705505371</v>
      </c>
      <c r="G6029">
        <v>0.49950000643730164</v>
      </c>
      <c r="H6029">
        <v>1.0038000345230103</v>
      </c>
    </row>
    <row r="6030" spans="1:8" x14ac:dyDescent="0.2">
      <c r="A6030">
        <v>6</v>
      </c>
      <c r="B6030" t="s">
        <v>53</v>
      </c>
      <c r="C6030" t="s">
        <v>416</v>
      </c>
      <c r="D6030">
        <v>21.579999923706055</v>
      </c>
      <c r="E6030">
        <v>3.6456000804901123</v>
      </c>
      <c r="F6030">
        <v>5.8873000144958496</v>
      </c>
      <c r="G6030">
        <v>0.61500000953674316</v>
      </c>
      <c r="H6030">
        <v>1.0068999528884888</v>
      </c>
    </row>
    <row r="6031" spans="1:8" x14ac:dyDescent="0.2">
      <c r="A6031">
        <v>7</v>
      </c>
      <c r="B6031" t="s">
        <v>54</v>
      </c>
      <c r="C6031" t="s">
        <v>414</v>
      </c>
      <c r="D6031">
        <v>55.340999603271484</v>
      </c>
      <c r="E6031">
        <v>3.2097001075744629</v>
      </c>
      <c r="F6031">
        <v>4.4021000862121582</v>
      </c>
      <c r="G6031">
        <v>0.72850000858306885</v>
      </c>
      <c r="H6031">
        <v>1.0009000301361084</v>
      </c>
    </row>
    <row r="6032" spans="1:8" x14ac:dyDescent="0.2">
      <c r="A6032">
        <v>8</v>
      </c>
      <c r="B6032" t="s">
        <v>55</v>
      </c>
      <c r="C6032" t="s">
        <v>416</v>
      </c>
      <c r="D6032">
        <v>20.350000381469727</v>
      </c>
      <c r="E6032">
        <v>4.6729998588562012</v>
      </c>
      <c r="F6032">
        <v>7.9214000701904297</v>
      </c>
      <c r="G6032">
        <v>0.58609998226165771</v>
      </c>
      <c r="H6032">
        <v>1.0065000057220459</v>
      </c>
    </row>
    <row r="6033" spans="1:9" x14ac:dyDescent="0.2">
      <c r="A6033">
        <v>9</v>
      </c>
      <c r="B6033" t="s">
        <v>56</v>
      </c>
      <c r="C6033" t="s">
        <v>417</v>
      </c>
      <c r="D6033">
        <v>23.877099990844727</v>
      </c>
      <c r="E6033">
        <v>0.19910000264644623</v>
      </c>
      <c r="F6033">
        <v>0.20250000059604645</v>
      </c>
      <c r="G6033">
        <v>0.98320001363754272</v>
      </c>
      <c r="H6033">
        <v>1</v>
      </c>
    </row>
    <row r="6034" spans="1:9" x14ac:dyDescent="0.2">
      <c r="A6034">
        <v>10</v>
      </c>
      <c r="B6034" t="s">
        <v>57</v>
      </c>
      <c r="C6034" t="s">
        <v>418</v>
      </c>
      <c r="D6034">
        <v>42.30059814453125</v>
      </c>
      <c r="E6034">
        <v>0.26780000329017639</v>
      </c>
      <c r="F6034">
        <v>0.27369999885559082</v>
      </c>
      <c r="G6034">
        <v>0.97869998216629028</v>
      </c>
      <c r="H6034">
        <v>1</v>
      </c>
    </row>
    <row r="6035" spans="1:9" x14ac:dyDescent="0.2">
      <c r="A6035">
        <v>11</v>
      </c>
      <c r="B6035" t="s">
        <v>58</v>
      </c>
      <c r="C6035" t="s">
        <v>419</v>
      </c>
      <c r="D6035">
        <v>99.9833984375</v>
      </c>
      <c r="E6035">
        <v>0.59130001068115234</v>
      </c>
      <c r="F6035">
        <v>0.60600000619888306</v>
      </c>
      <c r="G6035">
        <v>0.9757000207901001</v>
      </c>
      <c r="H6035">
        <v>1</v>
      </c>
    </row>
    <row r="6037" spans="1:9" x14ac:dyDescent="0.2">
      <c r="A6037" t="s">
        <v>420</v>
      </c>
    </row>
    <row r="6038" spans="1:9" x14ac:dyDescent="0.2">
      <c r="A6038" t="s">
        <v>21</v>
      </c>
      <c r="B6038" t="s">
        <v>22</v>
      </c>
      <c r="C6038" t="s">
        <v>421</v>
      </c>
      <c r="D6038" t="s">
        <v>24</v>
      </c>
      <c r="E6038" t="s">
        <v>422</v>
      </c>
      <c r="F6038" t="s">
        <v>423</v>
      </c>
      <c r="G6038" t="s">
        <v>27</v>
      </c>
      <c r="H6038" t="s">
        <v>424</v>
      </c>
      <c r="I6038" t="s">
        <v>425</v>
      </c>
    </row>
    <row r="6039" spans="1:9" x14ac:dyDescent="0.2">
      <c r="A6039">
        <v>1</v>
      </c>
      <c r="B6039" t="s">
        <v>30</v>
      </c>
      <c r="C6039">
        <v>2.0010000767456404E-8</v>
      </c>
      <c r="D6039">
        <v>518.70001220703125</v>
      </c>
      <c r="E6039">
        <v>137.5</v>
      </c>
      <c r="F6039">
        <v>84</v>
      </c>
      <c r="G6039">
        <v>0.74000000953674316</v>
      </c>
      <c r="H6039" t="s">
        <v>426</v>
      </c>
      <c r="I6039" t="s">
        <v>427</v>
      </c>
    </row>
    <row r="6040" spans="1:9" x14ac:dyDescent="0.2">
      <c r="A6040">
        <v>2</v>
      </c>
      <c r="B6040" t="s">
        <v>31</v>
      </c>
      <c r="C6040">
        <v>2.0010000767456404E-8</v>
      </c>
      <c r="D6040">
        <v>2201.199951171875</v>
      </c>
      <c r="E6040">
        <v>15.699999809265137</v>
      </c>
      <c r="F6040">
        <v>11</v>
      </c>
      <c r="G6040">
        <v>0.30000001192092896</v>
      </c>
      <c r="H6040" t="s">
        <v>426</v>
      </c>
      <c r="I6040" t="s">
        <v>428</v>
      </c>
    </row>
    <row r="6041" spans="1:9" x14ac:dyDescent="0.2">
      <c r="A6041">
        <v>3</v>
      </c>
      <c r="B6041" t="s">
        <v>32</v>
      </c>
      <c r="C6041">
        <v>2.0010000767456404E-8</v>
      </c>
      <c r="D6041">
        <v>5679.7998046875</v>
      </c>
      <c r="E6041">
        <v>33.599998474121094</v>
      </c>
      <c r="F6041">
        <v>22.700000762939453</v>
      </c>
      <c r="G6041">
        <v>0.18999999761581421</v>
      </c>
      <c r="H6041" t="s">
        <v>426</v>
      </c>
      <c r="I6041" t="s">
        <v>429</v>
      </c>
    </row>
    <row r="6042" spans="1:9" x14ac:dyDescent="0.2">
      <c r="A6042">
        <v>4</v>
      </c>
      <c r="B6042" t="s">
        <v>33</v>
      </c>
      <c r="C6042">
        <v>1.9990000765801597E-8</v>
      </c>
      <c r="D6042">
        <v>9333.5</v>
      </c>
      <c r="E6042">
        <v>48.799999237060547</v>
      </c>
      <c r="F6042">
        <v>43.299999237060547</v>
      </c>
      <c r="G6042">
        <v>0.15000000596046448</v>
      </c>
      <c r="H6042" t="s">
        <v>426</v>
      </c>
      <c r="I6042" t="s">
        <v>430</v>
      </c>
    </row>
    <row r="6043" spans="1:9" x14ac:dyDescent="0.2">
      <c r="A6043">
        <v>5</v>
      </c>
      <c r="B6043" t="s">
        <v>34</v>
      </c>
      <c r="C6043">
        <v>1.9990000765801597E-8</v>
      </c>
      <c r="D6043">
        <v>946.0999755859375</v>
      </c>
      <c r="E6043">
        <v>8</v>
      </c>
      <c r="F6043">
        <v>6</v>
      </c>
      <c r="G6043">
        <v>0.46000000834465027</v>
      </c>
      <c r="H6043" t="s">
        <v>426</v>
      </c>
      <c r="I6043" t="s">
        <v>431</v>
      </c>
    </row>
    <row r="6044" spans="1:9" x14ac:dyDescent="0.2">
      <c r="A6044">
        <v>6</v>
      </c>
      <c r="B6044" t="s">
        <v>35</v>
      </c>
      <c r="C6044">
        <v>1.9999999878450581E-8</v>
      </c>
      <c r="D6044">
        <v>3476.10009765625</v>
      </c>
      <c r="E6044">
        <v>37.200000762939453</v>
      </c>
      <c r="F6044">
        <v>18.200000762939453</v>
      </c>
      <c r="G6044">
        <v>0.23999999463558197</v>
      </c>
      <c r="H6044" t="s">
        <v>426</v>
      </c>
      <c r="I6044" t="s">
        <v>432</v>
      </c>
    </row>
    <row r="6045" spans="1:9" x14ac:dyDescent="0.2">
      <c r="A6045">
        <v>7</v>
      </c>
      <c r="B6045" t="s">
        <v>36</v>
      </c>
      <c r="C6045">
        <v>1.9990000765801597E-8</v>
      </c>
      <c r="D6045">
        <v>10542.5</v>
      </c>
      <c r="E6045">
        <v>126.69999694824219</v>
      </c>
      <c r="F6045">
        <v>38.400001525878906</v>
      </c>
      <c r="G6045">
        <v>0.14000000059604645</v>
      </c>
      <c r="H6045" t="s">
        <v>426</v>
      </c>
      <c r="I6045" t="s">
        <v>430</v>
      </c>
    </row>
    <row r="6046" spans="1:9" x14ac:dyDescent="0.2">
      <c r="A6046">
        <v>8</v>
      </c>
      <c r="B6046" t="s">
        <v>37</v>
      </c>
      <c r="C6046">
        <v>1.9999999878450581E-8</v>
      </c>
      <c r="D6046">
        <v>2742.5</v>
      </c>
      <c r="E6046">
        <v>17.200000762939453</v>
      </c>
      <c r="F6046">
        <v>15</v>
      </c>
      <c r="G6046">
        <v>0.27000001072883606</v>
      </c>
      <c r="H6046" t="s">
        <v>426</v>
      </c>
      <c r="I6046" t="s">
        <v>432</v>
      </c>
    </row>
    <row r="6047" spans="1:9" x14ac:dyDescent="0.2">
      <c r="A6047">
        <v>9</v>
      </c>
      <c r="B6047" t="s">
        <v>38</v>
      </c>
      <c r="C6047">
        <v>1.9990000765801597E-8</v>
      </c>
      <c r="D6047">
        <v>2234.10009765625</v>
      </c>
      <c r="E6047">
        <v>26</v>
      </c>
      <c r="F6047">
        <v>23.200000762939453</v>
      </c>
      <c r="G6047">
        <v>0.30000001192092896</v>
      </c>
      <c r="H6047" t="s">
        <v>426</v>
      </c>
      <c r="I6047" t="s">
        <v>433</v>
      </c>
    </row>
    <row r="6048" spans="1:9" x14ac:dyDescent="0.2">
      <c r="A6048">
        <v>10</v>
      </c>
      <c r="B6048" t="s">
        <v>39</v>
      </c>
      <c r="C6048">
        <v>1.9990000765801597E-8</v>
      </c>
      <c r="D6048">
        <v>3787.300048828125</v>
      </c>
      <c r="E6048">
        <v>69.599998474121094</v>
      </c>
      <c r="F6048">
        <v>20.200000762939453</v>
      </c>
      <c r="G6048">
        <v>0.23000000417232513</v>
      </c>
      <c r="H6048" t="s">
        <v>426</v>
      </c>
      <c r="I6048" t="s">
        <v>434</v>
      </c>
    </row>
    <row r="6049" spans="1:10" x14ac:dyDescent="0.2">
      <c r="A6049">
        <v>11</v>
      </c>
      <c r="B6049" t="s">
        <v>40</v>
      </c>
      <c r="C6049">
        <v>2.0010000767456404E-8</v>
      </c>
      <c r="D6049">
        <v>4901</v>
      </c>
      <c r="E6049">
        <v>11.699999809265137</v>
      </c>
      <c r="F6049">
        <v>9.8999996185302734</v>
      </c>
      <c r="G6049">
        <v>0.20000000298023224</v>
      </c>
      <c r="H6049" t="s">
        <v>426</v>
      </c>
      <c r="I6049" t="s">
        <v>435</v>
      </c>
    </row>
    <row r="6051" spans="1:10" x14ac:dyDescent="0.2">
      <c r="A6051" t="s">
        <v>62</v>
      </c>
    </row>
    <row r="6054" spans="1:10" x14ac:dyDescent="0.2">
      <c r="A6054" t="s">
        <v>368</v>
      </c>
    </row>
    <row r="6055" spans="1:10" x14ac:dyDescent="0.2">
      <c r="A6055" t="s">
        <v>369</v>
      </c>
    </row>
    <row r="6056" spans="1:10" x14ac:dyDescent="0.2">
      <c r="A6056" t="s">
        <v>21</v>
      </c>
      <c r="B6056" t="s">
        <v>22</v>
      </c>
      <c r="C6056" t="s">
        <v>370</v>
      </c>
      <c r="D6056" t="s">
        <v>371</v>
      </c>
      <c r="E6056" t="s">
        <v>372</v>
      </c>
      <c r="F6056" t="s">
        <v>373</v>
      </c>
      <c r="G6056" t="s">
        <v>374</v>
      </c>
      <c r="H6056" t="s">
        <v>375</v>
      </c>
      <c r="I6056" t="s">
        <v>376</v>
      </c>
      <c r="J6056" t="s">
        <v>377</v>
      </c>
    </row>
    <row r="6057" spans="1:10" x14ac:dyDescent="0.2">
      <c r="A6057">
        <v>1</v>
      </c>
      <c r="B6057" t="s">
        <v>30</v>
      </c>
      <c r="C6057" t="s">
        <v>378</v>
      </c>
      <c r="D6057" t="s">
        <v>379</v>
      </c>
      <c r="E6057">
        <v>1</v>
      </c>
      <c r="F6057">
        <v>15</v>
      </c>
      <c r="G6057">
        <v>84.869003295898438</v>
      </c>
      <c r="H6057">
        <v>1.8320000171661377</v>
      </c>
      <c r="I6057">
        <v>6</v>
      </c>
      <c r="J6057">
        <v>5</v>
      </c>
    </row>
    <row r="6058" spans="1:10" x14ac:dyDescent="0.2">
      <c r="A6058">
        <v>2</v>
      </c>
      <c r="B6058" t="s">
        <v>31</v>
      </c>
      <c r="C6058" t="s">
        <v>378</v>
      </c>
      <c r="D6058" t="s">
        <v>380</v>
      </c>
      <c r="E6058">
        <v>2</v>
      </c>
      <c r="F6058">
        <v>15</v>
      </c>
      <c r="G6058">
        <v>151.10800170898438</v>
      </c>
      <c r="H6058">
        <v>0.47277998924255371</v>
      </c>
      <c r="I6058">
        <v>2</v>
      </c>
      <c r="J6058">
        <v>2</v>
      </c>
    </row>
    <row r="6059" spans="1:10" x14ac:dyDescent="0.2">
      <c r="A6059">
        <v>3</v>
      </c>
      <c r="B6059" t="s">
        <v>32</v>
      </c>
      <c r="C6059" t="s">
        <v>378</v>
      </c>
      <c r="D6059" t="s">
        <v>380</v>
      </c>
      <c r="E6059">
        <v>2</v>
      </c>
      <c r="F6059">
        <v>15</v>
      </c>
      <c r="G6059">
        <v>119.48699951171875</v>
      </c>
      <c r="H6059">
        <v>0.37413999438285828</v>
      </c>
      <c r="I6059">
        <v>3</v>
      </c>
      <c r="J6059">
        <v>7</v>
      </c>
    </row>
    <row r="6060" spans="1:10" x14ac:dyDescent="0.2">
      <c r="A6060">
        <v>4</v>
      </c>
      <c r="B6060" t="s">
        <v>33</v>
      </c>
      <c r="C6060" t="s">
        <v>378</v>
      </c>
      <c r="D6060" t="s">
        <v>380</v>
      </c>
      <c r="E6060">
        <v>2</v>
      </c>
      <c r="F6060">
        <v>15</v>
      </c>
      <c r="G6060">
        <v>107.24500274658203</v>
      </c>
      <c r="H6060">
        <v>0.33583998680114746</v>
      </c>
      <c r="I6060">
        <v>2</v>
      </c>
      <c r="J6060">
        <v>2.4000000953674316</v>
      </c>
    </row>
    <row r="6061" spans="1:10" x14ac:dyDescent="0.2">
      <c r="A6061">
        <v>5</v>
      </c>
      <c r="B6061" t="s">
        <v>34</v>
      </c>
      <c r="C6061" t="s">
        <v>378</v>
      </c>
      <c r="D6061" t="s">
        <v>381</v>
      </c>
      <c r="E6061">
        <v>4</v>
      </c>
      <c r="F6061">
        <v>15</v>
      </c>
      <c r="G6061">
        <v>129.45700073242188</v>
      </c>
      <c r="H6061">
        <v>1.1910099983215332</v>
      </c>
      <c r="I6061">
        <v>4.9000000953674316</v>
      </c>
      <c r="J6061">
        <v>4.1999998092651367</v>
      </c>
    </row>
    <row r="6062" spans="1:10" x14ac:dyDescent="0.2">
      <c r="A6062">
        <v>6</v>
      </c>
      <c r="B6062" t="s">
        <v>35</v>
      </c>
      <c r="C6062" t="s">
        <v>378</v>
      </c>
      <c r="D6062" t="s">
        <v>381</v>
      </c>
      <c r="E6062">
        <v>4</v>
      </c>
      <c r="F6062">
        <v>15</v>
      </c>
      <c r="G6062">
        <v>90.679000854492188</v>
      </c>
      <c r="H6062">
        <v>0.83393001556396484</v>
      </c>
      <c r="I6062">
        <v>5.5</v>
      </c>
      <c r="J6062">
        <v>5.9000000953674316</v>
      </c>
    </row>
    <row r="6063" spans="1:10" x14ac:dyDescent="0.2">
      <c r="A6063">
        <v>7</v>
      </c>
      <c r="B6063" t="s">
        <v>36</v>
      </c>
      <c r="C6063" t="s">
        <v>378</v>
      </c>
      <c r="D6063" t="s">
        <v>381</v>
      </c>
      <c r="E6063">
        <v>4</v>
      </c>
      <c r="F6063">
        <v>15</v>
      </c>
      <c r="G6063">
        <v>77.502998352050781</v>
      </c>
      <c r="H6063">
        <v>0.71253997087478638</v>
      </c>
      <c r="I6063">
        <v>3.2999999523162842</v>
      </c>
      <c r="J6063">
        <v>4.0999999046325684</v>
      </c>
    </row>
    <row r="6064" spans="1:10" x14ac:dyDescent="0.2">
      <c r="A6064">
        <v>8</v>
      </c>
      <c r="B6064" t="s">
        <v>37</v>
      </c>
      <c r="C6064" t="s">
        <v>378</v>
      </c>
      <c r="D6064" t="s">
        <v>381</v>
      </c>
      <c r="E6064">
        <v>4</v>
      </c>
      <c r="F6064">
        <v>15</v>
      </c>
      <c r="G6064">
        <v>107.51300048828125</v>
      </c>
      <c r="H6064">
        <v>0.98900002241134644</v>
      </c>
      <c r="I6064">
        <v>7.5</v>
      </c>
      <c r="J6064">
        <v>3</v>
      </c>
    </row>
    <row r="6065" spans="1:10" x14ac:dyDescent="0.2">
      <c r="A6065">
        <v>9</v>
      </c>
      <c r="B6065" t="s">
        <v>38</v>
      </c>
      <c r="C6065" t="s">
        <v>378</v>
      </c>
      <c r="D6065" t="s">
        <v>382</v>
      </c>
      <c r="E6065">
        <v>5</v>
      </c>
      <c r="F6065">
        <v>15</v>
      </c>
      <c r="G6065">
        <v>134.93400573730469</v>
      </c>
      <c r="H6065">
        <v>0.19359999895095825</v>
      </c>
      <c r="I6065">
        <v>3.5</v>
      </c>
      <c r="J6065">
        <v>3.5999999046325684</v>
      </c>
    </row>
    <row r="6066" spans="1:10" x14ac:dyDescent="0.2">
      <c r="A6066">
        <v>10</v>
      </c>
      <c r="B6066" t="s">
        <v>39</v>
      </c>
      <c r="C6066" t="s">
        <v>378</v>
      </c>
      <c r="D6066" t="s">
        <v>382</v>
      </c>
      <c r="E6066">
        <v>5</v>
      </c>
      <c r="F6066">
        <v>15</v>
      </c>
      <c r="G6066">
        <v>146.42500305175781</v>
      </c>
      <c r="H6066">
        <v>0.21017999947071075</v>
      </c>
      <c r="I6066">
        <v>1</v>
      </c>
      <c r="J6066">
        <v>3.2999999523162842</v>
      </c>
    </row>
    <row r="6067" spans="1:10" x14ac:dyDescent="0.2">
      <c r="A6067">
        <v>11</v>
      </c>
      <c r="B6067" t="s">
        <v>40</v>
      </c>
      <c r="C6067" t="s">
        <v>378</v>
      </c>
      <c r="D6067" t="s">
        <v>382</v>
      </c>
      <c r="E6067">
        <v>5</v>
      </c>
      <c r="F6067">
        <v>15</v>
      </c>
      <c r="G6067">
        <v>191.38900756835938</v>
      </c>
      <c r="H6067">
        <v>0.27485001087188721</v>
      </c>
      <c r="I6067">
        <v>3</v>
      </c>
      <c r="J6067">
        <v>4</v>
      </c>
    </row>
    <row r="6069" spans="1:10" x14ac:dyDescent="0.2">
      <c r="A6069" t="s">
        <v>21</v>
      </c>
      <c r="B6069" t="s">
        <v>22</v>
      </c>
      <c r="C6069" t="s">
        <v>383</v>
      </c>
      <c r="D6069" t="s">
        <v>384</v>
      </c>
      <c r="E6069" t="s">
        <v>385</v>
      </c>
      <c r="F6069" t="s">
        <v>386</v>
      </c>
      <c r="G6069" t="s">
        <v>387</v>
      </c>
      <c r="H6069" t="s">
        <v>388</v>
      </c>
      <c r="I6069" t="s">
        <v>389</v>
      </c>
      <c r="J6069" t="s">
        <v>390</v>
      </c>
    </row>
    <row r="6070" spans="1:10" x14ac:dyDescent="0.2">
      <c r="A6070">
        <v>1</v>
      </c>
      <c r="B6070" t="s">
        <v>30</v>
      </c>
      <c r="C6070">
        <v>10</v>
      </c>
      <c r="D6070">
        <v>5</v>
      </c>
      <c r="E6070">
        <v>1</v>
      </c>
      <c r="F6070">
        <v>64</v>
      </c>
      <c r="G6070">
        <v>1630</v>
      </c>
      <c r="H6070">
        <v>0.69999998807907104</v>
      </c>
      <c r="I6070">
        <v>9.3000001907348633</v>
      </c>
      <c r="J6070" t="s">
        <v>391</v>
      </c>
    </row>
    <row r="6071" spans="1:10" x14ac:dyDescent="0.2">
      <c r="A6071">
        <v>2</v>
      </c>
      <c r="B6071" t="s">
        <v>31</v>
      </c>
      <c r="C6071">
        <v>20</v>
      </c>
      <c r="D6071">
        <v>10</v>
      </c>
      <c r="E6071">
        <v>0</v>
      </c>
      <c r="F6071">
        <v>64</v>
      </c>
      <c r="G6071">
        <v>1686</v>
      </c>
      <c r="H6071">
        <v>0.69999998807907104</v>
      </c>
      <c r="I6071" t="s">
        <v>392</v>
      </c>
      <c r="J6071" t="s">
        <v>393</v>
      </c>
    </row>
    <row r="6072" spans="1:10" x14ac:dyDescent="0.2">
      <c r="A6072">
        <v>3</v>
      </c>
      <c r="B6072" t="s">
        <v>32</v>
      </c>
      <c r="C6072">
        <v>20</v>
      </c>
      <c r="D6072">
        <v>10</v>
      </c>
      <c r="E6072">
        <v>0</v>
      </c>
      <c r="F6072">
        <v>64</v>
      </c>
      <c r="G6072">
        <v>1672</v>
      </c>
      <c r="H6072">
        <v>0.69999998807907104</v>
      </c>
      <c r="I6072" t="s">
        <v>392</v>
      </c>
      <c r="J6072" t="s">
        <v>393</v>
      </c>
    </row>
    <row r="6073" spans="1:10" x14ac:dyDescent="0.2">
      <c r="A6073">
        <v>4</v>
      </c>
      <c r="B6073" t="s">
        <v>33</v>
      </c>
      <c r="C6073">
        <v>20</v>
      </c>
      <c r="D6073">
        <v>10</v>
      </c>
      <c r="E6073">
        <v>1</v>
      </c>
      <c r="F6073">
        <v>64</v>
      </c>
      <c r="G6073">
        <v>1664</v>
      </c>
      <c r="H6073">
        <v>0.69999998807907104</v>
      </c>
      <c r="I6073" t="s">
        <v>392</v>
      </c>
      <c r="J6073" t="s">
        <v>393</v>
      </c>
    </row>
    <row r="6074" spans="1:10" x14ac:dyDescent="0.2">
      <c r="A6074">
        <v>5</v>
      </c>
      <c r="B6074" t="s">
        <v>34</v>
      </c>
      <c r="C6074">
        <v>10</v>
      </c>
      <c r="D6074">
        <v>5</v>
      </c>
      <c r="E6074">
        <v>1</v>
      </c>
      <c r="F6074">
        <v>32</v>
      </c>
      <c r="G6074">
        <v>1658</v>
      </c>
      <c r="H6074">
        <v>0.69999998807907104</v>
      </c>
      <c r="I6074">
        <v>9.3000001907348633</v>
      </c>
      <c r="J6074" t="s">
        <v>391</v>
      </c>
    </row>
    <row r="6075" spans="1:10" x14ac:dyDescent="0.2">
      <c r="A6075">
        <v>6</v>
      </c>
      <c r="B6075" t="s">
        <v>35</v>
      </c>
      <c r="C6075">
        <v>20</v>
      </c>
      <c r="D6075">
        <v>10</v>
      </c>
      <c r="E6075">
        <v>1</v>
      </c>
      <c r="F6075">
        <v>32</v>
      </c>
      <c r="G6075">
        <v>1632</v>
      </c>
      <c r="H6075">
        <v>0.69999998807907104</v>
      </c>
      <c r="I6075">
        <v>9.3000001907348633</v>
      </c>
      <c r="J6075" t="s">
        <v>391</v>
      </c>
    </row>
    <row r="6076" spans="1:10" x14ac:dyDescent="0.2">
      <c r="A6076">
        <v>7</v>
      </c>
      <c r="B6076" t="s">
        <v>36</v>
      </c>
      <c r="C6076">
        <v>20</v>
      </c>
      <c r="D6076">
        <v>10</v>
      </c>
      <c r="E6076">
        <v>1</v>
      </c>
      <c r="F6076">
        <v>32</v>
      </c>
      <c r="G6076">
        <v>1622</v>
      </c>
      <c r="H6076">
        <v>0.69999998807907104</v>
      </c>
      <c r="I6076">
        <v>9.3000001907348633</v>
      </c>
      <c r="J6076" t="s">
        <v>391</v>
      </c>
    </row>
    <row r="6077" spans="1:10" x14ac:dyDescent="0.2">
      <c r="A6077">
        <v>8</v>
      </c>
      <c r="B6077" t="s">
        <v>37</v>
      </c>
      <c r="C6077">
        <v>20</v>
      </c>
      <c r="D6077">
        <v>10</v>
      </c>
      <c r="E6077">
        <v>1</v>
      </c>
      <c r="F6077">
        <v>32</v>
      </c>
      <c r="G6077">
        <v>1642</v>
      </c>
      <c r="H6077">
        <v>0.69999998807907104</v>
      </c>
      <c r="I6077">
        <v>9.3000001907348633</v>
      </c>
      <c r="J6077" t="s">
        <v>391</v>
      </c>
    </row>
    <row r="6078" spans="1:10" x14ac:dyDescent="0.2">
      <c r="A6078">
        <v>9</v>
      </c>
      <c r="B6078" t="s">
        <v>38</v>
      </c>
      <c r="C6078">
        <v>20</v>
      </c>
      <c r="D6078">
        <v>10</v>
      </c>
      <c r="E6078">
        <v>1</v>
      </c>
      <c r="F6078">
        <v>32</v>
      </c>
      <c r="G6078">
        <v>1690</v>
      </c>
      <c r="H6078">
        <v>0.69999998807907104</v>
      </c>
      <c r="I6078" t="s">
        <v>392</v>
      </c>
      <c r="J6078" t="s">
        <v>393</v>
      </c>
    </row>
    <row r="6079" spans="1:10" x14ac:dyDescent="0.2">
      <c r="A6079">
        <v>10</v>
      </c>
      <c r="B6079" t="s">
        <v>39</v>
      </c>
      <c r="C6079">
        <v>30</v>
      </c>
      <c r="D6079">
        <v>15</v>
      </c>
      <c r="E6079">
        <v>0</v>
      </c>
      <c r="F6079">
        <v>32</v>
      </c>
      <c r="G6079">
        <v>1706</v>
      </c>
      <c r="H6079">
        <v>0.69999998807907104</v>
      </c>
      <c r="I6079" t="s">
        <v>392</v>
      </c>
      <c r="J6079" t="s">
        <v>393</v>
      </c>
    </row>
    <row r="6080" spans="1:10" x14ac:dyDescent="0.2">
      <c r="A6080">
        <v>11</v>
      </c>
      <c r="B6080" t="s">
        <v>40</v>
      </c>
      <c r="C6080">
        <v>30</v>
      </c>
      <c r="D6080">
        <v>15</v>
      </c>
      <c r="E6080">
        <v>1</v>
      </c>
      <c r="F6080">
        <v>32</v>
      </c>
      <c r="G6080">
        <v>1738</v>
      </c>
      <c r="H6080">
        <v>0.69999998807907104</v>
      </c>
      <c r="I6080" t="s">
        <v>392</v>
      </c>
      <c r="J6080" t="s">
        <v>393</v>
      </c>
    </row>
    <row r="6082" spans="1:8" x14ac:dyDescent="0.2">
      <c r="A6082" t="s">
        <v>394</v>
      </c>
    </row>
    <row r="6083" spans="1:8" x14ac:dyDescent="0.2">
      <c r="A6083" t="s">
        <v>395</v>
      </c>
      <c r="B6083" t="s">
        <v>396</v>
      </c>
      <c r="C6083">
        <v>2</v>
      </c>
      <c r="D6083">
        <v>3</v>
      </c>
      <c r="E6083">
        <v>4</v>
      </c>
      <c r="F6083">
        <v>5</v>
      </c>
    </row>
    <row r="6084" spans="1:8" x14ac:dyDescent="0.2">
      <c r="A6084">
        <v>1</v>
      </c>
      <c r="B6084" t="s">
        <v>397</v>
      </c>
      <c r="C6084" t="s">
        <v>398</v>
      </c>
      <c r="D6084" t="s">
        <v>392</v>
      </c>
      <c r="E6084" t="s">
        <v>399</v>
      </c>
      <c r="F6084" t="s">
        <v>400</v>
      </c>
    </row>
    <row r="6085" spans="1:8" x14ac:dyDescent="0.2">
      <c r="A6085">
        <v>2</v>
      </c>
      <c r="B6085" t="s">
        <v>392</v>
      </c>
      <c r="C6085" t="s">
        <v>401</v>
      </c>
      <c r="D6085" t="s">
        <v>392</v>
      </c>
      <c r="E6085" t="s">
        <v>402</v>
      </c>
      <c r="F6085" t="s">
        <v>403</v>
      </c>
    </row>
    <row r="6086" spans="1:8" x14ac:dyDescent="0.2">
      <c r="A6086">
        <v>3</v>
      </c>
      <c r="B6086" t="s">
        <v>392</v>
      </c>
      <c r="C6086" t="s">
        <v>404</v>
      </c>
      <c r="D6086" t="s">
        <v>392</v>
      </c>
      <c r="E6086" t="s">
        <v>405</v>
      </c>
      <c r="F6086" t="s">
        <v>40</v>
      </c>
    </row>
    <row r="6087" spans="1:8" x14ac:dyDescent="0.2">
      <c r="A6087">
        <v>4</v>
      </c>
      <c r="B6087" t="s">
        <v>392</v>
      </c>
      <c r="C6087" t="s">
        <v>392</v>
      </c>
      <c r="D6087" t="s">
        <v>392</v>
      </c>
      <c r="E6087" t="s">
        <v>406</v>
      </c>
      <c r="F6087" t="s">
        <v>392</v>
      </c>
    </row>
    <row r="6089" spans="1:8" x14ac:dyDescent="0.2">
      <c r="A6089" t="s">
        <v>407</v>
      </c>
    </row>
    <row r="6091" spans="1:8" x14ac:dyDescent="0.2">
      <c r="A6091" t="s">
        <v>408</v>
      </c>
    </row>
    <row r="6092" spans="1:8" x14ac:dyDescent="0.2">
      <c r="A6092" t="s">
        <v>21</v>
      </c>
      <c r="B6092" t="s">
        <v>22</v>
      </c>
      <c r="C6092" t="s">
        <v>409</v>
      </c>
      <c r="D6092" t="s">
        <v>43</v>
      </c>
      <c r="E6092" t="s">
        <v>410</v>
      </c>
      <c r="F6092" t="s">
        <v>46</v>
      </c>
      <c r="G6092" t="s">
        <v>47</v>
      </c>
      <c r="H6092" t="s">
        <v>30</v>
      </c>
    </row>
    <row r="6093" spans="1:8" x14ac:dyDescent="0.2">
      <c r="A6093">
        <v>1</v>
      </c>
      <c r="B6093" t="s">
        <v>30</v>
      </c>
      <c r="C6093" t="s">
        <v>411</v>
      </c>
      <c r="D6093">
        <v>3.7672998905181885</v>
      </c>
      <c r="E6093">
        <v>3.4723999500274658</v>
      </c>
      <c r="F6093">
        <v>21.532199859619141</v>
      </c>
      <c r="G6093">
        <v>0.16130000352859497</v>
      </c>
      <c r="H6093">
        <v>1</v>
      </c>
    </row>
    <row r="6094" spans="1:8" x14ac:dyDescent="0.2">
      <c r="A6094">
        <v>2</v>
      </c>
      <c r="B6094" t="s">
        <v>31</v>
      </c>
      <c r="C6094" t="s">
        <v>412</v>
      </c>
      <c r="D6094">
        <v>7.5739998817443848</v>
      </c>
      <c r="E6094">
        <v>1.614799976348877</v>
      </c>
      <c r="F6094">
        <v>1.996399998664856</v>
      </c>
      <c r="G6094">
        <v>0.80889999866485596</v>
      </c>
      <c r="H6094">
        <v>1</v>
      </c>
    </row>
    <row r="6095" spans="1:8" x14ac:dyDescent="0.2">
      <c r="A6095">
        <v>3</v>
      </c>
      <c r="B6095" t="s">
        <v>50</v>
      </c>
      <c r="C6095" t="s">
        <v>413</v>
      </c>
      <c r="D6095">
        <v>15.250300407409668</v>
      </c>
      <c r="E6095">
        <v>1.0709999799728394</v>
      </c>
      <c r="F6095">
        <v>1.2035000324249268</v>
      </c>
      <c r="G6095">
        <v>0.88969999551773071</v>
      </c>
      <c r="H6095">
        <v>1.0002000331878662</v>
      </c>
    </row>
    <row r="6096" spans="1:8" x14ac:dyDescent="0.2">
      <c r="A6096">
        <v>4</v>
      </c>
      <c r="B6096" t="s">
        <v>51</v>
      </c>
      <c r="C6096" t="s">
        <v>414</v>
      </c>
      <c r="D6096">
        <v>24.793899536132812</v>
      </c>
      <c r="E6096">
        <v>0.86309999227523804</v>
      </c>
      <c r="F6096">
        <v>0.93500000238418579</v>
      </c>
      <c r="G6096">
        <v>0.92309999465942383</v>
      </c>
      <c r="H6096">
        <v>1.0001000165939331</v>
      </c>
    </row>
    <row r="6097" spans="1:9" x14ac:dyDescent="0.2">
      <c r="A6097">
        <v>5</v>
      </c>
      <c r="B6097" t="s">
        <v>52</v>
      </c>
      <c r="C6097" t="s">
        <v>415</v>
      </c>
      <c r="D6097">
        <v>11.592599868774414</v>
      </c>
      <c r="E6097">
        <v>5.3768000602722168</v>
      </c>
      <c r="F6097">
        <v>10.723799705505371</v>
      </c>
      <c r="G6097">
        <v>0.49950000643730164</v>
      </c>
      <c r="H6097">
        <v>1.0038000345230103</v>
      </c>
    </row>
    <row r="6098" spans="1:9" x14ac:dyDescent="0.2">
      <c r="A6098">
        <v>6</v>
      </c>
      <c r="B6098" t="s">
        <v>53</v>
      </c>
      <c r="C6098" t="s">
        <v>416</v>
      </c>
      <c r="D6098">
        <v>21.579999923706055</v>
      </c>
      <c r="E6098">
        <v>3.6456000804901123</v>
      </c>
      <c r="F6098">
        <v>5.8873000144958496</v>
      </c>
      <c r="G6098">
        <v>0.61500000953674316</v>
      </c>
      <c r="H6098">
        <v>1.0068999528884888</v>
      </c>
    </row>
    <row r="6099" spans="1:9" x14ac:dyDescent="0.2">
      <c r="A6099">
        <v>7</v>
      </c>
      <c r="B6099" t="s">
        <v>54</v>
      </c>
      <c r="C6099" t="s">
        <v>414</v>
      </c>
      <c r="D6099">
        <v>55.340999603271484</v>
      </c>
      <c r="E6099">
        <v>3.2097001075744629</v>
      </c>
      <c r="F6099">
        <v>4.4021000862121582</v>
      </c>
      <c r="G6099">
        <v>0.72850000858306885</v>
      </c>
      <c r="H6099">
        <v>1.0009000301361084</v>
      </c>
    </row>
    <row r="6100" spans="1:9" x14ac:dyDescent="0.2">
      <c r="A6100">
        <v>8</v>
      </c>
      <c r="B6100" t="s">
        <v>55</v>
      </c>
      <c r="C6100" t="s">
        <v>416</v>
      </c>
      <c r="D6100">
        <v>20.350000381469727</v>
      </c>
      <c r="E6100">
        <v>4.6729998588562012</v>
      </c>
      <c r="F6100">
        <v>7.9214000701904297</v>
      </c>
      <c r="G6100">
        <v>0.58609998226165771</v>
      </c>
      <c r="H6100">
        <v>1.0065000057220459</v>
      </c>
    </row>
    <row r="6101" spans="1:9" x14ac:dyDescent="0.2">
      <c r="A6101">
        <v>9</v>
      </c>
      <c r="B6101" t="s">
        <v>56</v>
      </c>
      <c r="C6101" t="s">
        <v>417</v>
      </c>
      <c r="D6101">
        <v>23.877099990844727</v>
      </c>
      <c r="E6101">
        <v>0.19910000264644623</v>
      </c>
      <c r="F6101">
        <v>0.20250000059604645</v>
      </c>
      <c r="G6101">
        <v>0.98320001363754272</v>
      </c>
      <c r="H6101">
        <v>1</v>
      </c>
    </row>
    <row r="6102" spans="1:9" x14ac:dyDescent="0.2">
      <c r="A6102">
        <v>10</v>
      </c>
      <c r="B6102" t="s">
        <v>57</v>
      </c>
      <c r="C6102" t="s">
        <v>418</v>
      </c>
      <c r="D6102">
        <v>42.30059814453125</v>
      </c>
      <c r="E6102">
        <v>0.26780000329017639</v>
      </c>
      <c r="F6102">
        <v>0.27369999885559082</v>
      </c>
      <c r="G6102">
        <v>0.97869998216629028</v>
      </c>
      <c r="H6102">
        <v>1</v>
      </c>
    </row>
    <row r="6103" spans="1:9" x14ac:dyDescent="0.2">
      <c r="A6103">
        <v>11</v>
      </c>
      <c r="B6103" t="s">
        <v>58</v>
      </c>
      <c r="C6103" t="s">
        <v>419</v>
      </c>
      <c r="D6103">
        <v>99.9833984375</v>
      </c>
      <c r="E6103">
        <v>0.59130001068115234</v>
      </c>
      <c r="F6103">
        <v>0.60600000619888306</v>
      </c>
      <c r="G6103">
        <v>0.9757000207901001</v>
      </c>
      <c r="H6103">
        <v>1</v>
      </c>
    </row>
    <row r="6105" spans="1:9" x14ac:dyDescent="0.2">
      <c r="A6105" t="s">
        <v>420</v>
      </c>
    </row>
    <row r="6106" spans="1:9" x14ac:dyDescent="0.2">
      <c r="A6106" t="s">
        <v>21</v>
      </c>
      <c r="B6106" t="s">
        <v>22</v>
      </c>
      <c r="C6106" t="s">
        <v>421</v>
      </c>
      <c r="D6106" t="s">
        <v>24</v>
      </c>
      <c r="E6106" t="s">
        <v>422</v>
      </c>
      <c r="F6106" t="s">
        <v>423</v>
      </c>
      <c r="G6106" t="s">
        <v>27</v>
      </c>
      <c r="H6106" t="s">
        <v>424</v>
      </c>
      <c r="I6106" t="s">
        <v>425</v>
      </c>
    </row>
    <row r="6107" spans="1:9" x14ac:dyDescent="0.2">
      <c r="A6107">
        <v>1</v>
      </c>
      <c r="B6107" t="s">
        <v>30</v>
      </c>
      <c r="C6107">
        <v>2.0010000767456404E-8</v>
      </c>
      <c r="D6107">
        <v>518.70001220703125</v>
      </c>
      <c r="E6107">
        <v>137.5</v>
      </c>
      <c r="F6107">
        <v>84</v>
      </c>
      <c r="G6107">
        <v>0.74000000953674316</v>
      </c>
      <c r="H6107" t="s">
        <v>426</v>
      </c>
      <c r="I6107" t="s">
        <v>427</v>
      </c>
    </row>
    <row r="6108" spans="1:9" x14ac:dyDescent="0.2">
      <c r="A6108">
        <v>2</v>
      </c>
      <c r="B6108" t="s">
        <v>31</v>
      </c>
      <c r="C6108">
        <v>2.0010000767456404E-8</v>
      </c>
      <c r="D6108">
        <v>2201.199951171875</v>
      </c>
      <c r="E6108">
        <v>15.699999809265137</v>
      </c>
      <c r="F6108">
        <v>11</v>
      </c>
      <c r="G6108">
        <v>0.30000001192092896</v>
      </c>
      <c r="H6108" t="s">
        <v>426</v>
      </c>
      <c r="I6108" t="s">
        <v>428</v>
      </c>
    </row>
    <row r="6109" spans="1:9" x14ac:dyDescent="0.2">
      <c r="A6109">
        <v>3</v>
      </c>
      <c r="B6109" t="s">
        <v>32</v>
      </c>
      <c r="C6109">
        <v>2.0010000767456404E-8</v>
      </c>
      <c r="D6109">
        <v>5679.7998046875</v>
      </c>
      <c r="E6109">
        <v>33.599998474121094</v>
      </c>
      <c r="F6109">
        <v>22.700000762939453</v>
      </c>
      <c r="G6109">
        <v>0.18999999761581421</v>
      </c>
      <c r="H6109" t="s">
        <v>426</v>
      </c>
      <c r="I6109" t="s">
        <v>429</v>
      </c>
    </row>
    <row r="6110" spans="1:9" x14ac:dyDescent="0.2">
      <c r="A6110">
        <v>4</v>
      </c>
      <c r="B6110" t="s">
        <v>33</v>
      </c>
      <c r="C6110">
        <v>1.9990000765801597E-8</v>
      </c>
      <c r="D6110">
        <v>9333.5</v>
      </c>
      <c r="E6110">
        <v>48.799999237060547</v>
      </c>
      <c r="F6110">
        <v>43.299999237060547</v>
      </c>
      <c r="G6110">
        <v>0.15000000596046448</v>
      </c>
      <c r="H6110" t="s">
        <v>426</v>
      </c>
      <c r="I6110" t="s">
        <v>430</v>
      </c>
    </row>
    <row r="6111" spans="1:9" x14ac:dyDescent="0.2">
      <c r="A6111">
        <v>5</v>
      </c>
      <c r="B6111" t="s">
        <v>34</v>
      </c>
      <c r="C6111">
        <v>1.9990000765801597E-8</v>
      </c>
      <c r="D6111">
        <v>946.0999755859375</v>
      </c>
      <c r="E6111">
        <v>8</v>
      </c>
      <c r="F6111">
        <v>6</v>
      </c>
      <c r="G6111">
        <v>0.46000000834465027</v>
      </c>
      <c r="H6111" t="s">
        <v>426</v>
      </c>
      <c r="I6111" t="s">
        <v>431</v>
      </c>
    </row>
    <row r="6112" spans="1:9" x14ac:dyDescent="0.2">
      <c r="A6112">
        <v>6</v>
      </c>
      <c r="B6112" t="s">
        <v>35</v>
      </c>
      <c r="C6112">
        <v>1.9999999878450581E-8</v>
      </c>
      <c r="D6112">
        <v>3476.10009765625</v>
      </c>
      <c r="E6112">
        <v>37.200000762939453</v>
      </c>
      <c r="F6112">
        <v>18.200000762939453</v>
      </c>
      <c r="G6112">
        <v>0.23999999463558197</v>
      </c>
      <c r="H6112" t="s">
        <v>426</v>
      </c>
      <c r="I6112" t="s">
        <v>432</v>
      </c>
    </row>
    <row r="6113" spans="1:10" x14ac:dyDescent="0.2">
      <c r="A6113">
        <v>7</v>
      </c>
      <c r="B6113" t="s">
        <v>36</v>
      </c>
      <c r="C6113">
        <v>1.9990000765801597E-8</v>
      </c>
      <c r="D6113">
        <v>10542.5</v>
      </c>
      <c r="E6113">
        <v>126.69999694824219</v>
      </c>
      <c r="F6113">
        <v>38.400001525878906</v>
      </c>
      <c r="G6113">
        <v>0.14000000059604645</v>
      </c>
      <c r="H6113" t="s">
        <v>426</v>
      </c>
      <c r="I6113" t="s">
        <v>430</v>
      </c>
    </row>
    <row r="6114" spans="1:10" x14ac:dyDescent="0.2">
      <c r="A6114">
        <v>8</v>
      </c>
      <c r="B6114" t="s">
        <v>37</v>
      </c>
      <c r="C6114">
        <v>1.9999999878450581E-8</v>
      </c>
      <c r="D6114">
        <v>2742.5</v>
      </c>
      <c r="E6114">
        <v>17.200000762939453</v>
      </c>
      <c r="F6114">
        <v>15</v>
      </c>
      <c r="G6114">
        <v>0.27000001072883606</v>
      </c>
      <c r="H6114" t="s">
        <v>426</v>
      </c>
      <c r="I6114" t="s">
        <v>432</v>
      </c>
    </row>
    <row r="6115" spans="1:10" x14ac:dyDescent="0.2">
      <c r="A6115">
        <v>9</v>
      </c>
      <c r="B6115" t="s">
        <v>38</v>
      </c>
      <c r="C6115">
        <v>1.9990000765801597E-8</v>
      </c>
      <c r="D6115">
        <v>2234.10009765625</v>
      </c>
      <c r="E6115">
        <v>26</v>
      </c>
      <c r="F6115">
        <v>23.200000762939453</v>
      </c>
      <c r="G6115">
        <v>0.30000001192092896</v>
      </c>
      <c r="H6115" t="s">
        <v>426</v>
      </c>
      <c r="I6115" t="s">
        <v>433</v>
      </c>
    </row>
    <row r="6116" spans="1:10" x14ac:dyDescent="0.2">
      <c r="A6116">
        <v>10</v>
      </c>
      <c r="B6116" t="s">
        <v>39</v>
      </c>
      <c r="C6116">
        <v>1.9990000765801597E-8</v>
      </c>
      <c r="D6116">
        <v>3787.300048828125</v>
      </c>
      <c r="E6116">
        <v>69.599998474121094</v>
      </c>
      <c r="F6116">
        <v>20.200000762939453</v>
      </c>
      <c r="G6116">
        <v>0.23000000417232513</v>
      </c>
      <c r="H6116" t="s">
        <v>426</v>
      </c>
      <c r="I6116" t="s">
        <v>434</v>
      </c>
    </row>
    <row r="6117" spans="1:10" x14ac:dyDescent="0.2">
      <c r="A6117">
        <v>11</v>
      </c>
      <c r="B6117" t="s">
        <v>40</v>
      </c>
      <c r="C6117">
        <v>2.0010000767456404E-8</v>
      </c>
      <c r="D6117">
        <v>4901</v>
      </c>
      <c r="E6117">
        <v>11.699999809265137</v>
      </c>
      <c r="F6117">
        <v>9.8999996185302734</v>
      </c>
      <c r="G6117">
        <v>0.20000000298023224</v>
      </c>
      <c r="H6117" t="s">
        <v>426</v>
      </c>
      <c r="I6117" t="s">
        <v>435</v>
      </c>
    </row>
    <row r="6119" spans="1:10" x14ac:dyDescent="0.2">
      <c r="A6119" t="s">
        <v>62</v>
      </c>
    </row>
    <row r="6122" spans="1:10" x14ac:dyDescent="0.2">
      <c r="A6122" t="s">
        <v>368</v>
      </c>
    </row>
    <row r="6123" spans="1:10" x14ac:dyDescent="0.2">
      <c r="A6123" t="s">
        <v>369</v>
      </c>
    </row>
    <row r="6124" spans="1:10" x14ac:dyDescent="0.2">
      <c r="A6124" t="s">
        <v>21</v>
      </c>
      <c r="B6124" t="s">
        <v>22</v>
      </c>
      <c r="C6124" t="s">
        <v>370</v>
      </c>
      <c r="D6124" t="s">
        <v>371</v>
      </c>
      <c r="E6124" t="s">
        <v>372</v>
      </c>
      <c r="F6124" t="s">
        <v>373</v>
      </c>
      <c r="G6124" t="s">
        <v>374</v>
      </c>
      <c r="H6124" t="s">
        <v>375</v>
      </c>
      <c r="I6124" t="s">
        <v>376</v>
      </c>
      <c r="J6124" t="s">
        <v>377</v>
      </c>
    </row>
    <row r="6125" spans="1:10" x14ac:dyDescent="0.2">
      <c r="A6125">
        <v>1</v>
      </c>
      <c r="B6125" t="s">
        <v>30</v>
      </c>
      <c r="C6125" t="s">
        <v>378</v>
      </c>
      <c r="D6125" t="s">
        <v>379</v>
      </c>
      <c r="E6125">
        <v>1</v>
      </c>
      <c r="F6125">
        <v>15</v>
      </c>
      <c r="G6125">
        <v>84.869003295898438</v>
      </c>
      <c r="H6125">
        <v>1.8320000171661377</v>
      </c>
      <c r="I6125">
        <v>6</v>
      </c>
      <c r="J6125">
        <v>5</v>
      </c>
    </row>
    <row r="6126" spans="1:10" x14ac:dyDescent="0.2">
      <c r="A6126">
        <v>2</v>
      </c>
      <c r="B6126" t="s">
        <v>31</v>
      </c>
      <c r="C6126" t="s">
        <v>378</v>
      </c>
      <c r="D6126" t="s">
        <v>380</v>
      </c>
      <c r="E6126">
        <v>2</v>
      </c>
      <c r="F6126">
        <v>15</v>
      </c>
      <c r="G6126">
        <v>151.10800170898438</v>
      </c>
      <c r="H6126">
        <v>0.47277998924255371</v>
      </c>
      <c r="I6126">
        <v>2</v>
      </c>
      <c r="J6126">
        <v>2</v>
      </c>
    </row>
    <row r="6127" spans="1:10" x14ac:dyDescent="0.2">
      <c r="A6127">
        <v>3</v>
      </c>
      <c r="B6127" t="s">
        <v>32</v>
      </c>
      <c r="C6127" t="s">
        <v>378</v>
      </c>
      <c r="D6127" t="s">
        <v>380</v>
      </c>
      <c r="E6127">
        <v>2</v>
      </c>
      <c r="F6127">
        <v>15</v>
      </c>
      <c r="G6127">
        <v>119.48699951171875</v>
      </c>
      <c r="H6127">
        <v>0.37413999438285828</v>
      </c>
      <c r="I6127">
        <v>3</v>
      </c>
      <c r="J6127">
        <v>7</v>
      </c>
    </row>
    <row r="6128" spans="1:10" x14ac:dyDescent="0.2">
      <c r="A6128">
        <v>4</v>
      </c>
      <c r="B6128" t="s">
        <v>33</v>
      </c>
      <c r="C6128" t="s">
        <v>378</v>
      </c>
      <c r="D6128" t="s">
        <v>380</v>
      </c>
      <c r="E6128">
        <v>2</v>
      </c>
      <c r="F6128">
        <v>15</v>
      </c>
      <c r="G6128">
        <v>107.24500274658203</v>
      </c>
      <c r="H6128">
        <v>0.33583998680114746</v>
      </c>
      <c r="I6128">
        <v>2</v>
      </c>
      <c r="J6128">
        <v>2.4000000953674316</v>
      </c>
    </row>
    <row r="6129" spans="1:10" x14ac:dyDescent="0.2">
      <c r="A6129">
        <v>5</v>
      </c>
      <c r="B6129" t="s">
        <v>34</v>
      </c>
      <c r="C6129" t="s">
        <v>378</v>
      </c>
      <c r="D6129" t="s">
        <v>381</v>
      </c>
      <c r="E6129">
        <v>4</v>
      </c>
      <c r="F6129">
        <v>15</v>
      </c>
      <c r="G6129">
        <v>129.45700073242188</v>
      </c>
      <c r="H6129">
        <v>1.1910099983215332</v>
      </c>
      <c r="I6129">
        <v>4.9000000953674316</v>
      </c>
      <c r="J6129">
        <v>4.1999998092651367</v>
      </c>
    </row>
    <row r="6130" spans="1:10" x14ac:dyDescent="0.2">
      <c r="A6130">
        <v>6</v>
      </c>
      <c r="B6130" t="s">
        <v>35</v>
      </c>
      <c r="C6130" t="s">
        <v>378</v>
      </c>
      <c r="D6130" t="s">
        <v>381</v>
      </c>
      <c r="E6130">
        <v>4</v>
      </c>
      <c r="F6130">
        <v>15</v>
      </c>
      <c r="G6130">
        <v>90.679000854492188</v>
      </c>
      <c r="H6130">
        <v>0.83393001556396484</v>
      </c>
      <c r="I6130">
        <v>5.5</v>
      </c>
      <c r="J6130">
        <v>5.9000000953674316</v>
      </c>
    </row>
    <row r="6131" spans="1:10" x14ac:dyDescent="0.2">
      <c r="A6131">
        <v>7</v>
      </c>
      <c r="B6131" t="s">
        <v>36</v>
      </c>
      <c r="C6131" t="s">
        <v>378</v>
      </c>
      <c r="D6131" t="s">
        <v>381</v>
      </c>
      <c r="E6131">
        <v>4</v>
      </c>
      <c r="F6131">
        <v>15</v>
      </c>
      <c r="G6131">
        <v>77.502998352050781</v>
      </c>
      <c r="H6131">
        <v>0.71253997087478638</v>
      </c>
      <c r="I6131">
        <v>3.2999999523162842</v>
      </c>
      <c r="J6131">
        <v>4.0999999046325684</v>
      </c>
    </row>
    <row r="6132" spans="1:10" x14ac:dyDescent="0.2">
      <c r="A6132">
        <v>8</v>
      </c>
      <c r="B6132" t="s">
        <v>37</v>
      </c>
      <c r="C6132" t="s">
        <v>378</v>
      </c>
      <c r="D6132" t="s">
        <v>381</v>
      </c>
      <c r="E6132">
        <v>4</v>
      </c>
      <c r="F6132">
        <v>15</v>
      </c>
      <c r="G6132">
        <v>107.51300048828125</v>
      </c>
      <c r="H6132">
        <v>0.98900002241134644</v>
      </c>
      <c r="I6132">
        <v>7.5</v>
      </c>
      <c r="J6132">
        <v>3</v>
      </c>
    </row>
    <row r="6133" spans="1:10" x14ac:dyDescent="0.2">
      <c r="A6133">
        <v>9</v>
      </c>
      <c r="B6133" t="s">
        <v>38</v>
      </c>
      <c r="C6133" t="s">
        <v>378</v>
      </c>
      <c r="D6133" t="s">
        <v>382</v>
      </c>
      <c r="E6133">
        <v>5</v>
      </c>
      <c r="F6133">
        <v>15</v>
      </c>
      <c r="G6133">
        <v>134.93400573730469</v>
      </c>
      <c r="H6133">
        <v>0.19359999895095825</v>
      </c>
      <c r="I6133">
        <v>3.5</v>
      </c>
      <c r="J6133">
        <v>3.5999999046325684</v>
      </c>
    </row>
    <row r="6134" spans="1:10" x14ac:dyDescent="0.2">
      <c r="A6134">
        <v>10</v>
      </c>
      <c r="B6134" t="s">
        <v>39</v>
      </c>
      <c r="C6134" t="s">
        <v>378</v>
      </c>
      <c r="D6134" t="s">
        <v>382</v>
      </c>
      <c r="E6134">
        <v>5</v>
      </c>
      <c r="F6134">
        <v>15</v>
      </c>
      <c r="G6134">
        <v>146.42500305175781</v>
      </c>
      <c r="H6134">
        <v>0.21017999947071075</v>
      </c>
      <c r="I6134">
        <v>1</v>
      </c>
      <c r="J6134">
        <v>3.2999999523162842</v>
      </c>
    </row>
    <row r="6135" spans="1:10" x14ac:dyDescent="0.2">
      <c r="A6135">
        <v>11</v>
      </c>
      <c r="B6135" t="s">
        <v>40</v>
      </c>
      <c r="C6135" t="s">
        <v>378</v>
      </c>
      <c r="D6135" t="s">
        <v>382</v>
      </c>
      <c r="E6135">
        <v>5</v>
      </c>
      <c r="F6135">
        <v>15</v>
      </c>
      <c r="G6135">
        <v>191.38900756835938</v>
      </c>
      <c r="H6135">
        <v>0.27485001087188721</v>
      </c>
      <c r="I6135">
        <v>3</v>
      </c>
      <c r="J6135">
        <v>4</v>
      </c>
    </row>
    <row r="6137" spans="1:10" x14ac:dyDescent="0.2">
      <c r="A6137" t="s">
        <v>21</v>
      </c>
      <c r="B6137" t="s">
        <v>22</v>
      </c>
      <c r="C6137" t="s">
        <v>383</v>
      </c>
      <c r="D6137" t="s">
        <v>384</v>
      </c>
      <c r="E6137" t="s">
        <v>385</v>
      </c>
      <c r="F6137" t="s">
        <v>386</v>
      </c>
      <c r="G6137" t="s">
        <v>387</v>
      </c>
      <c r="H6137" t="s">
        <v>388</v>
      </c>
      <c r="I6137" t="s">
        <v>389</v>
      </c>
      <c r="J6137" t="s">
        <v>390</v>
      </c>
    </row>
    <row r="6138" spans="1:10" x14ac:dyDescent="0.2">
      <c r="A6138">
        <v>1</v>
      </c>
      <c r="B6138" t="s">
        <v>30</v>
      </c>
      <c r="C6138">
        <v>10</v>
      </c>
      <c r="D6138">
        <v>5</v>
      </c>
      <c r="E6138">
        <v>1</v>
      </c>
      <c r="F6138">
        <v>64</v>
      </c>
      <c r="G6138">
        <v>1630</v>
      </c>
      <c r="H6138">
        <v>0.69999998807907104</v>
      </c>
      <c r="I6138">
        <v>9.3000001907348633</v>
      </c>
      <c r="J6138" t="s">
        <v>391</v>
      </c>
    </row>
    <row r="6139" spans="1:10" x14ac:dyDescent="0.2">
      <c r="A6139">
        <v>2</v>
      </c>
      <c r="B6139" t="s">
        <v>31</v>
      </c>
      <c r="C6139">
        <v>20</v>
      </c>
      <c r="D6139">
        <v>10</v>
      </c>
      <c r="E6139">
        <v>0</v>
      </c>
      <c r="F6139">
        <v>64</v>
      </c>
      <c r="G6139">
        <v>1686</v>
      </c>
      <c r="H6139">
        <v>0.69999998807907104</v>
      </c>
      <c r="I6139" t="s">
        <v>392</v>
      </c>
      <c r="J6139" t="s">
        <v>393</v>
      </c>
    </row>
    <row r="6140" spans="1:10" x14ac:dyDescent="0.2">
      <c r="A6140">
        <v>3</v>
      </c>
      <c r="B6140" t="s">
        <v>32</v>
      </c>
      <c r="C6140">
        <v>20</v>
      </c>
      <c r="D6140">
        <v>10</v>
      </c>
      <c r="E6140">
        <v>0</v>
      </c>
      <c r="F6140">
        <v>64</v>
      </c>
      <c r="G6140">
        <v>1672</v>
      </c>
      <c r="H6140">
        <v>0.69999998807907104</v>
      </c>
      <c r="I6140" t="s">
        <v>392</v>
      </c>
      <c r="J6140" t="s">
        <v>393</v>
      </c>
    </row>
    <row r="6141" spans="1:10" x14ac:dyDescent="0.2">
      <c r="A6141">
        <v>4</v>
      </c>
      <c r="B6141" t="s">
        <v>33</v>
      </c>
      <c r="C6141">
        <v>20</v>
      </c>
      <c r="D6141">
        <v>10</v>
      </c>
      <c r="E6141">
        <v>1</v>
      </c>
      <c r="F6141">
        <v>64</v>
      </c>
      <c r="G6141">
        <v>1664</v>
      </c>
      <c r="H6141">
        <v>0.69999998807907104</v>
      </c>
      <c r="I6141" t="s">
        <v>392</v>
      </c>
      <c r="J6141" t="s">
        <v>393</v>
      </c>
    </row>
    <row r="6142" spans="1:10" x14ac:dyDescent="0.2">
      <c r="A6142">
        <v>5</v>
      </c>
      <c r="B6142" t="s">
        <v>34</v>
      </c>
      <c r="C6142">
        <v>10</v>
      </c>
      <c r="D6142">
        <v>5</v>
      </c>
      <c r="E6142">
        <v>1</v>
      </c>
      <c r="F6142">
        <v>32</v>
      </c>
      <c r="G6142">
        <v>1658</v>
      </c>
      <c r="H6142">
        <v>0.69999998807907104</v>
      </c>
      <c r="I6142">
        <v>9.3000001907348633</v>
      </c>
      <c r="J6142" t="s">
        <v>391</v>
      </c>
    </row>
    <row r="6143" spans="1:10" x14ac:dyDescent="0.2">
      <c r="A6143">
        <v>6</v>
      </c>
      <c r="B6143" t="s">
        <v>35</v>
      </c>
      <c r="C6143">
        <v>20</v>
      </c>
      <c r="D6143">
        <v>10</v>
      </c>
      <c r="E6143">
        <v>1</v>
      </c>
      <c r="F6143">
        <v>32</v>
      </c>
      <c r="G6143">
        <v>1632</v>
      </c>
      <c r="H6143">
        <v>0.69999998807907104</v>
      </c>
      <c r="I6143">
        <v>9.3000001907348633</v>
      </c>
      <c r="J6143" t="s">
        <v>391</v>
      </c>
    </row>
    <row r="6144" spans="1:10" x14ac:dyDescent="0.2">
      <c r="A6144">
        <v>7</v>
      </c>
      <c r="B6144" t="s">
        <v>36</v>
      </c>
      <c r="C6144">
        <v>20</v>
      </c>
      <c r="D6144">
        <v>10</v>
      </c>
      <c r="E6144">
        <v>1</v>
      </c>
      <c r="F6144">
        <v>32</v>
      </c>
      <c r="G6144">
        <v>1622</v>
      </c>
      <c r="H6144">
        <v>0.69999998807907104</v>
      </c>
      <c r="I6144">
        <v>9.3000001907348633</v>
      </c>
      <c r="J6144" t="s">
        <v>391</v>
      </c>
    </row>
    <row r="6145" spans="1:10" x14ac:dyDescent="0.2">
      <c r="A6145">
        <v>8</v>
      </c>
      <c r="B6145" t="s">
        <v>37</v>
      </c>
      <c r="C6145">
        <v>20</v>
      </c>
      <c r="D6145">
        <v>10</v>
      </c>
      <c r="E6145">
        <v>1</v>
      </c>
      <c r="F6145">
        <v>32</v>
      </c>
      <c r="G6145">
        <v>1642</v>
      </c>
      <c r="H6145">
        <v>0.69999998807907104</v>
      </c>
      <c r="I6145">
        <v>9.3000001907348633</v>
      </c>
      <c r="J6145" t="s">
        <v>391</v>
      </c>
    </row>
    <row r="6146" spans="1:10" x14ac:dyDescent="0.2">
      <c r="A6146">
        <v>9</v>
      </c>
      <c r="B6146" t="s">
        <v>38</v>
      </c>
      <c r="C6146">
        <v>20</v>
      </c>
      <c r="D6146">
        <v>10</v>
      </c>
      <c r="E6146">
        <v>1</v>
      </c>
      <c r="F6146">
        <v>32</v>
      </c>
      <c r="G6146">
        <v>1690</v>
      </c>
      <c r="H6146">
        <v>0.69999998807907104</v>
      </c>
      <c r="I6146" t="s">
        <v>392</v>
      </c>
      <c r="J6146" t="s">
        <v>393</v>
      </c>
    </row>
    <row r="6147" spans="1:10" x14ac:dyDescent="0.2">
      <c r="A6147">
        <v>10</v>
      </c>
      <c r="B6147" t="s">
        <v>39</v>
      </c>
      <c r="C6147">
        <v>30</v>
      </c>
      <c r="D6147">
        <v>15</v>
      </c>
      <c r="E6147">
        <v>0</v>
      </c>
      <c r="F6147">
        <v>32</v>
      </c>
      <c r="G6147">
        <v>1706</v>
      </c>
      <c r="H6147">
        <v>0.69999998807907104</v>
      </c>
      <c r="I6147" t="s">
        <v>392</v>
      </c>
      <c r="J6147" t="s">
        <v>393</v>
      </c>
    </row>
    <row r="6148" spans="1:10" x14ac:dyDescent="0.2">
      <c r="A6148">
        <v>11</v>
      </c>
      <c r="B6148" t="s">
        <v>40</v>
      </c>
      <c r="C6148">
        <v>30</v>
      </c>
      <c r="D6148">
        <v>15</v>
      </c>
      <c r="E6148">
        <v>1</v>
      </c>
      <c r="F6148">
        <v>32</v>
      </c>
      <c r="G6148">
        <v>1738</v>
      </c>
      <c r="H6148">
        <v>0.69999998807907104</v>
      </c>
      <c r="I6148" t="s">
        <v>392</v>
      </c>
      <c r="J6148" t="s">
        <v>393</v>
      </c>
    </row>
    <row r="6150" spans="1:10" x14ac:dyDescent="0.2">
      <c r="A6150" t="s">
        <v>394</v>
      </c>
    </row>
    <row r="6151" spans="1:10" x14ac:dyDescent="0.2">
      <c r="A6151" t="s">
        <v>395</v>
      </c>
      <c r="B6151" t="s">
        <v>396</v>
      </c>
      <c r="C6151">
        <v>2</v>
      </c>
      <c r="D6151">
        <v>3</v>
      </c>
      <c r="E6151">
        <v>4</v>
      </c>
      <c r="F6151">
        <v>5</v>
      </c>
    </row>
    <row r="6152" spans="1:10" x14ac:dyDescent="0.2">
      <c r="A6152">
        <v>1</v>
      </c>
      <c r="B6152" t="s">
        <v>397</v>
      </c>
      <c r="C6152" t="s">
        <v>398</v>
      </c>
      <c r="D6152" t="s">
        <v>392</v>
      </c>
      <c r="E6152" t="s">
        <v>399</v>
      </c>
      <c r="F6152" t="s">
        <v>400</v>
      </c>
    </row>
    <row r="6153" spans="1:10" x14ac:dyDescent="0.2">
      <c r="A6153">
        <v>2</v>
      </c>
      <c r="B6153" t="s">
        <v>392</v>
      </c>
      <c r="C6153" t="s">
        <v>401</v>
      </c>
      <c r="D6153" t="s">
        <v>392</v>
      </c>
      <c r="E6153" t="s">
        <v>402</v>
      </c>
      <c r="F6153" t="s">
        <v>403</v>
      </c>
    </row>
    <row r="6154" spans="1:10" x14ac:dyDescent="0.2">
      <c r="A6154">
        <v>3</v>
      </c>
      <c r="B6154" t="s">
        <v>392</v>
      </c>
      <c r="C6154" t="s">
        <v>404</v>
      </c>
      <c r="D6154" t="s">
        <v>392</v>
      </c>
      <c r="E6154" t="s">
        <v>405</v>
      </c>
      <c r="F6154" t="s">
        <v>40</v>
      </c>
    </row>
    <row r="6155" spans="1:10" x14ac:dyDescent="0.2">
      <c r="A6155">
        <v>4</v>
      </c>
      <c r="B6155" t="s">
        <v>392</v>
      </c>
      <c r="C6155" t="s">
        <v>392</v>
      </c>
      <c r="D6155" t="s">
        <v>392</v>
      </c>
      <c r="E6155" t="s">
        <v>406</v>
      </c>
      <c r="F6155" t="s">
        <v>392</v>
      </c>
    </row>
    <row r="6157" spans="1:10" x14ac:dyDescent="0.2">
      <c r="A6157" t="s">
        <v>407</v>
      </c>
    </row>
    <row r="6159" spans="1:10" x14ac:dyDescent="0.2">
      <c r="A6159" t="s">
        <v>408</v>
      </c>
    </row>
    <row r="6160" spans="1:10" x14ac:dyDescent="0.2">
      <c r="A6160" t="s">
        <v>21</v>
      </c>
      <c r="B6160" t="s">
        <v>22</v>
      </c>
      <c r="C6160" t="s">
        <v>409</v>
      </c>
      <c r="D6160" t="s">
        <v>43</v>
      </c>
      <c r="E6160" t="s">
        <v>410</v>
      </c>
      <c r="F6160" t="s">
        <v>46</v>
      </c>
      <c r="G6160" t="s">
        <v>47</v>
      </c>
      <c r="H6160" t="s">
        <v>30</v>
      </c>
    </row>
    <row r="6161" spans="1:9" x14ac:dyDescent="0.2">
      <c r="A6161">
        <v>1</v>
      </c>
      <c r="B6161" t="s">
        <v>30</v>
      </c>
      <c r="C6161" t="s">
        <v>411</v>
      </c>
      <c r="D6161">
        <v>3.7672998905181885</v>
      </c>
      <c r="E6161">
        <v>3.4723999500274658</v>
      </c>
      <c r="F6161">
        <v>21.532199859619141</v>
      </c>
      <c r="G6161">
        <v>0.16130000352859497</v>
      </c>
      <c r="H6161">
        <v>1</v>
      </c>
    </row>
    <row r="6162" spans="1:9" x14ac:dyDescent="0.2">
      <c r="A6162">
        <v>2</v>
      </c>
      <c r="B6162" t="s">
        <v>31</v>
      </c>
      <c r="C6162" t="s">
        <v>412</v>
      </c>
      <c r="D6162">
        <v>7.5739998817443848</v>
      </c>
      <c r="E6162">
        <v>1.614799976348877</v>
      </c>
      <c r="F6162">
        <v>1.996399998664856</v>
      </c>
      <c r="G6162">
        <v>0.80889999866485596</v>
      </c>
      <c r="H6162">
        <v>1</v>
      </c>
    </row>
    <row r="6163" spans="1:9" x14ac:dyDescent="0.2">
      <c r="A6163">
        <v>3</v>
      </c>
      <c r="B6163" t="s">
        <v>50</v>
      </c>
      <c r="C6163" t="s">
        <v>413</v>
      </c>
      <c r="D6163">
        <v>15.250300407409668</v>
      </c>
      <c r="E6163">
        <v>1.0709999799728394</v>
      </c>
      <c r="F6163">
        <v>1.2035000324249268</v>
      </c>
      <c r="G6163">
        <v>0.88969999551773071</v>
      </c>
      <c r="H6163">
        <v>1.0002000331878662</v>
      </c>
    </row>
    <row r="6164" spans="1:9" x14ac:dyDescent="0.2">
      <c r="A6164">
        <v>4</v>
      </c>
      <c r="B6164" t="s">
        <v>51</v>
      </c>
      <c r="C6164" t="s">
        <v>414</v>
      </c>
      <c r="D6164">
        <v>24.793899536132812</v>
      </c>
      <c r="E6164">
        <v>0.86309999227523804</v>
      </c>
      <c r="F6164">
        <v>0.93500000238418579</v>
      </c>
      <c r="G6164">
        <v>0.92309999465942383</v>
      </c>
      <c r="H6164">
        <v>1.0001000165939331</v>
      </c>
    </row>
    <row r="6165" spans="1:9" x14ac:dyDescent="0.2">
      <c r="A6165">
        <v>5</v>
      </c>
      <c r="B6165" t="s">
        <v>52</v>
      </c>
      <c r="C6165" t="s">
        <v>415</v>
      </c>
      <c r="D6165">
        <v>11.592599868774414</v>
      </c>
      <c r="E6165">
        <v>5.3768000602722168</v>
      </c>
      <c r="F6165">
        <v>10.723799705505371</v>
      </c>
      <c r="G6165">
        <v>0.49950000643730164</v>
      </c>
      <c r="H6165">
        <v>1.0038000345230103</v>
      </c>
    </row>
    <row r="6166" spans="1:9" x14ac:dyDescent="0.2">
      <c r="A6166">
        <v>6</v>
      </c>
      <c r="B6166" t="s">
        <v>53</v>
      </c>
      <c r="C6166" t="s">
        <v>416</v>
      </c>
      <c r="D6166">
        <v>21.579999923706055</v>
      </c>
      <c r="E6166">
        <v>3.6456000804901123</v>
      </c>
      <c r="F6166">
        <v>5.8873000144958496</v>
      </c>
      <c r="G6166">
        <v>0.61500000953674316</v>
      </c>
      <c r="H6166">
        <v>1.0068999528884888</v>
      </c>
    </row>
    <row r="6167" spans="1:9" x14ac:dyDescent="0.2">
      <c r="A6167">
        <v>7</v>
      </c>
      <c r="B6167" t="s">
        <v>54</v>
      </c>
      <c r="C6167" t="s">
        <v>414</v>
      </c>
      <c r="D6167">
        <v>55.340999603271484</v>
      </c>
      <c r="E6167">
        <v>3.2097001075744629</v>
      </c>
      <c r="F6167">
        <v>4.4021000862121582</v>
      </c>
      <c r="G6167">
        <v>0.72850000858306885</v>
      </c>
      <c r="H6167">
        <v>1.0009000301361084</v>
      </c>
    </row>
    <row r="6168" spans="1:9" x14ac:dyDescent="0.2">
      <c r="A6168">
        <v>8</v>
      </c>
      <c r="B6168" t="s">
        <v>55</v>
      </c>
      <c r="C6168" t="s">
        <v>416</v>
      </c>
      <c r="D6168">
        <v>20.350000381469727</v>
      </c>
      <c r="E6168">
        <v>4.6729998588562012</v>
      </c>
      <c r="F6168">
        <v>7.9214000701904297</v>
      </c>
      <c r="G6168">
        <v>0.58609998226165771</v>
      </c>
      <c r="H6168">
        <v>1.0065000057220459</v>
      </c>
    </row>
    <row r="6169" spans="1:9" x14ac:dyDescent="0.2">
      <c r="A6169">
        <v>9</v>
      </c>
      <c r="B6169" t="s">
        <v>56</v>
      </c>
      <c r="C6169" t="s">
        <v>417</v>
      </c>
      <c r="D6169">
        <v>23.877099990844727</v>
      </c>
      <c r="E6169">
        <v>0.19910000264644623</v>
      </c>
      <c r="F6169">
        <v>0.20250000059604645</v>
      </c>
      <c r="G6169">
        <v>0.98320001363754272</v>
      </c>
      <c r="H6169">
        <v>1</v>
      </c>
    </row>
    <row r="6170" spans="1:9" x14ac:dyDescent="0.2">
      <c r="A6170">
        <v>10</v>
      </c>
      <c r="B6170" t="s">
        <v>57</v>
      </c>
      <c r="C6170" t="s">
        <v>418</v>
      </c>
      <c r="D6170">
        <v>42.30059814453125</v>
      </c>
      <c r="E6170">
        <v>0.26780000329017639</v>
      </c>
      <c r="F6170">
        <v>0.27369999885559082</v>
      </c>
      <c r="G6170">
        <v>0.97869998216629028</v>
      </c>
      <c r="H6170">
        <v>1</v>
      </c>
    </row>
    <row r="6171" spans="1:9" x14ac:dyDescent="0.2">
      <c r="A6171">
        <v>11</v>
      </c>
      <c r="B6171" t="s">
        <v>58</v>
      </c>
      <c r="C6171" t="s">
        <v>419</v>
      </c>
      <c r="D6171">
        <v>99.9833984375</v>
      </c>
      <c r="E6171">
        <v>0.59130001068115234</v>
      </c>
      <c r="F6171">
        <v>0.60600000619888306</v>
      </c>
      <c r="G6171">
        <v>0.9757000207901001</v>
      </c>
      <c r="H6171">
        <v>1</v>
      </c>
    </row>
    <row r="6173" spans="1:9" x14ac:dyDescent="0.2">
      <c r="A6173" t="s">
        <v>420</v>
      </c>
    </row>
    <row r="6174" spans="1:9" x14ac:dyDescent="0.2">
      <c r="A6174" t="s">
        <v>21</v>
      </c>
      <c r="B6174" t="s">
        <v>22</v>
      </c>
      <c r="C6174" t="s">
        <v>421</v>
      </c>
      <c r="D6174" t="s">
        <v>24</v>
      </c>
      <c r="E6174" t="s">
        <v>422</v>
      </c>
      <c r="F6174" t="s">
        <v>423</v>
      </c>
      <c r="G6174" t="s">
        <v>27</v>
      </c>
      <c r="H6174" t="s">
        <v>424</v>
      </c>
      <c r="I6174" t="s">
        <v>425</v>
      </c>
    </row>
    <row r="6175" spans="1:9" x14ac:dyDescent="0.2">
      <c r="A6175">
        <v>1</v>
      </c>
      <c r="B6175" t="s">
        <v>30</v>
      </c>
      <c r="C6175">
        <v>2.0010000767456404E-8</v>
      </c>
      <c r="D6175">
        <v>518.70001220703125</v>
      </c>
      <c r="E6175">
        <v>137.5</v>
      </c>
      <c r="F6175">
        <v>84</v>
      </c>
      <c r="G6175">
        <v>0.74000000953674316</v>
      </c>
      <c r="H6175" t="s">
        <v>426</v>
      </c>
      <c r="I6175" t="s">
        <v>427</v>
      </c>
    </row>
    <row r="6176" spans="1:9" x14ac:dyDescent="0.2">
      <c r="A6176">
        <v>2</v>
      </c>
      <c r="B6176" t="s">
        <v>31</v>
      </c>
      <c r="C6176">
        <v>2.0010000767456404E-8</v>
      </c>
      <c r="D6176">
        <v>2201.199951171875</v>
      </c>
      <c r="E6176">
        <v>15.699999809265137</v>
      </c>
      <c r="F6176">
        <v>11</v>
      </c>
      <c r="G6176">
        <v>0.30000001192092896</v>
      </c>
      <c r="H6176" t="s">
        <v>426</v>
      </c>
      <c r="I6176" t="s">
        <v>428</v>
      </c>
    </row>
    <row r="6177" spans="1:10" x14ac:dyDescent="0.2">
      <c r="A6177">
        <v>3</v>
      </c>
      <c r="B6177" t="s">
        <v>32</v>
      </c>
      <c r="C6177">
        <v>2.0010000767456404E-8</v>
      </c>
      <c r="D6177">
        <v>5679.7998046875</v>
      </c>
      <c r="E6177">
        <v>33.599998474121094</v>
      </c>
      <c r="F6177">
        <v>22.700000762939453</v>
      </c>
      <c r="G6177">
        <v>0.18999999761581421</v>
      </c>
      <c r="H6177" t="s">
        <v>426</v>
      </c>
      <c r="I6177" t="s">
        <v>429</v>
      </c>
    </row>
    <row r="6178" spans="1:10" x14ac:dyDescent="0.2">
      <c r="A6178">
        <v>4</v>
      </c>
      <c r="B6178" t="s">
        <v>33</v>
      </c>
      <c r="C6178">
        <v>1.9990000765801597E-8</v>
      </c>
      <c r="D6178">
        <v>9333.5</v>
      </c>
      <c r="E6178">
        <v>48.799999237060547</v>
      </c>
      <c r="F6178">
        <v>43.299999237060547</v>
      </c>
      <c r="G6178">
        <v>0.15000000596046448</v>
      </c>
      <c r="H6178" t="s">
        <v>426</v>
      </c>
      <c r="I6178" t="s">
        <v>430</v>
      </c>
    </row>
    <row r="6179" spans="1:10" x14ac:dyDescent="0.2">
      <c r="A6179">
        <v>5</v>
      </c>
      <c r="B6179" t="s">
        <v>34</v>
      </c>
      <c r="C6179">
        <v>1.9990000765801597E-8</v>
      </c>
      <c r="D6179">
        <v>946.0999755859375</v>
      </c>
      <c r="E6179">
        <v>8</v>
      </c>
      <c r="F6179">
        <v>6</v>
      </c>
      <c r="G6179">
        <v>0.46000000834465027</v>
      </c>
      <c r="H6179" t="s">
        <v>426</v>
      </c>
      <c r="I6179" t="s">
        <v>431</v>
      </c>
    </row>
    <row r="6180" spans="1:10" x14ac:dyDescent="0.2">
      <c r="A6180">
        <v>6</v>
      </c>
      <c r="B6180" t="s">
        <v>35</v>
      </c>
      <c r="C6180">
        <v>1.9999999878450581E-8</v>
      </c>
      <c r="D6180">
        <v>3476.10009765625</v>
      </c>
      <c r="E6180">
        <v>37.200000762939453</v>
      </c>
      <c r="F6180">
        <v>18.200000762939453</v>
      </c>
      <c r="G6180">
        <v>0.23999999463558197</v>
      </c>
      <c r="H6180" t="s">
        <v>426</v>
      </c>
      <c r="I6180" t="s">
        <v>432</v>
      </c>
    </row>
    <row r="6181" spans="1:10" x14ac:dyDescent="0.2">
      <c r="A6181">
        <v>7</v>
      </c>
      <c r="B6181" t="s">
        <v>36</v>
      </c>
      <c r="C6181">
        <v>1.9990000765801597E-8</v>
      </c>
      <c r="D6181">
        <v>10542.5</v>
      </c>
      <c r="E6181">
        <v>126.69999694824219</v>
      </c>
      <c r="F6181">
        <v>38.400001525878906</v>
      </c>
      <c r="G6181">
        <v>0.14000000059604645</v>
      </c>
      <c r="H6181" t="s">
        <v>426</v>
      </c>
      <c r="I6181" t="s">
        <v>430</v>
      </c>
    </row>
    <row r="6182" spans="1:10" x14ac:dyDescent="0.2">
      <c r="A6182">
        <v>8</v>
      </c>
      <c r="B6182" t="s">
        <v>37</v>
      </c>
      <c r="C6182">
        <v>1.9999999878450581E-8</v>
      </c>
      <c r="D6182">
        <v>2742.5</v>
      </c>
      <c r="E6182">
        <v>17.200000762939453</v>
      </c>
      <c r="F6182">
        <v>15</v>
      </c>
      <c r="G6182">
        <v>0.27000001072883606</v>
      </c>
      <c r="H6182" t="s">
        <v>426</v>
      </c>
      <c r="I6182" t="s">
        <v>432</v>
      </c>
    </row>
    <row r="6183" spans="1:10" x14ac:dyDescent="0.2">
      <c r="A6183">
        <v>9</v>
      </c>
      <c r="B6183" t="s">
        <v>38</v>
      </c>
      <c r="C6183">
        <v>1.9990000765801597E-8</v>
      </c>
      <c r="D6183">
        <v>2234.10009765625</v>
      </c>
      <c r="E6183">
        <v>26</v>
      </c>
      <c r="F6183">
        <v>23.200000762939453</v>
      </c>
      <c r="G6183">
        <v>0.30000001192092896</v>
      </c>
      <c r="H6183" t="s">
        <v>426</v>
      </c>
      <c r="I6183" t="s">
        <v>433</v>
      </c>
    </row>
    <row r="6184" spans="1:10" x14ac:dyDescent="0.2">
      <c r="A6184">
        <v>10</v>
      </c>
      <c r="B6184" t="s">
        <v>39</v>
      </c>
      <c r="C6184">
        <v>1.9990000765801597E-8</v>
      </c>
      <c r="D6184">
        <v>3787.300048828125</v>
      </c>
      <c r="E6184">
        <v>69.599998474121094</v>
      </c>
      <c r="F6184">
        <v>20.200000762939453</v>
      </c>
      <c r="G6184">
        <v>0.23000000417232513</v>
      </c>
      <c r="H6184" t="s">
        <v>426</v>
      </c>
      <c r="I6184" t="s">
        <v>434</v>
      </c>
    </row>
    <row r="6185" spans="1:10" x14ac:dyDescent="0.2">
      <c r="A6185">
        <v>11</v>
      </c>
      <c r="B6185" t="s">
        <v>40</v>
      </c>
      <c r="C6185">
        <v>2.0010000767456404E-8</v>
      </c>
      <c r="D6185">
        <v>4901</v>
      </c>
      <c r="E6185">
        <v>11.699999809265137</v>
      </c>
      <c r="F6185">
        <v>9.8999996185302734</v>
      </c>
      <c r="G6185">
        <v>0.20000000298023224</v>
      </c>
      <c r="H6185" t="s">
        <v>426</v>
      </c>
      <c r="I6185" t="s">
        <v>435</v>
      </c>
    </row>
    <row r="6187" spans="1:10" x14ac:dyDescent="0.2">
      <c r="A6187" t="s">
        <v>62</v>
      </c>
    </row>
    <row r="6190" spans="1:10" x14ac:dyDescent="0.2">
      <c r="A6190" t="s">
        <v>368</v>
      </c>
    </row>
    <row r="6191" spans="1:10" x14ac:dyDescent="0.2">
      <c r="A6191" t="s">
        <v>369</v>
      </c>
    </row>
    <row r="6192" spans="1:10" x14ac:dyDescent="0.2">
      <c r="A6192" t="s">
        <v>21</v>
      </c>
      <c r="B6192" t="s">
        <v>22</v>
      </c>
      <c r="C6192" t="s">
        <v>370</v>
      </c>
      <c r="D6192" t="s">
        <v>371</v>
      </c>
      <c r="E6192" t="s">
        <v>372</v>
      </c>
      <c r="F6192" t="s">
        <v>373</v>
      </c>
      <c r="G6192" t="s">
        <v>374</v>
      </c>
      <c r="H6192" t="s">
        <v>375</v>
      </c>
      <c r="I6192" t="s">
        <v>376</v>
      </c>
      <c r="J6192" t="s">
        <v>377</v>
      </c>
    </row>
    <row r="6193" spans="1:10" x14ac:dyDescent="0.2">
      <c r="A6193">
        <v>1</v>
      </c>
      <c r="B6193" t="s">
        <v>30</v>
      </c>
      <c r="C6193" t="s">
        <v>378</v>
      </c>
      <c r="D6193" t="s">
        <v>379</v>
      </c>
      <c r="E6193">
        <v>1</v>
      </c>
      <c r="F6193">
        <v>15</v>
      </c>
      <c r="G6193">
        <v>84.869003295898438</v>
      </c>
      <c r="H6193">
        <v>1.8320000171661377</v>
      </c>
      <c r="I6193">
        <v>6</v>
      </c>
      <c r="J6193">
        <v>5</v>
      </c>
    </row>
    <row r="6194" spans="1:10" x14ac:dyDescent="0.2">
      <c r="A6194">
        <v>2</v>
      </c>
      <c r="B6194" t="s">
        <v>31</v>
      </c>
      <c r="C6194" t="s">
        <v>378</v>
      </c>
      <c r="D6194" t="s">
        <v>380</v>
      </c>
      <c r="E6194">
        <v>2</v>
      </c>
      <c r="F6194">
        <v>15</v>
      </c>
      <c r="G6194">
        <v>151.10800170898438</v>
      </c>
      <c r="H6194">
        <v>0.47277998924255371</v>
      </c>
      <c r="I6194">
        <v>2</v>
      </c>
      <c r="J6194">
        <v>2</v>
      </c>
    </row>
    <row r="6195" spans="1:10" x14ac:dyDescent="0.2">
      <c r="A6195">
        <v>3</v>
      </c>
      <c r="B6195" t="s">
        <v>32</v>
      </c>
      <c r="C6195" t="s">
        <v>378</v>
      </c>
      <c r="D6195" t="s">
        <v>380</v>
      </c>
      <c r="E6195">
        <v>2</v>
      </c>
      <c r="F6195">
        <v>15</v>
      </c>
      <c r="G6195">
        <v>119.48699951171875</v>
      </c>
      <c r="H6195">
        <v>0.37413999438285828</v>
      </c>
      <c r="I6195">
        <v>3</v>
      </c>
      <c r="J6195">
        <v>7</v>
      </c>
    </row>
    <row r="6196" spans="1:10" x14ac:dyDescent="0.2">
      <c r="A6196">
        <v>4</v>
      </c>
      <c r="B6196" t="s">
        <v>33</v>
      </c>
      <c r="C6196" t="s">
        <v>378</v>
      </c>
      <c r="D6196" t="s">
        <v>380</v>
      </c>
      <c r="E6196">
        <v>2</v>
      </c>
      <c r="F6196">
        <v>15</v>
      </c>
      <c r="G6196">
        <v>107.24500274658203</v>
      </c>
      <c r="H6196">
        <v>0.33583998680114746</v>
      </c>
      <c r="I6196">
        <v>2</v>
      </c>
      <c r="J6196">
        <v>2.4000000953674316</v>
      </c>
    </row>
    <row r="6197" spans="1:10" x14ac:dyDescent="0.2">
      <c r="A6197">
        <v>5</v>
      </c>
      <c r="B6197" t="s">
        <v>34</v>
      </c>
      <c r="C6197" t="s">
        <v>378</v>
      </c>
      <c r="D6197" t="s">
        <v>381</v>
      </c>
      <c r="E6197">
        <v>4</v>
      </c>
      <c r="F6197">
        <v>15</v>
      </c>
      <c r="G6197">
        <v>129.45700073242188</v>
      </c>
      <c r="H6197">
        <v>1.1910099983215332</v>
      </c>
      <c r="I6197">
        <v>4.9000000953674316</v>
      </c>
      <c r="J6197">
        <v>4.1999998092651367</v>
      </c>
    </row>
    <row r="6198" spans="1:10" x14ac:dyDescent="0.2">
      <c r="A6198">
        <v>6</v>
      </c>
      <c r="B6198" t="s">
        <v>35</v>
      </c>
      <c r="C6198" t="s">
        <v>378</v>
      </c>
      <c r="D6198" t="s">
        <v>381</v>
      </c>
      <c r="E6198">
        <v>4</v>
      </c>
      <c r="F6198">
        <v>15</v>
      </c>
      <c r="G6198">
        <v>90.679000854492188</v>
      </c>
      <c r="H6198">
        <v>0.83393001556396484</v>
      </c>
      <c r="I6198">
        <v>5.5</v>
      </c>
      <c r="J6198">
        <v>5.9000000953674316</v>
      </c>
    </row>
    <row r="6199" spans="1:10" x14ac:dyDescent="0.2">
      <c r="A6199">
        <v>7</v>
      </c>
      <c r="B6199" t="s">
        <v>36</v>
      </c>
      <c r="C6199" t="s">
        <v>378</v>
      </c>
      <c r="D6199" t="s">
        <v>381</v>
      </c>
      <c r="E6199">
        <v>4</v>
      </c>
      <c r="F6199">
        <v>15</v>
      </c>
      <c r="G6199">
        <v>77.502998352050781</v>
      </c>
      <c r="H6199">
        <v>0.71253997087478638</v>
      </c>
      <c r="I6199">
        <v>3.2999999523162842</v>
      </c>
      <c r="J6199">
        <v>4.0999999046325684</v>
      </c>
    </row>
    <row r="6200" spans="1:10" x14ac:dyDescent="0.2">
      <c r="A6200">
        <v>8</v>
      </c>
      <c r="B6200" t="s">
        <v>37</v>
      </c>
      <c r="C6200" t="s">
        <v>378</v>
      </c>
      <c r="D6200" t="s">
        <v>381</v>
      </c>
      <c r="E6200">
        <v>4</v>
      </c>
      <c r="F6200">
        <v>15</v>
      </c>
      <c r="G6200">
        <v>107.51300048828125</v>
      </c>
      <c r="H6200">
        <v>0.98900002241134644</v>
      </c>
      <c r="I6200">
        <v>7.5</v>
      </c>
      <c r="J6200">
        <v>3</v>
      </c>
    </row>
    <row r="6201" spans="1:10" x14ac:dyDescent="0.2">
      <c r="A6201">
        <v>9</v>
      </c>
      <c r="B6201" t="s">
        <v>38</v>
      </c>
      <c r="C6201" t="s">
        <v>378</v>
      </c>
      <c r="D6201" t="s">
        <v>382</v>
      </c>
      <c r="E6201">
        <v>5</v>
      </c>
      <c r="F6201">
        <v>15</v>
      </c>
      <c r="G6201">
        <v>134.93400573730469</v>
      </c>
      <c r="H6201">
        <v>0.19359999895095825</v>
      </c>
      <c r="I6201">
        <v>3.5</v>
      </c>
      <c r="J6201">
        <v>3.5999999046325684</v>
      </c>
    </row>
    <row r="6202" spans="1:10" x14ac:dyDescent="0.2">
      <c r="A6202">
        <v>10</v>
      </c>
      <c r="B6202" t="s">
        <v>39</v>
      </c>
      <c r="C6202" t="s">
        <v>378</v>
      </c>
      <c r="D6202" t="s">
        <v>382</v>
      </c>
      <c r="E6202">
        <v>5</v>
      </c>
      <c r="F6202">
        <v>15</v>
      </c>
      <c r="G6202">
        <v>146.42500305175781</v>
      </c>
      <c r="H6202">
        <v>0.21017999947071075</v>
      </c>
      <c r="I6202">
        <v>1</v>
      </c>
      <c r="J6202">
        <v>3.2999999523162842</v>
      </c>
    </row>
    <row r="6203" spans="1:10" x14ac:dyDescent="0.2">
      <c r="A6203">
        <v>11</v>
      </c>
      <c r="B6203" t="s">
        <v>40</v>
      </c>
      <c r="C6203" t="s">
        <v>378</v>
      </c>
      <c r="D6203" t="s">
        <v>382</v>
      </c>
      <c r="E6203">
        <v>5</v>
      </c>
      <c r="F6203">
        <v>15</v>
      </c>
      <c r="G6203">
        <v>191.38900756835938</v>
      </c>
      <c r="H6203">
        <v>0.27485001087188721</v>
      </c>
      <c r="I6203">
        <v>3</v>
      </c>
      <c r="J6203">
        <v>4</v>
      </c>
    </row>
    <row r="6205" spans="1:10" x14ac:dyDescent="0.2">
      <c r="A6205" t="s">
        <v>21</v>
      </c>
      <c r="B6205" t="s">
        <v>22</v>
      </c>
      <c r="C6205" t="s">
        <v>383</v>
      </c>
      <c r="D6205" t="s">
        <v>384</v>
      </c>
      <c r="E6205" t="s">
        <v>385</v>
      </c>
      <c r="F6205" t="s">
        <v>386</v>
      </c>
      <c r="G6205" t="s">
        <v>387</v>
      </c>
      <c r="H6205" t="s">
        <v>388</v>
      </c>
      <c r="I6205" t="s">
        <v>389</v>
      </c>
      <c r="J6205" t="s">
        <v>390</v>
      </c>
    </row>
    <row r="6206" spans="1:10" x14ac:dyDescent="0.2">
      <c r="A6206">
        <v>1</v>
      </c>
      <c r="B6206" t="s">
        <v>30</v>
      </c>
      <c r="C6206">
        <v>10</v>
      </c>
      <c r="D6206">
        <v>5</v>
      </c>
      <c r="E6206">
        <v>1</v>
      </c>
      <c r="F6206">
        <v>64</v>
      </c>
      <c r="G6206">
        <v>1630</v>
      </c>
      <c r="H6206">
        <v>0.69999998807907104</v>
      </c>
      <c r="I6206">
        <v>9.3000001907348633</v>
      </c>
      <c r="J6206" t="s">
        <v>391</v>
      </c>
    </row>
    <row r="6207" spans="1:10" x14ac:dyDescent="0.2">
      <c r="A6207">
        <v>2</v>
      </c>
      <c r="B6207" t="s">
        <v>31</v>
      </c>
      <c r="C6207">
        <v>20</v>
      </c>
      <c r="D6207">
        <v>10</v>
      </c>
      <c r="E6207">
        <v>0</v>
      </c>
      <c r="F6207">
        <v>64</v>
      </c>
      <c r="G6207">
        <v>1686</v>
      </c>
      <c r="H6207">
        <v>0.69999998807907104</v>
      </c>
      <c r="I6207" t="s">
        <v>392</v>
      </c>
      <c r="J6207" t="s">
        <v>393</v>
      </c>
    </row>
    <row r="6208" spans="1:10" x14ac:dyDescent="0.2">
      <c r="A6208">
        <v>3</v>
      </c>
      <c r="B6208" t="s">
        <v>32</v>
      </c>
      <c r="C6208">
        <v>20</v>
      </c>
      <c r="D6208">
        <v>10</v>
      </c>
      <c r="E6208">
        <v>0</v>
      </c>
      <c r="F6208">
        <v>64</v>
      </c>
      <c r="G6208">
        <v>1672</v>
      </c>
      <c r="H6208">
        <v>0.69999998807907104</v>
      </c>
      <c r="I6208" t="s">
        <v>392</v>
      </c>
      <c r="J6208" t="s">
        <v>393</v>
      </c>
    </row>
    <row r="6209" spans="1:10" x14ac:dyDescent="0.2">
      <c r="A6209">
        <v>4</v>
      </c>
      <c r="B6209" t="s">
        <v>33</v>
      </c>
      <c r="C6209">
        <v>20</v>
      </c>
      <c r="D6209">
        <v>10</v>
      </c>
      <c r="E6209">
        <v>1</v>
      </c>
      <c r="F6209">
        <v>64</v>
      </c>
      <c r="G6209">
        <v>1664</v>
      </c>
      <c r="H6209">
        <v>0.69999998807907104</v>
      </c>
      <c r="I6209" t="s">
        <v>392</v>
      </c>
      <c r="J6209" t="s">
        <v>393</v>
      </c>
    </row>
    <row r="6210" spans="1:10" x14ac:dyDescent="0.2">
      <c r="A6210">
        <v>5</v>
      </c>
      <c r="B6210" t="s">
        <v>34</v>
      </c>
      <c r="C6210">
        <v>10</v>
      </c>
      <c r="D6210">
        <v>5</v>
      </c>
      <c r="E6210">
        <v>1</v>
      </c>
      <c r="F6210">
        <v>32</v>
      </c>
      <c r="G6210">
        <v>1658</v>
      </c>
      <c r="H6210">
        <v>0.69999998807907104</v>
      </c>
      <c r="I6210">
        <v>9.3000001907348633</v>
      </c>
      <c r="J6210" t="s">
        <v>391</v>
      </c>
    </row>
    <row r="6211" spans="1:10" x14ac:dyDescent="0.2">
      <c r="A6211">
        <v>6</v>
      </c>
      <c r="B6211" t="s">
        <v>35</v>
      </c>
      <c r="C6211">
        <v>20</v>
      </c>
      <c r="D6211">
        <v>10</v>
      </c>
      <c r="E6211">
        <v>1</v>
      </c>
      <c r="F6211">
        <v>32</v>
      </c>
      <c r="G6211">
        <v>1632</v>
      </c>
      <c r="H6211">
        <v>0.69999998807907104</v>
      </c>
      <c r="I6211">
        <v>9.3000001907348633</v>
      </c>
      <c r="J6211" t="s">
        <v>391</v>
      </c>
    </row>
    <row r="6212" spans="1:10" x14ac:dyDescent="0.2">
      <c r="A6212">
        <v>7</v>
      </c>
      <c r="B6212" t="s">
        <v>36</v>
      </c>
      <c r="C6212">
        <v>20</v>
      </c>
      <c r="D6212">
        <v>10</v>
      </c>
      <c r="E6212">
        <v>1</v>
      </c>
      <c r="F6212">
        <v>32</v>
      </c>
      <c r="G6212">
        <v>1622</v>
      </c>
      <c r="H6212">
        <v>0.69999998807907104</v>
      </c>
      <c r="I6212">
        <v>9.3000001907348633</v>
      </c>
      <c r="J6212" t="s">
        <v>391</v>
      </c>
    </row>
    <row r="6213" spans="1:10" x14ac:dyDescent="0.2">
      <c r="A6213">
        <v>8</v>
      </c>
      <c r="B6213" t="s">
        <v>37</v>
      </c>
      <c r="C6213">
        <v>20</v>
      </c>
      <c r="D6213">
        <v>10</v>
      </c>
      <c r="E6213">
        <v>1</v>
      </c>
      <c r="F6213">
        <v>32</v>
      </c>
      <c r="G6213">
        <v>1642</v>
      </c>
      <c r="H6213">
        <v>0.69999998807907104</v>
      </c>
      <c r="I6213">
        <v>9.3000001907348633</v>
      </c>
      <c r="J6213" t="s">
        <v>391</v>
      </c>
    </row>
    <row r="6214" spans="1:10" x14ac:dyDescent="0.2">
      <c r="A6214">
        <v>9</v>
      </c>
      <c r="B6214" t="s">
        <v>38</v>
      </c>
      <c r="C6214">
        <v>20</v>
      </c>
      <c r="D6214">
        <v>10</v>
      </c>
      <c r="E6214">
        <v>1</v>
      </c>
      <c r="F6214">
        <v>32</v>
      </c>
      <c r="G6214">
        <v>1690</v>
      </c>
      <c r="H6214">
        <v>0.69999998807907104</v>
      </c>
      <c r="I6214" t="s">
        <v>392</v>
      </c>
      <c r="J6214" t="s">
        <v>393</v>
      </c>
    </row>
    <row r="6215" spans="1:10" x14ac:dyDescent="0.2">
      <c r="A6215">
        <v>10</v>
      </c>
      <c r="B6215" t="s">
        <v>39</v>
      </c>
      <c r="C6215">
        <v>30</v>
      </c>
      <c r="D6215">
        <v>15</v>
      </c>
      <c r="E6215">
        <v>0</v>
      </c>
      <c r="F6215">
        <v>32</v>
      </c>
      <c r="G6215">
        <v>1706</v>
      </c>
      <c r="H6215">
        <v>0.69999998807907104</v>
      </c>
      <c r="I6215" t="s">
        <v>392</v>
      </c>
      <c r="J6215" t="s">
        <v>393</v>
      </c>
    </row>
    <row r="6216" spans="1:10" x14ac:dyDescent="0.2">
      <c r="A6216">
        <v>11</v>
      </c>
      <c r="B6216" t="s">
        <v>40</v>
      </c>
      <c r="C6216">
        <v>30</v>
      </c>
      <c r="D6216">
        <v>15</v>
      </c>
      <c r="E6216">
        <v>1</v>
      </c>
      <c r="F6216">
        <v>32</v>
      </c>
      <c r="G6216">
        <v>1738</v>
      </c>
      <c r="H6216">
        <v>0.69999998807907104</v>
      </c>
      <c r="I6216" t="s">
        <v>392</v>
      </c>
      <c r="J6216" t="s">
        <v>393</v>
      </c>
    </row>
    <row r="6218" spans="1:10" x14ac:dyDescent="0.2">
      <c r="A6218" t="s">
        <v>394</v>
      </c>
    </row>
    <row r="6219" spans="1:10" x14ac:dyDescent="0.2">
      <c r="A6219" t="s">
        <v>395</v>
      </c>
      <c r="B6219" t="s">
        <v>396</v>
      </c>
      <c r="C6219">
        <v>2</v>
      </c>
      <c r="D6219">
        <v>3</v>
      </c>
      <c r="E6219">
        <v>4</v>
      </c>
      <c r="F6219">
        <v>5</v>
      </c>
    </row>
    <row r="6220" spans="1:10" x14ac:dyDescent="0.2">
      <c r="A6220">
        <v>1</v>
      </c>
      <c r="B6220" t="s">
        <v>397</v>
      </c>
      <c r="C6220" t="s">
        <v>398</v>
      </c>
      <c r="D6220" t="s">
        <v>392</v>
      </c>
      <c r="E6220" t="s">
        <v>399</v>
      </c>
      <c r="F6220" t="s">
        <v>400</v>
      </c>
    </row>
    <row r="6221" spans="1:10" x14ac:dyDescent="0.2">
      <c r="A6221">
        <v>2</v>
      </c>
      <c r="B6221" t="s">
        <v>392</v>
      </c>
      <c r="C6221" t="s">
        <v>401</v>
      </c>
      <c r="D6221" t="s">
        <v>392</v>
      </c>
      <c r="E6221" t="s">
        <v>402</v>
      </c>
      <c r="F6221" t="s">
        <v>403</v>
      </c>
    </row>
    <row r="6222" spans="1:10" x14ac:dyDescent="0.2">
      <c r="A6222">
        <v>3</v>
      </c>
      <c r="B6222" t="s">
        <v>392</v>
      </c>
      <c r="C6222" t="s">
        <v>404</v>
      </c>
      <c r="D6222" t="s">
        <v>392</v>
      </c>
      <c r="E6222" t="s">
        <v>405</v>
      </c>
      <c r="F6222" t="s">
        <v>40</v>
      </c>
    </row>
    <row r="6223" spans="1:10" x14ac:dyDescent="0.2">
      <c r="A6223">
        <v>4</v>
      </c>
      <c r="B6223" t="s">
        <v>392</v>
      </c>
      <c r="C6223" t="s">
        <v>392</v>
      </c>
      <c r="D6223" t="s">
        <v>392</v>
      </c>
      <c r="E6223" t="s">
        <v>406</v>
      </c>
      <c r="F6223" t="s">
        <v>392</v>
      </c>
    </row>
    <row r="6225" spans="1:8" x14ac:dyDescent="0.2">
      <c r="A6225" t="s">
        <v>407</v>
      </c>
    </row>
    <row r="6227" spans="1:8" x14ac:dyDescent="0.2">
      <c r="A6227" t="s">
        <v>408</v>
      </c>
    </row>
    <row r="6228" spans="1:8" x14ac:dyDescent="0.2">
      <c r="A6228" t="s">
        <v>21</v>
      </c>
      <c r="B6228" t="s">
        <v>22</v>
      </c>
      <c r="C6228" t="s">
        <v>409</v>
      </c>
      <c r="D6228" t="s">
        <v>43</v>
      </c>
      <c r="E6228" t="s">
        <v>410</v>
      </c>
      <c r="F6228" t="s">
        <v>46</v>
      </c>
      <c r="G6228" t="s">
        <v>47</v>
      </c>
      <c r="H6228" t="s">
        <v>30</v>
      </c>
    </row>
    <row r="6229" spans="1:8" x14ac:dyDescent="0.2">
      <c r="A6229">
        <v>1</v>
      </c>
      <c r="B6229" t="s">
        <v>30</v>
      </c>
      <c r="C6229" t="s">
        <v>411</v>
      </c>
      <c r="D6229">
        <v>3.7672998905181885</v>
      </c>
      <c r="E6229">
        <v>3.4723999500274658</v>
      </c>
      <c r="F6229">
        <v>21.532199859619141</v>
      </c>
      <c r="G6229">
        <v>0.16130000352859497</v>
      </c>
      <c r="H6229">
        <v>1</v>
      </c>
    </row>
    <row r="6230" spans="1:8" x14ac:dyDescent="0.2">
      <c r="A6230">
        <v>2</v>
      </c>
      <c r="B6230" t="s">
        <v>31</v>
      </c>
      <c r="C6230" t="s">
        <v>412</v>
      </c>
      <c r="D6230">
        <v>7.5739998817443848</v>
      </c>
      <c r="E6230">
        <v>1.614799976348877</v>
      </c>
      <c r="F6230">
        <v>1.996399998664856</v>
      </c>
      <c r="G6230">
        <v>0.80889999866485596</v>
      </c>
      <c r="H6230">
        <v>1</v>
      </c>
    </row>
    <row r="6231" spans="1:8" x14ac:dyDescent="0.2">
      <c r="A6231">
        <v>3</v>
      </c>
      <c r="B6231" t="s">
        <v>50</v>
      </c>
      <c r="C6231" t="s">
        <v>413</v>
      </c>
      <c r="D6231">
        <v>15.250300407409668</v>
      </c>
      <c r="E6231">
        <v>1.0709999799728394</v>
      </c>
      <c r="F6231">
        <v>1.2035000324249268</v>
      </c>
      <c r="G6231">
        <v>0.88969999551773071</v>
      </c>
      <c r="H6231">
        <v>1.0002000331878662</v>
      </c>
    </row>
    <row r="6232" spans="1:8" x14ac:dyDescent="0.2">
      <c r="A6232">
        <v>4</v>
      </c>
      <c r="B6232" t="s">
        <v>51</v>
      </c>
      <c r="C6232" t="s">
        <v>414</v>
      </c>
      <c r="D6232">
        <v>24.793899536132812</v>
      </c>
      <c r="E6232">
        <v>0.86309999227523804</v>
      </c>
      <c r="F6232">
        <v>0.93500000238418579</v>
      </c>
      <c r="G6232">
        <v>0.92309999465942383</v>
      </c>
      <c r="H6232">
        <v>1.0001000165939331</v>
      </c>
    </row>
    <row r="6233" spans="1:8" x14ac:dyDescent="0.2">
      <c r="A6233">
        <v>5</v>
      </c>
      <c r="B6233" t="s">
        <v>52</v>
      </c>
      <c r="C6233" t="s">
        <v>415</v>
      </c>
      <c r="D6233">
        <v>11.592599868774414</v>
      </c>
      <c r="E6233">
        <v>5.3768000602722168</v>
      </c>
      <c r="F6233">
        <v>10.723799705505371</v>
      </c>
      <c r="G6233">
        <v>0.49950000643730164</v>
      </c>
      <c r="H6233">
        <v>1.0038000345230103</v>
      </c>
    </row>
    <row r="6234" spans="1:8" x14ac:dyDescent="0.2">
      <c r="A6234">
        <v>6</v>
      </c>
      <c r="B6234" t="s">
        <v>53</v>
      </c>
      <c r="C6234" t="s">
        <v>416</v>
      </c>
      <c r="D6234">
        <v>21.579999923706055</v>
      </c>
      <c r="E6234">
        <v>3.6456000804901123</v>
      </c>
      <c r="F6234">
        <v>5.8873000144958496</v>
      </c>
      <c r="G6234">
        <v>0.61500000953674316</v>
      </c>
      <c r="H6234">
        <v>1.0068999528884888</v>
      </c>
    </row>
    <row r="6235" spans="1:8" x14ac:dyDescent="0.2">
      <c r="A6235">
        <v>7</v>
      </c>
      <c r="B6235" t="s">
        <v>54</v>
      </c>
      <c r="C6235" t="s">
        <v>414</v>
      </c>
      <c r="D6235">
        <v>55.340999603271484</v>
      </c>
      <c r="E6235">
        <v>3.2097001075744629</v>
      </c>
      <c r="F6235">
        <v>4.4021000862121582</v>
      </c>
      <c r="G6235">
        <v>0.72850000858306885</v>
      </c>
      <c r="H6235">
        <v>1.0009000301361084</v>
      </c>
    </row>
    <row r="6236" spans="1:8" x14ac:dyDescent="0.2">
      <c r="A6236">
        <v>8</v>
      </c>
      <c r="B6236" t="s">
        <v>55</v>
      </c>
      <c r="C6236" t="s">
        <v>416</v>
      </c>
      <c r="D6236">
        <v>20.350000381469727</v>
      </c>
      <c r="E6236">
        <v>4.6729998588562012</v>
      </c>
      <c r="F6236">
        <v>7.9214000701904297</v>
      </c>
      <c r="G6236">
        <v>0.58609998226165771</v>
      </c>
      <c r="H6236">
        <v>1.0065000057220459</v>
      </c>
    </row>
    <row r="6237" spans="1:8" x14ac:dyDescent="0.2">
      <c r="A6237">
        <v>9</v>
      </c>
      <c r="B6237" t="s">
        <v>56</v>
      </c>
      <c r="C6237" t="s">
        <v>417</v>
      </c>
      <c r="D6237">
        <v>23.877099990844727</v>
      </c>
      <c r="E6237">
        <v>0.19910000264644623</v>
      </c>
      <c r="F6237">
        <v>0.20250000059604645</v>
      </c>
      <c r="G6237">
        <v>0.98320001363754272</v>
      </c>
      <c r="H6237">
        <v>1</v>
      </c>
    </row>
    <row r="6238" spans="1:8" x14ac:dyDescent="0.2">
      <c r="A6238">
        <v>10</v>
      </c>
      <c r="B6238" t="s">
        <v>57</v>
      </c>
      <c r="C6238" t="s">
        <v>418</v>
      </c>
      <c r="D6238">
        <v>42.30059814453125</v>
      </c>
      <c r="E6238">
        <v>0.26780000329017639</v>
      </c>
      <c r="F6238">
        <v>0.27369999885559082</v>
      </c>
      <c r="G6238">
        <v>0.97869998216629028</v>
      </c>
      <c r="H6238">
        <v>1</v>
      </c>
    </row>
    <row r="6239" spans="1:8" x14ac:dyDescent="0.2">
      <c r="A6239">
        <v>11</v>
      </c>
      <c r="B6239" t="s">
        <v>58</v>
      </c>
      <c r="C6239" t="s">
        <v>419</v>
      </c>
      <c r="D6239">
        <v>99.9833984375</v>
      </c>
      <c r="E6239">
        <v>0.59130001068115234</v>
      </c>
      <c r="F6239">
        <v>0.60600000619888306</v>
      </c>
      <c r="G6239">
        <v>0.9757000207901001</v>
      </c>
      <c r="H6239">
        <v>1</v>
      </c>
    </row>
    <row r="6241" spans="1:9" x14ac:dyDescent="0.2">
      <c r="A6241" t="s">
        <v>420</v>
      </c>
    </row>
    <row r="6242" spans="1:9" x14ac:dyDescent="0.2">
      <c r="A6242" t="s">
        <v>21</v>
      </c>
      <c r="B6242" t="s">
        <v>22</v>
      </c>
      <c r="C6242" t="s">
        <v>421</v>
      </c>
      <c r="D6242" t="s">
        <v>24</v>
      </c>
      <c r="E6242" t="s">
        <v>422</v>
      </c>
      <c r="F6242" t="s">
        <v>423</v>
      </c>
      <c r="G6242" t="s">
        <v>27</v>
      </c>
      <c r="H6242" t="s">
        <v>424</v>
      </c>
      <c r="I6242" t="s">
        <v>425</v>
      </c>
    </row>
    <row r="6243" spans="1:9" x14ac:dyDescent="0.2">
      <c r="A6243">
        <v>1</v>
      </c>
      <c r="B6243" t="s">
        <v>30</v>
      </c>
      <c r="C6243">
        <v>2.0010000767456404E-8</v>
      </c>
      <c r="D6243">
        <v>518.70001220703125</v>
      </c>
      <c r="E6243">
        <v>137.5</v>
      </c>
      <c r="F6243">
        <v>84</v>
      </c>
      <c r="G6243">
        <v>0.74000000953674316</v>
      </c>
      <c r="H6243" t="s">
        <v>426</v>
      </c>
      <c r="I6243" t="s">
        <v>427</v>
      </c>
    </row>
    <row r="6244" spans="1:9" x14ac:dyDescent="0.2">
      <c r="A6244">
        <v>2</v>
      </c>
      <c r="B6244" t="s">
        <v>31</v>
      </c>
      <c r="C6244">
        <v>2.0010000767456404E-8</v>
      </c>
      <c r="D6244">
        <v>2201.199951171875</v>
      </c>
      <c r="E6244">
        <v>15.699999809265137</v>
      </c>
      <c r="F6244">
        <v>11</v>
      </c>
      <c r="G6244">
        <v>0.30000001192092896</v>
      </c>
      <c r="H6244" t="s">
        <v>426</v>
      </c>
      <c r="I6244" t="s">
        <v>428</v>
      </c>
    </row>
    <row r="6245" spans="1:9" x14ac:dyDescent="0.2">
      <c r="A6245">
        <v>3</v>
      </c>
      <c r="B6245" t="s">
        <v>32</v>
      </c>
      <c r="C6245">
        <v>2.0010000767456404E-8</v>
      </c>
      <c r="D6245">
        <v>5679.7998046875</v>
      </c>
      <c r="E6245">
        <v>33.599998474121094</v>
      </c>
      <c r="F6245">
        <v>22.700000762939453</v>
      </c>
      <c r="G6245">
        <v>0.18999999761581421</v>
      </c>
      <c r="H6245" t="s">
        <v>426</v>
      </c>
      <c r="I6245" t="s">
        <v>429</v>
      </c>
    </row>
    <row r="6246" spans="1:9" x14ac:dyDescent="0.2">
      <c r="A6246">
        <v>4</v>
      </c>
      <c r="B6246" t="s">
        <v>33</v>
      </c>
      <c r="C6246">
        <v>1.9990000765801597E-8</v>
      </c>
      <c r="D6246">
        <v>9333.5</v>
      </c>
      <c r="E6246">
        <v>48.799999237060547</v>
      </c>
      <c r="F6246">
        <v>43.299999237060547</v>
      </c>
      <c r="G6246">
        <v>0.15000000596046448</v>
      </c>
      <c r="H6246" t="s">
        <v>426</v>
      </c>
      <c r="I6246" t="s">
        <v>430</v>
      </c>
    </row>
    <row r="6247" spans="1:9" x14ac:dyDescent="0.2">
      <c r="A6247">
        <v>5</v>
      </c>
      <c r="B6247" t="s">
        <v>34</v>
      </c>
      <c r="C6247">
        <v>1.9990000765801597E-8</v>
      </c>
      <c r="D6247">
        <v>946.0999755859375</v>
      </c>
      <c r="E6247">
        <v>8</v>
      </c>
      <c r="F6247">
        <v>6</v>
      </c>
      <c r="G6247">
        <v>0.46000000834465027</v>
      </c>
      <c r="H6247" t="s">
        <v>426</v>
      </c>
      <c r="I6247" t="s">
        <v>431</v>
      </c>
    </row>
    <row r="6248" spans="1:9" x14ac:dyDescent="0.2">
      <c r="A6248">
        <v>6</v>
      </c>
      <c r="B6248" t="s">
        <v>35</v>
      </c>
      <c r="C6248">
        <v>1.9999999878450581E-8</v>
      </c>
      <c r="D6248">
        <v>3476.10009765625</v>
      </c>
      <c r="E6248">
        <v>37.200000762939453</v>
      </c>
      <c r="F6248">
        <v>18.200000762939453</v>
      </c>
      <c r="G6248">
        <v>0.23999999463558197</v>
      </c>
      <c r="H6248" t="s">
        <v>426</v>
      </c>
      <c r="I6248" t="s">
        <v>432</v>
      </c>
    </row>
    <row r="6249" spans="1:9" x14ac:dyDescent="0.2">
      <c r="A6249">
        <v>7</v>
      </c>
      <c r="B6249" t="s">
        <v>36</v>
      </c>
      <c r="C6249">
        <v>1.9990000765801597E-8</v>
      </c>
      <c r="D6249">
        <v>10542.5</v>
      </c>
      <c r="E6249">
        <v>126.69999694824219</v>
      </c>
      <c r="F6249">
        <v>38.400001525878906</v>
      </c>
      <c r="G6249">
        <v>0.14000000059604645</v>
      </c>
      <c r="H6249" t="s">
        <v>426</v>
      </c>
      <c r="I6249" t="s">
        <v>430</v>
      </c>
    </row>
    <row r="6250" spans="1:9" x14ac:dyDescent="0.2">
      <c r="A6250">
        <v>8</v>
      </c>
      <c r="B6250" t="s">
        <v>37</v>
      </c>
      <c r="C6250">
        <v>1.9999999878450581E-8</v>
      </c>
      <c r="D6250">
        <v>2742.5</v>
      </c>
      <c r="E6250">
        <v>17.200000762939453</v>
      </c>
      <c r="F6250">
        <v>15</v>
      </c>
      <c r="G6250">
        <v>0.27000001072883606</v>
      </c>
      <c r="H6250" t="s">
        <v>426</v>
      </c>
      <c r="I6250" t="s">
        <v>432</v>
      </c>
    </row>
    <row r="6251" spans="1:9" x14ac:dyDescent="0.2">
      <c r="A6251">
        <v>9</v>
      </c>
      <c r="B6251" t="s">
        <v>38</v>
      </c>
      <c r="C6251">
        <v>1.9990000765801597E-8</v>
      </c>
      <c r="D6251">
        <v>2234.10009765625</v>
      </c>
      <c r="E6251">
        <v>26</v>
      </c>
      <c r="F6251">
        <v>23.200000762939453</v>
      </c>
      <c r="G6251">
        <v>0.30000001192092896</v>
      </c>
      <c r="H6251" t="s">
        <v>426</v>
      </c>
      <c r="I6251" t="s">
        <v>433</v>
      </c>
    </row>
    <row r="6252" spans="1:9" x14ac:dyDescent="0.2">
      <c r="A6252">
        <v>10</v>
      </c>
      <c r="B6252" t="s">
        <v>39</v>
      </c>
      <c r="C6252">
        <v>1.9990000765801597E-8</v>
      </c>
      <c r="D6252">
        <v>3787.300048828125</v>
      </c>
      <c r="E6252">
        <v>69.599998474121094</v>
      </c>
      <c r="F6252">
        <v>20.200000762939453</v>
      </c>
      <c r="G6252">
        <v>0.23000000417232513</v>
      </c>
      <c r="H6252" t="s">
        <v>426</v>
      </c>
      <c r="I6252" t="s">
        <v>434</v>
      </c>
    </row>
    <row r="6253" spans="1:9" x14ac:dyDescent="0.2">
      <c r="A6253">
        <v>11</v>
      </c>
      <c r="B6253" t="s">
        <v>40</v>
      </c>
      <c r="C6253">
        <v>2.0010000767456404E-8</v>
      </c>
      <c r="D6253">
        <v>4901</v>
      </c>
      <c r="E6253">
        <v>11.699999809265137</v>
      </c>
      <c r="F6253">
        <v>9.8999996185302734</v>
      </c>
      <c r="G6253">
        <v>0.20000000298023224</v>
      </c>
      <c r="H6253" t="s">
        <v>426</v>
      </c>
      <c r="I6253" t="s">
        <v>435</v>
      </c>
    </row>
    <row r="6255" spans="1:9" x14ac:dyDescent="0.2">
      <c r="A6255" t="s">
        <v>62</v>
      </c>
    </row>
    <row r="6258" spans="1:10" x14ac:dyDescent="0.2">
      <c r="A6258" t="s">
        <v>368</v>
      </c>
    </row>
    <row r="6259" spans="1:10" x14ac:dyDescent="0.2">
      <c r="A6259" t="s">
        <v>369</v>
      </c>
    </row>
    <row r="6260" spans="1:10" x14ac:dyDescent="0.2">
      <c r="A6260" t="s">
        <v>21</v>
      </c>
      <c r="B6260" t="s">
        <v>22</v>
      </c>
      <c r="C6260" t="s">
        <v>370</v>
      </c>
      <c r="D6260" t="s">
        <v>371</v>
      </c>
      <c r="E6260" t="s">
        <v>372</v>
      </c>
      <c r="F6260" t="s">
        <v>373</v>
      </c>
      <c r="G6260" t="s">
        <v>374</v>
      </c>
      <c r="H6260" t="s">
        <v>375</v>
      </c>
      <c r="I6260" t="s">
        <v>376</v>
      </c>
      <c r="J6260" t="s">
        <v>377</v>
      </c>
    </row>
    <row r="6261" spans="1:10" x14ac:dyDescent="0.2">
      <c r="A6261">
        <v>1</v>
      </c>
      <c r="B6261" t="s">
        <v>30</v>
      </c>
      <c r="C6261" t="s">
        <v>378</v>
      </c>
      <c r="D6261" t="s">
        <v>379</v>
      </c>
      <c r="E6261">
        <v>1</v>
      </c>
      <c r="F6261">
        <v>15</v>
      </c>
      <c r="G6261">
        <v>84.869003295898438</v>
      </c>
      <c r="H6261">
        <v>1.8320000171661377</v>
      </c>
      <c r="I6261">
        <v>6</v>
      </c>
      <c r="J6261">
        <v>5</v>
      </c>
    </row>
    <row r="6262" spans="1:10" x14ac:dyDescent="0.2">
      <c r="A6262">
        <v>2</v>
      </c>
      <c r="B6262" t="s">
        <v>31</v>
      </c>
      <c r="C6262" t="s">
        <v>378</v>
      </c>
      <c r="D6262" t="s">
        <v>380</v>
      </c>
      <c r="E6262">
        <v>2</v>
      </c>
      <c r="F6262">
        <v>15</v>
      </c>
      <c r="G6262">
        <v>151.10800170898438</v>
      </c>
      <c r="H6262">
        <v>0.47277998924255371</v>
      </c>
      <c r="I6262">
        <v>2</v>
      </c>
      <c r="J6262">
        <v>2</v>
      </c>
    </row>
    <row r="6263" spans="1:10" x14ac:dyDescent="0.2">
      <c r="A6263">
        <v>3</v>
      </c>
      <c r="B6263" t="s">
        <v>32</v>
      </c>
      <c r="C6263" t="s">
        <v>378</v>
      </c>
      <c r="D6263" t="s">
        <v>380</v>
      </c>
      <c r="E6263">
        <v>2</v>
      </c>
      <c r="F6263">
        <v>15</v>
      </c>
      <c r="G6263">
        <v>119.48699951171875</v>
      </c>
      <c r="H6263">
        <v>0.37413999438285828</v>
      </c>
      <c r="I6263">
        <v>3</v>
      </c>
      <c r="J6263">
        <v>7</v>
      </c>
    </row>
    <row r="6264" spans="1:10" x14ac:dyDescent="0.2">
      <c r="A6264">
        <v>4</v>
      </c>
      <c r="B6264" t="s">
        <v>33</v>
      </c>
      <c r="C6264" t="s">
        <v>378</v>
      </c>
      <c r="D6264" t="s">
        <v>380</v>
      </c>
      <c r="E6264">
        <v>2</v>
      </c>
      <c r="F6264">
        <v>15</v>
      </c>
      <c r="G6264">
        <v>107.24500274658203</v>
      </c>
      <c r="H6264">
        <v>0.33583998680114746</v>
      </c>
      <c r="I6264">
        <v>2</v>
      </c>
      <c r="J6264">
        <v>2.4000000953674316</v>
      </c>
    </row>
    <row r="6265" spans="1:10" x14ac:dyDescent="0.2">
      <c r="A6265">
        <v>5</v>
      </c>
      <c r="B6265" t="s">
        <v>34</v>
      </c>
      <c r="C6265" t="s">
        <v>378</v>
      </c>
      <c r="D6265" t="s">
        <v>381</v>
      </c>
      <c r="E6265">
        <v>4</v>
      </c>
      <c r="F6265">
        <v>15</v>
      </c>
      <c r="G6265">
        <v>129.45700073242188</v>
      </c>
      <c r="H6265">
        <v>1.1910099983215332</v>
      </c>
      <c r="I6265">
        <v>4.9000000953674316</v>
      </c>
      <c r="J6265">
        <v>4.1999998092651367</v>
      </c>
    </row>
    <row r="6266" spans="1:10" x14ac:dyDescent="0.2">
      <c r="A6266">
        <v>6</v>
      </c>
      <c r="B6266" t="s">
        <v>35</v>
      </c>
      <c r="C6266" t="s">
        <v>378</v>
      </c>
      <c r="D6266" t="s">
        <v>381</v>
      </c>
      <c r="E6266">
        <v>4</v>
      </c>
      <c r="F6266">
        <v>15</v>
      </c>
      <c r="G6266">
        <v>90.679000854492188</v>
      </c>
      <c r="H6266">
        <v>0.83393001556396484</v>
      </c>
      <c r="I6266">
        <v>5.5</v>
      </c>
      <c r="J6266">
        <v>5.9000000953674316</v>
      </c>
    </row>
    <row r="6267" spans="1:10" x14ac:dyDescent="0.2">
      <c r="A6267">
        <v>7</v>
      </c>
      <c r="B6267" t="s">
        <v>36</v>
      </c>
      <c r="C6267" t="s">
        <v>378</v>
      </c>
      <c r="D6267" t="s">
        <v>381</v>
      </c>
      <c r="E6267">
        <v>4</v>
      </c>
      <c r="F6267">
        <v>15</v>
      </c>
      <c r="G6267">
        <v>77.502998352050781</v>
      </c>
      <c r="H6267">
        <v>0.71253997087478638</v>
      </c>
      <c r="I6267">
        <v>3.2999999523162842</v>
      </c>
      <c r="J6267">
        <v>4.0999999046325684</v>
      </c>
    </row>
    <row r="6268" spans="1:10" x14ac:dyDescent="0.2">
      <c r="A6268">
        <v>8</v>
      </c>
      <c r="B6268" t="s">
        <v>37</v>
      </c>
      <c r="C6268" t="s">
        <v>378</v>
      </c>
      <c r="D6268" t="s">
        <v>381</v>
      </c>
      <c r="E6268">
        <v>4</v>
      </c>
      <c r="F6268">
        <v>15</v>
      </c>
      <c r="G6268">
        <v>107.51300048828125</v>
      </c>
      <c r="H6268">
        <v>0.98900002241134644</v>
      </c>
      <c r="I6268">
        <v>7.5</v>
      </c>
      <c r="J6268">
        <v>3</v>
      </c>
    </row>
    <row r="6269" spans="1:10" x14ac:dyDescent="0.2">
      <c r="A6269">
        <v>9</v>
      </c>
      <c r="B6269" t="s">
        <v>38</v>
      </c>
      <c r="C6269" t="s">
        <v>378</v>
      </c>
      <c r="D6269" t="s">
        <v>382</v>
      </c>
      <c r="E6269">
        <v>5</v>
      </c>
      <c r="F6269">
        <v>15</v>
      </c>
      <c r="G6269">
        <v>134.93400573730469</v>
      </c>
      <c r="H6269">
        <v>0.19359999895095825</v>
      </c>
      <c r="I6269">
        <v>3.5</v>
      </c>
      <c r="J6269">
        <v>3.5999999046325684</v>
      </c>
    </row>
    <row r="6270" spans="1:10" x14ac:dyDescent="0.2">
      <c r="A6270">
        <v>10</v>
      </c>
      <c r="B6270" t="s">
        <v>39</v>
      </c>
      <c r="C6270" t="s">
        <v>378</v>
      </c>
      <c r="D6270" t="s">
        <v>382</v>
      </c>
      <c r="E6270">
        <v>5</v>
      </c>
      <c r="F6270">
        <v>15</v>
      </c>
      <c r="G6270">
        <v>146.42500305175781</v>
      </c>
      <c r="H6270">
        <v>0.21017999947071075</v>
      </c>
      <c r="I6270">
        <v>1</v>
      </c>
      <c r="J6270">
        <v>3.2999999523162842</v>
      </c>
    </row>
    <row r="6271" spans="1:10" x14ac:dyDescent="0.2">
      <c r="A6271">
        <v>11</v>
      </c>
      <c r="B6271" t="s">
        <v>40</v>
      </c>
      <c r="C6271" t="s">
        <v>378</v>
      </c>
      <c r="D6271" t="s">
        <v>382</v>
      </c>
      <c r="E6271">
        <v>5</v>
      </c>
      <c r="F6271">
        <v>15</v>
      </c>
      <c r="G6271">
        <v>191.38900756835938</v>
      </c>
      <c r="H6271">
        <v>0.27485001087188721</v>
      </c>
      <c r="I6271">
        <v>3</v>
      </c>
      <c r="J6271">
        <v>4</v>
      </c>
    </row>
    <row r="6273" spans="1:10" x14ac:dyDescent="0.2">
      <c r="A6273" t="s">
        <v>21</v>
      </c>
      <c r="B6273" t="s">
        <v>22</v>
      </c>
      <c r="C6273" t="s">
        <v>383</v>
      </c>
      <c r="D6273" t="s">
        <v>384</v>
      </c>
      <c r="E6273" t="s">
        <v>385</v>
      </c>
      <c r="F6273" t="s">
        <v>386</v>
      </c>
      <c r="G6273" t="s">
        <v>387</v>
      </c>
      <c r="H6273" t="s">
        <v>388</v>
      </c>
      <c r="I6273" t="s">
        <v>389</v>
      </c>
      <c r="J6273" t="s">
        <v>390</v>
      </c>
    </row>
    <row r="6274" spans="1:10" x14ac:dyDescent="0.2">
      <c r="A6274">
        <v>1</v>
      </c>
      <c r="B6274" t="s">
        <v>30</v>
      </c>
      <c r="C6274">
        <v>10</v>
      </c>
      <c r="D6274">
        <v>5</v>
      </c>
      <c r="E6274">
        <v>1</v>
      </c>
      <c r="F6274">
        <v>64</v>
      </c>
      <c r="G6274">
        <v>1630</v>
      </c>
      <c r="H6274">
        <v>0.69999998807907104</v>
      </c>
      <c r="I6274">
        <v>9.3000001907348633</v>
      </c>
      <c r="J6274" t="s">
        <v>391</v>
      </c>
    </row>
    <row r="6275" spans="1:10" x14ac:dyDescent="0.2">
      <c r="A6275">
        <v>2</v>
      </c>
      <c r="B6275" t="s">
        <v>31</v>
      </c>
      <c r="C6275">
        <v>20</v>
      </c>
      <c r="D6275">
        <v>10</v>
      </c>
      <c r="E6275">
        <v>0</v>
      </c>
      <c r="F6275">
        <v>64</v>
      </c>
      <c r="G6275">
        <v>1686</v>
      </c>
      <c r="H6275">
        <v>0.69999998807907104</v>
      </c>
      <c r="I6275" t="s">
        <v>392</v>
      </c>
      <c r="J6275" t="s">
        <v>393</v>
      </c>
    </row>
    <row r="6276" spans="1:10" x14ac:dyDescent="0.2">
      <c r="A6276">
        <v>3</v>
      </c>
      <c r="B6276" t="s">
        <v>32</v>
      </c>
      <c r="C6276">
        <v>20</v>
      </c>
      <c r="D6276">
        <v>10</v>
      </c>
      <c r="E6276">
        <v>0</v>
      </c>
      <c r="F6276">
        <v>64</v>
      </c>
      <c r="G6276">
        <v>1672</v>
      </c>
      <c r="H6276">
        <v>0.69999998807907104</v>
      </c>
      <c r="I6276" t="s">
        <v>392</v>
      </c>
      <c r="J6276" t="s">
        <v>393</v>
      </c>
    </row>
    <row r="6277" spans="1:10" x14ac:dyDescent="0.2">
      <c r="A6277">
        <v>4</v>
      </c>
      <c r="B6277" t="s">
        <v>33</v>
      </c>
      <c r="C6277">
        <v>20</v>
      </c>
      <c r="D6277">
        <v>10</v>
      </c>
      <c r="E6277">
        <v>1</v>
      </c>
      <c r="F6277">
        <v>64</v>
      </c>
      <c r="G6277">
        <v>1664</v>
      </c>
      <c r="H6277">
        <v>0.69999998807907104</v>
      </c>
      <c r="I6277" t="s">
        <v>392</v>
      </c>
      <c r="J6277" t="s">
        <v>393</v>
      </c>
    </row>
    <row r="6278" spans="1:10" x14ac:dyDescent="0.2">
      <c r="A6278">
        <v>5</v>
      </c>
      <c r="B6278" t="s">
        <v>34</v>
      </c>
      <c r="C6278">
        <v>10</v>
      </c>
      <c r="D6278">
        <v>5</v>
      </c>
      <c r="E6278">
        <v>1</v>
      </c>
      <c r="F6278">
        <v>32</v>
      </c>
      <c r="G6278">
        <v>1658</v>
      </c>
      <c r="H6278">
        <v>0.69999998807907104</v>
      </c>
      <c r="I6278">
        <v>9.3000001907348633</v>
      </c>
      <c r="J6278" t="s">
        <v>391</v>
      </c>
    </row>
    <row r="6279" spans="1:10" x14ac:dyDescent="0.2">
      <c r="A6279">
        <v>6</v>
      </c>
      <c r="B6279" t="s">
        <v>35</v>
      </c>
      <c r="C6279">
        <v>20</v>
      </c>
      <c r="D6279">
        <v>10</v>
      </c>
      <c r="E6279">
        <v>1</v>
      </c>
      <c r="F6279">
        <v>32</v>
      </c>
      <c r="G6279">
        <v>1632</v>
      </c>
      <c r="H6279">
        <v>0.69999998807907104</v>
      </c>
      <c r="I6279">
        <v>9.3000001907348633</v>
      </c>
      <c r="J6279" t="s">
        <v>391</v>
      </c>
    </row>
    <row r="6280" spans="1:10" x14ac:dyDescent="0.2">
      <c r="A6280">
        <v>7</v>
      </c>
      <c r="B6280" t="s">
        <v>36</v>
      </c>
      <c r="C6280">
        <v>20</v>
      </c>
      <c r="D6280">
        <v>10</v>
      </c>
      <c r="E6280">
        <v>1</v>
      </c>
      <c r="F6280">
        <v>32</v>
      </c>
      <c r="G6280">
        <v>1622</v>
      </c>
      <c r="H6280">
        <v>0.69999998807907104</v>
      </c>
      <c r="I6280">
        <v>9.3000001907348633</v>
      </c>
      <c r="J6280" t="s">
        <v>391</v>
      </c>
    </row>
    <row r="6281" spans="1:10" x14ac:dyDescent="0.2">
      <c r="A6281">
        <v>8</v>
      </c>
      <c r="B6281" t="s">
        <v>37</v>
      </c>
      <c r="C6281">
        <v>20</v>
      </c>
      <c r="D6281">
        <v>10</v>
      </c>
      <c r="E6281">
        <v>1</v>
      </c>
      <c r="F6281">
        <v>32</v>
      </c>
      <c r="G6281">
        <v>1642</v>
      </c>
      <c r="H6281">
        <v>0.69999998807907104</v>
      </c>
      <c r="I6281">
        <v>9.3000001907348633</v>
      </c>
      <c r="J6281" t="s">
        <v>391</v>
      </c>
    </row>
    <row r="6282" spans="1:10" x14ac:dyDescent="0.2">
      <c r="A6282">
        <v>9</v>
      </c>
      <c r="B6282" t="s">
        <v>38</v>
      </c>
      <c r="C6282">
        <v>20</v>
      </c>
      <c r="D6282">
        <v>10</v>
      </c>
      <c r="E6282">
        <v>1</v>
      </c>
      <c r="F6282">
        <v>32</v>
      </c>
      <c r="G6282">
        <v>1690</v>
      </c>
      <c r="H6282">
        <v>0.69999998807907104</v>
      </c>
      <c r="I6282" t="s">
        <v>392</v>
      </c>
      <c r="J6282" t="s">
        <v>393</v>
      </c>
    </row>
    <row r="6283" spans="1:10" x14ac:dyDescent="0.2">
      <c r="A6283">
        <v>10</v>
      </c>
      <c r="B6283" t="s">
        <v>39</v>
      </c>
      <c r="C6283">
        <v>30</v>
      </c>
      <c r="D6283">
        <v>15</v>
      </c>
      <c r="E6283">
        <v>0</v>
      </c>
      <c r="F6283">
        <v>32</v>
      </c>
      <c r="G6283">
        <v>1706</v>
      </c>
      <c r="H6283">
        <v>0.69999998807907104</v>
      </c>
      <c r="I6283" t="s">
        <v>392</v>
      </c>
      <c r="J6283" t="s">
        <v>393</v>
      </c>
    </row>
    <row r="6284" spans="1:10" x14ac:dyDescent="0.2">
      <c r="A6284">
        <v>11</v>
      </c>
      <c r="B6284" t="s">
        <v>40</v>
      </c>
      <c r="C6284">
        <v>30</v>
      </c>
      <c r="D6284">
        <v>15</v>
      </c>
      <c r="E6284">
        <v>1</v>
      </c>
      <c r="F6284">
        <v>32</v>
      </c>
      <c r="G6284">
        <v>1738</v>
      </c>
      <c r="H6284">
        <v>0.69999998807907104</v>
      </c>
      <c r="I6284" t="s">
        <v>392</v>
      </c>
      <c r="J6284" t="s">
        <v>393</v>
      </c>
    </row>
    <row r="6286" spans="1:10" x14ac:dyDescent="0.2">
      <c r="A6286" t="s">
        <v>394</v>
      </c>
    </row>
    <row r="6287" spans="1:10" x14ac:dyDescent="0.2">
      <c r="A6287" t="s">
        <v>395</v>
      </c>
      <c r="B6287" t="s">
        <v>396</v>
      </c>
      <c r="C6287">
        <v>2</v>
      </c>
      <c r="D6287">
        <v>3</v>
      </c>
      <c r="E6287">
        <v>4</v>
      </c>
      <c r="F6287">
        <v>5</v>
      </c>
    </row>
    <row r="6288" spans="1:10" x14ac:dyDescent="0.2">
      <c r="A6288">
        <v>1</v>
      </c>
      <c r="B6288" t="s">
        <v>397</v>
      </c>
      <c r="C6288" t="s">
        <v>398</v>
      </c>
      <c r="D6288" t="s">
        <v>392</v>
      </c>
      <c r="E6288" t="s">
        <v>399</v>
      </c>
      <c r="F6288" t="s">
        <v>400</v>
      </c>
    </row>
    <row r="6289" spans="1:8" x14ac:dyDescent="0.2">
      <c r="A6289">
        <v>2</v>
      </c>
      <c r="B6289" t="s">
        <v>392</v>
      </c>
      <c r="C6289" t="s">
        <v>401</v>
      </c>
      <c r="D6289" t="s">
        <v>392</v>
      </c>
      <c r="E6289" t="s">
        <v>402</v>
      </c>
      <c r="F6289" t="s">
        <v>403</v>
      </c>
    </row>
    <row r="6290" spans="1:8" x14ac:dyDescent="0.2">
      <c r="A6290">
        <v>3</v>
      </c>
      <c r="B6290" t="s">
        <v>392</v>
      </c>
      <c r="C6290" t="s">
        <v>404</v>
      </c>
      <c r="D6290" t="s">
        <v>392</v>
      </c>
      <c r="E6290" t="s">
        <v>405</v>
      </c>
      <c r="F6290" t="s">
        <v>40</v>
      </c>
    </row>
    <row r="6291" spans="1:8" x14ac:dyDescent="0.2">
      <c r="A6291">
        <v>4</v>
      </c>
      <c r="B6291" t="s">
        <v>392</v>
      </c>
      <c r="C6291" t="s">
        <v>392</v>
      </c>
      <c r="D6291" t="s">
        <v>392</v>
      </c>
      <c r="E6291" t="s">
        <v>406</v>
      </c>
      <c r="F6291" t="s">
        <v>392</v>
      </c>
    </row>
    <row r="6293" spans="1:8" x14ac:dyDescent="0.2">
      <c r="A6293" t="s">
        <v>407</v>
      </c>
    </row>
    <row r="6295" spans="1:8" x14ac:dyDescent="0.2">
      <c r="A6295" t="s">
        <v>408</v>
      </c>
    </row>
    <row r="6296" spans="1:8" x14ac:dyDescent="0.2">
      <c r="A6296" t="s">
        <v>21</v>
      </c>
      <c r="B6296" t="s">
        <v>22</v>
      </c>
      <c r="C6296" t="s">
        <v>409</v>
      </c>
      <c r="D6296" t="s">
        <v>43</v>
      </c>
      <c r="E6296" t="s">
        <v>410</v>
      </c>
      <c r="F6296" t="s">
        <v>46</v>
      </c>
      <c r="G6296" t="s">
        <v>47</v>
      </c>
      <c r="H6296" t="s">
        <v>30</v>
      </c>
    </row>
    <row r="6297" spans="1:8" x14ac:dyDescent="0.2">
      <c r="A6297">
        <v>1</v>
      </c>
      <c r="B6297" t="s">
        <v>30</v>
      </c>
      <c r="C6297" t="s">
        <v>411</v>
      </c>
      <c r="D6297">
        <v>3.7672998905181885</v>
      </c>
      <c r="E6297">
        <v>3.4723999500274658</v>
      </c>
      <c r="F6297">
        <v>21.532199859619141</v>
      </c>
      <c r="G6297">
        <v>0.16130000352859497</v>
      </c>
      <c r="H6297">
        <v>1</v>
      </c>
    </row>
    <row r="6298" spans="1:8" x14ac:dyDescent="0.2">
      <c r="A6298">
        <v>2</v>
      </c>
      <c r="B6298" t="s">
        <v>31</v>
      </c>
      <c r="C6298" t="s">
        <v>412</v>
      </c>
      <c r="D6298">
        <v>7.5739998817443848</v>
      </c>
      <c r="E6298">
        <v>1.614799976348877</v>
      </c>
      <c r="F6298">
        <v>1.996399998664856</v>
      </c>
      <c r="G6298">
        <v>0.80889999866485596</v>
      </c>
      <c r="H6298">
        <v>1</v>
      </c>
    </row>
    <row r="6299" spans="1:8" x14ac:dyDescent="0.2">
      <c r="A6299">
        <v>3</v>
      </c>
      <c r="B6299" t="s">
        <v>50</v>
      </c>
      <c r="C6299" t="s">
        <v>413</v>
      </c>
      <c r="D6299">
        <v>15.250300407409668</v>
      </c>
      <c r="E6299">
        <v>1.0709999799728394</v>
      </c>
      <c r="F6299">
        <v>1.2035000324249268</v>
      </c>
      <c r="G6299">
        <v>0.88969999551773071</v>
      </c>
      <c r="H6299">
        <v>1.0002000331878662</v>
      </c>
    </row>
    <row r="6300" spans="1:8" x14ac:dyDescent="0.2">
      <c r="A6300">
        <v>4</v>
      </c>
      <c r="B6300" t="s">
        <v>51</v>
      </c>
      <c r="C6300" t="s">
        <v>414</v>
      </c>
      <c r="D6300">
        <v>24.793899536132812</v>
      </c>
      <c r="E6300">
        <v>0.86309999227523804</v>
      </c>
      <c r="F6300">
        <v>0.93500000238418579</v>
      </c>
      <c r="G6300">
        <v>0.92309999465942383</v>
      </c>
      <c r="H6300">
        <v>1.0001000165939331</v>
      </c>
    </row>
    <row r="6301" spans="1:8" x14ac:dyDescent="0.2">
      <c r="A6301">
        <v>5</v>
      </c>
      <c r="B6301" t="s">
        <v>52</v>
      </c>
      <c r="C6301" t="s">
        <v>415</v>
      </c>
      <c r="D6301">
        <v>11.592599868774414</v>
      </c>
      <c r="E6301">
        <v>5.3768000602722168</v>
      </c>
      <c r="F6301">
        <v>10.723799705505371</v>
      </c>
      <c r="G6301">
        <v>0.49950000643730164</v>
      </c>
      <c r="H6301">
        <v>1.0038000345230103</v>
      </c>
    </row>
    <row r="6302" spans="1:8" x14ac:dyDescent="0.2">
      <c r="A6302">
        <v>6</v>
      </c>
      <c r="B6302" t="s">
        <v>53</v>
      </c>
      <c r="C6302" t="s">
        <v>416</v>
      </c>
      <c r="D6302">
        <v>21.579999923706055</v>
      </c>
      <c r="E6302">
        <v>3.6456000804901123</v>
      </c>
      <c r="F6302">
        <v>5.8873000144958496</v>
      </c>
      <c r="G6302">
        <v>0.61500000953674316</v>
      </c>
      <c r="H6302">
        <v>1.0068999528884888</v>
      </c>
    </row>
    <row r="6303" spans="1:8" x14ac:dyDescent="0.2">
      <c r="A6303">
        <v>7</v>
      </c>
      <c r="B6303" t="s">
        <v>54</v>
      </c>
      <c r="C6303" t="s">
        <v>414</v>
      </c>
      <c r="D6303">
        <v>55.340999603271484</v>
      </c>
      <c r="E6303">
        <v>3.2097001075744629</v>
      </c>
      <c r="F6303">
        <v>4.4021000862121582</v>
      </c>
      <c r="G6303">
        <v>0.72850000858306885</v>
      </c>
      <c r="H6303">
        <v>1.0009000301361084</v>
      </c>
    </row>
    <row r="6304" spans="1:8" x14ac:dyDescent="0.2">
      <c r="A6304">
        <v>8</v>
      </c>
      <c r="B6304" t="s">
        <v>55</v>
      </c>
      <c r="C6304" t="s">
        <v>416</v>
      </c>
      <c r="D6304">
        <v>20.350000381469727</v>
      </c>
      <c r="E6304">
        <v>4.6729998588562012</v>
      </c>
      <c r="F6304">
        <v>7.9214000701904297</v>
      </c>
      <c r="G6304">
        <v>0.58609998226165771</v>
      </c>
      <c r="H6304">
        <v>1.0065000057220459</v>
      </c>
    </row>
    <row r="6305" spans="1:9" x14ac:dyDescent="0.2">
      <c r="A6305">
        <v>9</v>
      </c>
      <c r="B6305" t="s">
        <v>56</v>
      </c>
      <c r="C6305" t="s">
        <v>417</v>
      </c>
      <c r="D6305">
        <v>23.877099990844727</v>
      </c>
      <c r="E6305">
        <v>0.19910000264644623</v>
      </c>
      <c r="F6305">
        <v>0.20250000059604645</v>
      </c>
      <c r="G6305">
        <v>0.98320001363754272</v>
      </c>
      <c r="H6305">
        <v>1</v>
      </c>
    </row>
    <row r="6306" spans="1:9" x14ac:dyDescent="0.2">
      <c r="A6306">
        <v>10</v>
      </c>
      <c r="B6306" t="s">
        <v>57</v>
      </c>
      <c r="C6306" t="s">
        <v>418</v>
      </c>
      <c r="D6306">
        <v>42.30059814453125</v>
      </c>
      <c r="E6306">
        <v>0.26780000329017639</v>
      </c>
      <c r="F6306">
        <v>0.27369999885559082</v>
      </c>
      <c r="G6306">
        <v>0.97869998216629028</v>
      </c>
      <c r="H6306">
        <v>1</v>
      </c>
    </row>
    <row r="6307" spans="1:9" x14ac:dyDescent="0.2">
      <c r="A6307">
        <v>11</v>
      </c>
      <c r="B6307" t="s">
        <v>58</v>
      </c>
      <c r="C6307" t="s">
        <v>419</v>
      </c>
      <c r="D6307">
        <v>99.9833984375</v>
      </c>
      <c r="E6307">
        <v>0.59130001068115234</v>
      </c>
      <c r="F6307">
        <v>0.60600000619888306</v>
      </c>
      <c r="G6307">
        <v>0.9757000207901001</v>
      </c>
      <c r="H6307">
        <v>1</v>
      </c>
    </row>
    <row r="6309" spans="1:9" x14ac:dyDescent="0.2">
      <c r="A6309" t="s">
        <v>420</v>
      </c>
    </row>
    <row r="6310" spans="1:9" x14ac:dyDescent="0.2">
      <c r="A6310" t="s">
        <v>21</v>
      </c>
      <c r="B6310" t="s">
        <v>22</v>
      </c>
      <c r="C6310" t="s">
        <v>421</v>
      </c>
      <c r="D6310" t="s">
        <v>24</v>
      </c>
      <c r="E6310" t="s">
        <v>422</v>
      </c>
      <c r="F6310" t="s">
        <v>423</v>
      </c>
      <c r="G6310" t="s">
        <v>27</v>
      </c>
      <c r="H6310" t="s">
        <v>424</v>
      </c>
      <c r="I6310" t="s">
        <v>425</v>
      </c>
    </row>
    <row r="6311" spans="1:9" x14ac:dyDescent="0.2">
      <c r="A6311">
        <v>1</v>
      </c>
      <c r="B6311" t="s">
        <v>30</v>
      </c>
      <c r="C6311">
        <v>2.0010000767456404E-8</v>
      </c>
      <c r="D6311">
        <v>518.70001220703125</v>
      </c>
      <c r="E6311">
        <v>137.5</v>
      </c>
      <c r="F6311">
        <v>84</v>
      </c>
      <c r="G6311">
        <v>0.74000000953674316</v>
      </c>
      <c r="H6311" t="s">
        <v>426</v>
      </c>
      <c r="I6311" t="s">
        <v>427</v>
      </c>
    </row>
    <row r="6312" spans="1:9" x14ac:dyDescent="0.2">
      <c r="A6312">
        <v>2</v>
      </c>
      <c r="B6312" t="s">
        <v>31</v>
      </c>
      <c r="C6312">
        <v>2.0010000767456404E-8</v>
      </c>
      <c r="D6312">
        <v>2201.199951171875</v>
      </c>
      <c r="E6312">
        <v>15.699999809265137</v>
      </c>
      <c r="F6312">
        <v>11</v>
      </c>
      <c r="G6312">
        <v>0.30000001192092896</v>
      </c>
      <c r="H6312" t="s">
        <v>426</v>
      </c>
      <c r="I6312" t="s">
        <v>428</v>
      </c>
    </row>
    <row r="6313" spans="1:9" x14ac:dyDescent="0.2">
      <c r="A6313">
        <v>3</v>
      </c>
      <c r="B6313" t="s">
        <v>32</v>
      </c>
      <c r="C6313">
        <v>2.0010000767456404E-8</v>
      </c>
      <c r="D6313">
        <v>5679.7998046875</v>
      </c>
      <c r="E6313">
        <v>33.599998474121094</v>
      </c>
      <c r="F6313">
        <v>22.700000762939453</v>
      </c>
      <c r="G6313">
        <v>0.18999999761581421</v>
      </c>
      <c r="H6313" t="s">
        <v>426</v>
      </c>
      <c r="I6313" t="s">
        <v>429</v>
      </c>
    </row>
    <row r="6314" spans="1:9" x14ac:dyDescent="0.2">
      <c r="A6314">
        <v>4</v>
      </c>
      <c r="B6314" t="s">
        <v>33</v>
      </c>
      <c r="C6314">
        <v>1.9990000765801597E-8</v>
      </c>
      <c r="D6314">
        <v>9333.5</v>
      </c>
      <c r="E6314">
        <v>48.799999237060547</v>
      </c>
      <c r="F6314">
        <v>43.299999237060547</v>
      </c>
      <c r="G6314">
        <v>0.15000000596046448</v>
      </c>
      <c r="H6314" t="s">
        <v>426</v>
      </c>
      <c r="I6314" t="s">
        <v>430</v>
      </c>
    </row>
    <row r="6315" spans="1:9" x14ac:dyDescent="0.2">
      <c r="A6315">
        <v>5</v>
      </c>
      <c r="B6315" t="s">
        <v>34</v>
      </c>
      <c r="C6315">
        <v>1.9990000765801597E-8</v>
      </c>
      <c r="D6315">
        <v>946.0999755859375</v>
      </c>
      <c r="E6315">
        <v>8</v>
      </c>
      <c r="F6315">
        <v>6</v>
      </c>
      <c r="G6315">
        <v>0.46000000834465027</v>
      </c>
      <c r="H6315" t="s">
        <v>426</v>
      </c>
      <c r="I6315" t="s">
        <v>431</v>
      </c>
    </row>
    <row r="6316" spans="1:9" x14ac:dyDescent="0.2">
      <c r="A6316">
        <v>6</v>
      </c>
      <c r="B6316" t="s">
        <v>35</v>
      </c>
      <c r="C6316">
        <v>1.9999999878450581E-8</v>
      </c>
      <c r="D6316">
        <v>3476.10009765625</v>
      </c>
      <c r="E6316">
        <v>37.200000762939453</v>
      </c>
      <c r="F6316">
        <v>18.200000762939453</v>
      </c>
      <c r="G6316">
        <v>0.23999999463558197</v>
      </c>
      <c r="H6316" t="s">
        <v>426</v>
      </c>
      <c r="I6316" t="s">
        <v>432</v>
      </c>
    </row>
    <row r="6317" spans="1:9" x14ac:dyDescent="0.2">
      <c r="A6317">
        <v>7</v>
      </c>
      <c r="B6317" t="s">
        <v>36</v>
      </c>
      <c r="C6317">
        <v>1.9990000765801597E-8</v>
      </c>
      <c r="D6317">
        <v>10542.5</v>
      </c>
      <c r="E6317">
        <v>126.69999694824219</v>
      </c>
      <c r="F6317">
        <v>38.400001525878906</v>
      </c>
      <c r="G6317">
        <v>0.14000000059604645</v>
      </c>
      <c r="H6317" t="s">
        <v>426</v>
      </c>
      <c r="I6317" t="s">
        <v>430</v>
      </c>
    </row>
    <row r="6318" spans="1:9" x14ac:dyDescent="0.2">
      <c r="A6318">
        <v>8</v>
      </c>
      <c r="B6318" t="s">
        <v>37</v>
      </c>
      <c r="C6318">
        <v>1.9999999878450581E-8</v>
      </c>
      <c r="D6318">
        <v>2742.5</v>
      </c>
      <c r="E6318">
        <v>17.200000762939453</v>
      </c>
      <c r="F6318">
        <v>15</v>
      </c>
      <c r="G6318">
        <v>0.27000001072883606</v>
      </c>
      <c r="H6318" t="s">
        <v>426</v>
      </c>
      <c r="I6318" t="s">
        <v>432</v>
      </c>
    </row>
    <row r="6319" spans="1:9" x14ac:dyDescent="0.2">
      <c r="A6319">
        <v>9</v>
      </c>
      <c r="B6319" t="s">
        <v>38</v>
      </c>
      <c r="C6319">
        <v>1.9990000765801597E-8</v>
      </c>
      <c r="D6319">
        <v>2234.10009765625</v>
      </c>
      <c r="E6319">
        <v>26</v>
      </c>
      <c r="F6319">
        <v>23.200000762939453</v>
      </c>
      <c r="G6319">
        <v>0.30000001192092896</v>
      </c>
      <c r="H6319" t="s">
        <v>426</v>
      </c>
      <c r="I6319" t="s">
        <v>433</v>
      </c>
    </row>
    <row r="6320" spans="1:9" x14ac:dyDescent="0.2">
      <c r="A6320">
        <v>10</v>
      </c>
      <c r="B6320" t="s">
        <v>39</v>
      </c>
      <c r="C6320">
        <v>1.9990000765801597E-8</v>
      </c>
      <c r="D6320">
        <v>3787.300048828125</v>
      </c>
      <c r="E6320">
        <v>69.599998474121094</v>
      </c>
      <c r="F6320">
        <v>20.200000762939453</v>
      </c>
      <c r="G6320">
        <v>0.23000000417232513</v>
      </c>
      <c r="H6320" t="s">
        <v>426</v>
      </c>
      <c r="I6320" t="s">
        <v>434</v>
      </c>
    </row>
    <row r="6321" spans="1:10" x14ac:dyDescent="0.2">
      <c r="A6321">
        <v>11</v>
      </c>
      <c r="B6321" t="s">
        <v>40</v>
      </c>
      <c r="C6321">
        <v>2.0010000767456404E-8</v>
      </c>
      <c r="D6321">
        <v>4901</v>
      </c>
      <c r="E6321">
        <v>11.699999809265137</v>
      </c>
      <c r="F6321">
        <v>9.8999996185302734</v>
      </c>
      <c r="G6321">
        <v>0.20000000298023224</v>
      </c>
      <c r="H6321" t="s">
        <v>426</v>
      </c>
      <c r="I6321" t="s">
        <v>435</v>
      </c>
    </row>
    <row r="6323" spans="1:10" x14ac:dyDescent="0.2">
      <c r="A6323" t="s">
        <v>62</v>
      </c>
    </row>
    <row r="6326" spans="1:10" x14ac:dyDescent="0.2">
      <c r="A6326" t="s">
        <v>368</v>
      </c>
    </row>
    <row r="6327" spans="1:10" x14ac:dyDescent="0.2">
      <c r="A6327" t="s">
        <v>369</v>
      </c>
    </row>
    <row r="6328" spans="1:10" x14ac:dyDescent="0.2">
      <c r="A6328" t="s">
        <v>21</v>
      </c>
      <c r="B6328" t="s">
        <v>22</v>
      </c>
      <c r="C6328" t="s">
        <v>370</v>
      </c>
      <c r="D6328" t="s">
        <v>371</v>
      </c>
      <c r="E6328" t="s">
        <v>372</v>
      </c>
      <c r="F6328" t="s">
        <v>373</v>
      </c>
      <c r="G6328" t="s">
        <v>374</v>
      </c>
      <c r="H6328" t="s">
        <v>375</v>
      </c>
      <c r="I6328" t="s">
        <v>376</v>
      </c>
      <c r="J6328" t="s">
        <v>377</v>
      </c>
    </row>
    <row r="6329" spans="1:10" x14ac:dyDescent="0.2">
      <c r="A6329">
        <v>1</v>
      </c>
      <c r="B6329" t="s">
        <v>30</v>
      </c>
      <c r="C6329" t="s">
        <v>378</v>
      </c>
      <c r="D6329" t="s">
        <v>379</v>
      </c>
      <c r="E6329">
        <v>1</v>
      </c>
      <c r="F6329">
        <v>15</v>
      </c>
      <c r="G6329">
        <v>84.869003295898438</v>
      </c>
      <c r="H6329">
        <v>1.8320000171661377</v>
      </c>
      <c r="I6329">
        <v>6</v>
      </c>
      <c r="J6329">
        <v>5</v>
      </c>
    </row>
    <row r="6330" spans="1:10" x14ac:dyDescent="0.2">
      <c r="A6330">
        <v>2</v>
      </c>
      <c r="B6330" t="s">
        <v>31</v>
      </c>
      <c r="C6330" t="s">
        <v>378</v>
      </c>
      <c r="D6330" t="s">
        <v>380</v>
      </c>
      <c r="E6330">
        <v>2</v>
      </c>
      <c r="F6330">
        <v>15</v>
      </c>
      <c r="G6330">
        <v>151.10800170898438</v>
      </c>
      <c r="H6330">
        <v>0.47277998924255371</v>
      </c>
      <c r="I6330">
        <v>2</v>
      </c>
      <c r="J6330">
        <v>2</v>
      </c>
    </row>
    <row r="6331" spans="1:10" x14ac:dyDescent="0.2">
      <c r="A6331">
        <v>3</v>
      </c>
      <c r="B6331" t="s">
        <v>32</v>
      </c>
      <c r="C6331" t="s">
        <v>378</v>
      </c>
      <c r="D6331" t="s">
        <v>380</v>
      </c>
      <c r="E6331">
        <v>2</v>
      </c>
      <c r="F6331">
        <v>15</v>
      </c>
      <c r="G6331">
        <v>119.48699951171875</v>
      </c>
      <c r="H6331">
        <v>0.37413999438285828</v>
      </c>
      <c r="I6331">
        <v>3</v>
      </c>
      <c r="J6331">
        <v>7</v>
      </c>
    </row>
    <row r="6332" spans="1:10" x14ac:dyDescent="0.2">
      <c r="A6332">
        <v>4</v>
      </c>
      <c r="B6332" t="s">
        <v>33</v>
      </c>
      <c r="C6332" t="s">
        <v>378</v>
      </c>
      <c r="D6332" t="s">
        <v>380</v>
      </c>
      <c r="E6332">
        <v>2</v>
      </c>
      <c r="F6332">
        <v>15</v>
      </c>
      <c r="G6332">
        <v>107.24500274658203</v>
      </c>
      <c r="H6332">
        <v>0.33583998680114746</v>
      </c>
      <c r="I6332">
        <v>2</v>
      </c>
      <c r="J6332">
        <v>2.4000000953674316</v>
      </c>
    </row>
    <row r="6333" spans="1:10" x14ac:dyDescent="0.2">
      <c r="A6333">
        <v>5</v>
      </c>
      <c r="B6333" t="s">
        <v>34</v>
      </c>
      <c r="C6333" t="s">
        <v>378</v>
      </c>
      <c r="D6333" t="s">
        <v>381</v>
      </c>
      <c r="E6333">
        <v>4</v>
      </c>
      <c r="F6333">
        <v>15</v>
      </c>
      <c r="G6333">
        <v>129.45700073242188</v>
      </c>
      <c r="H6333">
        <v>1.1910099983215332</v>
      </c>
      <c r="I6333">
        <v>4.9000000953674316</v>
      </c>
      <c r="J6333">
        <v>4.1999998092651367</v>
      </c>
    </row>
    <row r="6334" spans="1:10" x14ac:dyDescent="0.2">
      <c r="A6334">
        <v>6</v>
      </c>
      <c r="B6334" t="s">
        <v>35</v>
      </c>
      <c r="C6334" t="s">
        <v>378</v>
      </c>
      <c r="D6334" t="s">
        <v>381</v>
      </c>
      <c r="E6334">
        <v>4</v>
      </c>
      <c r="F6334">
        <v>15</v>
      </c>
      <c r="G6334">
        <v>90.679000854492188</v>
      </c>
      <c r="H6334">
        <v>0.83393001556396484</v>
      </c>
      <c r="I6334">
        <v>5.5</v>
      </c>
      <c r="J6334">
        <v>5.9000000953674316</v>
      </c>
    </row>
    <row r="6335" spans="1:10" x14ac:dyDescent="0.2">
      <c r="A6335">
        <v>7</v>
      </c>
      <c r="B6335" t="s">
        <v>36</v>
      </c>
      <c r="C6335" t="s">
        <v>378</v>
      </c>
      <c r="D6335" t="s">
        <v>381</v>
      </c>
      <c r="E6335">
        <v>4</v>
      </c>
      <c r="F6335">
        <v>15</v>
      </c>
      <c r="G6335">
        <v>77.502998352050781</v>
      </c>
      <c r="H6335">
        <v>0.71253997087478638</v>
      </c>
      <c r="I6335">
        <v>3.2999999523162842</v>
      </c>
      <c r="J6335">
        <v>4.0999999046325684</v>
      </c>
    </row>
    <row r="6336" spans="1:10" x14ac:dyDescent="0.2">
      <c r="A6336">
        <v>8</v>
      </c>
      <c r="B6336" t="s">
        <v>37</v>
      </c>
      <c r="C6336" t="s">
        <v>378</v>
      </c>
      <c r="D6336" t="s">
        <v>381</v>
      </c>
      <c r="E6336">
        <v>4</v>
      </c>
      <c r="F6336">
        <v>15</v>
      </c>
      <c r="G6336">
        <v>107.51300048828125</v>
      </c>
      <c r="H6336">
        <v>0.98900002241134644</v>
      </c>
      <c r="I6336">
        <v>7.5</v>
      </c>
      <c r="J6336">
        <v>3</v>
      </c>
    </row>
    <row r="6337" spans="1:10" x14ac:dyDescent="0.2">
      <c r="A6337">
        <v>9</v>
      </c>
      <c r="B6337" t="s">
        <v>38</v>
      </c>
      <c r="C6337" t="s">
        <v>378</v>
      </c>
      <c r="D6337" t="s">
        <v>382</v>
      </c>
      <c r="E6337">
        <v>5</v>
      </c>
      <c r="F6337">
        <v>15</v>
      </c>
      <c r="G6337">
        <v>134.93400573730469</v>
      </c>
      <c r="H6337">
        <v>0.19359999895095825</v>
      </c>
      <c r="I6337">
        <v>3.5</v>
      </c>
      <c r="J6337">
        <v>3.5999999046325684</v>
      </c>
    </row>
    <row r="6338" spans="1:10" x14ac:dyDescent="0.2">
      <c r="A6338">
        <v>10</v>
      </c>
      <c r="B6338" t="s">
        <v>39</v>
      </c>
      <c r="C6338" t="s">
        <v>378</v>
      </c>
      <c r="D6338" t="s">
        <v>382</v>
      </c>
      <c r="E6338">
        <v>5</v>
      </c>
      <c r="F6338">
        <v>15</v>
      </c>
      <c r="G6338">
        <v>146.42500305175781</v>
      </c>
      <c r="H6338">
        <v>0.21017999947071075</v>
      </c>
      <c r="I6338">
        <v>1</v>
      </c>
      <c r="J6338">
        <v>3.2999999523162842</v>
      </c>
    </row>
    <row r="6339" spans="1:10" x14ac:dyDescent="0.2">
      <c r="A6339">
        <v>11</v>
      </c>
      <c r="B6339" t="s">
        <v>40</v>
      </c>
      <c r="C6339" t="s">
        <v>378</v>
      </c>
      <c r="D6339" t="s">
        <v>382</v>
      </c>
      <c r="E6339">
        <v>5</v>
      </c>
      <c r="F6339">
        <v>15</v>
      </c>
      <c r="G6339">
        <v>191.38900756835938</v>
      </c>
      <c r="H6339">
        <v>0.27485001087188721</v>
      </c>
      <c r="I6339">
        <v>3</v>
      </c>
      <c r="J6339">
        <v>4</v>
      </c>
    </row>
    <row r="6341" spans="1:10" x14ac:dyDescent="0.2">
      <c r="A6341" t="s">
        <v>21</v>
      </c>
      <c r="B6341" t="s">
        <v>22</v>
      </c>
      <c r="C6341" t="s">
        <v>383</v>
      </c>
      <c r="D6341" t="s">
        <v>384</v>
      </c>
      <c r="E6341" t="s">
        <v>385</v>
      </c>
      <c r="F6341" t="s">
        <v>386</v>
      </c>
      <c r="G6341" t="s">
        <v>387</v>
      </c>
      <c r="H6341" t="s">
        <v>388</v>
      </c>
      <c r="I6341" t="s">
        <v>389</v>
      </c>
      <c r="J6341" t="s">
        <v>390</v>
      </c>
    </row>
    <row r="6342" spans="1:10" x14ac:dyDescent="0.2">
      <c r="A6342">
        <v>1</v>
      </c>
      <c r="B6342" t="s">
        <v>30</v>
      </c>
      <c r="C6342">
        <v>10</v>
      </c>
      <c r="D6342">
        <v>5</v>
      </c>
      <c r="E6342">
        <v>1</v>
      </c>
      <c r="F6342">
        <v>64</v>
      </c>
      <c r="G6342">
        <v>1630</v>
      </c>
      <c r="H6342">
        <v>0.69999998807907104</v>
      </c>
      <c r="I6342">
        <v>9.3000001907348633</v>
      </c>
      <c r="J6342" t="s">
        <v>391</v>
      </c>
    </row>
    <row r="6343" spans="1:10" x14ac:dyDescent="0.2">
      <c r="A6343">
        <v>2</v>
      </c>
      <c r="B6343" t="s">
        <v>31</v>
      </c>
      <c r="C6343">
        <v>20</v>
      </c>
      <c r="D6343">
        <v>10</v>
      </c>
      <c r="E6343">
        <v>0</v>
      </c>
      <c r="F6343">
        <v>64</v>
      </c>
      <c r="G6343">
        <v>1686</v>
      </c>
      <c r="H6343">
        <v>0.69999998807907104</v>
      </c>
      <c r="I6343" t="s">
        <v>392</v>
      </c>
      <c r="J6343" t="s">
        <v>393</v>
      </c>
    </row>
    <row r="6344" spans="1:10" x14ac:dyDescent="0.2">
      <c r="A6344">
        <v>3</v>
      </c>
      <c r="B6344" t="s">
        <v>32</v>
      </c>
      <c r="C6344">
        <v>20</v>
      </c>
      <c r="D6344">
        <v>10</v>
      </c>
      <c r="E6344">
        <v>0</v>
      </c>
      <c r="F6344">
        <v>64</v>
      </c>
      <c r="G6344">
        <v>1672</v>
      </c>
      <c r="H6344">
        <v>0.69999998807907104</v>
      </c>
      <c r="I6344" t="s">
        <v>392</v>
      </c>
      <c r="J6344" t="s">
        <v>393</v>
      </c>
    </row>
    <row r="6345" spans="1:10" x14ac:dyDescent="0.2">
      <c r="A6345">
        <v>4</v>
      </c>
      <c r="B6345" t="s">
        <v>33</v>
      </c>
      <c r="C6345">
        <v>20</v>
      </c>
      <c r="D6345">
        <v>10</v>
      </c>
      <c r="E6345">
        <v>1</v>
      </c>
      <c r="F6345">
        <v>64</v>
      </c>
      <c r="G6345">
        <v>1664</v>
      </c>
      <c r="H6345">
        <v>0.69999998807907104</v>
      </c>
      <c r="I6345" t="s">
        <v>392</v>
      </c>
      <c r="J6345" t="s">
        <v>393</v>
      </c>
    </row>
    <row r="6346" spans="1:10" x14ac:dyDescent="0.2">
      <c r="A6346">
        <v>5</v>
      </c>
      <c r="B6346" t="s">
        <v>34</v>
      </c>
      <c r="C6346">
        <v>10</v>
      </c>
      <c r="D6346">
        <v>5</v>
      </c>
      <c r="E6346">
        <v>1</v>
      </c>
      <c r="F6346">
        <v>32</v>
      </c>
      <c r="G6346">
        <v>1658</v>
      </c>
      <c r="H6346">
        <v>0.69999998807907104</v>
      </c>
      <c r="I6346">
        <v>9.3000001907348633</v>
      </c>
      <c r="J6346" t="s">
        <v>391</v>
      </c>
    </row>
    <row r="6347" spans="1:10" x14ac:dyDescent="0.2">
      <c r="A6347">
        <v>6</v>
      </c>
      <c r="B6347" t="s">
        <v>35</v>
      </c>
      <c r="C6347">
        <v>20</v>
      </c>
      <c r="D6347">
        <v>10</v>
      </c>
      <c r="E6347">
        <v>1</v>
      </c>
      <c r="F6347">
        <v>32</v>
      </c>
      <c r="G6347">
        <v>1632</v>
      </c>
      <c r="H6347">
        <v>0.69999998807907104</v>
      </c>
      <c r="I6347">
        <v>9.3000001907348633</v>
      </c>
      <c r="J6347" t="s">
        <v>391</v>
      </c>
    </row>
    <row r="6348" spans="1:10" x14ac:dyDescent="0.2">
      <c r="A6348">
        <v>7</v>
      </c>
      <c r="B6348" t="s">
        <v>36</v>
      </c>
      <c r="C6348">
        <v>20</v>
      </c>
      <c r="D6348">
        <v>10</v>
      </c>
      <c r="E6348">
        <v>1</v>
      </c>
      <c r="F6348">
        <v>32</v>
      </c>
      <c r="G6348">
        <v>1622</v>
      </c>
      <c r="H6348">
        <v>0.69999998807907104</v>
      </c>
      <c r="I6348">
        <v>9.3000001907348633</v>
      </c>
      <c r="J6348" t="s">
        <v>391</v>
      </c>
    </row>
    <row r="6349" spans="1:10" x14ac:dyDescent="0.2">
      <c r="A6349">
        <v>8</v>
      </c>
      <c r="B6349" t="s">
        <v>37</v>
      </c>
      <c r="C6349">
        <v>20</v>
      </c>
      <c r="D6349">
        <v>10</v>
      </c>
      <c r="E6349">
        <v>1</v>
      </c>
      <c r="F6349">
        <v>32</v>
      </c>
      <c r="G6349">
        <v>1642</v>
      </c>
      <c r="H6349">
        <v>0.69999998807907104</v>
      </c>
      <c r="I6349">
        <v>9.3000001907348633</v>
      </c>
      <c r="J6349" t="s">
        <v>391</v>
      </c>
    </row>
    <row r="6350" spans="1:10" x14ac:dyDescent="0.2">
      <c r="A6350">
        <v>9</v>
      </c>
      <c r="B6350" t="s">
        <v>38</v>
      </c>
      <c r="C6350">
        <v>20</v>
      </c>
      <c r="D6350">
        <v>10</v>
      </c>
      <c r="E6350">
        <v>1</v>
      </c>
      <c r="F6350">
        <v>32</v>
      </c>
      <c r="G6350">
        <v>1690</v>
      </c>
      <c r="H6350">
        <v>0.69999998807907104</v>
      </c>
      <c r="I6350" t="s">
        <v>392</v>
      </c>
      <c r="J6350" t="s">
        <v>393</v>
      </c>
    </row>
    <row r="6351" spans="1:10" x14ac:dyDescent="0.2">
      <c r="A6351">
        <v>10</v>
      </c>
      <c r="B6351" t="s">
        <v>39</v>
      </c>
      <c r="C6351">
        <v>30</v>
      </c>
      <c r="D6351">
        <v>15</v>
      </c>
      <c r="E6351">
        <v>0</v>
      </c>
      <c r="F6351">
        <v>32</v>
      </c>
      <c r="G6351">
        <v>1706</v>
      </c>
      <c r="H6351">
        <v>0.69999998807907104</v>
      </c>
      <c r="I6351" t="s">
        <v>392</v>
      </c>
      <c r="J6351" t="s">
        <v>393</v>
      </c>
    </row>
    <row r="6352" spans="1:10" x14ac:dyDescent="0.2">
      <c r="A6352">
        <v>11</v>
      </c>
      <c r="B6352" t="s">
        <v>40</v>
      </c>
      <c r="C6352">
        <v>30</v>
      </c>
      <c r="D6352">
        <v>15</v>
      </c>
      <c r="E6352">
        <v>1</v>
      </c>
      <c r="F6352">
        <v>32</v>
      </c>
      <c r="G6352">
        <v>1738</v>
      </c>
      <c r="H6352">
        <v>0.69999998807907104</v>
      </c>
      <c r="I6352" t="s">
        <v>392</v>
      </c>
      <c r="J6352" t="s">
        <v>393</v>
      </c>
    </row>
    <row r="6354" spans="1:8" x14ac:dyDescent="0.2">
      <c r="A6354" t="s">
        <v>394</v>
      </c>
    </row>
    <row r="6355" spans="1:8" x14ac:dyDescent="0.2">
      <c r="A6355" t="s">
        <v>395</v>
      </c>
      <c r="B6355" t="s">
        <v>396</v>
      </c>
      <c r="C6355">
        <v>2</v>
      </c>
      <c r="D6355">
        <v>3</v>
      </c>
      <c r="E6355">
        <v>4</v>
      </c>
      <c r="F6355">
        <v>5</v>
      </c>
    </row>
    <row r="6356" spans="1:8" x14ac:dyDescent="0.2">
      <c r="A6356">
        <v>1</v>
      </c>
      <c r="B6356" t="s">
        <v>397</v>
      </c>
      <c r="C6356" t="s">
        <v>398</v>
      </c>
      <c r="D6356" t="s">
        <v>392</v>
      </c>
      <c r="E6356" t="s">
        <v>399</v>
      </c>
      <c r="F6356" t="s">
        <v>400</v>
      </c>
    </row>
    <row r="6357" spans="1:8" x14ac:dyDescent="0.2">
      <c r="A6357">
        <v>2</v>
      </c>
      <c r="B6357" t="s">
        <v>392</v>
      </c>
      <c r="C6357" t="s">
        <v>401</v>
      </c>
      <c r="D6357" t="s">
        <v>392</v>
      </c>
      <c r="E6357" t="s">
        <v>402</v>
      </c>
      <c r="F6357" t="s">
        <v>403</v>
      </c>
    </row>
    <row r="6358" spans="1:8" x14ac:dyDescent="0.2">
      <c r="A6358">
        <v>3</v>
      </c>
      <c r="B6358" t="s">
        <v>392</v>
      </c>
      <c r="C6358" t="s">
        <v>404</v>
      </c>
      <c r="D6358" t="s">
        <v>392</v>
      </c>
      <c r="E6358" t="s">
        <v>405</v>
      </c>
      <c r="F6358" t="s">
        <v>40</v>
      </c>
    </row>
    <row r="6359" spans="1:8" x14ac:dyDescent="0.2">
      <c r="A6359">
        <v>4</v>
      </c>
      <c r="B6359" t="s">
        <v>392</v>
      </c>
      <c r="C6359" t="s">
        <v>392</v>
      </c>
      <c r="D6359" t="s">
        <v>392</v>
      </c>
      <c r="E6359" t="s">
        <v>406</v>
      </c>
      <c r="F6359" t="s">
        <v>392</v>
      </c>
    </row>
    <row r="6361" spans="1:8" x14ac:dyDescent="0.2">
      <c r="A6361" t="s">
        <v>407</v>
      </c>
    </row>
    <row r="6363" spans="1:8" x14ac:dyDescent="0.2">
      <c r="A6363" t="s">
        <v>408</v>
      </c>
    </row>
    <row r="6364" spans="1:8" x14ac:dyDescent="0.2">
      <c r="A6364" t="s">
        <v>21</v>
      </c>
      <c r="B6364" t="s">
        <v>22</v>
      </c>
      <c r="C6364" t="s">
        <v>409</v>
      </c>
      <c r="D6364" t="s">
        <v>43</v>
      </c>
      <c r="E6364" t="s">
        <v>410</v>
      </c>
      <c r="F6364" t="s">
        <v>46</v>
      </c>
      <c r="G6364" t="s">
        <v>47</v>
      </c>
      <c r="H6364" t="s">
        <v>30</v>
      </c>
    </row>
    <row r="6365" spans="1:8" x14ac:dyDescent="0.2">
      <c r="A6365">
        <v>1</v>
      </c>
      <c r="B6365" t="s">
        <v>30</v>
      </c>
      <c r="C6365" t="s">
        <v>411</v>
      </c>
      <c r="D6365">
        <v>3.7672998905181885</v>
      </c>
      <c r="E6365">
        <v>3.4723999500274658</v>
      </c>
      <c r="F6365">
        <v>21.532199859619141</v>
      </c>
      <c r="G6365">
        <v>0.16130000352859497</v>
      </c>
      <c r="H6365">
        <v>1</v>
      </c>
    </row>
    <row r="6366" spans="1:8" x14ac:dyDescent="0.2">
      <c r="A6366">
        <v>2</v>
      </c>
      <c r="B6366" t="s">
        <v>31</v>
      </c>
      <c r="C6366" t="s">
        <v>412</v>
      </c>
      <c r="D6366">
        <v>7.5739998817443848</v>
      </c>
      <c r="E6366">
        <v>1.614799976348877</v>
      </c>
      <c r="F6366">
        <v>1.996399998664856</v>
      </c>
      <c r="G6366">
        <v>0.80889999866485596</v>
      </c>
      <c r="H6366">
        <v>1</v>
      </c>
    </row>
    <row r="6367" spans="1:8" x14ac:dyDescent="0.2">
      <c r="A6367">
        <v>3</v>
      </c>
      <c r="B6367" t="s">
        <v>50</v>
      </c>
      <c r="C6367" t="s">
        <v>413</v>
      </c>
      <c r="D6367">
        <v>15.250300407409668</v>
      </c>
      <c r="E6367">
        <v>1.0709999799728394</v>
      </c>
      <c r="F6367">
        <v>1.2035000324249268</v>
      </c>
      <c r="G6367">
        <v>0.88969999551773071</v>
      </c>
      <c r="H6367">
        <v>1.0002000331878662</v>
      </c>
    </row>
    <row r="6368" spans="1:8" x14ac:dyDescent="0.2">
      <c r="A6368">
        <v>4</v>
      </c>
      <c r="B6368" t="s">
        <v>51</v>
      </c>
      <c r="C6368" t="s">
        <v>414</v>
      </c>
      <c r="D6368">
        <v>24.793899536132812</v>
      </c>
      <c r="E6368">
        <v>0.86309999227523804</v>
      </c>
      <c r="F6368">
        <v>0.93500000238418579</v>
      </c>
      <c r="G6368">
        <v>0.92309999465942383</v>
      </c>
      <c r="H6368">
        <v>1.0001000165939331</v>
      </c>
    </row>
    <row r="6369" spans="1:9" x14ac:dyDescent="0.2">
      <c r="A6369">
        <v>5</v>
      </c>
      <c r="B6369" t="s">
        <v>52</v>
      </c>
      <c r="C6369" t="s">
        <v>415</v>
      </c>
      <c r="D6369">
        <v>11.592599868774414</v>
      </c>
      <c r="E6369">
        <v>5.3768000602722168</v>
      </c>
      <c r="F6369">
        <v>10.723799705505371</v>
      </c>
      <c r="G6369">
        <v>0.49950000643730164</v>
      </c>
      <c r="H6369">
        <v>1.0038000345230103</v>
      </c>
    </row>
    <row r="6370" spans="1:9" x14ac:dyDescent="0.2">
      <c r="A6370">
        <v>6</v>
      </c>
      <c r="B6370" t="s">
        <v>53</v>
      </c>
      <c r="C6370" t="s">
        <v>416</v>
      </c>
      <c r="D6370">
        <v>21.579999923706055</v>
      </c>
      <c r="E6370">
        <v>3.6456000804901123</v>
      </c>
      <c r="F6370">
        <v>5.8873000144958496</v>
      </c>
      <c r="G6370">
        <v>0.61500000953674316</v>
      </c>
      <c r="H6370">
        <v>1.0068999528884888</v>
      </c>
    </row>
    <row r="6371" spans="1:9" x14ac:dyDescent="0.2">
      <c r="A6371">
        <v>7</v>
      </c>
      <c r="B6371" t="s">
        <v>54</v>
      </c>
      <c r="C6371" t="s">
        <v>414</v>
      </c>
      <c r="D6371">
        <v>55.340999603271484</v>
      </c>
      <c r="E6371">
        <v>3.2097001075744629</v>
      </c>
      <c r="F6371">
        <v>4.4021000862121582</v>
      </c>
      <c r="G6371">
        <v>0.72850000858306885</v>
      </c>
      <c r="H6371">
        <v>1.0009000301361084</v>
      </c>
    </row>
    <row r="6372" spans="1:9" x14ac:dyDescent="0.2">
      <c r="A6372">
        <v>8</v>
      </c>
      <c r="B6372" t="s">
        <v>55</v>
      </c>
      <c r="C6372" t="s">
        <v>416</v>
      </c>
      <c r="D6372">
        <v>20.350000381469727</v>
      </c>
      <c r="E6372">
        <v>4.6729998588562012</v>
      </c>
      <c r="F6372">
        <v>7.9214000701904297</v>
      </c>
      <c r="G6372">
        <v>0.58609998226165771</v>
      </c>
      <c r="H6372">
        <v>1.0065000057220459</v>
      </c>
    </row>
    <row r="6373" spans="1:9" x14ac:dyDescent="0.2">
      <c r="A6373">
        <v>9</v>
      </c>
      <c r="B6373" t="s">
        <v>56</v>
      </c>
      <c r="C6373" t="s">
        <v>417</v>
      </c>
      <c r="D6373">
        <v>23.877099990844727</v>
      </c>
      <c r="E6373">
        <v>0.19910000264644623</v>
      </c>
      <c r="F6373">
        <v>0.20250000059604645</v>
      </c>
      <c r="G6373">
        <v>0.98320001363754272</v>
      </c>
      <c r="H6373">
        <v>1</v>
      </c>
    </row>
    <row r="6374" spans="1:9" x14ac:dyDescent="0.2">
      <c r="A6374">
        <v>10</v>
      </c>
      <c r="B6374" t="s">
        <v>57</v>
      </c>
      <c r="C6374" t="s">
        <v>418</v>
      </c>
      <c r="D6374">
        <v>42.30059814453125</v>
      </c>
      <c r="E6374">
        <v>0.26780000329017639</v>
      </c>
      <c r="F6374">
        <v>0.27369999885559082</v>
      </c>
      <c r="G6374">
        <v>0.97869998216629028</v>
      </c>
      <c r="H6374">
        <v>1</v>
      </c>
    </row>
    <row r="6375" spans="1:9" x14ac:dyDescent="0.2">
      <c r="A6375">
        <v>11</v>
      </c>
      <c r="B6375" t="s">
        <v>58</v>
      </c>
      <c r="C6375" t="s">
        <v>419</v>
      </c>
      <c r="D6375">
        <v>99.9833984375</v>
      </c>
      <c r="E6375">
        <v>0.59130001068115234</v>
      </c>
      <c r="F6375">
        <v>0.60600000619888306</v>
      </c>
      <c r="G6375">
        <v>0.9757000207901001</v>
      </c>
      <c r="H6375">
        <v>1</v>
      </c>
    </row>
    <row r="6377" spans="1:9" x14ac:dyDescent="0.2">
      <c r="A6377" t="s">
        <v>420</v>
      </c>
    </row>
    <row r="6378" spans="1:9" x14ac:dyDescent="0.2">
      <c r="A6378" t="s">
        <v>21</v>
      </c>
      <c r="B6378" t="s">
        <v>22</v>
      </c>
      <c r="C6378" t="s">
        <v>421</v>
      </c>
      <c r="D6378" t="s">
        <v>24</v>
      </c>
      <c r="E6378" t="s">
        <v>422</v>
      </c>
      <c r="F6378" t="s">
        <v>423</v>
      </c>
      <c r="G6378" t="s">
        <v>27</v>
      </c>
      <c r="H6378" t="s">
        <v>424</v>
      </c>
      <c r="I6378" t="s">
        <v>425</v>
      </c>
    </row>
    <row r="6379" spans="1:9" x14ac:dyDescent="0.2">
      <c r="A6379">
        <v>1</v>
      </c>
      <c r="B6379" t="s">
        <v>30</v>
      </c>
      <c r="C6379">
        <v>2.0010000767456404E-8</v>
      </c>
      <c r="D6379">
        <v>518.70001220703125</v>
      </c>
      <c r="E6379">
        <v>137.5</v>
      </c>
      <c r="F6379">
        <v>84</v>
      </c>
      <c r="G6379">
        <v>0.74000000953674316</v>
      </c>
      <c r="H6379" t="s">
        <v>426</v>
      </c>
      <c r="I6379" t="s">
        <v>427</v>
      </c>
    </row>
    <row r="6380" spans="1:9" x14ac:dyDescent="0.2">
      <c r="A6380">
        <v>2</v>
      </c>
      <c r="B6380" t="s">
        <v>31</v>
      </c>
      <c r="C6380">
        <v>2.0010000767456404E-8</v>
      </c>
      <c r="D6380">
        <v>2201.199951171875</v>
      </c>
      <c r="E6380">
        <v>15.699999809265137</v>
      </c>
      <c r="F6380">
        <v>11</v>
      </c>
      <c r="G6380">
        <v>0.30000001192092896</v>
      </c>
      <c r="H6380" t="s">
        <v>426</v>
      </c>
      <c r="I6380" t="s">
        <v>428</v>
      </c>
    </row>
    <row r="6381" spans="1:9" x14ac:dyDescent="0.2">
      <c r="A6381">
        <v>3</v>
      </c>
      <c r="B6381" t="s">
        <v>32</v>
      </c>
      <c r="C6381">
        <v>2.0010000767456404E-8</v>
      </c>
      <c r="D6381">
        <v>5679.7998046875</v>
      </c>
      <c r="E6381">
        <v>33.599998474121094</v>
      </c>
      <c r="F6381">
        <v>22.700000762939453</v>
      </c>
      <c r="G6381">
        <v>0.18999999761581421</v>
      </c>
      <c r="H6381" t="s">
        <v>426</v>
      </c>
      <c r="I6381" t="s">
        <v>429</v>
      </c>
    </row>
    <row r="6382" spans="1:9" x14ac:dyDescent="0.2">
      <c r="A6382">
        <v>4</v>
      </c>
      <c r="B6382" t="s">
        <v>33</v>
      </c>
      <c r="C6382">
        <v>1.9990000765801597E-8</v>
      </c>
      <c r="D6382">
        <v>9333.5</v>
      </c>
      <c r="E6382">
        <v>48.799999237060547</v>
      </c>
      <c r="F6382">
        <v>43.299999237060547</v>
      </c>
      <c r="G6382">
        <v>0.15000000596046448</v>
      </c>
      <c r="H6382" t="s">
        <v>426</v>
      </c>
      <c r="I6382" t="s">
        <v>430</v>
      </c>
    </row>
    <row r="6383" spans="1:9" x14ac:dyDescent="0.2">
      <c r="A6383">
        <v>5</v>
      </c>
      <c r="B6383" t="s">
        <v>34</v>
      </c>
      <c r="C6383">
        <v>1.9990000765801597E-8</v>
      </c>
      <c r="D6383">
        <v>946.0999755859375</v>
      </c>
      <c r="E6383">
        <v>8</v>
      </c>
      <c r="F6383">
        <v>6</v>
      </c>
      <c r="G6383">
        <v>0.46000000834465027</v>
      </c>
      <c r="H6383" t="s">
        <v>426</v>
      </c>
      <c r="I6383" t="s">
        <v>431</v>
      </c>
    </row>
    <row r="6384" spans="1:9" x14ac:dyDescent="0.2">
      <c r="A6384">
        <v>6</v>
      </c>
      <c r="B6384" t="s">
        <v>35</v>
      </c>
      <c r="C6384">
        <v>1.9999999878450581E-8</v>
      </c>
      <c r="D6384">
        <v>3476.10009765625</v>
      </c>
      <c r="E6384">
        <v>37.200000762939453</v>
      </c>
      <c r="F6384">
        <v>18.200000762939453</v>
      </c>
      <c r="G6384">
        <v>0.23999999463558197</v>
      </c>
      <c r="H6384" t="s">
        <v>426</v>
      </c>
      <c r="I6384" t="s">
        <v>432</v>
      </c>
    </row>
    <row r="6385" spans="1:10" x14ac:dyDescent="0.2">
      <c r="A6385">
        <v>7</v>
      </c>
      <c r="B6385" t="s">
        <v>36</v>
      </c>
      <c r="C6385">
        <v>1.9990000765801597E-8</v>
      </c>
      <c r="D6385">
        <v>10542.5</v>
      </c>
      <c r="E6385">
        <v>126.69999694824219</v>
      </c>
      <c r="F6385">
        <v>38.400001525878906</v>
      </c>
      <c r="G6385">
        <v>0.14000000059604645</v>
      </c>
      <c r="H6385" t="s">
        <v>426</v>
      </c>
      <c r="I6385" t="s">
        <v>430</v>
      </c>
    </row>
    <row r="6386" spans="1:10" x14ac:dyDescent="0.2">
      <c r="A6386">
        <v>8</v>
      </c>
      <c r="B6386" t="s">
        <v>37</v>
      </c>
      <c r="C6386">
        <v>1.9999999878450581E-8</v>
      </c>
      <c r="D6386">
        <v>2742.5</v>
      </c>
      <c r="E6386">
        <v>17.200000762939453</v>
      </c>
      <c r="F6386">
        <v>15</v>
      </c>
      <c r="G6386">
        <v>0.27000001072883606</v>
      </c>
      <c r="H6386" t="s">
        <v>426</v>
      </c>
      <c r="I6386" t="s">
        <v>432</v>
      </c>
    </row>
    <row r="6387" spans="1:10" x14ac:dyDescent="0.2">
      <c r="A6387">
        <v>9</v>
      </c>
      <c r="B6387" t="s">
        <v>38</v>
      </c>
      <c r="C6387">
        <v>1.9990000765801597E-8</v>
      </c>
      <c r="D6387">
        <v>2234.10009765625</v>
      </c>
      <c r="E6387">
        <v>26</v>
      </c>
      <c r="F6387">
        <v>23.200000762939453</v>
      </c>
      <c r="G6387">
        <v>0.30000001192092896</v>
      </c>
      <c r="H6387" t="s">
        <v>426</v>
      </c>
      <c r="I6387" t="s">
        <v>433</v>
      </c>
    </row>
    <row r="6388" spans="1:10" x14ac:dyDescent="0.2">
      <c r="A6388">
        <v>10</v>
      </c>
      <c r="B6388" t="s">
        <v>39</v>
      </c>
      <c r="C6388">
        <v>1.9990000765801597E-8</v>
      </c>
      <c r="D6388">
        <v>3787.300048828125</v>
      </c>
      <c r="E6388">
        <v>69.599998474121094</v>
      </c>
      <c r="F6388">
        <v>20.200000762939453</v>
      </c>
      <c r="G6388">
        <v>0.23000000417232513</v>
      </c>
      <c r="H6388" t="s">
        <v>426</v>
      </c>
      <c r="I6388" t="s">
        <v>434</v>
      </c>
    </row>
    <row r="6389" spans="1:10" x14ac:dyDescent="0.2">
      <c r="A6389">
        <v>11</v>
      </c>
      <c r="B6389" t="s">
        <v>40</v>
      </c>
      <c r="C6389">
        <v>2.0010000767456404E-8</v>
      </c>
      <c r="D6389">
        <v>4901</v>
      </c>
      <c r="E6389">
        <v>11.699999809265137</v>
      </c>
      <c r="F6389">
        <v>9.8999996185302734</v>
      </c>
      <c r="G6389">
        <v>0.20000000298023224</v>
      </c>
      <c r="H6389" t="s">
        <v>426</v>
      </c>
      <c r="I6389" t="s">
        <v>435</v>
      </c>
    </row>
    <row r="6391" spans="1:10" x14ac:dyDescent="0.2">
      <c r="A6391" t="s">
        <v>62</v>
      </c>
    </row>
    <row r="6394" spans="1:10" x14ac:dyDescent="0.2">
      <c r="A6394" t="s">
        <v>368</v>
      </c>
    </row>
    <row r="6395" spans="1:10" x14ac:dyDescent="0.2">
      <c r="A6395" t="s">
        <v>369</v>
      </c>
    </row>
    <row r="6396" spans="1:10" x14ac:dyDescent="0.2">
      <c r="A6396" t="s">
        <v>21</v>
      </c>
      <c r="B6396" t="s">
        <v>22</v>
      </c>
      <c r="C6396" t="s">
        <v>370</v>
      </c>
      <c r="D6396" t="s">
        <v>371</v>
      </c>
      <c r="E6396" t="s">
        <v>372</v>
      </c>
      <c r="F6396" t="s">
        <v>373</v>
      </c>
      <c r="G6396" t="s">
        <v>374</v>
      </c>
      <c r="H6396" t="s">
        <v>375</v>
      </c>
      <c r="I6396" t="s">
        <v>376</v>
      </c>
      <c r="J6396" t="s">
        <v>377</v>
      </c>
    </row>
    <row r="6397" spans="1:10" x14ac:dyDescent="0.2">
      <c r="A6397">
        <v>1</v>
      </c>
      <c r="B6397" t="s">
        <v>30</v>
      </c>
      <c r="C6397" t="s">
        <v>378</v>
      </c>
      <c r="D6397" t="s">
        <v>379</v>
      </c>
      <c r="E6397">
        <v>1</v>
      </c>
      <c r="F6397">
        <v>15</v>
      </c>
      <c r="G6397">
        <v>84.869003295898438</v>
      </c>
      <c r="H6397">
        <v>1.8320000171661377</v>
      </c>
      <c r="I6397">
        <v>6</v>
      </c>
      <c r="J6397">
        <v>5</v>
      </c>
    </row>
    <row r="6398" spans="1:10" x14ac:dyDescent="0.2">
      <c r="A6398">
        <v>2</v>
      </c>
      <c r="B6398" t="s">
        <v>31</v>
      </c>
      <c r="C6398" t="s">
        <v>378</v>
      </c>
      <c r="D6398" t="s">
        <v>380</v>
      </c>
      <c r="E6398">
        <v>2</v>
      </c>
      <c r="F6398">
        <v>15</v>
      </c>
      <c r="G6398">
        <v>151.10800170898438</v>
      </c>
      <c r="H6398">
        <v>0.47277998924255371</v>
      </c>
      <c r="I6398">
        <v>2</v>
      </c>
      <c r="J6398">
        <v>2</v>
      </c>
    </row>
    <row r="6399" spans="1:10" x14ac:dyDescent="0.2">
      <c r="A6399">
        <v>3</v>
      </c>
      <c r="B6399" t="s">
        <v>32</v>
      </c>
      <c r="C6399" t="s">
        <v>378</v>
      </c>
      <c r="D6399" t="s">
        <v>380</v>
      </c>
      <c r="E6399">
        <v>2</v>
      </c>
      <c r="F6399">
        <v>15</v>
      </c>
      <c r="G6399">
        <v>119.48699951171875</v>
      </c>
      <c r="H6399">
        <v>0.37413999438285828</v>
      </c>
      <c r="I6399">
        <v>3</v>
      </c>
      <c r="J6399">
        <v>7</v>
      </c>
    </row>
    <row r="6400" spans="1:10" x14ac:dyDescent="0.2">
      <c r="A6400">
        <v>4</v>
      </c>
      <c r="B6400" t="s">
        <v>33</v>
      </c>
      <c r="C6400" t="s">
        <v>378</v>
      </c>
      <c r="D6400" t="s">
        <v>380</v>
      </c>
      <c r="E6400">
        <v>2</v>
      </c>
      <c r="F6400">
        <v>15</v>
      </c>
      <c r="G6400">
        <v>107.24500274658203</v>
      </c>
      <c r="H6400">
        <v>0.33583998680114746</v>
      </c>
      <c r="I6400">
        <v>2</v>
      </c>
      <c r="J6400">
        <v>2.4000000953674316</v>
      </c>
    </row>
    <row r="6401" spans="1:10" x14ac:dyDescent="0.2">
      <c r="A6401">
        <v>5</v>
      </c>
      <c r="B6401" t="s">
        <v>34</v>
      </c>
      <c r="C6401" t="s">
        <v>378</v>
      </c>
      <c r="D6401" t="s">
        <v>381</v>
      </c>
      <c r="E6401">
        <v>4</v>
      </c>
      <c r="F6401">
        <v>15</v>
      </c>
      <c r="G6401">
        <v>129.45700073242188</v>
      </c>
      <c r="H6401">
        <v>1.1910099983215332</v>
      </c>
      <c r="I6401">
        <v>4.9000000953674316</v>
      </c>
      <c r="J6401">
        <v>4.1999998092651367</v>
      </c>
    </row>
    <row r="6402" spans="1:10" x14ac:dyDescent="0.2">
      <c r="A6402">
        <v>6</v>
      </c>
      <c r="B6402" t="s">
        <v>35</v>
      </c>
      <c r="C6402" t="s">
        <v>378</v>
      </c>
      <c r="D6402" t="s">
        <v>381</v>
      </c>
      <c r="E6402">
        <v>4</v>
      </c>
      <c r="F6402">
        <v>15</v>
      </c>
      <c r="G6402">
        <v>90.679000854492188</v>
      </c>
      <c r="H6402">
        <v>0.83393001556396484</v>
      </c>
      <c r="I6402">
        <v>5.5</v>
      </c>
      <c r="J6402">
        <v>5.9000000953674316</v>
      </c>
    </row>
    <row r="6403" spans="1:10" x14ac:dyDescent="0.2">
      <c r="A6403">
        <v>7</v>
      </c>
      <c r="B6403" t="s">
        <v>36</v>
      </c>
      <c r="C6403" t="s">
        <v>378</v>
      </c>
      <c r="D6403" t="s">
        <v>381</v>
      </c>
      <c r="E6403">
        <v>4</v>
      </c>
      <c r="F6403">
        <v>15</v>
      </c>
      <c r="G6403">
        <v>77.502998352050781</v>
      </c>
      <c r="H6403">
        <v>0.71253997087478638</v>
      </c>
      <c r="I6403">
        <v>3.2999999523162842</v>
      </c>
      <c r="J6403">
        <v>4.0999999046325684</v>
      </c>
    </row>
    <row r="6404" spans="1:10" x14ac:dyDescent="0.2">
      <c r="A6404">
        <v>8</v>
      </c>
      <c r="B6404" t="s">
        <v>37</v>
      </c>
      <c r="C6404" t="s">
        <v>378</v>
      </c>
      <c r="D6404" t="s">
        <v>381</v>
      </c>
      <c r="E6404">
        <v>4</v>
      </c>
      <c r="F6404">
        <v>15</v>
      </c>
      <c r="G6404">
        <v>107.51300048828125</v>
      </c>
      <c r="H6404">
        <v>0.98900002241134644</v>
      </c>
      <c r="I6404">
        <v>7.5</v>
      </c>
      <c r="J6404">
        <v>3</v>
      </c>
    </row>
    <row r="6405" spans="1:10" x14ac:dyDescent="0.2">
      <c r="A6405">
        <v>9</v>
      </c>
      <c r="B6405" t="s">
        <v>38</v>
      </c>
      <c r="C6405" t="s">
        <v>378</v>
      </c>
      <c r="D6405" t="s">
        <v>382</v>
      </c>
      <c r="E6405">
        <v>5</v>
      </c>
      <c r="F6405">
        <v>15</v>
      </c>
      <c r="G6405">
        <v>134.93400573730469</v>
      </c>
      <c r="H6405">
        <v>0.19359999895095825</v>
      </c>
      <c r="I6405">
        <v>3.5</v>
      </c>
      <c r="J6405">
        <v>3.5999999046325684</v>
      </c>
    </row>
    <row r="6406" spans="1:10" x14ac:dyDescent="0.2">
      <c r="A6406">
        <v>10</v>
      </c>
      <c r="B6406" t="s">
        <v>39</v>
      </c>
      <c r="C6406" t="s">
        <v>378</v>
      </c>
      <c r="D6406" t="s">
        <v>382</v>
      </c>
      <c r="E6406">
        <v>5</v>
      </c>
      <c r="F6406">
        <v>15</v>
      </c>
      <c r="G6406">
        <v>146.42500305175781</v>
      </c>
      <c r="H6406">
        <v>0.21017999947071075</v>
      </c>
      <c r="I6406">
        <v>1</v>
      </c>
      <c r="J6406">
        <v>3.2999999523162842</v>
      </c>
    </row>
    <row r="6407" spans="1:10" x14ac:dyDescent="0.2">
      <c r="A6407">
        <v>11</v>
      </c>
      <c r="B6407" t="s">
        <v>40</v>
      </c>
      <c r="C6407" t="s">
        <v>378</v>
      </c>
      <c r="D6407" t="s">
        <v>382</v>
      </c>
      <c r="E6407">
        <v>5</v>
      </c>
      <c r="F6407">
        <v>15</v>
      </c>
      <c r="G6407">
        <v>191.38900756835938</v>
      </c>
      <c r="H6407">
        <v>0.27485001087188721</v>
      </c>
      <c r="I6407">
        <v>3</v>
      </c>
      <c r="J6407">
        <v>4</v>
      </c>
    </row>
    <row r="6409" spans="1:10" x14ac:dyDescent="0.2">
      <c r="A6409" t="s">
        <v>21</v>
      </c>
      <c r="B6409" t="s">
        <v>22</v>
      </c>
      <c r="C6409" t="s">
        <v>383</v>
      </c>
      <c r="D6409" t="s">
        <v>384</v>
      </c>
      <c r="E6409" t="s">
        <v>385</v>
      </c>
      <c r="F6409" t="s">
        <v>386</v>
      </c>
      <c r="G6409" t="s">
        <v>387</v>
      </c>
      <c r="H6409" t="s">
        <v>388</v>
      </c>
      <c r="I6409" t="s">
        <v>389</v>
      </c>
      <c r="J6409" t="s">
        <v>390</v>
      </c>
    </row>
    <row r="6410" spans="1:10" x14ac:dyDescent="0.2">
      <c r="A6410">
        <v>1</v>
      </c>
      <c r="B6410" t="s">
        <v>30</v>
      </c>
      <c r="C6410">
        <v>10</v>
      </c>
      <c r="D6410">
        <v>5</v>
      </c>
      <c r="E6410">
        <v>1</v>
      </c>
      <c r="F6410">
        <v>64</v>
      </c>
      <c r="G6410">
        <v>1630</v>
      </c>
      <c r="H6410">
        <v>0.69999998807907104</v>
      </c>
      <c r="I6410">
        <v>9.3000001907348633</v>
      </c>
      <c r="J6410" t="s">
        <v>391</v>
      </c>
    </row>
    <row r="6411" spans="1:10" x14ac:dyDescent="0.2">
      <c r="A6411">
        <v>2</v>
      </c>
      <c r="B6411" t="s">
        <v>31</v>
      </c>
      <c r="C6411">
        <v>20</v>
      </c>
      <c r="D6411">
        <v>10</v>
      </c>
      <c r="E6411">
        <v>0</v>
      </c>
      <c r="F6411">
        <v>64</v>
      </c>
      <c r="G6411">
        <v>1686</v>
      </c>
      <c r="H6411">
        <v>0.69999998807907104</v>
      </c>
      <c r="I6411" t="s">
        <v>392</v>
      </c>
      <c r="J6411" t="s">
        <v>393</v>
      </c>
    </row>
    <row r="6412" spans="1:10" x14ac:dyDescent="0.2">
      <c r="A6412">
        <v>3</v>
      </c>
      <c r="B6412" t="s">
        <v>32</v>
      </c>
      <c r="C6412">
        <v>20</v>
      </c>
      <c r="D6412">
        <v>10</v>
      </c>
      <c r="E6412">
        <v>0</v>
      </c>
      <c r="F6412">
        <v>64</v>
      </c>
      <c r="G6412">
        <v>1672</v>
      </c>
      <c r="H6412">
        <v>0.69999998807907104</v>
      </c>
      <c r="I6412" t="s">
        <v>392</v>
      </c>
      <c r="J6412" t="s">
        <v>393</v>
      </c>
    </row>
    <row r="6413" spans="1:10" x14ac:dyDescent="0.2">
      <c r="A6413">
        <v>4</v>
      </c>
      <c r="B6413" t="s">
        <v>33</v>
      </c>
      <c r="C6413">
        <v>20</v>
      </c>
      <c r="D6413">
        <v>10</v>
      </c>
      <c r="E6413">
        <v>1</v>
      </c>
      <c r="F6413">
        <v>64</v>
      </c>
      <c r="G6413">
        <v>1664</v>
      </c>
      <c r="H6413">
        <v>0.69999998807907104</v>
      </c>
      <c r="I6413" t="s">
        <v>392</v>
      </c>
      <c r="J6413" t="s">
        <v>393</v>
      </c>
    </row>
    <row r="6414" spans="1:10" x14ac:dyDescent="0.2">
      <c r="A6414">
        <v>5</v>
      </c>
      <c r="B6414" t="s">
        <v>34</v>
      </c>
      <c r="C6414">
        <v>10</v>
      </c>
      <c r="D6414">
        <v>5</v>
      </c>
      <c r="E6414">
        <v>1</v>
      </c>
      <c r="F6414">
        <v>32</v>
      </c>
      <c r="G6414">
        <v>1658</v>
      </c>
      <c r="H6414">
        <v>0.69999998807907104</v>
      </c>
      <c r="I6414">
        <v>9.3000001907348633</v>
      </c>
      <c r="J6414" t="s">
        <v>391</v>
      </c>
    </row>
    <row r="6415" spans="1:10" x14ac:dyDescent="0.2">
      <c r="A6415">
        <v>6</v>
      </c>
      <c r="B6415" t="s">
        <v>35</v>
      </c>
      <c r="C6415">
        <v>20</v>
      </c>
      <c r="D6415">
        <v>10</v>
      </c>
      <c r="E6415">
        <v>1</v>
      </c>
      <c r="F6415">
        <v>32</v>
      </c>
      <c r="G6415">
        <v>1632</v>
      </c>
      <c r="H6415">
        <v>0.69999998807907104</v>
      </c>
      <c r="I6415">
        <v>9.3000001907348633</v>
      </c>
      <c r="J6415" t="s">
        <v>391</v>
      </c>
    </row>
    <row r="6416" spans="1:10" x14ac:dyDescent="0.2">
      <c r="A6416">
        <v>7</v>
      </c>
      <c r="B6416" t="s">
        <v>36</v>
      </c>
      <c r="C6416">
        <v>20</v>
      </c>
      <c r="D6416">
        <v>10</v>
      </c>
      <c r="E6416">
        <v>1</v>
      </c>
      <c r="F6416">
        <v>32</v>
      </c>
      <c r="G6416">
        <v>1622</v>
      </c>
      <c r="H6416">
        <v>0.69999998807907104</v>
      </c>
      <c r="I6416">
        <v>9.3000001907348633</v>
      </c>
      <c r="J6416" t="s">
        <v>391</v>
      </c>
    </row>
    <row r="6417" spans="1:10" x14ac:dyDescent="0.2">
      <c r="A6417">
        <v>8</v>
      </c>
      <c r="B6417" t="s">
        <v>37</v>
      </c>
      <c r="C6417">
        <v>20</v>
      </c>
      <c r="D6417">
        <v>10</v>
      </c>
      <c r="E6417">
        <v>1</v>
      </c>
      <c r="F6417">
        <v>32</v>
      </c>
      <c r="G6417">
        <v>1642</v>
      </c>
      <c r="H6417">
        <v>0.69999998807907104</v>
      </c>
      <c r="I6417">
        <v>9.3000001907348633</v>
      </c>
      <c r="J6417" t="s">
        <v>391</v>
      </c>
    </row>
    <row r="6418" spans="1:10" x14ac:dyDescent="0.2">
      <c r="A6418">
        <v>9</v>
      </c>
      <c r="B6418" t="s">
        <v>38</v>
      </c>
      <c r="C6418">
        <v>20</v>
      </c>
      <c r="D6418">
        <v>10</v>
      </c>
      <c r="E6418">
        <v>1</v>
      </c>
      <c r="F6418">
        <v>32</v>
      </c>
      <c r="G6418">
        <v>1690</v>
      </c>
      <c r="H6418">
        <v>0.69999998807907104</v>
      </c>
      <c r="I6418" t="s">
        <v>392</v>
      </c>
      <c r="J6418" t="s">
        <v>393</v>
      </c>
    </row>
    <row r="6419" spans="1:10" x14ac:dyDescent="0.2">
      <c r="A6419">
        <v>10</v>
      </c>
      <c r="B6419" t="s">
        <v>39</v>
      </c>
      <c r="C6419">
        <v>30</v>
      </c>
      <c r="D6419">
        <v>15</v>
      </c>
      <c r="E6419">
        <v>0</v>
      </c>
      <c r="F6419">
        <v>32</v>
      </c>
      <c r="G6419">
        <v>1706</v>
      </c>
      <c r="H6419">
        <v>0.69999998807907104</v>
      </c>
      <c r="I6419" t="s">
        <v>392</v>
      </c>
      <c r="J6419" t="s">
        <v>393</v>
      </c>
    </row>
    <row r="6420" spans="1:10" x14ac:dyDescent="0.2">
      <c r="A6420">
        <v>11</v>
      </c>
      <c r="B6420" t="s">
        <v>40</v>
      </c>
      <c r="C6420">
        <v>30</v>
      </c>
      <c r="D6420">
        <v>15</v>
      </c>
      <c r="E6420">
        <v>1</v>
      </c>
      <c r="F6420">
        <v>32</v>
      </c>
      <c r="G6420">
        <v>1738</v>
      </c>
      <c r="H6420">
        <v>0.69999998807907104</v>
      </c>
      <c r="I6420" t="s">
        <v>392</v>
      </c>
      <c r="J6420" t="s">
        <v>393</v>
      </c>
    </row>
    <row r="6422" spans="1:10" x14ac:dyDescent="0.2">
      <c r="A6422" t="s">
        <v>394</v>
      </c>
    </row>
    <row r="6423" spans="1:10" x14ac:dyDescent="0.2">
      <c r="A6423" t="s">
        <v>395</v>
      </c>
      <c r="B6423" t="s">
        <v>396</v>
      </c>
      <c r="C6423">
        <v>2</v>
      </c>
      <c r="D6423">
        <v>3</v>
      </c>
      <c r="E6423">
        <v>4</v>
      </c>
      <c r="F6423">
        <v>5</v>
      </c>
    </row>
    <row r="6424" spans="1:10" x14ac:dyDescent="0.2">
      <c r="A6424">
        <v>1</v>
      </c>
      <c r="B6424" t="s">
        <v>397</v>
      </c>
      <c r="C6424" t="s">
        <v>398</v>
      </c>
      <c r="D6424" t="s">
        <v>392</v>
      </c>
      <c r="E6424" t="s">
        <v>399</v>
      </c>
      <c r="F6424" t="s">
        <v>400</v>
      </c>
    </row>
    <row r="6425" spans="1:10" x14ac:dyDescent="0.2">
      <c r="A6425">
        <v>2</v>
      </c>
      <c r="B6425" t="s">
        <v>392</v>
      </c>
      <c r="C6425" t="s">
        <v>401</v>
      </c>
      <c r="D6425" t="s">
        <v>392</v>
      </c>
      <c r="E6425" t="s">
        <v>402</v>
      </c>
      <c r="F6425" t="s">
        <v>403</v>
      </c>
    </row>
    <row r="6426" spans="1:10" x14ac:dyDescent="0.2">
      <c r="A6426">
        <v>3</v>
      </c>
      <c r="B6426" t="s">
        <v>392</v>
      </c>
      <c r="C6426" t="s">
        <v>404</v>
      </c>
      <c r="D6426" t="s">
        <v>392</v>
      </c>
      <c r="E6426" t="s">
        <v>405</v>
      </c>
      <c r="F6426" t="s">
        <v>40</v>
      </c>
    </row>
    <row r="6427" spans="1:10" x14ac:dyDescent="0.2">
      <c r="A6427">
        <v>4</v>
      </c>
      <c r="B6427" t="s">
        <v>392</v>
      </c>
      <c r="C6427" t="s">
        <v>392</v>
      </c>
      <c r="D6427" t="s">
        <v>392</v>
      </c>
      <c r="E6427" t="s">
        <v>406</v>
      </c>
      <c r="F6427" t="s">
        <v>392</v>
      </c>
    </row>
    <row r="6429" spans="1:10" x14ac:dyDescent="0.2">
      <c r="A6429" t="s">
        <v>407</v>
      </c>
    </row>
    <row r="6431" spans="1:10" x14ac:dyDescent="0.2">
      <c r="A6431" t="s">
        <v>408</v>
      </c>
    </row>
    <row r="6432" spans="1:10" x14ac:dyDescent="0.2">
      <c r="A6432" t="s">
        <v>21</v>
      </c>
      <c r="B6432" t="s">
        <v>22</v>
      </c>
      <c r="C6432" t="s">
        <v>409</v>
      </c>
      <c r="D6432" t="s">
        <v>43</v>
      </c>
      <c r="E6432" t="s">
        <v>410</v>
      </c>
      <c r="F6432" t="s">
        <v>46</v>
      </c>
      <c r="G6432" t="s">
        <v>47</v>
      </c>
      <c r="H6432" t="s">
        <v>30</v>
      </c>
    </row>
    <row r="6433" spans="1:9" x14ac:dyDescent="0.2">
      <c r="A6433">
        <v>1</v>
      </c>
      <c r="B6433" t="s">
        <v>30</v>
      </c>
      <c r="C6433" t="s">
        <v>411</v>
      </c>
      <c r="D6433">
        <v>3.7672998905181885</v>
      </c>
      <c r="E6433">
        <v>3.4723999500274658</v>
      </c>
      <c r="F6433">
        <v>21.532199859619141</v>
      </c>
      <c r="G6433">
        <v>0.16130000352859497</v>
      </c>
      <c r="H6433">
        <v>1</v>
      </c>
    </row>
    <row r="6434" spans="1:9" x14ac:dyDescent="0.2">
      <c r="A6434">
        <v>2</v>
      </c>
      <c r="B6434" t="s">
        <v>31</v>
      </c>
      <c r="C6434" t="s">
        <v>412</v>
      </c>
      <c r="D6434">
        <v>7.5739998817443848</v>
      </c>
      <c r="E6434">
        <v>1.614799976348877</v>
      </c>
      <c r="F6434">
        <v>1.996399998664856</v>
      </c>
      <c r="G6434">
        <v>0.80889999866485596</v>
      </c>
      <c r="H6434">
        <v>1</v>
      </c>
    </row>
    <row r="6435" spans="1:9" x14ac:dyDescent="0.2">
      <c r="A6435">
        <v>3</v>
      </c>
      <c r="B6435" t="s">
        <v>50</v>
      </c>
      <c r="C6435" t="s">
        <v>413</v>
      </c>
      <c r="D6435">
        <v>15.250300407409668</v>
      </c>
      <c r="E6435">
        <v>1.0709999799728394</v>
      </c>
      <c r="F6435">
        <v>1.2035000324249268</v>
      </c>
      <c r="G6435">
        <v>0.88969999551773071</v>
      </c>
      <c r="H6435">
        <v>1.0002000331878662</v>
      </c>
    </row>
    <row r="6436" spans="1:9" x14ac:dyDescent="0.2">
      <c r="A6436">
        <v>4</v>
      </c>
      <c r="B6436" t="s">
        <v>51</v>
      </c>
      <c r="C6436" t="s">
        <v>414</v>
      </c>
      <c r="D6436">
        <v>24.793899536132812</v>
      </c>
      <c r="E6436">
        <v>0.86309999227523804</v>
      </c>
      <c r="F6436">
        <v>0.93500000238418579</v>
      </c>
      <c r="G6436">
        <v>0.92309999465942383</v>
      </c>
      <c r="H6436">
        <v>1.0001000165939331</v>
      </c>
    </row>
    <row r="6437" spans="1:9" x14ac:dyDescent="0.2">
      <c r="A6437">
        <v>5</v>
      </c>
      <c r="B6437" t="s">
        <v>52</v>
      </c>
      <c r="C6437" t="s">
        <v>415</v>
      </c>
      <c r="D6437">
        <v>11.592599868774414</v>
      </c>
      <c r="E6437">
        <v>5.3768000602722168</v>
      </c>
      <c r="F6437">
        <v>10.723799705505371</v>
      </c>
      <c r="G6437">
        <v>0.49950000643730164</v>
      </c>
      <c r="H6437">
        <v>1.0038000345230103</v>
      </c>
    </row>
    <row r="6438" spans="1:9" x14ac:dyDescent="0.2">
      <c r="A6438">
        <v>6</v>
      </c>
      <c r="B6438" t="s">
        <v>53</v>
      </c>
      <c r="C6438" t="s">
        <v>416</v>
      </c>
      <c r="D6438">
        <v>21.579999923706055</v>
      </c>
      <c r="E6438">
        <v>3.6456000804901123</v>
      </c>
      <c r="F6438">
        <v>5.8873000144958496</v>
      </c>
      <c r="G6438">
        <v>0.61500000953674316</v>
      </c>
      <c r="H6438">
        <v>1.0068999528884888</v>
      </c>
    </row>
    <row r="6439" spans="1:9" x14ac:dyDescent="0.2">
      <c r="A6439">
        <v>7</v>
      </c>
      <c r="B6439" t="s">
        <v>54</v>
      </c>
      <c r="C6439" t="s">
        <v>414</v>
      </c>
      <c r="D6439">
        <v>55.340999603271484</v>
      </c>
      <c r="E6439">
        <v>3.2097001075744629</v>
      </c>
      <c r="F6439">
        <v>4.4021000862121582</v>
      </c>
      <c r="G6439">
        <v>0.72850000858306885</v>
      </c>
      <c r="H6439">
        <v>1.0009000301361084</v>
      </c>
    </row>
    <row r="6440" spans="1:9" x14ac:dyDescent="0.2">
      <c r="A6440">
        <v>8</v>
      </c>
      <c r="B6440" t="s">
        <v>55</v>
      </c>
      <c r="C6440" t="s">
        <v>416</v>
      </c>
      <c r="D6440">
        <v>20.350000381469727</v>
      </c>
      <c r="E6440">
        <v>4.6729998588562012</v>
      </c>
      <c r="F6440">
        <v>7.9214000701904297</v>
      </c>
      <c r="G6440">
        <v>0.58609998226165771</v>
      </c>
      <c r="H6440">
        <v>1.0065000057220459</v>
      </c>
    </row>
    <row r="6441" spans="1:9" x14ac:dyDescent="0.2">
      <c r="A6441">
        <v>9</v>
      </c>
      <c r="B6441" t="s">
        <v>56</v>
      </c>
      <c r="C6441" t="s">
        <v>417</v>
      </c>
      <c r="D6441">
        <v>23.877099990844727</v>
      </c>
      <c r="E6441">
        <v>0.19910000264644623</v>
      </c>
      <c r="F6441">
        <v>0.20250000059604645</v>
      </c>
      <c r="G6441">
        <v>0.98320001363754272</v>
      </c>
      <c r="H6441">
        <v>1</v>
      </c>
    </row>
    <row r="6442" spans="1:9" x14ac:dyDescent="0.2">
      <c r="A6442">
        <v>10</v>
      </c>
      <c r="B6442" t="s">
        <v>57</v>
      </c>
      <c r="C6442" t="s">
        <v>418</v>
      </c>
      <c r="D6442">
        <v>42.30059814453125</v>
      </c>
      <c r="E6442">
        <v>0.26780000329017639</v>
      </c>
      <c r="F6442">
        <v>0.27369999885559082</v>
      </c>
      <c r="G6442">
        <v>0.97869998216629028</v>
      </c>
      <c r="H6442">
        <v>1</v>
      </c>
    </row>
    <row r="6443" spans="1:9" x14ac:dyDescent="0.2">
      <c r="A6443">
        <v>11</v>
      </c>
      <c r="B6443" t="s">
        <v>58</v>
      </c>
      <c r="C6443" t="s">
        <v>419</v>
      </c>
      <c r="D6443">
        <v>99.9833984375</v>
      </c>
      <c r="E6443">
        <v>0.59130001068115234</v>
      </c>
      <c r="F6443">
        <v>0.60600000619888306</v>
      </c>
      <c r="G6443">
        <v>0.9757000207901001</v>
      </c>
      <c r="H6443">
        <v>1</v>
      </c>
    </row>
    <row r="6445" spans="1:9" x14ac:dyDescent="0.2">
      <c r="A6445" t="s">
        <v>420</v>
      </c>
    </row>
    <row r="6446" spans="1:9" x14ac:dyDescent="0.2">
      <c r="A6446" t="s">
        <v>21</v>
      </c>
      <c r="B6446" t="s">
        <v>22</v>
      </c>
      <c r="C6446" t="s">
        <v>421</v>
      </c>
      <c r="D6446" t="s">
        <v>24</v>
      </c>
      <c r="E6446" t="s">
        <v>422</v>
      </c>
      <c r="F6446" t="s">
        <v>423</v>
      </c>
      <c r="G6446" t="s">
        <v>27</v>
      </c>
      <c r="H6446" t="s">
        <v>424</v>
      </c>
      <c r="I6446" t="s">
        <v>425</v>
      </c>
    </row>
    <row r="6447" spans="1:9" x14ac:dyDescent="0.2">
      <c r="A6447">
        <v>1</v>
      </c>
      <c r="B6447" t="s">
        <v>30</v>
      </c>
      <c r="C6447">
        <v>2.0010000767456404E-8</v>
      </c>
      <c r="D6447">
        <v>518.70001220703125</v>
      </c>
      <c r="E6447">
        <v>137.5</v>
      </c>
      <c r="F6447">
        <v>84</v>
      </c>
      <c r="G6447">
        <v>0.74000000953674316</v>
      </c>
      <c r="H6447" t="s">
        <v>426</v>
      </c>
      <c r="I6447" t="s">
        <v>427</v>
      </c>
    </row>
    <row r="6448" spans="1:9" x14ac:dyDescent="0.2">
      <c r="A6448">
        <v>2</v>
      </c>
      <c r="B6448" t="s">
        <v>31</v>
      </c>
      <c r="C6448">
        <v>2.0010000767456404E-8</v>
      </c>
      <c r="D6448">
        <v>2201.199951171875</v>
      </c>
      <c r="E6448">
        <v>15.699999809265137</v>
      </c>
      <c r="F6448">
        <v>11</v>
      </c>
      <c r="G6448">
        <v>0.30000001192092896</v>
      </c>
      <c r="H6448" t="s">
        <v>426</v>
      </c>
      <c r="I6448" t="s">
        <v>428</v>
      </c>
    </row>
    <row r="6449" spans="1:10" x14ac:dyDescent="0.2">
      <c r="A6449">
        <v>3</v>
      </c>
      <c r="B6449" t="s">
        <v>32</v>
      </c>
      <c r="C6449">
        <v>2.0010000767456404E-8</v>
      </c>
      <c r="D6449">
        <v>5679.7998046875</v>
      </c>
      <c r="E6449">
        <v>33.599998474121094</v>
      </c>
      <c r="F6449">
        <v>22.700000762939453</v>
      </c>
      <c r="G6449">
        <v>0.18999999761581421</v>
      </c>
      <c r="H6449" t="s">
        <v>426</v>
      </c>
      <c r="I6449" t="s">
        <v>429</v>
      </c>
    </row>
    <row r="6450" spans="1:10" x14ac:dyDescent="0.2">
      <c r="A6450">
        <v>4</v>
      </c>
      <c r="B6450" t="s">
        <v>33</v>
      </c>
      <c r="C6450">
        <v>1.9990000765801597E-8</v>
      </c>
      <c r="D6450">
        <v>9333.5</v>
      </c>
      <c r="E6450">
        <v>48.799999237060547</v>
      </c>
      <c r="F6450">
        <v>43.299999237060547</v>
      </c>
      <c r="G6450">
        <v>0.15000000596046448</v>
      </c>
      <c r="H6450" t="s">
        <v>426</v>
      </c>
      <c r="I6450" t="s">
        <v>430</v>
      </c>
    </row>
    <row r="6451" spans="1:10" x14ac:dyDescent="0.2">
      <c r="A6451">
        <v>5</v>
      </c>
      <c r="B6451" t="s">
        <v>34</v>
      </c>
      <c r="C6451">
        <v>1.9990000765801597E-8</v>
      </c>
      <c r="D6451">
        <v>946.0999755859375</v>
      </c>
      <c r="E6451">
        <v>8</v>
      </c>
      <c r="F6451">
        <v>6</v>
      </c>
      <c r="G6451">
        <v>0.46000000834465027</v>
      </c>
      <c r="H6451" t="s">
        <v>426</v>
      </c>
      <c r="I6451" t="s">
        <v>431</v>
      </c>
    </row>
    <row r="6452" spans="1:10" x14ac:dyDescent="0.2">
      <c r="A6452">
        <v>6</v>
      </c>
      <c r="B6452" t="s">
        <v>35</v>
      </c>
      <c r="C6452">
        <v>1.9999999878450581E-8</v>
      </c>
      <c r="D6452">
        <v>3476.10009765625</v>
      </c>
      <c r="E6452">
        <v>37.200000762939453</v>
      </c>
      <c r="F6452">
        <v>18.200000762939453</v>
      </c>
      <c r="G6452">
        <v>0.23999999463558197</v>
      </c>
      <c r="H6452" t="s">
        <v>426</v>
      </c>
      <c r="I6452" t="s">
        <v>432</v>
      </c>
    </row>
    <row r="6453" spans="1:10" x14ac:dyDescent="0.2">
      <c r="A6453">
        <v>7</v>
      </c>
      <c r="B6453" t="s">
        <v>36</v>
      </c>
      <c r="C6453">
        <v>1.9990000765801597E-8</v>
      </c>
      <c r="D6453">
        <v>10542.5</v>
      </c>
      <c r="E6453">
        <v>126.69999694824219</v>
      </c>
      <c r="F6453">
        <v>38.400001525878906</v>
      </c>
      <c r="G6453">
        <v>0.14000000059604645</v>
      </c>
      <c r="H6453" t="s">
        <v>426</v>
      </c>
      <c r="I6453" t="s">
        <v>430</v>
      </c>
    </row>
    <row r="6454" spans="1:10" x14ac:dyDescent="0.2">
      <c r="A6454">
        <v>8</v>
      </c>
      <c r="B6454" t="s">
        <v>37</v>
      </c>
      <c r="C6454">
        <v>1.9999999878450581E-8</v>
      </c>
      <c r="D6454">
        <v>2742.5</v>
      </c>
      <c r="E6454">
        <v>17.200000762939453</v>
      </c>
      <c r="F6454">
        <v>15</v>
      </c>
      <c r="G6454">
        <v>0.27000001072883606</v>
      </c>
      <c r="H6454" t="s">
        <v>426</v>
      </c>
      <c r="I6454" t="s">
        <v>432</v>
      </c>
    </row>
    <row r="6455" spans="1:10" x14ac:dyDescent="0.2">
      <c r="A6455">
        <v>9</v>
      </c>
      <c r="B6455" t="s">
        <v>38</v>
      </c>
      <c r="C6455">
        <v>1.9990000765801597E-8</v>
      </c>
      <c r="D6455">
        <v>2234.10009765625</v>
      </c>
      <c r="E6455">
        <v>26</v>
      </c>
      <c r="F6455">
        <v>23.200000762939453</v>
      </c>
      <c r="G6455">
        <v>0.30000001192092896</v>
      </c>
      <c r="H6455" t="s">
        <v>426</v>
      </c>
      <c r="I6455" t="s">
        <v>433</v>
      </c>
    </row>
    <row r="6456" spans="1:10" x14ac:dyDescent="0.2">
      <c r="A6456">
        <v>10</v>
      </c>
      <c r="B6456" t="s">
        <v>39</v>
      </c>
      <c r="C6456">
        <v>1.9990000765801597E-8</v>
      </c>
      <c r="D6456">
        <v>3787.300048828125</v>
      </c>
      <c r="E6456">
        <v>69.599998474121094</v>
      </c>
      <c r="F6456">
        <v>20.200000762939453</v>
      </c>
      <c r="G6456">
        <v>0.23000000417232513</v>
      </c>
      <c r="H6456" t="s">
        <v>426</v>
      </c>
      <c r="I6456" t="s">
        <v>434</v>
      </c>
    </row>
    <row r="6457" spans="1:10" x14ac:dyDescent="0.2">
      <c r="A6457">
        <v>11</v>
      </c>
      <c r="B6457" t="s">
        <v>40</v>
      </c>
      <c r="C6457">
        <v>2.0010000767456404E-8</v>
      </c>
      <c r="D6457">
        <v>4901</v>
      </c>
      <c r="E6457">
        <v>11.699999809265137</v>
      </c>
      <c r="F6457">
        <v>9.8999996185302734</v>
      </c>
      <c r="G6457">
        <v>0.20000000298023224</v>
      </c>
      <c r="H6457" t="s">
        <v>426</v>
      </c>
      <c r="I6457" t="s">
        <v>435</v>
      </c>
    </row>
    <row r="6459" spans="1:10" x14ac:dyDescent="0.2">
      <c r="A6459" t="s">
        <v>62</v>
      </c>
    </row>
    <row r="6462" spans="1:10" x14ac:dyDescent="0.2">
      <c r="A6462" t="s">
        <v>368</v>
      </c>
    </row>
    <row r="6463" spans="1:10" x14ac:dyDescent="0.2">
      <c r="A6463" t="s">
        <v>369</v>
      </c>
    </row>
    <row r="6464" spans="1:10" x14ac:dyDescent="0.2">
      <c r="A6464" t="s">
        <v>21</v>
      </c>
      <c r="B6464" t="s">
        <v>22</v>
      </c>
      <c r="C6464" t="s">
        <v>370</v>
      </c>
      <c r="D6464" t="s">
        <v>371</v>
      </c>
      <c r="E6464" t="s">
        <v>372</v>
      </c>
      <c r="F6464" t="s">
        <v>373</v>
      </c>
      <c r="G6464" t="s">
        <v>374</v>
      </c>
      <c r="H6464" t="s">
        <v>375</v>
      </c>
      <c r="I6464" t="s">
        <v>376</v>
      </c>
      <c r="J6464" t="s">
        <v>377</v>
      </c>
    </row>
    <row r="6465" spans="1:10" x14ac:dyDescent="0.2">
      <c r="A6465">
        <v>1</v>
      </c>
      <c r="B6465" t="s">
        <v>30</v>
      </c>
      <c r="C6465" t="s">
        <v>378</v>
      </c>
      <c r="D6465" t="s">
        <v>379</v>
      </c>
      <c r="E6465">
        <v>1</v>
      </c>
      <c r="F6465">
        <v>15</v>
      </c>
      <c r="G6465">
        <v>84.869003295898438</v>
      </c>
      <c r="H6465">
        <v>1.8320000171661377</v>
      </c>
      <c r="I6465">
        <v>6</v>
      </c>
      <c r="J6465">
        <v>5</v>
      </c>
    </row>
    <row r="6466" spans="1:10" x14ac:dyDescent="0.2">
      <c r="A6466">
        <v>2</v>
      </c>
      <c r="B6466" t="s">
        <v>31</v>
      </c>
      <c r="C6466" t="s">
        <v>378</v>
      </c>
      <c r="D6466" t="s">
        <v>380</v>
      </c>
      <c r="E6466">
        <v>2</v>
      </c>
      <c r="F6466">
        <v>15</v>
      </c>
      <c r="G6466">
        <v>151.10800170898438</v>
      </c>
      <c r="H6466">
        <v>0.47277998924255371</v>
      </c>
      <c r="I6466">
        <v>2</v>
      </c>
      <c r="J6466">
        <v>2</v>
      </c>
    </row>
    <row r="6467" spans="1:10" x14ac:dyDescent="0.2">
      <c r="A6467">
        <v>3</v>
      </c>
      <c r="B6467" t="s">
        <v>32</v>
      </c>
      <c r="C6467" t="s">
        <v>378</v>
      </c>
      <c r="D6467" t="s">
        <v>380</v>
      </c>
      <c r="E6467">
        <v>2</v>
      </c>
      <c r="F6467">
        <v>15</v>
      </c>
      <c r="G6467">
        <v>119.48699951171875</v>
      </c>
      <c r="H6467">
        <v>0.37413999438285828</v>
      </c>
      <c r="I6467">
        <v>3</v>
      </c>
      <c r="J6467">
        <v>7</v>
      </c>
    </row>
    <row r="6468" spans="1:10" x14ac:dyDescent="0.2">
      <c r="A6468">
        <v>4</v>
      </c>
      <c r="B6468" t="s">
        <v>33</v>
      </c>
      <c r="C6468" t="s">
        <v>378</v>
      </c>
      <c r="D6468" t="s">
        <v>380</v>
      </c>
      <c r="E6468">
        <v>2</v>
      </c>
      <c r="F6468">
        <v>15</v>
      </c>
      <c r="G6468">
        <v>107.24500274658203</v>
      </c>
      <c r="H6468">
        <v>0.33583998680114746</v>
      </c>
      <c r="I6468">
        <v>2</v>
      </c>
      <c r="J6468">
        <v>2.4000000953674316</v>
      </c>
    </row>
    <row r="6469" spans="1:10" x14ac:dyDescent="0.2">
      <c r="A6469">
        <v>5</v>
      </c>
      <c r="B6469" t="s">
        <v>34</v>
      </c>
      <c r="C6469" t="s">
        <v>378</v>
      </c>
      <c r="D6469" t="s">
        <v>381</v>
      </c>
      <c r="E6469">
        <v>4</v>
      </c>
      <c r="F6469">
        <v>15</v>
      </c>
      <c r="G6469">
        <v>129.45700073242188</v>
      </c>
      <c r="H6469">
        <v>1.1910099983215332</v>
      </c>
      <c r="I6469">
        <v>4.9000000953674316</v>
      </c>
      <c r="J6469">
        <v>4.1999998092651367</v>
      </c>
    </row>
    <row r="6470" spans="1:10" x14ac:dyDescent="0.2">
      <c r="A6470">
        <v>6</v>
      </c>
      <c r="B6470" t="s">
        <v>35</v>
      </c>
      <c r="C6470" t="s">
        <v>378</v>
      </c>
      <c r="D6470" t="s">
        <v>381</v>
      </c>
      <c r="E6470">
        <v>4</v>
      </c>
      <c r="F6470">
        <v>15</v>
      </c>
      <c r="G6470">
        <v>90.679000854492188</v>
      </c>
      <c r="H6470">
        <v>0.83393001556396484</v>
      </c>
      <c r="I6470">
        <v>5.5</v>
      </c>
      <c r="J6470">
        <v>5.9000000953674316</v>
      </c>
    </row>
    <row r="6471" spans="1:10" x14ac:dyDescent="0.2">
      <c r="A6471">
        <v>7</v>
      </c>
      <c r="B6471" t="s">
        <v>36</v>
      </c>
      <c r="C6471" t="s">
        <v>378</v>
      </c>
      <c r="D6471" t="s">
        <v>381</v>
      </c>
      <c r="E6471">
        <v>4</v>
      </c>
      <c r="F6471">
        <v>15</v>
      </c>
      <c r="G6471">
        <v>77.502998352050781</v>
      </c>
      <c r="H6471">
        <v>0.71253997087478638</v>
      </c>
      <c r="I6471">
        <v>3.2999999523162842</v>
      </c>
      <c r="J6471">
        <v>4.0999999046325684</v>
      </c>
    </row>
    <row r="6472" spans="1:10" x14ac:dyDescent="0.2">
      <c r="A6472">
        <v>8</v>
      </c>
      <c r="B6472" t="s">
        <v>37</v>
      </c>
      <c r="C6472" t="s">
        <v>378</v>
      </c>
      <c r="D6472" t="s">
        <v>381</v>
      </c>
      <c r="E6472">
        <v>4</v>
      </c>
      <c r="F6472">
        <v>15</v>
      </c>
      <c r="G6472">
        <v>107.51300048828125</v>
      </c>
      <c r="H6472">
        <v>0.98900002241134644</v>
      </c>
      <c r="I6472">
        <v>7.5</v>
      </c>
      <c r="J6472">
        <v>3</v>
      </c>
    </row>
    <row r="6473" spans="1:10" x14ac:dyDescent="0.2">
      <c r="A6473">
        <v>9</v>
      </c>
      <c r="B6473" t="s">
        <v>38</v>
      </c>
      <c r="C6473" t="s">
        <v>378</v>
      </c>
      <c r="D6473" t="s">
        <v>382</v>
      </c>
      <c r="E6473">
        <v>5</v>
      </c>
      <c r="F6473">
        <v>15</v>
      </c>
      <c r="G6473">
        <v>134.93400573730469</v>
      </c>
      <c r="H6473">
        <v>0.19359999895095825</v>
      </c>
      <c r="I6473">
        <v>3.5</v>
      </c>
      <c r="J6473">
        <v>3.5999999046325684</v>
      </c>
    </row>
    <row r="6474" spans="1:10" x14ac:dyDescent="0.2">
      <c r="A6474">
        <v>10</v>
      </c>
      <c r="B6474" t="s">
        <v>39</v>
      </c>
      <c r="C6474" t="s">
        <v>378</v>
      </c>
      <c r="D6474" t="s">
        <v>382</v>
      </c>
      <c r="E6474">
        <v>5</v>
      </c>
      <c r="F6474">
        <v>15</v>
      </c>
      <c r="G6474">
        <v>146.42500305175781</v>
      </c>
      <c r="H6474">
        <v>0.21017999947071075</v>
      </c>
      <c r="I6474">
        <v>1</v>
      </c>
      <c r="J6474">
        <v>3.2999999523162842</v>
      </c>
    </row>
    <row r="6475" spans="1:10" x14ac:dyDescent="0.2">
      <c r="A6475">
        <v>11</v>
      </c>
      <c r="B6475" t="s">
        <v>40</v>
      </c>
      <c r="C6475" t="s">
        <v>378</v>
      </c>
      <c r="D6475" t="s">
        <v>382</v>
      </c>
      <c r="E6475">
        <v>5</v>
      </c>
      <c r="F6475">
        <v>15</v>
      </c>
      <c r="G6475">
        <v>191.38900756835938</v>
      </c>
      <c r="H6475">
        <v>0.27485001087188721</v>
      </c>
      <c r="I6475">
        <v>3</v>
      </c>
      <c r="J6475">
        <v>4</v>
      </c>
    </row>
    <row r="6477" spans="1:10" x14ac:dyDescent="0.2">
      <c r="A6477" t="s">
        <v>21</v>
      </c>
      <c r="B6477" t="s">
        <v>22</v>
      </c>
      <c r="C6477" t="s">
        <v>383</v>
      </c>
      <c r="D6477" t="s">
        <v>384</v>
      </c>
      <c r="E6477" t="s">
        <v>385</v>
      </c>
      <c r="F6477" t="s">
        <v>386</v>
      </c>
      <c r="G6477" t="s">
        <v>387</v>
      </c>
      <c r="H6477" t="s">
        <v>388</v>
      </c>
      <c r="I6477" t="s">
        <v>389</v>
      </c>
      <c r="J6477" t="s">
        <v>390</v>
      </c>
    </row>
    <row r="6478" spans="1:10" x14ac:dyDescent="0.2">
      <c r="A6478">
        <v>1</v>
      </c>
      <c r="B6478" t="s">
        <v>30</v>
      </c>
      <c r="C6478">
        <v>10</v>
      </c>
      <c r="D6478">
        <v>5</v>
      </c>
      <c r="E6478">
        <v>1</v>
      </c>
      <c r="F6478">
        <v>64</v>
      </c>
      <c r="G6478">
        <v>1630</v>
      </c>
      <c r="H6478">
        <v>0.69999998807907104</v>
      </c>
      <c r="I6478">
        <v>9.3000001907348633</v>
      </c>
      <c r="J6478" t="s">
        <v>391</v>
      </c>
    </row>
    <row r="6479" spans="1:10" x14ac:dyDescent="0.2">
      <c r="A6479">
        <v>2</v>
      </c>
      <c r="B6479" t="s">
        <v>31</v>
      </c>
      <c r="C6479">
        <v>20</v>
      </c>
      <c r="D6479">
        <v>10</v>
      </c>
      <c r="E6479">
        <v>0</v>
      </c>
      <c r="F6479">
        <v>64</v>
      </c>
      <c r="G6479">
        <v>1686</v>
      </c>
      <c r="H6479">
        <v>0.69999998807907104</v>
      </c>
      <c r="I6479" t="s">
        <v>392</v>
      </c>
      <c r="J6479" t="s">
        <v>393</v>
      </c>
    </row>
    <row r="6480" spans="1:10" x14ac:dyDescent="0.2">
      <c r="A6480">
        <v>3</v>
      </c>
      <c r="B6480" t="s">
        <v>32</v>
      </c>
      <c r="C6480">
        <v>20</v>
      </c>
      <c r="D6480">
        <v>10</v>
      </c>
      <c r="E6480">
        <v>0</v>
      </c>
      <c r="F6480">
        <v>64</v>
      </c>
      <c r="G6480">
        <v>1672</v>
      </c>
      <c r="H6480">
        <v>0.69999998807907104</v>
      </c>
      <c r="I6480" t="s">
        <v>392</v>
      </c>
      <c r="J6480" t="s">
        <v>393</v>
      </c>
    </row>
    <row r="6481" spans="1:10" x14ac:dyDescent="0.2">
      <c r="A6481">
        <v>4</v>
      </c>
      <c r="B6481" t="s">
        <v>33</v>
      </c>
      <c r="C6481">
        <v>20</v>
      </c>
      <c r="D6481">
        <v>10</v>
      </c>
      <c r="E6481">
        <v>1</v>
      </c>
      <c r="F6481">
        <v>64</v>
      </c>
      <c r="G6481">
        <v>1664</v>
      </c>
      <c r="H6481">
        <v>0.69999998807907104</v>
      </c>
      <c r="I6481" t="s">
        <v>392</v>
      </c>
      <c r="J6481" t="s">
        <v>393</v>
      </c>
    </row>
    <row r="6482" spans="1:10" x14ac:dyDescent="0.2">
      <c r="A6482">
        <v>5</v>
      </c>
      <c r="B6482" t="s">
        <v>34</v>
      </c>
      <c r="C6482">
        <v>10</v>
      </c>
      <c r="D6482">
        <v>5</v>
      </c>
      <c r="E6482">
        <v>1</v>
      </c>
      <c r="F6482">
        <v>32</v>
      </c>
      <c r="G6482">
        <v>1658</v>
      </c>
      <c r="H6482">
        <v>0.69999998807907104</v>
      </c>
      <c r="I6482">
        <v>9.3000001907348633</v>
      </c>
      <c r="J6482" t="s">
        <v>391</v>
      </c>
    </row>
    <row r="6483" spans="1:10" x14ac:dyDescent="0.2">
      <c r="A6483">
        <v>6</v>
      </c>
      <c r="B6483" t="s">
        <v>35</v>
      </c>
      <c r="C6483">
        <v>20</v>
      </c>
      <c r="D6483">
        <v>10</v>
      </c>
      <c r="E6483">
        <v>1</v>
      </c>
      <c r="F6483">
        <v>32</v>
      </c>
      <c r="G6483">
        <v>1632</v>
      </c>
      <c r="H6483">
        <v>0.69999998807907104</v>
      </c>
      <c r="I6483">
        <v>9.3000001907348633</v>
      </c>
      <c r="J6483" t="s">
        <v>391</v>
      </c>
    </row>
    <row r="6484" spans="1:10" x14ac:dyDescent="0.2">
      <c r="A6484">
        <v>7</v>
      </c>
      <c r="B6484" t="s">
        <v>36</v>
      </c>
      <c r="C6484">
        <v>20</v>
      </c>
      <c r="D6484">
        <v>10</v>
      </c>
      <c r="E6484">
        <v>1</v>
      </c>
      <c r="F6484">
        <v>32</v>
      </c>
      <c r="G6484">
        <v>1622</v>
      </c>
      <c r="H6484">
        <v>0.69999998807907104</v>
      </c>
      <c r="I6484">
        <v>9.3000001907348633</v>
      </c>
      <c r="J6484" t="s">
        <v>391</v>
      </c>
    </row>
    <row r="6485" spans="1:10" x14ac:dyDescent="0.2">
      <c r="A6485">
        <v>8</v>
      </c>
      <c r="B6485" t="s">
        <v>37</v>
      </c>
      <c r="C6485">
        <v>20</v>
      </c>
      <c r="D6485">
        <v>10</v>
      </c>
      <c r="E6485">
        <v>1</v>
      </c>
      <c r="F6485">
        <v>32</v>
      </c>
      <c r="G6485">
        <v>1642</v>
      </c>
      <c r="H6485">
        <v>0.69999998807907104</v>
      </c>
      <c r="I6485">
        <v>9.3000001907348633</v>
      </c>
      <c r="J6485" t="s">
        <v>391</v>
      </c>
    </row>
    <row r="6486" spans="1:10" x14ac:dyDescent="0.2">
      <c r="A6486">
        <v>9</v>
      </c>
      <c r="B6486" t="s">
        <v>38</v>
      </c>
      <c r="C6486">
        <v>20</v>
      </c>
      <c r="D6486">
        <v>10</v>
      </c>
      <c r="E6486">
        <v>1</v>
      </c>
      <c r="F6486">
        <v>32</v>
      </c>
      <c r="G6486">
        <v>1690</v>
      </c>
      <c r="H6486">
        <v>0.69999998807907104</v>
      </c>
      <c r="I6486" t="s">
        <v>392</v>
      </c>
      <c r="J6486" t="s">
        <v>393</v>
      </c>
    </row>
    <row r="6487" spans="1:10" x14ac:dyDescent="0.2">
      <c r="A6487">
        <v>10</v>
      </c>
      <c r="B6487" t="s">
        <v>39</v>
      </c>
      <c r="C6487">
        <v>30</v>
      </c>
      <c r="D6487">
        <v>15</v>
      </c>
      <c r="E6487">
        <v>0</v>
      </c>
      <c r="F6487">
        <v>32</v>
      </c>
      <c r="G6487">
        <v>1706</v>
      </c>
      <c r="H6487">
        <v>0.69999998807907104</v>
      </c>
      <c r="I6487" t="s">
        <v>392</v>
      </c>
      <c r="J6487" t="s">
        <v>393</v>
      </c>
    </row>
    <row r="6488" spans="1:10" x14ac:dyDescent="0.2">
      <c r="A6488">
        <v>11</v>
      </c>
      <c r="B6488" t="s">
        <v>40</v>
      </c>
      <c r="C6488">
        <v>30</v>
      </c>
      <c r="D6488">
        <v>15</v>
      </c>
      <c r="E6488">
        <v>1</v>
      </c>
      <c r="F6488">
        <v>32</v>
      </c>
      <c r="G6488">
        <v>1738</v>
      </c>
      <c r="H6488">
        <v>0.69999998807907104</v>
      </c>
      <c r="I6488" t="s">
        <v>392</v>
      </c>
      <c r="J6488" t="s">
        <v>393</v>
      </c>
    </row>
    <row r="6490" spans="1:10" x14ac:dyDescent="0.2">
      <c r="A6490" t="s">
        <v>394</v>
      </c>
    </row>
    <row r="6491" spans="1:10" x14ac:dyDescent="0.2">
      <c r="A6491" t="s">
        <v>395</v>
      </c>
      <c r="B6491" t="s">
        <v>396</v>
      </c>
      <c r="C6491">
        <v>2</v>
      </c>
      <c r="D6491">
        <v>3</v>
      </c>
      <c r="E6491">
        <v>4</v>
      </c>
      <c r="F6491">
        <v>5</v>
      </c>
    </row>
    <row r="6492" spans="1:10" x14ac:dyDescent="0.2">
      <c r="A6492">
        <v>1</v>
      </c>
      <c r="B6492" t="s">
        <v>397</v>
      </c>
      <c r="C6492" t="s">
        <v>398</v>
      </c>
      <c r="D6492" t="s">
        <v>392</v>
      </c>
      <c r="E6492" t="s">
        <v>399</v>
      </c>
      <c r="F6492" t="s">
        <v>400</v>
      </c>
    </row>
    <row r="6493" spans="1:10" x14ac:dyDescent="0.2">
      <c r="A6493">
        <v>2</v>
      </c>
      <c r="B6493" t="s">
        <v>392</v>
      </c>
      <c r="C6493" t="s">
        <v>401</v>
      </c>
      <c r="D6493" t="s">
        <v>392</v>
      </c>
      <c r="E6493" t="s">
        <v>402</v>
      </c>
      <c r="F6493" t="s">
        <v>403</v>
      </c>
    </row>
    <row r="6494" spans="1:10" x14ac:dyDescent="0.2">
      <c r="A6494">
        <v>3</v>
      </c>
      <c r="B6494" t="s">
        <v>392</v>
      </c>
      <c r="C6494" t="s">
        <v>404</v>
      </c>
      <c r="D6494" t="s">
        <v>392</v>
      </c>
      <c r="E6494" t="s">
        <v>405</v>
      </c>
      <c r="F6494" t="s">
        <v>40</v>
      </c>
    </row>
    <row r="6495" spans="1:10" x14ac:dyDescent="0.2">
      <c r="A6495">
        <v>4</v>
      </c>
      <c r="B6495" t="s">
        <v>392</v>
      </c>
      <c r="C6495" t="s">
        <v>392</v>
      </c>
      <c r="D6495" t="s">
        <v>392</v>
      </c>
      <c r="E6495" t="s">
        <v>406</v>
      </c>
      <c r="F6495" t="s">
        <v>392</v>
      </c>
    </row>
    <row r="6497" spans="1:8" x14ac:dyDescent="0.2">
      <c r="A6497" t="s">
        <v>407</v>
      </c>
    </row>
    <row r="6499" spans="1:8" x14ac:dyDescent="0.2">
      <c r="A6499" t="s">
        <v>408</v>
      </c>
    </row>
    <row r="6500" spans="1:8" x14ac:dyDescent="0.2">
      <c r="A6500" t="s">
        <v>21</v>
      </c>
      <c r="B6500" t="s">
        <v>22</v>
      </c>
      <c r="C6500" t="s">
        <v>409</v>
      </c>
      <c r="D6500" t="s">
        <v>43</v>
      </c>
      <c r="E6500" t="s">
        <v>410</v>
      </c>
      <c r="F6500" t="s">
        <v>46</v>
      </c>
      <c r="G6500" t="s">
        <v>47</v>
      </c>
      <c r="H6500" t="s">
        <v>30</v>
      </c>
    </row>
    <row r="6501" spans="1:8" x14ac:dyDescent="0.2">
      <c r="A6501">
        <v>1</v>
      </c>
      <c r="B6501" t="s">
        <v>30</v>
      </c>
      <c r="C6501" t="s">
        <v>411</v>
      </c>
      <c r="D6501">
        <v>3.7672998905181885</v>
      </c>
      <c r="E6501">
        <v>3.4723999500274658</v>
      </c>
      <c r="F6501">
        <v>21.532199859619141</v>
      </c>
      <c r="G6501">
        <v>0.16130000352859497</v>
      </c>
      <c r="H6501">
        <v>1</v>
      </c>
    </row>
    <row r="6502" spans="1:8" x14ac:dyDescent="0.2">
      <c r="A6502">
        <v>2</v>
      </c>
      <c r="B6502" t="s">
        <v>31</v>
      </c>
      <c r="C6502" t="s">
        <v>412</v>
      </c>
      <c r="D6502">
        <v>7.5739998817443848</v>
      </c>
      <c r="E6502">
        <v>1.614799976348877</v>
      </c>
      <c r="F6502">
        <v>1.996399998664856</v>
      </c>
      <c r="G6502">
        <v>0.80889999866485596</v>
      </c>
      <c r="H6502">
        <v>1</v>
      </c>
    </row>
    <row r="6503" spans="1:8" x14ac:dyDescent="0.2">
      <c r="A6503">
        <v>3</v>
      </c>
      <c r="B6503" t="s">
        <v>50</v>
      </c>
      <c r="C6503" t="s">
        <v>413</v>
      </c>
      <c r="D6503">
        <v>15.250300407409668</v>
      </c>
      <c r="E6503">
        <v>1.0709999799728394</v>
      </c>
      <c r="F6503">
        <v>1.2035000324249268</v>
      </c>
      <c r="G6503">
        <v>0.88969999551773071</v>
      </c>
      <c r="H6503">
        <v>1.0002000331878662</v>
      </c>
    </row>
    <row r="6504" spans="1:8" x14ac:dyDescent="0.2">
      <c r="A6504">
        <v>4</v>
      </c>
      <c r="B6504" t="s">
        <v>51</v>
      </c>
      <c r="C6504" t="s">
        <v>414</v>
      </c>
      <c r="D6504">
        <v>24.793899536132812</v>
      </c>
      <c r="E6504">
        <v>0.86309999227523804</v>
      </c>
      <c r="F6504">
        <v>0.93500000238418579</v>
      </c>
      <c r="G6504">
        <v>0.92309999465942383</v>
      </c>
      <c r="H6504">
        <v>1.0001000165939331</v>
      </c>
    </row>
    <row r="6505" spans="1:8" x14ac:dyDescent="0.2">
      <c r="A6505">
        <v>5</v>
      </c>
      <c r="B6505" t="s">
        <v>52</v>
      </c>
      <c r="C6505" t="s">
        <v>415</v>
      </c>
      <c r="D6505">
        <v>11.592599868774414</v>
      </c>
      <c r="E6505">
        <v>5.3768000602722168</v>
      </c>
      <c r="F6505">
        <v>10.723799705505371</v>
      </c>
      <c r="G6505">
        <v>0.49950000643730164</v>
      </c>
      <c r="H6505">
        <v>1.0038000345230103</v>
      </c>
    </row>
    <row r="6506" spans="1:8" x14ac:dyDescent="0.2">
      <c r="A6506">
        <v>6</v>
      </c>
      <c r="B6506" t="s">
        <v>53</v>
      </c>
      <c r="C6506" t="s">
        <v>416</v>
      </c>
      <c r="D6506">
        <v>21.579999923706055</v>
      </c>
      <c r="E6506">
        <v>3.6456000804901123</v>
      </c>
      <c r="F6506">
        <v>5.8873000144958496</v>
      </c>
      <c r="G6506">
        <v>0.61500000953674316</v>
      </c>
      <c r="H6506">
        <v>1.0068999528884888</v>
      </c>
    </row>
    <row r="6507" spans="1:8" x14ac:dyDescent="0.2">
      <c r="A6507">
        <v>7</v>
      </c>
      <c r="B6507" t="s">
        <v>54</v>
      </c>
      <c r="C6507" t="s">
        <v>414</v>
      </c>
      <c r="D6507">
        <v>55.340999603271484</v>
      </c>
      <c r="E6507">
        <v>3.2097001075744629</v>
      </c>
      <c r="F6507">
        <v>4.4021000862121582</v>
      </c>
      <c r="G6507">
        <v>0.72850000858306885</v>
      </c>
      <c r="H6507">
        <v>1.0009000301361084</v>
      </c>
    </row>
    <row r="6508" spans="1:8" x14ac:dyDescent="0.2">
      <c r="A6508">
        <v>8</v>
      </c>
      <c r="B6508" t="s">
        <v>55</v>
      </c>
      <c r="C6508" t="s">
        <v>416</v>
      </c>
      <c r="D6508">
        <v>20.350000381469727</v>
      </c>
      <c r="E6508">
        <v>4.6729998588562012</v>
      </c>
      <c r="F6508">
        <v>7.9214000701904297</v>
      </c>
      <c r="G6508">
        <v>0.58609998226165771</v>
      </c>
      <c r="H6508">
        <v>1.0065000057220459</v>
      </c>
    </row>
    <row r="6509" spans="1:8" x14ac:dyDescent="0.2">
      <c r="A6509">
        <v>9</v>
      </c>
      <c r="B6509" t="s">
        <v>56</v>
      </c>
      <c r="C6509" t="s">
        <v>417</v>
      </c>
      <c r="D6509">
        <v>23.877099990844727</v>
      </c>
      <c r="E6509">
        <v>0.19910000264644623</v>
      </c>
      <c r="F6509">
        <v>0.20250000059604645</v>
      </c>
      <c r="G6509">
        <v>0.98320001363754272</v>
      </c>
      <c r="H6509">
        <v>1</v>
      </c>
    </row>
    <row r="6510" spans="1:8" x14ac:dyDescent="0.2">
      <c r="A6510">
        <v>10</v>
      </c>
      <c r="B6510" t="s">
        <v>57</v>
      </c>
      <c r="C6510" t="s">
        <v>418</v>
      </c>
      <c r="D6510">
        <v>42.30059814453125</v>
      </c>
      <c r="E6510">
        <v>0.26780000329017639</v>
      </c>
      <c r="F6510">
        <v>0.27369999885559082</v>
      </c>
      <c r="G6510">
        <v>0.97869998216629028</v>
      </c>
      <c r="H6510">
        <v>1</v>
      </c>
    </row>
    <row r="6511" spans="1:8" x14ac:dyDescent="0.2">
      <c r="A6511">
        <v>11</v>
      </c>
      <c r="B6511" t="s">
        <v>58</v>
      </c>
      <c r="C6511" t="s">
        <v>419</v>
      </c>
      <c r="D6511">
        <v>99.9833984375</v>
      </c>
      <c r="E6511">
        <v>0.59130001068115234</v>
      </c>
      <c r="F6511">
        <v>0.60600000619888306</v>
      </c>
      <c r="G6511">
        <v>0.9757000207901001</v>
      </c>
      <c r="H6511">
        <v>1</v>
      </c>
    </row>
    <row r="6513" spans="1:9" x14ac:dyDescent="0.2">
      <c r="A6513" t="s">
        <v>420</v>
      </c>
    </row>
    <row r="6514" spans="1:9" x14ac:dyDescent="0.2">
      <c r="A6514" t="s">
        <v>21</v>
      </c>
      <c r="B6514" t="s">
        <v>22</v>
      </c>
      <c r="C6514" t="s">
        <v>421</v>
      </c>
      <c r="D6514" t="s">
        <v>24</v>
      </c>
      <c r="E6514" t="s">
        <v>422</v>
      </c>
      <c r="F6514" t="s">
        <v>423</v>
      </c>
      <c r="G6514" t="s">
        <v>27</v>
      </c>
      <c r="H6514" t="s">
        <v>424</v>
      </c>
      <c r="I6514" t="s">
        <v>425</v>
      </c>
    </row>
    <row r="6515" spans="1:9" x14ac:dyDescent="0.2">
      <c r="A6515">
        <v>1</v>
      </c>
      <c r="B6515" t="s">
        <v>30</v>
      </c>
      <c r="C6515">
        <v>2.0010000767456404E-8</v>
      </c>
      <c r="D6515">
        <v>518.70001220703125</v>
      </c>
      <c r="E6515">
        <v>137.5</v>
      </c>
      <c r="F6515">
        <v>84</v>
      </c>
      <c r="G6515">
        <v>0.74000000953674316</v>
      </c>
      <c r="H6515" t="s">
        <v>426</v>
      </c>
      <c r="I6515" t="s">
        <v>427</v>
      </c>
    </row>
    <row r="6516" spans="1:9" x14ac:dyDescent="0.2">
      <c r="A6516">
        <v>2</v>
      </c>
      <c r="B6516" t="s">
        <v>31</v>
      </c>
      <c r="C6516">
        <v>2.0010000767456404E-8</v>
      </c>
      <c r="D6516">
        <v>2201.199951171875</v>
      </c>
      <c r="E6516">
        <v>15.699999809265137</v>
      </c>
      <c r="F6516">
        <v>11</v>
      </c>
      <c r="G6516">
        <v>0.30000001192092896</v>
      </c>
      <c r="H6516" t="s">
        <v>426</v>
      </c>
      <c r="I6516" t="s">
        <v>428</v>
      </c>
    </row>
    <row r="6517" spans="1:9" x14ac:dyDescent="0.2">
      <c r="A6517">
        <v>3</v>
      </c>
      <c r="B6517" t="s">
        <v>32</v>
      </c>
      <c r="C6517">
        <v>2.0010000767456404E-8</v>
      </c>
      <c r="D6517">
        <v>5679.7998046875</v>
      </c>
      <c r="E6517">
        <v>33.599998474121094</v>
      </c>
      <c r="F6517">
        <v>22.700000762939453</v>
      </c>
      <c r="G6517">
        <v>0.18999999761581421</v>
      </c>
      <c r="H6517" t="s">
        <v>426</v>
      </c>
      <c r="I6517" t="s">
        <v>429</v>
      </c>
    </row>
    <row r="6518" spans="1:9" x14ac:dyDescent="0.2">
      <c r="A6518">
        <v>4</v>
      </c>
      <c r="B6518" t="s">
        <v>33</v>
      </c>
      <c r="C6518">
        <v>1.9990000765801597E-8</v>
      </c>
      <c r="D6518">
        <v>9333.5</v>
      </c>
      <c r="E6518">
        <v>48.799999237060547</v>
      </c>
      <c r="F6518">
        <v>43.299999237060547</v>
      </c>
      <c r="G6518">
        <v>0.15000000596046448</v>
      </c>
      <c r="H6518" t="s">
        <v>426</v>
      </c>
      <c r="I6518" t="s">
        <v>430</v>
      </c>
    </row>
    <row r="6519" spans="1:9" x14ac:dyDescent="0.2">
      <c r="A6519">
        <v>5</v>
      </c>
      <c r="B6519" t="s">
        <v>34</v>
      </c>
      <c r="C6519">
        <v>1.9990000765801597E-8</v>
      </c>
      <c r="D6519">
        <v>946.0999755859375</v>
      </c>
      <c r="E6519">
        <v>8</v>
      </c>
      <c r="F6519">
        <v>6</v>
      </c>
      <c r="G6519">
        <v>0.46000000834465027</v>
      </c>
      <c r="H6519" t="s">
        <v>426</v>
      </c>
      <c r="I6519" t="s">
        <v>431</v>
      </c>
    </row>
    <row r="6520" spans="1:9" x14ac:dyDescent="0.2">
      <c r="A6520">
        <v>6</v>
      </c>
      <c r="B6520" t="s">
        <v>35</v>
      </c>
      <c r="C6520">
        <v>1.9999999878450581E-8</v>
      </c>
      <c r="D6520">
        <v>3476.10009765625</v>
      </c>
      <c r="E6520">
        <v>37.200000762939453</v>
      </c>
      <c r="F6520">
        <v>18.200000762939453</v>
      </c>
      <c r="G6520">
        <v>0.23999999463558197</v>
      </c>
      <c r="H6520" t="s">
        <v>426</v>
      </c>
      <c r="I6520" t="s">
        <v>432</v>
      </c>
    </row>
    <row r="6521" spans="1:9" x14ac:dyDescent="0.2">
      <c r="A6521">
        <v>7</v>
      </c>
      <c r="B6521" t="s">
        <v>36</v>
      </c>
      <c r="C6521">
        <v>1.9990000765801597E-8</v>
      </c>
      <c r="D6521">
        <v>10542.5</v>
      </c>
      <c r="E6521">
        <v>126.69999694824219</v>
      </c>
      <c r="F6521">
        <v>38.400001525878906</v>
      </c>
      <c r="G6521">
        <v>0.14000000059604645</v>
      </c>
      <c r="H6521" t="s">
        <v>426</v>
      </c>
      <c r="I6521" t="s">
        <v>430</v>
      </c>
    </row>
    <row r="6522" spans="1:9" x14ac:dyDescent="0.2">
      <c r="A6522">
        <v>8</v>
      </c>
      <c r="B6522" t="s">
        <v>37</v>
      </c>
      <c r="C6522">
        <v>1.9999999878450581E-8</v>
      </c>
      <c r="D6522">
        <v>2742.5</v>
      </c>
      <c r="E6522">
        <v>17.200000762939453</v>
      </c>
      <c r="F6522">
        <v>15</v>
      </c>
      <c r="G6522">
        <v>0.27000001072883606</v>
      </c>
      <c r="H6522" t="s">
        <v>426</v>
      </c>
      <c r="I6522" t="s">
        <v>432</v>
      </c>
    </row>
    <row r="6523" spans="1:9" x14ac:dyDescent="0.2">
      <c r="A6523">
        <v>9</v>
      </c>
      <c r="B6523" t="s">
        <v>38</v>
      </c>
      <c r="C6523">
        <v>1.9990000765801597E-8</v>
      </c>
      <c r="D6523">
        <v>2234.10009765625</v>
      </c>
      <c r="E6523">
        <v>26</v>
      </c>
      <c r="F6523">
        <v>23.200000762939453</v>
      </c>
      <c r="G6523">
        <v>0.30000001192092896</v>
      </c>
      <c r="H6523" t="s">
        <v>426</v>
      </c>
      <c r="I6523" t="s">
        <v>433</v>
      </c>
    </row>
    <row r="6524" spans="1:9" x14ac:dyDescent="0.2">
      <c r="A6524">
        <v>10</v>
      </c>
      <c r="B6524" t="s">
        <v>39</v>
      </c>
      <c r="C6524">
        <v>1.9990000765801597E-8</v>
      </c>
      <c r="D6524">
        <v>3787.300048828125</v>
      </c>
      <c r="E6524">
        <v>69.599998474121094</v>
      </c>
      <c r="F6524">
        <v>20.200000762939453</v>
      </c>
      <c r="G6524">
        <v>0.23000000417232513</v>
      </c>
      <c r="H6524" t="s">
        <v>426</v>
      </c>
      <c r="I6524" t="s">
        <v>434</v>
      </c>
    </row>
    <row r="6525" spans="1:9" x14ac:dyDescent="0.2">
      <c r="A6525">
        <v>11</v>
      </c>
      <c r="B6525" t="s">
        <v>40</v>
      </c>
      <c r="C6525">
        <v>2.0010000767456404E-8</v>
      </c>
      <c r="D6525">
        <v>4901</v>
      </c>
      <c r="E6525">
        <v>11.699999809265137</v>
      </c>
      <c r="F6525">
        <v>9.8999996185302734</v>
      </c>
      <c r="G6525">
        <v>0.20000000298023224</v>
      </c>
      <c r="H6525" t="s">
        <v>426</v>
      </c>
      <c r="I6525" t="s">
        <v>435</v>
      </c>
    </row>
    <row r="6527" spans="1:9" x14ac:dyDescent="0.2">
      <c r="A6527" t="s">
        <v>62</v>
      </c>
    </row>
    <row r="6530" spans="1:10" x14ac:dyDescent="0.2">
      <c r="A6530" t="s">
        <v>368</v>
      </c>
    </row>
    <row r="6531" spans="1:10" x14ac:dyDescent="0.2">
      <c r="A6531" t="s">
        <v>369</v>
      </c>
    </row>
    <row r="6532" spans="1:10" x14ac:dyDescent="0.2">
      <c r="A6532" t="s">
        <v>21</v>
      </c>
      <c r="B6532" t="s">
        <v>22</v>
      </c>
      <c r="C6532" t="s">
        <v>370</v>
      </c>
      <c r="D6532" t="s">
        <v>371</v>
      </c>
      <c r="E6532" t="s">
        <v>372</v>
      </c>
      <c r="F6532" t="s">
        <v>373</v>
      </c>
      <c r="G6532" t="s">
        <v>374</v>
      </c>
      <c r="H6532" t="s">
        <v>375</v>
      </c>
      <c r="I6532" t="s">
        <v>376</v>
      </c>
      <c r="J6532" t="s">
        <v>377</v>
      </c>
    </row>
    <row r="6533" spans="1:10" x14ac:dyDescent="0.2">
      <c r="A6533">
        <v>1</v>
      </c>
      <c r="B6533" t="s">
        <v>30</v>
      </c>
      <c r="C6533" t="s">
        <v>378</v>
      </c>
      <c r="D6533" t="s">
        <v>379</v>
      </c>
      <c r="E6533">
        <v>1</v>
      </c>
      <c r="F6533">
        <v>15</v>
      </c>
      <c r="G6533">
        <v>84.869003295898438</v>
      </c>
      <c r="H6533">
        <v>1.8320000171661377</v>
      </c>
      <c r="I6533">
        <v>6</v>
      </c>
      <c r="J6533">
        <v>5</v>
      </c>
    </row>
    <row r="6534" spans="1:10" x14ac:dyDescent="0.2">
      <c r="A6534">
        <v>2</v>
      </c>
      <c r="B6534" t="s">
        <v>31</v>
      </c>
      <c r="C6534" t="s">
        <v>378</v>
      </c>
      <c r="D6534" t="s">
        <v>380</v>
      </c>
      <c r="E6534">
        <v>2</v>
      </c>
      <c r="F6534">
        <v>15</v>
      </c>
      <c r="G6534">
        <v>151.10800170898438</v>
      </c>
      <c r="H6534">
        <v>0.47277998924255371</v>
      </c>
      <c r="I6534">
        <v>2</v>
      </c>
      <c r="J6534">
        <v>2</v>
      </c>
    </row>
    <row r="6535" spans="1:10" x14ac:dyDescent="0.2">
      <c r="A6535">
        <v>3</v>
      </c>
      <c r="B6535" t="s">
        <v>32</v>
      </c>
      <c r="C6535" t="s">
        <v>378</v>
      </c>
      <c r="D6535" t="s">
        <v>380</v>
      </c>
      <c r="E6535">
        <v>2</v>
      </c>
      <c r="F6535">
        <v>15</v>
      </c>
      <c r="G6535">
        <v>119.48699951171875</v>
      </c>
      <c r="H6535">
        <v>0.37413999438285828</v>
      </c>
      <c r="I6535">
        <v>3</v>
      </c>
      <c r="J6535">
        <v>7</v>
      </c>
    </row>
    <row r="6536" spans="1:10" x14ac:dyDescent="0.2">
      <c r="A6536">
        <v>4</v>
      </c>
      <c r="B6536" t="s">
        <v>33</v>
      </c>
      <c r="C6536" t="s">
        <v>378</v>
      </c>
      <c r="D6536" t="s">
        <v>380</v>
      </c>
      <c r="E6536">
        <v>2</v>
      </c>
      <c r="F6536">
        <v>15</v>
      </c>
      <c r="G6536">
        <v>107.24500274658203</v>
      </c>
      <c r="H6536">
        <v>0.33583998680114746</v>
      </c>
      <c r="I6536">
        <v>2</v>
      </c>
      <c r="J6536">
        <v>2.4000000953674316</v>
      </c>
    </row>
    <row r="6537" spans="1:10" x14ac:dyDescent="0.2">
      <c r="A6537">
        <v>5</v>
      </c>
      <c r="B6537" t="s">
        <v>34</v>
      </c>
      <c r="C6537" t="s">
        <v>378</v>
      </c>
      <c r="D6537" t="s">
        <v>381</v>
      </c>
      <c r="E6537">
        <v>4</v>
      </c>
      <c r="F6537">
        <v>15</v>
      </c>
      <c r="G6537">
        <v>129.45700073242188</v>
      </c>
      <c r="H6537">
        <v>1.1910099983215332</v>
      </c>
      <c r="I6537">
        <v>4.9000000953674316</v>
      </c>
      <c r="J6537">
        <v>4.1999998092651367</v>
      </c>
    </row>
    <row r="6538" spans="1:10" x14ac:dyDescent="0.2">
      <c r="A6538">
        <v>6</v>
      </c>
      <c r="B6538" t="s">
        <v>35</v>
      </c>
      <c r="C6538" t="s">
        <v>378</v>
      </c>
      <c r="D6538" t="s">
        <v>381</v>
      </c>
      <c r="E6538">
        <v>4</v>
      </c>
      <c r="F6538">
        <v>15</v>
      </c>
      <c r="G6538">
        <v>90.679000854492188</v>
      </c>
      <c r="H6538">
        <v>0.83393001556396484</v>
      </c>
      <c r="I6538">
        <v>5.5</v>
      </c>
      <c r="J6538">
        <v>5.9000000953674316</v>
      </c>
    </row>
    <row r="6539" spans="1:10" x14ac:dyDescent="0.2">
      <c r="A6539">
        <v>7</v>
      </c>
      <c r="B6539" t="s">
        <v>36</v>
      </c>
      <c r="C6539" t="s">
        <v>378</v>
      </c>
      <c r="D6539" t="s">
        <v>381</v>
      </c>
      <c r="E6539">
        <v>4</v>
      </c>
      <c r="F6539">
        <v>15</v>
      </c>
      <c r="G6539">
        <v>77.502998352050781</v>
      </c>
      <c r="H6539">
        <v>0.71253997087478638</v>
      </c>
      <c r="I6539">
        <v>3.2999999523162842</v>
      </c>
      <c r="J6539">
        <v>4.0999999046325684</v>
      </c>
    </row>
    <row r="6540" spans="1:10" x14ac:dyDescent="0.2">
      <c r="A6540">
        <v>8</v>
      </c>
      <c r="B6540" t="s">
        <v>37</v>
      </c>
      <c r="C6540" t="s">
        <v>378</v>
      </c>
      <c r="D6540" t="s">
        <v>381</v>
      </c>
      <c r="E6540">
        <v>4</v>
      </c>
      <c r="F6540">
        <v>15</v>
      </c>
      <c r="G6540">
        <v>107.51300048828125</v>
      </c>
      <c r="H6540">
        <v>0.98900002241134644</v>
      </c>
      <c r="I6540">
        <v>7.5</v>
      </c>
      <c r="J6540">
        <v>3</v>
      </c>
    </row>
    <row r="6541" spans="1:10" x14ac:dyDescent="0.2">
      <c r="A6541">
        <v>9</v>
      </c>
      <c r="B6541" t="s">
        <v>38</v>
      </c>
      <c r="C6541" t="s">
        <v>378</v>
      </c>
      <c r="D6541" t="s">
        <v>382</v>
      </c>
      <c r="E6541">
        <v>5</v>
      </c>
      <c r="F6541">
        <v>15</v>
      </c>
      <c r="G6541">
        <v>134.93400573730469</v>
      </c>
      <c r="H6541">
        <v>0.19359999895095825</v>
      </c>
      <c r="I6541">
        <v>3.5</v>
      </c>
      <c r="J6541">
        <v>3.5999999046325684</v>
      </c>
    </row>
    <row r="6542" spans="1:10" x14ac:dyDescent="0.2">
      <c r="A6542">
        <v>10</v>
      </c>
      <c r="B6542" t="s">
        <v>39</v>
      </c>
      <c r="C6542" t="s">
        <v>378</v>
      </c>
      <c r="D6542" t="s">
        <v>382</v>
      </c>
      <c r="E6542">
        <v>5</v>
      </c>
      <c r="F6542">
        <v>15</v>
      </c>
      <c r="G6542">
        <v>146.42500305175781</v>
      </c>
      <c r="H6542">
        <v>0.21017999947071075</v>
      </c>
      <c r="I6542">
        <v>1</v>
      </c>
      <c r="J6542">
        <v>3.2999999523162842</v>
      </c>
    </row>
    <row r="6543" spans="1:10" x14ac:dyDescent="0.2">
      <c r="A6543">
        <v>11</v>
      </c>
      <c r="B6543" t="s">
        <v>40</v>
      </c>
      <c r="C6543" t="s">
        <v>378</v>
      </c>
      <c r="D6543" t="s">
        <v>382</v>
      </c>
      <c r="E6543">
        <v>5</v>
      </c>
      <c r="F6543">
        <v>15</v>
      </c>
      <c r="G6543">
        <v>191.38900756835938</v>
      </c>
      <c r="H6543">
        <v>0.27485001087188721</v>
      </c>
      <c r="I6543">
        <v>3</v>
      </c>
      <c r="J6543">
        <v>4</v>
      </c>
    </row>
    <row r="6545" spans="1:10" x14ac:dyDescent="0.2">
      <c r="A6545" t="s">
        <v>21</v>
      </c>
      <c r="B6545" t="s">
        <v>22</v>
      </c>
      <c r="C6545" t="s">
        <v>383</v>
      </c>
      <c r="D6545" t="s">
        <v>384</v>
      </c>
      <c r="E6545" t="s">
        <v>385</v>
      </c>
      <c r="F6545" t="s">
        <v>386</v>
      </c>
      <c r="G6545" t="s">
        <v>387</v>
      </c>
      <c r="H6545" t="s">
        <v>388</v>
      </c>
      <c r="I6545" t="s">
        <v>389</v>
      </c>
      <c r="J6545" t="s">
        <v>390</v>
      </c>
    </row>
    <row r="6546" spans="1:10" x14ac:dyDescent="0.2">
      <c r="A6546">
        <v>1</v>
      </c>
      <c r="B6546" t="s">
        <v>30</v>
      </c>
      <c r="C6546">
        <v>10</v>
      </c>
      <c r="D6546">
        <v>5</v>
      </c>
      <c r="E6546">
        <v>1</v>
      </c>
      <c r="F6546">
        <v>64</v>
      </c>
      <c r="G6546">
        <v>1630</v>
      </c>
      <c r="H6546">
        <v>0.69999998807907104</v>
      </c>
      <c r="I6546">
        <v>9.3000001907348633</v>
      </c>
      <c r="J6546" t="s">
        <v>391</v>
      </c>
    </row>
    <row r="6547" spans="1:10" x14ac:dyDescent="0.2">
      <c r="A6547">
        <v>2</v>
      </c>
      <c r="B6547" t="s">
        <v>31</v>
      </c>
      <c r="C6547">
        <v>20</v>
      </c>
      <c r="D6547">
        <v>10</v>
      </c>
      <c r="E6547">
        <v>0</v>
      </c>
      <c r="F6547">
        <v>64</v>
      </c>
      <c r="G6547">
        <v>1686</v>
      </c>
      <c r="H6547">
        <v>0.69999998807907104</v>
      </c>
      <c r="I6547" t="s">
        <v>392</v>
      </c>
      <c r="J6547" t="s">
        <v>393</v>
      </c>
    </row>
    <row r="6548" spans="1:10" x14ac:dyDescent="0.2">
      <c r="A6548">
        <v>3</v>
      </c>
      <c r="B6548" t="s">
        <v>32</v>
      </c>
      <c r="C6548">
        <v>20</v>
      </c>
      <c r="D6548">
        <v>10</v>
      </c>
      <c r="E6548">
        <v>0</v>
      </c>
      <c r="F6548">
        <v>64</v>
      </c>
      <c r="G6548">
        <v>1672</v>
      </c>
      <c r="H6548">
        <v>0.69999998807907104</v>
      </c>
      <c r="I6548" t="s">
        <v>392</v>
      </c>
      <c r="J6548" t="s">
        <v>393</v>
      </c>
    </row>
    <row r="6549" spans="1:10" x14ac:dyDescent="0.2">
      <c r="A6549">
        <v>4</v>
      </c>
      <c r="B6549" t="s">
        <v>33</v>
      </c>
      <c r="C6549">
        <v>20</v>
      </c>
      <c r="D6549">
        <v>10</v>
      </c>
      <c r="E6549">
        <v>1</v>
      </c>
      <c r="F6549">
        <v>64</v>
      </c>
      <c r="G6549">
        <v>1664</v>
      </c>
      <c r="H6549">
        <v>0.69999998807907104</v>
      </c>
      <c r="I6549" t="s">
        <v>392</v>
      </c>
      <c r="J6549" t="s">
        <v>393</v>
      </c>
    </row>
    <row r="6550" spans="1:10" x14ac:dyDescent="0.2">
      <c r="A6550">
        <v>5</v>
      </c>
      <c r="B6550" t="s">
        <v>34</v>
      </c>
      <c r="C6550">
        <v>10</v>
      </c>
      <c r="D6550">
        <v>5</v>
      </c>
      <c r="E6550">
        <v>1</v>
      </c>
      <c r="F6550">
        <v>32</v>
      </c>
      <c r="G6550">
        <v>1658</v>
      </c>
      <c r="H6550">
        <v>0.69999998807907104</v>
      </c>
      <c r="I6550">
        <v>9.3000001907348633</v>
      </c>
      <c r="J6550" t="s">
        <v>391</v>
      </c>
    </row>
    <row r="6551" spans="1:10" x14ac:dyDescent="0.2">
      <c r="A6551">
        <v>6</v>
      </c>
      <c r="B6551" t="s">
        <v>35</v>
      </c>
      <c r="C6551">
        <v>20</v>
      </c>
      <c r="D6551">
        <v>10</v>
      </c>
      <c r="E6551">
        <v>1</v>
      </c>
      <c r="F6551">
        <v>32</v>
      </c>
      <c r="G6551">
        <v>1632</v>
      </c>
      <c r="H6551">
        <v>0.69999998807907104</v>
      </c>
      <c r="I6551">
        <v>9.3000001907348633</v>
      </c>
      <c r="J6551" t="s">
        <v>391</v>
      </c>
    </row>
    <row r="6552" spans="1:10" x14ac:dyDescent="0.2">
      <c r="A6552">
        <v>7</v>
      </c>
      <c r="B6552" t="s">
        <v>36</v>
      </c>
      <c r="C6552">
        <v>20</v>
      </c>
      <c r="D6552">
        <v>10</v>
      </c>
      <c r="E6552">
        <v>1</v>
      </c>
      <c r="F6552">
        <v>32</v>
      </c>
      <c r="G6552">
        <v>1622</v>
      </c>
      <c r="H6552">
        <v>0.69999998807907104</v>
      </c>
      <c r="I6552">
        <v>9.3000001907348633</v>
      </c>
      <c r="J6552" t="s">
        <v>391</v>
      </c>
    </row>
    <row r="6553" spans="1:10" x14ac:dyDescent="0.2">
      <c r="A6553">
        <v>8</v>
      </c>
      <c r="B6553" t="s">
        <v>37</v>
      </c>
      <c r="C6553">
        <v>20</v>
      </c>
      <c r="D6553">
        <v>10</v>
      </c>
      <c r="E6553">
        <v>1</v>
      </c>
      <c r="F6553">
        <v>32</v>
      </c>
      <c r="G6553">
        <v>1642</v>
      </c>
      <c r="H6553">
        <v>0.69999998807907104</v>
      </c>
      <c r="I6553">
        <v>9.3000001907348633</v>
      </c>
      <c r="J6553" t="s">
        <v>391</v>
      </c>
    </row>
    <row r="6554" spans="1:10" x14ac:dyDescent="0.2">
      <c r="A6554">
        <v>9</v>
      </c>
      <c r="B6554" t="s">
        <v>38</v>
      </c>
      <c r="C6554">
        <v>20</v>
      </c>
      <c r="D6554">
        <v>10</v>
      </c>
      <c r="E6554">
        <v>1</v>
      </c>
      <c r="F6554">
        <v>32</v>
      </c>
      <c r="G6554">
        <v>1690</v>
      </c>
      <c r="H6554">
        <v>0.69999998807907104</v>
      </c>
      <c r="I6554" t="s">
        <v>392</v>
      </c>
      <c r="J6554" t="s">
        <v>393</v>
      </c>
    </row>
    <row r="6555" spans="1:10" x14ac:dyDescent="0.2">
      <c r="A6555">
        <v>10</v>
      </c>
      <c r="B6555" t="s">
        <v>39</v>
      </c>
      <c r="C6555">
        <v>30</v>
      </c>
      <c r="D6555">
        <v>15</v>
      </c>
      <c r="E6555">
        <v>0</v>
      </c>
      <c r="F6555">
        <v>32</v>
      </c>
      <c r="G6555">
        <v>1706</v>
      </c>
      <c r="H6555">
        <v>0.69999998807907104</v>
      </c>
      <c r="I6555" t="s">
        <v>392</v>
      </c>
      <c r="J6555" t="s">
        <v>393</v>
      </c>
    </row>
    <row r="6556" spans="1:10" x14ac:dyDescent="0.2">
      <c r="A6556">
        <v>11</v>
      </c>
      <c r="B6556" t="s">
        <v>40</v>
      </c>
      <c r="C6556">
        <v>30</v>
      </c>
      <c r="D6556">
        <v>15</v>
      </c>
      <c r="E6556">
        <v>1</v>
      </c>
      <c r="F6556">
        <v>32</v>
      </c>
      <c r="G6556">
        <v>1738</v>
      </c>
      <c r="H6556">
        <v>0.69999998807907104</v>
      </c>
      <c r="I6556" t="s">
        <v>392</v>
      </c>
      <c r="J6556" t="s">
        <v>393</v>
      </c>
    </row>
    <row r="6558" spans="1:10" x14ac:dyDescent="0.2">
      <c r="A6558" t="s">
        <v>394</v>
      </c>
    </row>
    <row r="6559" spans="1:10" x14ac:dyDescent="0.2">
      <c r="A6559" t="s">
        <v>395</v>
      </c>
      <c r="B6559" t="s">
        <v>396</v>
      </c>
      <c r="C6559">
        <v>2</v>
      </c>
      <c r="D6559">
        <v>3</v>
      </c>
      <c r="E6559">
        <v>4</v>
      </c>
      <c r="F6559">
        <v>5</v>
      </c>
    </row>
    <row r="6560" spans="1:10" x14ac:dyDescent="0.2">
      <c r="A6560">
        <v>1</v>
      </c>
      <c r="B6560" t="s">
        <v>397</v>
      </c>
      <c r="C6560" t="s">
        <v>398</v>
      </c>
      <c r="D6560" t="s">
        <v>392</v>
      </c>
      <c r="E6560" t="s">
        <v>399</v>
      </c>
      <c r="F6560" t="s">
        <v>400</v>
      </c>
    </row>
    <row r="6561" spans="1:8" x14ac:dyDescent="0.2">
      <c r="A6561">
        <v>2</v>
      </c>
      <c r="B6561" t="s">
        <v>392</v>
      </c>
      <c r="C6561" t="s">
        <v>401</v>
      </c>
      <c r="D6561" t="s">
        <v>392</v>
      </c>
      <c r="E6561" t="s">
        <v>402</v>
      </c>
      <c r="F6561" t="s">
        <v>403</v>
      </c>
    </row>
    <row r="6562" spans="1:8" x14ac:dyDescent="0.2">
      <c r="A6562">
        <v>3</v>
      </c>
      <c r="B6562" t="s">
        <v>392</v>
      </c>
      <c r="C6562" t="s">
        <v>404</v>
      </c>
      <c r="D6562" t="s">
        <v>392</v>
      </c>
      <c r="E6562" t="s">
        <v>405</v>
      </c>
      <c r="F6562" t="s">
        <v>40</v>
      </c>
    </row>
    <row r="6563" spans="1:8" x14ac:dyDescent="0.2">
      <c r="A6563">
        <v>4</v>
      </c>
      <c r="B6563" t="s">
        <v>392</v>
      </c>
      <c r="C6563" t="s">
        <v>392</v>
      </c>
      <c r="D6563" t="s">
        <v>392</v>
      </c>
      <c r="E6563" t="s">
        <v>406</v>
      </c>
      <c r="F6563" t="s">
        <v>392</v>
      </c>
    </row>
    <row r="6565" spans="1:8" x14ac:dyDescent="0.2">
      <c r="A6565" t="s">
        <v>407</v>
      </c>
    </row>
    <row r="6567" spans="1:8" x14ac:dyDescent="0.2">
      <c r="A6567" t="s">
        <v>408</v>
      </c>
    </row>
    <row r="6568" spans="1:8" x14ac:dyDescent="0.2">
      <c r="A6568" t="s">
        <v>21</v>
      </c>
      <c r="B6568" t="s">
        <v>22</v>
      </c>
      <c r="C6568" t="s">
        <v>409</v>
      </c>
      <c r="D6568" t="s">
        <v>43</v>
      </c>
      <c r="E6568" t="s">
        <v>410</v>
      </c>
      <c r="F6568" t="s">
        <v>46</v>
      </c>
      <c r="G6568" t="s">
        <v>47</v>
      </c>
      <c r="H6568" t="s">
        <v>30</v>
      </c>
    </row>
    <row r="6569" spans="1:8" x14ac:dyDescent="0.2">
      <c r="A6569">
        <v>1</v>
      </c>
      <c r="B6569" t="s">
        <v>30</v>
      </c>
      <c r="C6569" t="s">
        <v>411</v>
      </c>
      <c r="D6569">
        <v>3.7672998905181885</v>
      </c>
      <c r="E6569">
        <v>3.4723999500274658</v>
      </c>
      <c r="F6569">
        <v>21.532199859619141</v>
      </c>
      <c r="G6569">
        <v>0.16130000352859497</v>
      </c>
      <c r="H6569">
        <v>1</v>
      </c>
    </row>
    <row r="6570" spans="1:8" x14ac:dyDescent="0.2">
      <c r="A6570">
        <v>2</v>
      </c>
      <c r="B6570" t="s">
        <v>31</v>
      </c>
      <c r="C6570" t="s">
        <v>412</v>
      </c>
      <c r="D6570">
        <v>7.5739998817443848</v>
      </c>
      <c r="E6570">
        <v>1.614799976348877</v>
      </c>
      <c r="F6570">
        <v>1.996399998664856</v>
      </c>
      <c r="G6570">
        <v>0.80889999866485596</v>
      </c>
      <c r="H6570">
        <v>1</v>
      </c>
    </row>
    <row r="6571" spans="1:8" x14ac:dyDescent="0.2">
      <c r="A6571">
        <v>3</v>
      </c>
      <c r="B6571" t="s">
        <v>50</v>
      </c>
      <c r="C6571" t="s">
        <v>413</v>
      </c>
      <c r="D6571">
        <v>15.250300407409668</v>
      </c>
      <c r="E6571">
        <v>1.0709999799728394</v>
      </c>
      <c r="F6571">
        <v>1.2035000324249268</v>
      </c>
      <c r="G6571">
        <v>0.88969999551773071</v>
      </c>
      <c r="H6571">
        <v>1.0002000331878662</v>
      </c>
    </row>
    <row r="6572" spans="1:8" x14ac:dyDescent="0.2">
      <c r="A6572">
        <v>4</v>
      </c>
      <c r="B6572" t="s">
        <v>51</v>
      </c>
      <c r="C6572" t="s">
        <v>414</v>
      </c>
      <c r="D6572">
        <v>24.793899536132812</v>
      </c>
      <c r="E6572">
        <v>0.86309999227523804</v>
      </c>
      <c r="F6572">
        <v>0.93500000238418579</v>
      </c>
      <c r="G6572">
        <v>0.92309999465942383</v>
      </c>
      <c r="H6572">
        <v>1.0001000165939331</v>
      </c>
    </row>
    <row r="6573" spans="1:8" x14ac:dyDescent="0.2">
      <c r="A6573">
        <v>5</v>
      </c>
      <c r="B6573" t="s">
        <v>52</v>
      </c>
      <c r="C6573" t="s">
        <v>415</v>
      </c>
      <c r="D6573">
        <v>11.592599868774414</v>
      </c>
      <c r="E6573">
        <v>5.3768000602722168</v>
      </c>
      <c r="F6573">
        <v>10.723799705505371</v>
      </c>
      <c r="G6573">
        <v>0.49950000643730164</v>
      </c>
      <c r="H6573">
        <v>1.0038000345230103</v>
      </c>
    </row>
    <row r="6574" spans="1:8" x14ac:dyDescent="0.2">
      <c r="A6574">
        <v>6</v>
      </c>
      <c r="B6574" t="s">
        <v>53</v>
      </c>
      <c r="C6574" t="s">
        <v>416</v>
      </c>
      <c r="D6574">
        <v>21.579999923706055</v>
      </c>
      <c r="E6574">
        <v>3.6456000804901123</v>
      </c>
      <c r="F6574">
        <v>5.8873000144958496</v>
      </c>
      <c r="G6574">
        <v>0.61500000953674316</v>
      </c>
      <c r="H6574">
        <v>1.0068999528884888</v>
      </c>
    </row>
    <row r="6575" spans="1:8" x14ac:dyDescent="0.2">
      <c r="A6575">
        <v>7</v>
      </c>
      <c r="B6575" t="s">
        <v>54</v>
      </c>
      <c r="C6575" t="s">
        <v>414</v>
      </c>
      <c r="D6575">
        <v>55.340999603271484</v>
      </c>
      <c r="E6575">
        <v>3.2097001075744629</v>
      </c>
      <c r="F6575">
        <v>4.4021000862121582</v>
      </c>
      <c r="G6575">
        <v>0.72850000858306885</v>
      </c>
      <c r="H6575">
        <v>1.0009000301361084</v>
      </c>
    </row>
    <row r="6576" spans="1:8" x14ac:dyDescent="0.2">
      <c r="A6576">
        <v>8</v>
      </c>
      <c r="B6576" t="s">
        <v>55</v>
      </c>
      <c r="C6576" t="s">
        <v>416</v>
      </c>
      <c r="D6576">
        <v>20.350000381469727</v>
      </c>
      <c r="E6576">
        <v>4.6729998588562012</v>
      </c>
      <c r="F6576">
        <v>7.9214000701904297</v>
      </c>
      <c r="G6576">
        <v>0.58609998226165771</v>
      </c>
      <c r="H6576">
        <v>1.0065000057220459</v>
      </c>
    </row>
    <row r="6577" spans="1:9" x14ac:dyDescent="0.2">
      <c r="A6577">
        <v>9</v>
      </c>
      <c r="B6577" t="s">
        <v>56</v>
      </c>
      <c r="C6577" t="s">
        <v>417</v>
      </c>
      <c r="D6577">
        <v>23.877099990844727</v>
      </c>
      <c r="E6577">
        <v>0.19910000264644623</v>
      </c>
      <c r="F6577">
        <v>0.20250000059604645</v>
      </c>
      <c r="G6577">
        <v>0.98320001363754272</v>
      </c>
      <c r="H6577">
        <v>1</v>
      </c>
    </row>
    <row r="6578" spans="1:9" x14ac:dyDescent="0.2">
      <c r="A6578">
        <v>10</v>
      </c>
      <c r="B6578" t="s">
        <v>57</v>
      </c>
      <c r="C6578" t="s">
        <v>418</v>
      </c>
      <c r="D6578">
        <v>42.30059814453125</v>
      </c>
      <c r="E6578">
        <v>0.26780000329017639</v>
      </c>
      <c r="F6578">
        <v>0.27369999885559082</v>
      </c>
      <c r="G6578">
        <v>0.97869998216629028</v>
      </c>
      <c r="H6578">
        <v>1</v>
      </c>
    </row>
    <row r="6579" spans="1:9" x14ac:dyDescent="0.2">
      <c r="A6579">
        <v>11</v>
      </c>
      <c r="B6579" t="s">
        <v>58</v>
      </c>
      <c r="C6579" t="s">
        <v>419</v>
      </c>
      <c r="D6579">
        <v>99.9833984375</v>
      </c>
      <c r="E6579">
        <v>0.59130001068115234</v>
      </c>
      <c r="F6579">
        <v>0.60600000619888306</v>
      </c>
      <c r="G6579">
        <v>0.9757000207901001</v>
      </c>
      <c r="H6579">
        <v>1</v>
      </c>
    </row>
    <row r="6581" spans="1:9" x14ac:dyDescent="0.2">
      <c r="A6581" t="s">
        <v>420</v>
      </c>
    </row>
    <row r="6582" spans="1:9" x14ac:dyDescent="0.2">
      <c r="A6582" t="s">
        <v>21</v>
      </c>
      <c r="B6582" t="s">
        <v>22</v>
      </c>
      <c r="C6582" t="s">
        <v>421</v>
      </c>
      <c r="D6582" t="s">
        <v>24</v>
      </c>
      <c r="E6582" t="s">
        <v>422</v>
      </c>
      <c r="F6582" t="s">
        <v>423</v>
      </c>
      <c r="G6582" t="s">
        <v>27</v>
      </c>
      <c r="H6582" t="s">
        <v>424</v>
      </c>
      <c r="I6582" t="s">
        <v>425</v>
      </c>
    </row>
    <row r="6583" spans="1:9" x14ac:dyDescent="0.2">
      <c r="A6583">
        <v>1</v>
      </c>
      <c r="B6583" t="s">
        <v>30</v>
      </c>
      <c r="C6583">
        <v>2.0010000767456404E-8</v>
      </c>
      <c r="D6583">
        <v>518.70001220703125</v>
      </c>
      <c r="E6583">
        <v>137.5</v>
      </c>
      <c r="F6583">
        <v>84</v>
      </c>
      <c r="G6583">
        <v>0.74000000953674316</v>
      </c>
      <c r="H6583" t="s">
        <v>426</v>
      </c>
      <c r="I6583" t="s">
        <v>427</v>
      </c>
    </row>
    <row r="6584" spans="1:9" x14ac:dyDescent="0.2">
      <c r="A6584">
        <v>2</v>
      </c>
      <c r="B6584" t="s">
        <v>31</v>
      </c>
      <c r="C6584">
        <v>2.0010000767456404E-8</v>
      </c>
      <c r="D6584">
        <v>2201.199951171875</v>
      </c>
      <c r="E6584">
        <v>15.699999809265137</v>
      </c>
      <c r="F6584">
        <v>11</v>
      </c>
      <c r="G6584">
        <v>0.30000001192092896</v>
      </c>
      <c r="H6584" t="s">
        <v>426</v>
      </c>
      <c r="I6584" t="s">
        <v>428</v>
      </c>
    </row>
    <row r="6585" spans="1:9" x14ac:dyDescent="0.2">
      <c r="A6585">
        <v>3</v>
      </c>
      <c r="B6585" t="s">
        <v>32</v>
      </c>
      <c r="C6585">
        <v>2.0010000767456404E-8</v>
      </c>
      <c r="D6585">
        <v>5679.7998046875</v>
      </c>
      <c r="E6585">
        <v>33.599998474121094</v>
      </c>
      <c r="F6585">
        <v>22.700000762939453</v>
      </c>
      <c r="G6585">
        <v>0.18999999761581421</v>
      </c>
      <c r="H6585" t="s">
        <v>426</v>
      </c>
      <c r="I6585" t="s">
        <v>429</v>
      </c>
    </row>
    <row r="6586" spans="1:9" x14ac:dyDescent="0.2">
      <c r="A6586">
        <v>4</v>
      </c>
      <c r="B6586" t="s">
        <v>33</v>
      </c>
      <c r="C6586">
        <v>1.9990000765801597E-8</v>
      </c>
      <c r="D6586">
        <v>9333.5</v>
      </c>
      <c r="E6586">
        <v>48.799999237060547</v>
      </c>
      <c r="F6586">
        <v>43.299999237060547</v>
      </c>
      <c r="G6586">
        <v>0.15000000596046448</v>
      </c>
      <c r="H6586" t="s">
        <v>426</v>
      </c>
      <c r="I6586" t="s">
        <v>430</v>
      </c>
    </row>
    <row r="6587" spans="1:9" x14ac:dyDescent="0.2">
      <c r="A6587">
        <v>5</v>
      </c>
      <c r="B6587" t="s">
        <v>34</v>
      </c>
      <c r="C6587">
        <v>1.9990000765801597E-8</v>
      </c>
      <c r="D6587">
        <v>946.0999755859375</v>
      </c>
      <c r="E6587">
        <v>8</v>
      </c>
      <c r="F6587">
        <v>6</v>
      </c>
      <c r="G6587">
        <v>0.46000000834465027</v>
      </c>
      <c r="H6587" t="s">
        <v>426</v>
      </c>
      <c r="I6587" t="s">
        <v>431</v>
      </c>
    </row>
    <row r="6588" spans="1:9" x14ac:dyDescent="0.2">
      <c r="A6588">
        <v>6</v>
      </c>
      <c r="B6588" t="s">
        <v>35</v>
      </c>
      <c r="C6588">
        <v>1.9999999878450581E-8</v>
      </c>
      <c r="D6588">
        <v>3476.10009765625</v>
      </c>
      <c r="E6588">
        <v>37.200000762939453</v>
      </c>
      <c r="F6588">
        <v>18.200000762939453</v>
      </c>
      <c r="G6588">
        <v>0.23999999463558197</v>
      </c>
      <c r="H6588" t="s">
        <v>426</v>
      </c>
      <c r="I6588" t="s">
        <v>432</v>
      </c>
    </row>
    <row r="6589" spans="1:9" x14ac:dyDescent="0.2">
      <c r="A6589">
        <v>7</v>
      </c>
      <c r="B6589" t="s">
        <v>36</v>
      </c>
      <c r="C6589">
        <v>1.9990000765801597E-8</v>
      </c>
      <c r="D6589">
        <v>10542.5</v>
      </c>
      <c r="E6589">
        <v>126.69999694824219</v>
      </c>
      <c r="F6589">
        <v>38.400001525878906</v>
      </c>
      <c r="G6589">
        <v>0.14000000059604645</v>
      </c>
      <c r="H6589" t="s">
        <v>426</v>
      </c>
      <c r="I6589" t="s">
        <v>430</v>
      </c>
    </row>
    <row r="6590" spans="1:9" x14ac:dyDescent="0.2">
      <c r="A6590">
        <v>8</v>
      </c>
      <c r="B6590" t="s">
        <v>37</v>
      </c>
      <c r="C6590">
        <v>1.9999999878450581E-8</v>
      </c>
      <c r="D6590">
        <v>2742.5</v>
      </c>
      <c r="E6590">
        <v>17.200000762939453</v>
      </c>
      <c r="F6590">
        <v>15</v>
      </c>
      <c r="G6590">
        <v>0.27000001072883606</v>
      </c>
      <c r="H6590" t="s">
        <v>426</v>
      </c>
      <c r="I6590" t="s">
        <v>432</v>
      </c>
    </row>
    <row r="6591" spans="1:9" x14ac:dyDescent="0.2">
      <c r="A6591">
        <v>9</v>
      </c>
      <c r="B6591" t="s">
        <v>38</v>
      </c>
      <c r="C6591">
        <v>1.9990000765801597E-8</v>
      </c>
      <c r="D6591">
        <v>2234.10009765625</v>
      </c>
      <c r="E6591">
        <v>26</v>
      </c>
      <c r="F6591">
        <v>23.200000762939453</v>
      </c>
      <c r="G6591">
        <v>0.30000001192092896</v>
      </c>
      <c r="H6591" t="s">
        <v>426</v>
      </c>
      <c r="I6591" t="s">
        <v>433</v>
      </c>
    </row>
    <row r="6592" spans="1:9" x14ac:dyDescent="0.2">
      <c r="A6592">
        <v>10</v>
      </c>
      <c r="B6592" t="s">
        <v>39</v>
      </c>
      <c r="C6592">
        <v>1.9990000765801597E-8</v>
      </c>
      <c r="D6592">
        <v>3787.300048828125</v>
      </c>
      <c r="E6592">
        <v>69.599998474121094</v>
      </c>
      <c r="F6592">
        <v>20.200000762939453</v>
      </c>
      <c r="G6592">
        <v>0.23000000417232513</v>
      </c>
      <c r="H6592" t="s">
        <v>426</v>
      </c>
      <c r="I6592" t="s">
        <v>434</v>
      </c>
    </row>
    <row r="6593" spans="1:10" x14ac:dyDescent="0.2">
      <c r="A6593">
        <v>11</v>
      </c>
      <c r="B6593" t="s">
        <v>40</v>
      </c>
      <c r="C6593">
        <v>2.0010000767456404E-8</v>
      </c>
      <c r="D6593">
        <v>4901</v>
      </c>
      <c r="E6593">
        <v>11.699999809265137</v>
      </c>
      <c r="F6593">
        <v>9.8999996185302734</v>
      </c>
      <c r="G6593">
        <v>0.20000000298023224</v>
      </c>
      <c r="H6593" t="s">
        <v>426</v>
      </c>
      <c r="I6593" t="s">
        <v>435</v>
      </c>
    </row>
    <row r="6595" spans="1:10" x14ac:dyDescent="0.2">
      <c r="A6595" t="s">
        <v>62</v>
      </c>
    </row>
    <row r="6598" spans="1:10" x14ac:dyDescent="0.2">
      <c r="A6598" t="s">
        <v>368</v>
      </c>
    </row>
    <row r="6599" spans="1:10" x14ac:dyDescent="0.2">
      <c r="A6599" t="s">
        <v>369</v>
      </c>
    </row>
    <row r="6600" spans="1:10" x14ac:dyDescent="0.2">
      <c r="A6600" t="s">
        <v>21</v>
      </c>
      <c r="B6600" t="s">
        <v>22</v>
      </c>
      <c r="C6600" t="s">
        <v>370</v>
      </c>
      <c r="D6600" t="s">
        <v>371</v>
      </c>
      <c r="E6600" t="s">
        <v>372</v>
      </c>
      <c r="F6600" t="s">
        <v>373</v>
      </c>
      <c r="G6600" t="s">
        <v>374</v>
      </c>
      <c r="H6600" t="s">
        <v>375</v>
      </c>
      <c r="I6600" t="s">
        <v>376</v>
      </c>
      <c r="J6600" t="s">
        <v>377</v>
      </c>
    </row>
    <row r="6601" spans="1:10" x14ac:dyDescent="0.2">
      <c r="A6601">
        <v>1</v>
      </c>
      <c r="B6601" t="s">
        <v>30</v>
      </c>
      <c r="C6601" t="s">
        <v>378</v>
      </c>
      <c r="D6601" t="s">
        <v>379</v>
      </c>
      <c r="E6601">
        <v>1</v>
      </c>
      <c r="F6601">
        <v>15</v>
      </c>
      <c r="G6601">
        <v>84.869003295898438</v>
      </c>
      <c r="H6601">
        <v>1.8320000171661377</v>
      </c>
      <c r="I6601">
        <v>6</v>
      </c>
      <c r="J6601">
        <v>5</v>
      </c>
    </row>
    <row r="6602" spans="1:10" x14ac:dyDescent="0.2">
      <c r="A6602">
        <v>2</v>
      </c>
      <c r="B6602" t="s">
        <v>31</v>
      </c>
      <c r="C6602" t="s">
        <v>378</v>
      </c>
      <c r="D6602" t="s">
        <v>380</v>
      </c>
      <c r="E6602">
        <v>2</v>
      </c>
      <c r="F6602">
        <v>15</v>
      </c>
      <c r="G6602">
        <v>151.10800170898438</v>
      </c>
      <c r="H6602">
        <v>0.47277998924255371</v>
      </c>
      <c r="I6602">
        <v>2</v>
      </c>
      <c r="J6602">
        <v>2</v>
      </c>
    </row>
    <row r="6603" spans="1:10" x14ac:dyDescent="0.2">
      <c r="A6603">
        <v>3</v>
      </c>
      <c r="B6603" t="s">
        <v>32</v>
      </c>
      <c r="C6603" t="s">
        <v>378</v>
      </c>
      <c r="D6603" t="s">
        <v>380</v>
      </c>
      <c r="E6603">
        <v>2</v>
      </c>
      <c r="F6603">
        <v>15</v>
      </c>
      <c r="G6603">
        <v>119.48699951171875</v>
      </c>
      <c r="H6603">
        <v>0.37413999438285828</v>
      </c>
      <c r="I6603">
        <v>3</v>
      </c>
      <c r="J6603">
        <v>7</v>
      </c>
    </row>
    <row r="6604" spans="1:10" x14ac:dyDescent="0.2">
      <c r="A6604">
        <v>4</v>
      </c>
      <c r="B6604" t="s">
        <v>33</v>
      </c>
      <c r="C6604" t="s">
        <v>378</v>
      </c>
      <c r="D6604" t="s">
        <v>380</v>
      </c>
      <c r="E6604">
        <v>2</v>
      </c>
      <c r="F6604">
        <v>15</v>
      </c>
      <c r="G6604">
        <v>107.24500274658203</v>
      </c>
      <c r="H6604">
        <v>0.33583998680114746</v>
      </c>
      <c r="I6604">
        <v>2</v>
      </c>
      <c r="J6604">
        <v>2.4000000953674316</v>
      </c>
    </row>
    <row r="6605" spans="1:10" x14ac:dyDescent="0.2">
      <c r="A6605">
        <v>5</v>
      </c>
      <c r="B6605" t="s">
        <v>34</v>
      </c>
      <c r="C6605" t="s">
        <v>378</v>
      </c>
      <c r="D6605" t="s">
        <v>381</v>
      </c>
      <c r="E6605">
        <v>4</v>
      </c>
      <c r="F6605">
        <v>15</v>
      </c>
      <c r="G6605">
        <v>129.45700073242188</v>
      </c>
      <c r="H6605">
        <v>1.1910099983215332</v>
      </c>
      <c r="I6605">
        <v>4.9000000953674316</v>
      </c>
      <c r="J6605">
        <v>4.1999998092651367</v>
      </c>
    </row>
    <row r="6606" spans="1:10" x14ac:dyDescent="0.2">
      <c r="A6606">
        <v>6</v>
      </c>
      <c r="B6606" t="s">
        <v>35</v>
      </c>
      <c r="C6606" t="s">
        <v>378</v>
      </c>
      <c r="D6606" t="s">
        <v>381</v>
      </c>
      <c r="E6606">
        <v>4</v>
      </c>
      <c r="F6606">
        <v>15</v>
      </c>
      <c r="G6606">
        <v>90.679000854492188</v>
      </c>
      <c r="H6606">
        <v>0.83393001556396484</v>
      </c>
      <c r="I6606">
        <v>5.5</v>
      </c>
      <c r="J6606">
        <v>5.9000000953674316</v>
      </c>
    </row>
    <row r="6607" spans="1:10" x14ac:dyDescent="0.2">
      <c r="A6607">
        <v>7</v>
      </c>
      <c r="B6607" t="s">
        <v>36</v>
      </c>
      <c r="C6607" t="s">
        <v>378</v>
      </c>
      <c r="D6607" t="s">
        <v>381</v>
      </c>
      <c r="E6607">
        <v>4</v>
      </c>
      <c r="F6607">
        <v>15</v>
      </c>
      <c r="G6607">
        <v>77.502998352050781</v>
      </c>
      <c r="H6607">
        <v>0.71253997087478638</v>
      </c>
      <c r="I6607">
        <v>3.2999999523162842</v>
      </c>
      <c r="J6607">
        <v>4.0999999046325684</v>
      </c>
    </row>
    <row r="6608" spans="1:10" x14ac:dyDescent="0.2">
      <c r="A6608">
        <v>8</v>
      </c>
      <c r="B6608" t="s">
        <v>37</v>
      </c>
      <c r="C6608" t="s">
        <v>378</v>
      </c>
      <c r="D6608" t="s">
        <v>381</v>
      </c>
      <c r="E6608">
        <v>4</v>
      </c>
      <c r="F6608">
        <v>15</v>
      </c>
      <c r="G6608">
        <v>107.51300048828125</v>
      </c>
      <c r="H6608">
        <v>0.98900002241134644</v>
      </c>
      <c r="I6608">
        <v>7.5</v>
      </c>
      <c r="J6608">
        <v>3</v>
      </c>
    </row>
    <row r="6609" spans="1:10" x14ac:dyDescent="0.2">
      <c r="A6609">
        <v>9</v>
      </c>
      <c r="B6609" t="s">
        <v>38</v>
      </c>
      <c r="C6609" t="s">
        <v>378</v>
      </c>
      <c r="D6609" t="s">
        <v>382</v>
      </c>
      <c r="E6609">
        <v>5</v>
      </c>
      <c r="F6609">
        <v>15</v>
      </c>
      <c r="G6609">
        <v>134.93400573730469</v>
      </c>
      <c r="H6609">
        <v>0.19359999895095825</v>
      </c>
      <c r="I6609">
        <v>3.5</v>
      </c>
      <c r="J6609">
        <v>3.5999999046325684</v>
      </c>
    </row>
    <row r="6610" spans="1:10" x14ac:dyDescent="0.2">
      <c r="A6610">
        <v>10</v>
      </c>
      <c r="B6610" t="s">
        <v>39</v>
      </c>
      <c r="C6610" t="s">
        <v>378</v>
      </c>
      <c r="D6610" t="s">
        <v>382</v>
      </c>
      <c r="E6610">
        <v>5</v>
      </c>
      <c r="F6610">
        <v>15</v>
      </c>
      <c r="G6610">
        <v>146.42500305175781</v>
      </c>
      <c r="H6610">
        <v>0.21017999947071075</v>
      </c>
      <c r="I6610">
        <v>1</v>
      </c>
      <c r="J6610">
        <v>3.2999999523162842</v>
      </c>
    </row>
    <row r="6611" spans="1:10" x14ac:dyDescent="0.2">
      <c r="A6611">
        <v>11</v>
      </c>
      <c r="B6611" t="s">
        <v>40</v>
      </c>
      <c r="C6611" t="s">
        <v>378</v>
      </c>
      <c r="D6611" t="s">
        <v>382</v>
      </c>
      <c r="E6611">
        <v>5</v>
      </c>
      <c r="F6611">
        <v>15</v>
      </c>
      <c r="G6611">
        <v>191.38900756835938</v>
      </c>
      <c r="H6611">
        <v>0.27485001087188721</v>
      </c>
      <c r="I6611">
        <v>3</v>
      </c>
      <c r="J6611">
        <v>4</v>
      </c>
    </row>
    <row r="6613" spans="1:10" x14ac:dyDescent="0.2">
      <c r="A6613" t="s">
        <v>21</v>
      </c>
      <c r="B6613" t="s">
        <v>22</v>
      </c>
      <c r="C6613" t="s">
        <v>383</v>
      </c>
      <c r="D6613" t="s">
        <v>384</v>
      </c>
      <c r="E6613" t="s">
        <v>385</v>
      </c>
      <c r="F6613" t="s">
        <v>386</v>
      </c>
      <c r="G6613" t="s">
        <v>387</v>
      </c>
      <c r="H6613" t="s">
        <v>388</v>
      </c>
      <c r="I6613" t="s">
        <v>389</v>
      </c>
      <c r="J6613" t="s">
        <v>390</v>
      </c>
    </row>
    <row r="6614" spans="1:10" x14ac:dyDescent="0.2">
      <c r="A6614">
        <v>1</v>
      </c>
      <c r="B6614" t="s">
        <v>30</v>
      </c>
      <c r="C6614">
        <v>10</v>
      </c>
      <c r="D6614">
        <v>5</v>
      </c>
      <c r="E6614">
        <v>1</v>
      </c>
      <c r="F6614">
        <v>64</v>
      </c>
      <c r="G6614">
        <v>1630</v>
      </c>
      <c r="H6614">
        <v>0.69999998807907104</v>
      </c>
      <c r="I6614">
        <v>9.3000001907348633</v>
      </c>
      <c r="J6614" t="s">
        <v>391</v>
      </c>
    </row>
    <row r="6615" spans="1:10" x14ac:dyDescent="0.2">
      <c r="A6615">
        <v>2</v>
      </c>
      <c r="B6615" t="s">
        <v>31</v>
      </c>
      <c r="C6615">
        <v>20</v>
      </c>
      <c r="D6615">
        <v>10</v>
      </c>
      <c r="E6615">
        <v>0</v>
      </c>
      <c r="F6615">
        <v>64</v>
      </c>
      <c r="G6615">
        <v>1686</v>
      </c>
      <c r="H6615">
        <v>0.69999998807907104</v>
      </c>
      <c r="I6615" t="s">
        <v>392</v>
      </c>
      <c r="J6615" t="s">
        <v>393</v>
      </c>
    </row>
    <row r="6616" spans="1:10" x14ac:dyDescent="0.2">
      <c r="A6616">
        <v>3</v>
      </c>
      <c r="B6616" t="s">
        <v>32</v>
      </c>
      <c r="C6616">
        <v>20</v>
      </c>
      <c r="D6616">
        <v>10</v>
      </c>
      <c r="E6616">
        <v>0</v>
      </c>
      <c r="F6616">
        <v>64</v>
      </c>
      <c r="G6616">
        <v>1672</v>
      </c>
      <c r="H6616">
        <v>0.69999998807907104</v>
      </c>
      <c r="I6616" t="s">
        <v>392</v>
      </c>
      <c r="J6616" t="s">
        <v>393</v>
      </c>
    </row>
    <row r="6617" spans="1:10" x14ac:dyDescent="0.2">
      <c r="A6617">
        <v>4</v>
      </c>
      <c r="B6617" t="s">
        <v>33</v>
      </c>
      <c r="C6617">
        <v>20</v>
      </c>
      <c r="D6617">
        <v>10</v>
      </c>
      <c r="E6617">
        <v>1</v>
      </c>
      <c r="F6617">
        <v>64</v>
      </c>
      <c r="G6617">
        <v>1664</v>
      </c>
      <c r="H6617">
        <v>0.69999998807907104</v>
      </c>
      <c r="I6617" t="s">
        <v>392</v>
      </c>
      <c r="J6617" t="s">
        <v>393</v>
      </c>
    </row>
    <row r="6618" spans="1:10" x14ac:dyDescent="0.2">
      <c r="A6618">
        <v>5</v>
      </c>
      <c r="B6618" t="s">
        <v>34</v>
      </c>
      <c r="C6618">
        <v>10</v>
      </c>
      <c r="D6618">
        <v>5</v>
      </c>
      <c r="E6618">
        <v>1</v>
      </c>
      <c r="F6618">
        <v>32</v>
      </c>
      <c r="G6618">
        <v>1658</v>
      </c>
      <c r="H6618">
        <v>0.69999998807907104</v>
      </c>
      <c r="I6618">
        <v>9.3000001907348633</v>
      </c>
      <c r="J6618" t="s">
        <v>391</v>
      </c>
    </row>
    <row r="6619" spans="1:10" x14ac:dyDescent="0.2">
      <c r="A6619">
        <v>6</v>
      </c>
      <c r="B6619" t="s">
        <v>35</v>
      </c>
      <c r="C6619">
        <v>20</v>
      </c>
      <c r="D6619">
        <v>10</v>
      </c>
      <c r="E6619">
        <v>1</v>
      </c>
      <c r="F6619">
        <v>32</v>
      </c>
      <c r="G6619">
        <v>1632</v>
      </c>
      <c r="H6619">
        <v>0.69999998807907104</v>
      </c>
      <c r="I6619">
        <v>9.3000001907348633</v>
      </c>
      <c r="J6619" t="s">
        <v>391</v>
      </c>
    </row>
    <row r="6620" spans="1:10" x14ac:dyDescent="0.2">
      <c r="A6620">
        <v>7</v>
      </c>
      <c r="B6620" t="s">
        <v>36</v>
      </c>
      <c r="C6620">
        <v>20</v>
      </c>
      <c r="D6620">
        <v>10</v>
      </c>
      <c r="E6620">
        <v>1</v>
      </c>
      <c r="F6620">
        <v>32</v>
      </c>
      <c r="G6620">
        <v>1622</v>
      </c>
      <c r="H6620">
        <v>0.69999998807907104</v>
      </c>
      <c r="I6620">
        <v>9.3000001907348633</v>
      </c>
      <c r="J6620" t="s">
        <v>391</v>
      </c>
    </row>
    <row r="6621" spans="1:10" x14ac:dyDescent="0.2">
      <c r="A6621">
        <v>8</v>
      </c>
      <c r="B6621" t="s">
        <v>37</v>
      </c>
      <c r="C6621">
        <v>20</v>
      </c>
      <c r="D6621">
        <v>10</v>
      </c>
      <c r="E6621">
        <v>1</v>
      </c>
      <c r="F6621">
        <v>32</v>
      </c>
      <c r="G6621">
        <v>1642</v>
      </c>
      <c r="H6621">
        <v>0.69999998807907104</v>
      </c>
      <c r="I6621">
        <v>9.3000001907348633</v>
      </c>
      <c r="J6621" t="s">
        <v>391</v>
      </c>
    </row>
    <row r="6622" spans="1:10" x14ac:dyDescent="0.2">
      <c r="A6622">
        <v>9</v>
      </c>
      <c r="B6622" t="s">
        <v>38</v>
      </c>
      <c r="C6622">
        <v>20</v>
      </c>
      <c r="D6622">
        <v>10</v>
      </c>
      <c r="E6622">
        <v>1</v>
      </c>
      <c r="F6622">
        <v>32</v>
      </c>
      <c r="G6622">
        <v>1690</v>
      </c>
      <c r="H6622">
        <v>0.69999998807907104</v>
      </c>
      <c r="I6622" t="s">
        <v>392</v>
      </c>
      <c r="J6622" t="s">
        <v>393</v>
      </c>
    </row>
    <row r="6623" spans="1:10" x14ac:dyDescent="0.2">
      <c r="A6623">
        <v>10</v>
      </c>
      <c r="B6623" t="s">
        <v>39</v>
      </c>
      <c r="C6623">
        <v>30</v>
      </c>
      <c r="D6623">
        <v>15</v>
      </c>
      <c r="E6623">
        <v>0</v>
      </c>
      <c r="F6623">
        <v>32</v>
      </c>
      <c r="G6623">
        <v>1706</v>
      </c>
      <c r="H6623">
        <v>0.69999998807907104</v>
      </c>
      <c r="I6623" t="s">
        <v>392</v>
      </c>
      <c r="J6623" t="s">
        <v>393</v>
      </c>
    </row>
    <row r="6624" spans="1:10" x14ac:dyDescent="0.2">
      <c r="A6624">
        <v>11</v>
      </c>
      <c r="B6624" t="s">
        <v>40</v>
      </c>
      <c r="C6624">
        <v>30</v>
      </c>
      <c r="D6624">
        <v>15</v>
      </c>
      <c r="E6624">
        <v>1</v>
      </c>
      <c r="F6624">
        <v>32</v>
      </c>
      <c r="G6624">
        <v>1738</v>
      </c>
      <c r="H6624">
        <v>0.69999998807907104</v>
      </c>
      <c r="I6624" t="s">
        <v>392</v>
      </c>
      <c r="J6624" t="s">
        <v>393</v>
      </c>
    </row>
    <row r="6626" spans="1:8" x14ac:dyDescent="0.2">
      <c r="A6626" t="s">
        <v>394</v>
      </c>
    </row>
    <row r="6627" spans="1:8" x14ac:dyDescent="0.2">
      <c r="A6627" t="s">
        <v>395</v>
      </c>
      <c r="B6627" t="s">
        <v>396</v>
      </c>
      <c r="C6627">
        <v>2</v>
      </c>
      <c r="D6627">
        <v>3</v>
      </c>
      <c r="E6627">
        <v>4</v>
      </c>
      <c r="F6627">
        <v>5</v>
      </c>
    </row>
    <row r="6628" spans="1:8" x14ac:dyDescent="0.2">
      <c r="A6628">
        <v>1</v>
      </c>
      <c r="B6628" t="s">
        <v>397</v>
      </c>
      <c r="C6628" t="s">
        <v>398</v>
      </c>
      <c r="D6628" t="s">
        <v>392</v>
      </c>
      <c r="E6628" t="s">
        <v>399</v>
      </c>
      <c r="F6628" t="s">
        <v>400</v>
      </c>
    </row>
    <row r="6629" spans="1:8" x14ac:dyDescent="0.2">
      <c r="A6629">
        <v>2</v>
      </c>
      <c r="B6629" t="s">
        <v>392</v>
      </c>
      <c r="C6629" t="s">
        <v>401</v>
      </c>
      <c r="D6629" t="s">
        <v>392</v>
      </c>
      <c r="E6629" t="s">
        <v>402</v>
      </c>
      <c r="F6629" t="s">
        <v>403</v>
      </c>
    </row>
    <row r="6630" spans="1:8" x14ac:dyDescent="0.2">
      <c r="A6630">
        <v>3</v>
      </c>
      <c r="B6630" t="s">
        <v>392</v>
      </c>
      <c r="C6630" t="s">
        <v>404</v>
      </c>
      <c r="D6630" t="s">
        <v>392</v>
      </c>
      <c r="E6630" t="s">
        <v>405</v>
      </c>
      <c r="F6630" t="s">
        <v>40</v>
      </c>
    </row>
    <row r="6631" spans="1:8" x14ac:dyDescent="0.2">
      <c r="A6631">
        <v>4</v>
      </c>
      <c r="B6631" t="s">
        <v>392</v>
      </c>
      <c r="C6631" t="s">
        <v>392</v>
      </c>
      <c r="D6631" t="s">
        <v>392</v>
      </c>
      <c r="E6631" t="s">
        <v>406</v>
      </c>
      <c r="F6631" t="s">
        <v>392</v>
      </c>
    </row>
    <row r="6633" spans="1:8" x14ac:dyDescent="0.2">
      <c r="A6633" t="s">
        <v>407</v>
      </c>
    </row>
    <row r="6635" spans="1:8" x14ac:dyDescent="0.2">
      <c r="A6635" t="s">
        <v>408</v>
      </c>
    </row>
    <row r="6636" spans="1:8" x14ac:dyDescent="0.2">
      <c r="A6636" t="s">
        <v>21</v>
      </c>
      <c r="B6636" t="s">
        <v>22</v>
      </c>
      <c r="C6636" t="s">
        <v>409</v>
      </c>
      <c r="D6636" t="s">
        <v>43</v>
      </c>
      <c r="E6636" t="s">
        <v>410</v>
      </c>
      <c r="F6636" t="s">
        <v>46</v>
      </c>
      <c r="G6636" t="s">
        <v>47</v>
      </c>
      <c r="H6636" t="s">
        <v>30</v>
      </c>
    </row>
    <row r="6637" spans="1:8" x14ac:dyDescent="0.2">
      <c r="A6637">
        <v>1</v>
      </c>
      <c r="B6637" t="s">
        <v>30</v>
      </c>
      <c r="C6637" t="s">
        <v>411</v>
      </c>
      <c r="D6637">
        <v>3.7672998905181885</v>
      </c>
      <c r="E6637">
        <v>3.4723999500274658</v>
      </c>
      <c r="F6637">
        <v>21.532199859619141</v>
      </c>
      <c r="G6637">
        <v>0.16130000352859497</v>
      </c>
      <c r="H6637">
        <v>1</v>
      </c>
    </row>
    <row r="6638" spans="1:8" x14ac:dyDescent="0.2">
      <c r="A6638">
        <v>2</v>
      </c>
      <c r="B6638" t="s">
        <v>31</v>
      </c>
      <c r="C6638" t="s">
        <v>412</v>
      </c>
      <c r="D6638">
        <v>7.5739998817443848</v>
      </c>
      <c r="E6638">
        <v>1.614799976348877</v>
      </c>
      <c r="F6638">
        <v>1.996399998664856</v>
      </c>
      <c r="G6638">
        <v>0.80889999866485596</v>
      </c>
      <c r="H6638">
        <v>1</v>
      </c>
    </row>
    <row r="6639" spans="1:8" x14ac:dyDescent="0.2">
      <c r="A6639">
        <v>3</v>
      </c>
      <c r="B6639" t="s">
        <v>50</v>
      </c>
      <c r="C6639" t="s">
        <v>413</v>
      </c>
      <c r="D6639">
        <v>15.250300407409668</v>
      </c>
      <c r="E6639">
        <v>1.0709999799728394</v>
      </c>
      <c r="F6639">
        <v>1.2035000324249268</v>
      </c>
      <c r="G6639">
        <v>0.88969999551773071</v>
      </c>
      <c r="H6639">
        <v>1.0002000331878662</v>
      </c>
    </row>
    <row r="6640" spans="1:8" x14ac:dyDescent="0.2">
      <c r="A6640">
        <v>4</v>
      </c>
      <c r="B6640" t="s">
        <v>51</v>
      </c>
      <c r="C6640" t="s">
        <v>414</v>
      </c>
      <c r="D6640">
        <v>24.793899536132812</v>
      </c>
      <c r="E6640">
        <v>0.86309999227523804</v>
      </c>
      <c r="F6640">
        <v>0.93500000238418579</v>
      </c>
      <c r="G6640">
        <v>0.92309999465942383</v>
      </c>
      <c r="H6640">
        <v>1.0001000165939331</v>
      </c>
    </row>
    <row r="6641" spans="1:9" x14ac:dyDescent="0.2">
      <c r="A6641">
        <v>5</v>
      </c>
      <c r="B6641" t="s">
        <v>52</v>
      </c>
      <c r="C6641" t="s">
        <v>415</v>
      </c>
      <c r="D6641">
        <v>11.592599868774414</v>
      </c>
      <c r="E6641">
        <v>5.3768000602722168</v>
      </c>
      <c r="F6641">
        <v>10.723799705505371</v>
      </c>
      <c r="G6641">
        <v>0.49950000643730164</v>
      </c>
      <c r="H6641">
        <v>1.0038000345230103</v>
      </c>
    </row>
    <row r="6642" spans="1:9" x14ac:dyDescent="0.2">
      <c r="A6642">
        <v>6</v>
      </c>
      <c r="B6642" t="s">
        <v>53</v>
      </c>
      <c r="C6642" t="s">
        <v>416</v>
      </c>
      <c r="D6642">
        <v>21.579999923706055</v>
      </c>
      <c r="E6642">
        <v>3.6456000804901123</v>
      </c>
      <c r="F6642">
        <v>5.8873000144958496</v>
      </c>
      <c r="G6642">
        <v>0.61500000953674316</v>
      </c>
      <c r="H6642">
        <v>1.0068999528884888</v>
      </c>
    </row>
    <row r="6643" spans="1:9" x14ac:dyDescent="0.2">
      <c r="A6643">
        <v>7</v>
      </c>
      <c r="B6643" t="s">
        <v>54</v>
      </c>
      <c r="C6643" t="s">
        <v>414</v>
      </c>
      <c r="D6643">
        <v>55.340999603271484</v>
      </c>
      <c r="E6643">
        <v>3.2097001075744629</v>
      </c>
      <c r="F6643">
        <v>4.4021000862121582</v>
      </c>
      <c r="G6643">
        <v>0.72850000858306885</v>
      </c>
      <c r="H6643">
        <v>1.0009000301361084</v>
      </c>
    </row>
    <row r="6644" spans="1:9" x14ac:dyDescent="0.2">
      <c r="A6644">
        <v>8</v>
      </c>
      <c r="B6644" t="s">
        <v>55</v>
      </c>
      <c r="C6644" t="s">
        <v>416</v>
      </c>
      <c r="D6644">
        <v>20.350000381469727</v>
      </c>
      <c r="E6644">
        <v>4.6729998588562012</v>
      </c>
      <c r="F6644">
        <v>7.9214000701904297</v>
      </c>
      <c r="G6644">
        <v>0.58609998226165771</v>
      </c>
      <c r="H6644">
        <v>1.0065000057220459</v>
      </c>
    </row>
    <row r="6645" spans="1:9" x14ac:dyDescent="0.2">
      <c r="A6645">
        <v>9</v>
      </c>
      <c r="B6645" t="s">
        <v>56</v>
      </c>
      <c r="C6645" t="s">
        <v>417</v>
      </c>
      <c r="D6645">
        <v>23.877099990844727</v>
      </c>
      <c r="E6645">
        <v>0.19910000264644623</v>
      </c>
      <c r="F6645">
        <v>0.20250000059604645</v>
      </c>
      <c r="G6645">
        <v>0.98320001363754272</v>
      </c>
      <c r="H6645">
        <v>1</v>
      </c>
    </row>
    <row r="6646" spans="1:9" x14ac:dyDescent="0.2">
      <c r="A6646">
        <v>10</v>
      </c>
      <c r="B6646" t="s">
        <v>57</v>
      </c>
      <c r="C6646" t="s">
        <v>418</v>
      </c>
      <c r="D6646">
        <v>42.30059814453125</v>
      </c>
      <c r="E6646">
        <v>0.26780000329017639</v>
      </c>
      <c r="F6646">
        <v>0.27369999885559082</v>
      </c>
      <c r="G6646">
        <v>0.97869998216629028</v>
      </c>
      <c r="H6646">
        <v>1</v>
      </c>
    </row>
    <row r="6647" spans="1:9" x14ac:dyDescent="0.2">
      <c r="A6647">
        <v>11</v>
      </c>
      <c r="B6647" t="s">
        <v>58</v>
      </c>
      <c r="C6647" t="s">
        <v>419</v>
      </c>
      <c r="D6647">
        <v>99.9833984375</v>
      </c>
      <c r="E6647">
        <v>0.59130001068115234</v>
      </c>
      <c r="F6647">
        <v>0.60600000619888306</v>
      </c>
      <c r="G6647">
        <v>0.9757000207901001</v>
      </c>
      <c r="H6647">
        <v>1</v>
      </c>
    </row>
    <row r="6649" spans="1:9" x14ac:dyDescent="0.2">
      <c r="A6649" t="s">
        <v>420</v>
      </c>
    </row>
    <row r="6650" spans="1:9" x14ac:dyDescent="0.2">
      <c r="A6650" t="s">
        <v>21</v>
      </c>
      <c r="B6650" t="s">
        <v>22</v>
      </c>
      <c r="C6650" t="s">
        <v>421</v>
      </c>
      <c r="D6650" t="s">
        <v>24</v>
      </c>
      <c r="E6650" t="s">
        <v>422</v>
      </c>
      <c r="F6650" t="s">
        <v>423</v>
      </c>
      <c r="G6650" t="s">
        <v>27</v>
      </c>
      <c r="H6650" t="s">
        <v>424</v>
      </c>
      <c r="I6650" t="s">
        <v>425</v>
      </c>
    </row>
    <row r="6651" spans="1:9" x14ac:dyDescent="0.2">
      <c r="A6651">
        <v>1</v>
      </c>
      <c r="B6651" t="s">
        <v>30</v>
      </c>
      <c r="C6651">
        <v>2.0010000767456404E-8</v>
      </c>
      <c r="D6651">
        <v>518.70001220703125</v>
      </c>
      <c r="E6651">
        <v>137.5</v>
      </c>
      <c r="F6651">
        <v>84</v>
      </c>
      <c r="G6651">
        <v>0.74000000953674316</v>
      </c>
      <c r="H6651" t="s">
        <v>426</v>
      </c>
      <c r="I6651" t="s">
        <v>427</v>
      </c>
    </row>
    <row r="6652" spans="1:9" x14ac:dyDescent="0.2">
      <c r="A6652">
        <v>2</v>
      </c>
      <c r="B6652" t="s">
        <v>31</v>
      </c>
      <c r="C6652">
        <v>2.0010000767456404E-8</v>
      </c>
      <c r="D6652">
        <v>2201.199951171875</v>
      </c>
      <c r="E6652">
        <v>15.699999809265137</v>
      </c>
      <c r="F6652">
        <v>11</v>
      </c>
      <c r="G6652">
        <v>0.30000001192092896</v>
      </c>
      <c r="H6652" t="s">
        <v>426</v>
      </c>
      <c r="I6652" t="s">
        <v>428</v>
      </c>
    </row>
    <row r="6653" spans="1:9" x14ac:dyDescent="0.2">
      <c r="A6653">
        <v>3</v>
      </c>
      <c r="B6653" t="s">
        <v>32</v>
      </c>
      <c r="C6653">
        <v>2.0010000767456404E-8</v>
      </c>
      <c r="D6653">
        <v>5679.7998046875</v>
      </c>
      <c r="E6653">
        <v>33.599998474121094</v>
      </c>
      <c r="F6653">
        <v>22.700000762939453</v>
      </c>
      <c r="G6653">
        <v>0.18999999761581421</v>
      </c>
      <c r="H6653" t="s">
        <v>426</v>
      </c>
      <c r="I6653" t="s">
        <v>429</v>
      </c>
    </row>
    <row r="6654" spans="1:9" x14ac:dyDescent="0.2">
      <c r="A6654">
        <v>4</v>
      </c>
      <c r="B6654" t="s">
        <v>33</v>
      </c>
      <c r="C6654">
        <v>1.9990000765801597E-8</v>
      </c>
      <c r="D6654">
        <v>9333.5</v>
      </c>
      <c r="E6654">
        <v>48.799999237060547</v>
      </c>
      <c r="F6654">
        <v>43.299999237060547</v>
      </c>
      <c r="G6654">
        <v>0.15000000596046448</v>
      </c>
      <c r="H6654" t="s">
        <v>426</v>
      </c>
      <c r="I6654" t="s">
        <v>430</v>
      </c>
    </row>
    <row r="6655" spans="1:9" x14ac:dyDescent="0.2">
      <c r="A6655">
        <v>5</v>
      </c>
      <c r="B6655" t="s">
        <v>34</v>
      </c>
      <c r="C6655">
        <v>1.9990000765801597E-8</v>
      </c>
      <c r="D6655">
        <v>946.0999755859375</v>
      </c>
      <c r="E6655">
        <v>8</v>
      </c>
      <c r="F6655">
        <v>6</v>
      </c>
      <c r="G6655">
        <v>0.46000000834465027</v>
      </c>
      <c r="H6655" t="s">
        <v>426</v>
      </c>
      <c r="I6655" t="s">
        <v>431</v>
      </c>
    </row>
    <row r="6656" spans="1:9" x14ac:dyDescent="0.2">
      <c r="A6656">
        <v>6</v>
      </c>
      <c r="B6656" t="s">
        <v>35</v>
      </c>
      <c r="C6656">
        <v>1.9999999878450581E-8</v>
      </c>
      <c r="D6656">
        <v>3476.10009765625</v>
      </c>
      <c r="E6656">
        <v>37.200000762939453</v>
      </c>
      <c r="F6656">
        <v>18.200000762939453</v>
      </c>
      <c r="G6656">
        <v>0.23999999463558197</v>
      </c>
      <c r="H6656" t="s">
        <v>426</v>
      </c>
      <c r="I6656" t="s">
        <v>432</v>
      </c>
    </row>
    <row r="6657" spans="1:10" x14ac:dyDescent="0.2">
      <c r="A6657">
        <v>7</v>
      </c>
      <c r="B6657" t="s">
        <v>36</v>
      </c>
      <c r="C6657">
        <v>1.9990000765801597E-8</v>
      </c>
      <c r="D6657">
        <v>10542.5</v>
      </c>
      <c r="E6657">
        <v>126.69999694824219</v>
      </c>
      <c r="F6657">
        <v>38.400001525878906</v>
      </c>
      <c r="G6657">
        <v>0.14000000059604645</v>
      </c>
      <c r="H6657" t="s">
        <v>426</v>
      </c>
      <c r="I6657" t="s">
        <v>430</v>
      </c>
    </row>
    <row r="6658" spans="1:10" x14ac:dyDescent="0.2">
      <c r="A6658">
        <v>8</v>
      </c>
      <c r="B6658" t="s">
        <v>37</v>
      </c>
      <c r="C6658">
        <v>1.9999999878450581E-8</v>
      </c>
      <c r="D6658">
        <v>2742.5</v>
      </c>
      <c r="E6658">
        <v>17.200000762939453</v>
      </c>
      <c r="F6658">
        <v>15</v>
      </c>
      <c r="G6658">
        <v>0.27000001072883606</v>
      </c>
      <c r="H6658" t="s">
        <v>426</v>
      </c>
      <c r="I6658" t="s">
        <v>432</v>
      </c>
    </row>
    <row r="6659" spans="1:10" x14ac:dyDescent="0.2">
      <c r="A6659">
        <v>9</v>
      </c>
      <c r="B6659" t="s">
        <v>38</v>
      </c>
      <c r="C6659">
        <v>1.9990000765801597E-8</v>
      </c>
      <c r="D6659">
        <v>2234.10009765625</v>
      </c>
      <c r="E6659">
        <v>26</v>
      </c>
      <c r="F6659">
        <v>23.200000762939453</v>
      </c>
      <c r="G6659">
        <v>0.30000001192092896</v>
      </c>
      <c r="H6659" t="s">
        <v>426</v>
      </c>
      <c r="I6659" t="s">
        <v>433</v>
      </c>
    </row>
    <row r="6660" spans="1:10" x14ac:dyDescent="0.2">
      <c r="A6660">
        <v>10</v>
      </c>
      <c r="B6660" t="s">
        <v>39</v>
      </c>
      <c r="C6660">
        <v>1.9990000765801597E-8</v>
      </c>
      <c r="D6660">
        <v>3787.300048828125</v>
      </c>
      <c r="E6660">
        <v>69.599998474121094</v>
      </c>
      <c r="F6660">
        <v>20.200000762939453</v>
      </c>
      <c r="G6660">
        <v>0.23000000417232513</v>
      </c>
      <c r="H6660" t="s">
        <v>426</v>
      </c>
      <c r="I6660" t="s">
        <v>434</v>
      </c>
    </row>
    <row r="6661" spans="1:10" x14ac:dyDescent="0.2">
      <c r="A6661">
        <v>11</v>
      </c>
      <c r="B6661" t="s">
        <v>40</v>
      </c>
      <c r="C6661">
        <v>2.0010000767456404E-8</v>
      </c>
      <c r="D6661">
        <v>4901</v>
      </c>
      <c r="E6661">
        <v>11.699999809265137</v>
      </c>
      <c r="F6661">
        <v>9.8999996185302734</v>
      </c>
      <c r="G6661">
        <v>0.20000000298023224</v>
      </c>
      <c r="H6661" t="s">
        <v>426</v>
      </c>
      <c r="I6661" t="s">
        <v>435</v>
      </c>
    </row>
    <row r="6663" spans="1:10" x14ac:dyDescent="0.2">
      <c r="A6663" t="s">
        <v>62</v>
      </c>
    </row>
    <row r="6666" spans="1:10" x14ac:dyDescent="0.2">
      <c r="A6666" t="s">
        <v>368</v>
      </c>
    </row>
    <row r="6667" spans="1:10" x14ac:dyDescent="0.2">
      <c r="A6667" t="s">
        <v>369</v>
      </c>
    </row>
    <row r="6668" spans="1:10" x14ac:dyDescent="0.2">
      <c r="A6668" t="s">
        <v>21</v>
      </c>
      <c r="B6668" t="s">
        <v>22</v>
      </c>
      <c r="C6668" t="s">
        <v>370</v>
      </c>
      <c r="D6668" t="s">
        <v>371</v>
      </c>
      <c r="E6668" t="s">
        <v>372</v>
      </c>
      <c r="F6668" t="s">
        <v>373</v>
      </c>
      <c r="G6668" t="s">
        <v>374</v>
      </c>
      <c r="H6668" t="s">
        <v>375</v>
      </c>
      <c r="I6668" t="s">
        <v>376</v>
      </c>
      <c r="J6668" t="s">
        <v>377</v>
      </c>
    </row>
    <row r="6669" spans="1:10" x14ac:dyDescent="0.2">
      <c r="A6669">
        <v>1</v>
      </c>
      <c r="B6669" t="s">
        <v>30</v>
      </c>
      <c r="C6669" t="s">
        <v>378</v>
      </c>
      <c r="D6669" t="s">
        <v>379</v>
      </c>
      <c r="E6669">
        <v>1</v>
      </c>
      <c r="F6669">
        <v>15</v>
      </c>
      <c r="G6669">
        <v>84.869003295898438</v>
      </c>
      <c r="H6669">
        <v>1.8320000171661377</v>
      </c>
      <c r="I6669">
        <v>6</v>
      </c>
      <c r="J6669">
        <v>5</v>
      </c>
    </row>
    <row r="6670" spans="1:10" x14ac:dyDescent="0.2">
      <c r="A6670">
        <v>2</v>
      </c>
      <c r="B6670" t="s">
        <v>31</v>
      </c>
      <c r="C6670" t="s">
        <v>378</v>
      </c>
      <c r="D6670" t="s">
        <v>380</v>
      </c>
      <c r="E6670">
        <v>2</v>
      </c>
      <c r="F6670">
        <v>15</v>
      </c>
      <c r="G6670">
        <v>151.10800170898438</v>
      </c>
      <c r="H6670">
        <v>0.47277998924255371</v>
      </c>
      <c r="I6670">
        <v>2</v>
      </c>
      <c r="J6670">
        <v>2</v>
      </c>
    </row>
    <row r="6671" spans="1:10" x14ac:dyDescent="0.2">
      <c r="A6671">
        <v>3</v>
      </c>
      <c r="B6671" t="s">
        <v>32</v>
      </c>
      <c r="C6671" t="s">
        <v>378</v>
      </c>
      <c r="D6671" t="s">
        <v>380</v>
      </c>
      <c r="E6671">
        <v>2</v>
      </c>
      <c r="F6671">
        <v>15</v>
      </c>
      <c r="G6671">
        <v>119.48699951171875</v>
      </c>
      <c r="H6671">
        <v>0.37413999438285828</v>
      </c>
      <c r="I6671">
        <v>3</v>
      </c>
      <c r="J6671">
        <v>7</v>
      </c>
    </row>
    <row r="6672" spans="1:10" x14ac:dyDescent="0.2">
      <c r="A6672">
        <v>4</v>
      </c>
      <c r="B6672" t="s">
        <v>33</v>
      </c>
      <c r="C6672" t="s">
        <v>378</v>
      </c>
      <c r="D6672" t="s">
        <v>380</v>
      </c>
      <c r="E6672">
        <v>2</v>
      </c>
      <c r="F6672">
        <v>15</v>
      </c>
      <c r="G6672">
        <v>107.24500274658203</v>
      </c>
      <c r="H6672">
        <v>0.33583998680114746</v>
      </c>
      <c r="I6672">
        <v>2</v>
      </c>
      <c r="J6672">
        <v>2.4000000953674316</v>
      </c>
    </row>
    <row r="6673" spans="1:10" x14ac:dyDescent="0.2">
      <c r="A6673">
        <v>5</v>
      </c>
      <c r="B6673" t="s">
        <v>34</v>
      </c>
      <c r="C6673" t="s">
        <v>378</v>
      </c>
      <c r="D6673" t="s">
        <v>381</v>
      </c>
      <c r="E6673">
        <v>4</v>
      </c>
      <c r="F6673">
        <v>15</v>
      </c>
      <c r="G6673">
        <v>129.45700073242188</v>
      </c>
      <c r="H6673">
        <v>1.1910099983215332</v>
      </c>
      <c r="I6673">
        <v>4.9000000953674316</v>
      </c>
      <c r="J6673">
        <v>4.1999998092651367</v>
      </c>
    </row>
    <row r="6674" spans="1:10" x14ac:dyDescent="0.2">
      <c r="A6674">
        <v>6</v>
      </c>
      <c r="B6674" t="s">
        <v>35</v>
      </c>
      <c r="C6674" t="s">
        <v>378</v>
      </c>
      <c r="D6674" t="s">
        <v>381</v>
      </c>
      <c r="E6674">
        <v>4</v>
      </c>
      <c r="F6674">
        <v>15</v>
      </c>
      <c r="G6674">
        <v>90.679000854492188</v>
      </c>
      <c r="H6674">
        <v>0.83393001556396484</v>
      </c>
      <c r="I6674">
        <v>5.5</v>
      </c>
      <c r="J6674">
        <v>5.9000000953674316</v>
      </c>
    </row>
    <row r="6675" spans="1:10" x14ac:dyDescent="0.2">
      <c r="A6675">
        <v>7</v>
      </c>
      <c r="B6675" t="s">
        <v>36</v>
      </c>
      <c r="C6675" t="s">
        <v>378</v>
      </c>
      <c r="D6675" t="s">
        <v>381</v>
      </c>
      <c r="E6675">
        <v>4</v>
      </c>
      <c r="F6675">
        <v>15</v>
      </c>
      <c r="G6675">
        <v>77.502998352050781</v>
      </c>
      <c r="H6675">
        <v>0.71253997087478638</v>
      </c>
      <c r="I6675">
        <v>3.2999999523162842</v>
      </c>
      <c r="J6675">
        <v>4.0999999046325684</v>
      </c>
    </row>
    <row r="6676" spans="1:10" x14ac:dyDescent="0.2">
      <c r="A6676">
        <v>8</v>
      </c>
      <c r="B6676" t="s">
        <v>37</v>
      </c>
      <c r="C6676" t="s">
        <v>378</v>
      </c>
      <c r="D6676" t="s">
        <v>381</v>
      </c>
      <c r="E6676">
        <v>4</v>
      </c>
      <c r="F6676">
        <v>15</v>
      </c>
      <c r="G6676">
        <v>107.51300048828125</v>
      </c>
      <c r="H6676">
        <v>0.98900002241134644</v>
      </c>
      <c r="I6676">
        <v>7.5</v>
      </c>
      <c r="J6676">
        <v>3</v>
      </c>
    </row>
    <row r="6677" spans="1:10" x14ac:dyDescent="0.2">
      <c r="A6677">
        <v>9</v>
      </c>
      <c r="B6677" t="s">
        <v>38</v>
      </c>
      <c r="C6677" t="s">
        <v>378</v>
      </c>
      <c r="D6677" t="s">
        <v>382</v>
      </c>
      <c r="E6677">
        <v>5</v>
      </c>
      <c r="F6677">
        <v>15</v>
      </c>
      <c r="G6677">
        <v>134.93400573730469</v>
      </c>
      <c r="H6677">
        <v>0.19359999895095825</v>
      </c>
      <c r="I6677">
        <v>3.5</v>
      </c>
      <c r="J6677">
        <v>3.5999999046325684</v>
      </c>
    </row>
    <row r="6678" spans="1:10" x14ac:dyDescent="0.2">
      <c r="A6678">
        <v>10</v>
      </c>
      <c r="B6678" t="s">
        <v>39</v>
      </c>
      <c r="C6678" t="s">
        <v>378</v>
      </c>
      <c r="D6678" t="s">
        <v>382</v>
      </c>
      <c r="E6678">
        <v>5</v>
      </c>
      <c r="F6678">
        <v>15</v>
      </c>
      <c r="G6678">
        <v>146.42500305175781</v>
      </c>
      <c r="H6678">
        <v>0.21017999947071075</v>
      </c>
      <c r="I6678">
        <v>1</v>
      </c>
      <c r="J6678">
        <v>3.2999999523162842</v>
      </c>
    </row>
    <row r="6679" spans="1:10" x14ac:dyDescent="0.2">
      <c r="A6679">
        <v>11</v>
      </c>
      <c r="B6679" t="s">
        <v>40</v>
      </c>
      <c r="C6679" t="s">
        <v>378</v>
      </c>
      <c r="D6679" t="s">
        <v>382</v>
      </c>
      <c r="E6679">
        <v>5</v>
      </c>
      <c r="F6679">
        <v>15</v>
      </c>
      <c r="G6679">
        <v>191.38900756835938</v>
      </c>
      <c r="H6679">
        <v>0.27485001087188721</v>
      </c>
      <c r="I6679">
        <v>3</v>
      </c>
      <c r="J6679">
        <v>4</v>
      </c>
    </row>
    <row r="6681" spans="1:10" x14ac:dyDescent="0.2">
      <c r="A6681" t="s">
        <v>21</v>
      </c>
      <c r="B6681" t="s">
        <v>22</v>
      </c>
      <c r="C6681" t="s">
        <v>383</v>
      </c>
      <c r="D6681" t="s">
        <v>384</v>
      </c>
      <c r="E6681" t="s">
        <v>385</v>
      </c>
      <c r="F6681" t="s">
        <v>386</v>
      </c>
      <c r="G6681" t="s">
        <v>387</v>
      </c>
      <c r="H6681" t="s">
        <v>388</v>
      </c>
      <c r="I6681" t="s">
        <v>389</v>
      </c>
      <c r="J6681" t="s">
        <v>390</v>
      </c>
    </row>
    <row r="6682" spans="1:10" x14ac:dyDescent="0.2">
      <c r="A6682">
        <v>1</v>
      </c>
      <c r="B6682" t="s">
        <v>30</v>
      </c>
      <c r="C6682">
        <v>10</v>
      </c>
      <c r="D6682">
        <v>5</v>
      </c>
      <c r="E6682">
        <v>1</v>
      </c>
      <c r="F6682">
        <v>64</v>
      </c>
      <c r="G6682">
        <v>1630</v>
      </c>
      <c r="H6682">
        <v>0.69999998807907104</v>
      </c>
      <c r="I6682">
        <v>9.3000001907348633</v>
      </c>
      <c r="J6682" t="s">
        <v>391</v>
      </c>
    </row>
    <row r="6683" spans="1:10" x14ac:dyDescent="0.2">
      <c r="A6683">
        <v>2</v>
      </c>
      <c r="B6683" t="s">
        <v>31</v>
      </c>
      <c r="C6683">
        <v>20</v>
      </c>
      <c r="D6683">
        <v>10</v>
      </c>
      <c r="E6683">
        <v>0</v>
      </c>
      <c r="F6683">
        <v>64</v>
      </c>
      <c r="G6683">
        <v>1686</v>
      </c>
      <c r="H6683">
        <v>0.69999998807907104</v>
      </c>
      <c r="I6683" t="s">
        <v>392</v>
      </c>
      <c r="J6683" t="s">
        <v>393</v>
      </c>
    </row>
    <row r="6684" spans="1:10" x14ac:dyDescent="0.2">
      <c r="A6684">
        <v>3</v>
      </c>
      <c r="B6684" t="s">
        <v>32</v>
      </c>
      <c r="C6684">
        <v>20</v>
      </c>
      <c r="D6684">
        <v>10</v>
      </c>
      <c r="E6684">
        <v>0</v>
      </c>
      <c r="F6684">
        <v>64</v>
      </c>
      <c r="G6684">
        <v>1672</v>
      </c>
      <c r="H6684">
        <v>0.69999998807907104</v>
      </c>
      <c r="I6684" t="s">
        <v>392</v>
      </c>
      <c r="J6684" t="s">
        <v>393</v>
      </c>
    </row>
    <row r="6685" spans="1:10" x14ac:dyDescent="0.2">
      <c r="A6685">
        <v>4</v>
      </c>
      <c r="B6685" t="s">
        <v>33</v>
      </c>
      <c r="C6685">
        <v>20</v>
      </c>
      <c r="D6685">
        <v>10</v>
      </c>
      <c r="E6685">
        <v>1</v>
      </c>
      <c r="F6685">
        <v>64</v>
      </c>
      <c r="G6685">
        <v>1664</v>
      </c>
      <c r="H6685">
        <v>0.69999998807907104</v>
      </c>
      <c r="I6685" t="s">
        <v>392</v>
      </c>
      <c r="J6685" t="s">
        <v>393</v>
      </c>
    </row>
    <row r="6686" spans="1:10" x14ac:dyDescent="0.2">
      <c r="A6686">
        <v>5</v>
      </c>
      <c r="B6686" t="s">
        <v>34</v>
      </c>
      <c r="C6686">
        <v>10</v>
      </c>
      <c r="D6686">
        <v>5</v>
      </c>
      <c r="E6686">
        <v>1</v>
      </c>
      <c r="F6686">
        <v>32</v>
      </c>
      <c r="G6686">
        <v>1658</v>
      </c>
      <c r="H6686">
        <v>0.69999998807907104</v>
      </c>
      <c r="I6686">
        <v>9.3000001907348633</v>
      </c>
      <c r="J6686" t="s">
        <v>391</v>
      </c>
    </row>
    <row r="6687" spans="1:10" x14ac:dyDescent="0.2">
      <c r="A6687">
        <v>6</v>
      </c>
      <c r="B6687" t="s">
        <v>35</v>
      </c>
      <c r="C6687">
        <v>20</v>
      </c>
      <c r="D6687">
        <v>10</v>
      </c>
      <c r="E6687">
        <v>1</v>
      </c>
      <c r="F6687">
        <v>32</v>
      </c>
      <c r="G6687">
        <v>1632</v>
      </c>
      <c r="H6687">
        <v>0.69999998807907104</v>
      </c>
      <c r="I6687">
        <v>9.3000001907348633</v>
      </c>
      <c r="J6687" t="s">
        <v>391</v>
      </c>
    </row>
    <row r="6688" spans="1:10" x14ac:dyDescent="0.2">
      <c r="A6688">
        <v>7</v>
      </c>
      <c r="B6688" t="s">
        <v>36</v>
      </c>
      <c r="C6688">
        <v>20</v>
      </c>
      <c r="D6688">
        <v>10</v>
      </c>
      <c r="E6688">
        <v>1</v>
      </c>
      <c r="F6688">
        <v>32</v>
      </c>
      <c r="G6688">
        <v>1622</v>
      </c>
      <c r="H6688">
        <v>0.69999998807907104</v>
      </c>
      <c r="I6688">
        <v>9.3000001907348633</v>
      </c>
      <c r="J6688" t="s">
        <v>391</v>
      </c>
    </row>
    <row r="6689" spans="1:10" x14ac:dyDescent="0.2">
      <c r="A6689">
        <v>8</v>
      </c>
      <c r="B6689" t="s">
        <v>37</v>
      </c>
      <c r="C6689">
        <v>20</v>
      </c>
      <c r="D6689">
        <v>10</v>
      </c>
      <c r="E6689">
        <v>1</v>
      </c>
      <c r="F6689">
        <v>32</v>
      </c>
      <c r="G6689">
        <v>1642</v>
      </c>
      <c r="H6689">
        <v>0.69999998807907104</v>
      </c>
      <c r="I6689">
        <v>9.3000001907348633</v>
      </c>
      <c r="J6689" t="s">
        <v>391</v>
      </c>
    </row>
    <row r="6690" spans="1:10" x14ac:dyDescent="0.2">
      <c r="A6690">
        <v>9</v>
      </c>
      <c r="B6690" t="s">
        <v>38</v>
      </c>
      <c r="C6690">
        <v>20</v>
      </c>
      <c r="D6690">
        <v>10</v>
      </c>
      <c r="E6690">
        <v>1</v>
      </c>
      <c r="F6690">
        <v>32</v>
      </c>
      <c r="G6690">
        <v>1690</v>
      </c>
      <c r="H6690">
        <v>0.69999998807907104</v>
      </c>
      <c r="I6690" t="s">
        <v>392</v>
      </c>
      <c r="J6690" t="s">
        <v>393</v>
      </c>
    </row>
    <row r="6691" spans="1:10" x14ac:dyDescent="0.2">
      <c r="A6691">
        <v>10</v>
      </c>
      <c r="B6691" t="s">
        <v>39</v>
      </c>
      <c r="C6691">
        <v>30</v>
      </c>
      <c r="D6691">
        <v>15</v>
      </c>
      <c r="E6691">
        <v>0</v>
      </c>
      <c r="F6691">
        <v>32</v>
      </c>
      <c r="G6691">
        <v>1706</v>
      </c>
      <c r="H6691">
        <v>0.69999998807907104</v>
      </c>
      <c r="I6691" t="s">
        <v>392</v>
      </c>
      <c r="J6691" t="s">
        <v>393</v>
      </c>
    </row>
    <row r="6692" spans="1:10" x14ac:dyDescent="0.2">
      <c r="A6692">
        <v>11</v>
      </c>
      <c r="B6692" t="s">
        <v>40</v>
      </c>
      <c r="C6692">
        <v>30</v>
      </c>
      <c r="D6692">
        <v>15</v>
      </c>
      <c r="E6692">
        <v>1</v>
      </c>
      <c r="F6692">
        <v>32</v>
      </c>
      <c r="G6692">
        <v>1738</v>
      </c>
      <c r="H6692">
        <v>0.69999998807907104</v>
      </c>
      <c r="I6692" t="s">
        <v>392</v>
      </c>
      <c r="J6692" t="s">
        <v>393</v>
      </c>
    </row>
    <row r="6694" spans="1:10" x14ac:dyDescent="0.2">
      <c r="A6694" t="s">
        <v>394</v>
      </c>
    </row>
    <row r="6695" spans="1:10" x14ac:dyDescent="0.2">
      <c r="A6695" t="s">
        <v>395</v>
      </c>
      <c r="B6695" t="s">
        <v>396</v>
      </c>
      <c r="C6695">
        <v>2</v>
      </c>
      <c r="D6695">
        <v>3</v>
      </c>
      <c r="E6695">
        <v>4</v>
      </c>
      <c r="F6695">
        <v>5</v>
      </c>
    </row>
    <row r="6696" spans="1:10" x14ac:dyDescent="0.2">
      <c r="A6696">
        <v>1</v>
      </c>
      <c r="B6696" t="s">
        <v>397</v>
      </c>
      <c r="C6696" t="s">
        <v>398</v>
      </c>
      <c r="D6696" t="s">
        <v>392</v>
      </c>
      <c r="E6696" t="s">
        <v>399</v>
      </c>
      <c r="F6696" t="s">
        <v>400</v>
      </c>
    </row>
    <row r="6697" spans="1:10" x14ac:dyDescent="0.2">
      <c r="A6697">
        <v>2</v>
      </c>
      <c r="B6697" t="s">
        <v>392</v>
      </c>
      <c r="C6697" t="s">
        <v>401</v>
      </c>
      <c r="D6697" t="s">
        <v>392</v>
      </c>
      <c r="E6697" t="s">
        <v>402</v>
      </c>
      <c r="F6697" t="s">
        <v>403</v>
      </c>
    </row>
    <row r="6698" spans="1:10" x14ac:dyDescent="0.2">
      <c r="A6698">
        <v>3</v>
      </c>
      <c r="B6698" t="s">
        <v>392</v>
      </c>
      <c r="C6698" t="s">
        <v>404</v>
      </c>
      <c r="D6698" t="s">
        <v>392</v>
      </c>
      <c r="E6698" t="s">
        <v>405</v>
      </c>
      <c r="F6698" t="s">
        <v>40</v>
      </c>
    </row>
    <row r="6699" spans="1:10" x14ac:dyDescent="0.2">
      <c r="A6699">
        <v>4</v>
      </c>
      <c r="B6699" t="s">
        <v>392</v>
      </c>
      <c r="C6699" t="s">
        <v>392</v>
      </c>
      <c r="D6699" t="s">
        <v>392</v>
      </c>
      <c r="E6699" t="s">
        <v>406</v>
      </c>
      <c r="F6699" t="s">
        <v>392</v>
      </c>
    </row>
    <row r="6701" spans="1:10" x14ac:dyDescent="0.2">
      <c r="A6701" t="s">
        <v>407</v>
      </c>
    </row>
    <row r="6703" spans="1:10" x14ac:dyDescent="0.2">
      <c r="A6703" t="s">
        <v>408</v>
      </c>
    </row>
    <row r="6704" spans="1:10" x14ac:dyDescent="0.2">
      <c r="A6704" t="s">
        <v>21</v>
      </c>
      <c r="B6704" t="s">
        <v>22</v>
      </c>
      <c r="C6704" t="s">
        <v>409</v>
      </c>
      <c r="D6704" t="s">
        <v>43</v>
      </c>
      <c r="E6704" t="s">
        <v>410</v>
      </c>
      <c r="F6704" t="s">
        <v>46</v>
      </c>
      <c r="G6704" t="s">
        <v>47</v>
      </c>
      <c r="H6704" t="s">
        <v>30</v>
      </c>
    </row>
    <row r="6705" spans="1:9" x14ac:dyDescent="0.2">
      <c r="A6705">
        <v>1</v>
      </c>
      <c r="B6705" t="s">
        <v>30</v>
      </c>
      <c r="C6705" t="s">
        <v>411</v>
      </c>
      <c r="D6705">
        <v>3.7672998905181885</v>
      </c>
      <c r="E6705">
        <v>3.4723999500274658</v>
      </c>
      <c r="F6705">
        <v>21.532199859619141</v>
      </c>
      <c r="G6705">
        <v>0.16130000352859497</v>
      </c>
      <c r="H6705">
        <v>1</v>
      </c>
    </row>
    <row r="6706" spans="1:9" x14ac:dyDescent="0.2">
      <c r="A6706">
        <v>2</v>
      </c>
      <c r="B6706" t="s">
        <v>31</v>
      </c>
      <c r="C6706" t="s">
        <v>412</v>
      </c>
      <c r="D6706">
        <v>7.5739998817443848</v>
      </c>
      <c r="E6706">
        <v>1.614799976348877</v>
      </c>
      <c r="F6706">
        <v>1.996399998664856</v>
      </c>
      <c r="G6706">
        <v>0.80889999866485596</v>
      </c>
      <c r="H6706">
        <v>1</v>
      </c>
    </row>
    <row r="6707" spans="1:9" x14ac:dyDescent="0.2">
      <c r="A6707">
        <v>3</v>
      </c>
      <c r="B6707" t="s">
        <v>50</v>
      </c>
      <c r="C6707" t="s">
        <v>413</v>
      </c>
      <c r="D6707">
        <v>15.250300407409668</v>
      </c>
      <c r="E6707">
        <v>1.0709999799728394</v>
      </c>
      <c r="F6707">
        <v>1.2035000324249268</v>
      </c>
      <c r="G6707">
        <v>0.88969999551773071</v>
      </c>
      <c r="H6707">
        <v>1.0002000331878662</v>
      </c>
    </row>
    <row r="6708" spans="1:9" x14ac:dyDescent="0.2">
      <c r="A6708">
        <v>4</v>
      </c>
      <c r="B6708" t="s">
        <v>51</v>
      </c>
      <c r="C6708" t="s">
        <v>414</v>
      </c>
      <c r="D6708">
        <v>24.793899536132812</v>
      </c>
      <c r="E6708">
        <v>0.86309999227523804</v>
      </c>
      <c r="F6708">
        <v>0.93500000238418579</v>
      </c>
      <c r="G6708">
        <v>0.92309999465942383</v>
      </c>
      <c r="H6708">
        <v>1.0001000165939331</v>
      </c>
    </row>
    <row r="6709" spans="1:9" x14ac:dyDescent="0.2">
      <c r="A6709">
        <v>5</v>
      </c>
      <c r="B6709" t="s">
        <v>52</v>
      </c>
      <c r="C6709" t="s">
        <v>415</v>
      </c>
      <c r="D6709">
        <v>11.592599868774414</v>
      </c>
      <c r="E6709">
        <v>5.3768000602722168</v>
      </c>
      <c r="F6709">
        <v>10.723799705505371</v>
      </c>
      <c r="G6709">
        <v>0.49950000643730164</v>
      </c>
      <c r="H6709">
        <v>1.0038000345230103</v>
      </c>
    </row>
    <row r="6710" spans="1:9" x14ac:dyDescent="0.2">
      <c r="A6710">
        <v>6</v>
      </c>
      <c r="B6710" t="s">
        <v>53</v>
      </c>
      <c r="C6710" t="s">
        <v>416</v>
      </c>
      <c r="D6710">
        <v>21.579999923706055</v>
      </c>
      <c r="E6710">
        <v>3.6456000804901123</v>
      </c>
      <c r="F6710">
        <v>5.8873000144958496</v>
      </c>
      <c r="G6710">
        <v>0.61500000953674316</v>
      </c>
      <c r="H6710">
        <v>1.0068999528884888</v>
      </c>
    </row>
    <row r="6711" spans="1:9" x14ac:dyDescent="0.2">
      <c r="A6711">
        <v>7</v>
      </c>
      <c r="B6711" t="s">
        <v>54</v>
      </c>
      <c r="C6711" t="s">
        <v>414</v>
      </c>
      <c r="D6711">
        <v>55.340999603271484</v>
      </c>
      <c r="E6711">
        <v>3.2097001075744629</v>
      </c>
      <c r="F6711">
        <v>4.4021000862121582</v>
      </c>
      <c r="G6711">
        <v>0.72850000858306885</v>
      </c>
      <c r="H6711">
        <v>1.0009000301361084</v>
      </c>
    </row>
    <row r="6712" spans="1:9" x14ac:dyDescent="0.2">
      <c r="A6712">
        <v>8</v>
      </c>
      <c r="B6712" t="s">
        <v>55</v>
      </c>
      <c r="C6712" t="s">
        <v>416</v>
      </c>
      <c r="D6712">
        <v>20.350000381469727</v>
      </c>
      <c r="E6712">
        <v>4.6729998588562012</v>
      </c>
      <c r="F6712">
        <v>7.9214000701904297</v>
      </c>
      <c r="G6712">
        <v>0.58609998226165771</v>
      </c>
      <c r="H6712">
        <v>1.0065000057220459</v>
      </c>
    </row>
    <row r="6713" spans="1:9" x14ac:dyDescent="0.2">
      <c r="A6713">
        <v>9</v>
      </c>
      <c r="B6713" t="s">
        <v>56</v>
      </c>
      <c r="C6713" t="s">
        <v>417</v>
      </c>
      <c r="D6713">
        <v>23.877099990844727</v>
      </c>
      <c r="E6713">
        <v>0.19910000264644623</v>
      </c>
      <c r="F6713">
        <v>0.20250000059604645</v>
      </c>
      <c r="G6713">
        <v>0.98320001363754272</v>
      </c>
      <c r="H6713">
        <v>1</v>
      </c>
    </row>
    <row r="6714" spans="1:9" x14ac:dyDescent="0.2">
      <c r="A6714">
        <v>10</v>
      </c>
      <c r="B6714" t="s">
        <v>57</v>
      </c>
      <c r="C6714" t="s">
        <v>418</v>
      </c>
      <c r="D6714">
        <v>42.30059814453125</v>
      </c>
      <c r="E6714">
        <v>0.26780000329017639</v>
      </c>
      <c r="F6714">
        <v>0.27369999885559082</v>
      </c>
      <c r="G6714">
        <v>0.97869998216629028</v>
      </c>
      <c r="H6714">
        <v>1</v>
      </c>
    </row>
    <row r="6715" spans="1:9" x14ac:dyDescent="0.2">
      <c r="A6715">
        <v>11</v>
      </c>
      <c r="B6715" t="s">
        <v>58</v>
      </c>
      <c r="C6715" t="s">
        <v>419</v>
      </c>
      <c r="D6715">
        <v>99.9833984375</v>
      </c>
      <c r="E6715">
        <v>0.59130001068115234</v>
      </c>
      <c r="F6715">
        <v>0.60600000619888306</v>
      </c>
      <c r="G6715">
        <v>0.9757000207901001</v>
      </c>
      <c r="H6715">
        <v>1</v>
      </c>
    </row>
    <row r="6717" spans="1:9" x14ac:dyDescent="0.2">
      <c r="A6717" t="s">
        <v>420</v>
      </c>
    </row>
    <row r="6718" spans="1:9" x14ac:dyDescent="0.2">
      <c r="A6718" t="s">
        <v>21</v>
      </c>
      <c r="B6718" t="s">
        <v>22</v>
      </c>
      <c r="C6718" t="s">
        <v>421</v>
      </c>
      <c r="D6718" t="s">
        <v>24</v>
      </c>
      <c r="E6718" t="s">
        <v>422</v>
      </c>
      <c r="F6718" t="s">
        <v>423</v>
      </c>
      <c r="G6718" t="s">
        <v>27</v>
      </c>
      <c r="H6718" t="s">
        <v>424</v>
      </c>
      <c r="I6718" t="s">
        <v>425</v>
      </c>
    </row>
    <row r="6719" spans="1:9" x14ac:dyDescent="0.2">
      <c r="A6719">
        <v>1</v>
      </c>
      <c r="B6719" t="s">
        <v>30</v>
      </c>
      <c r="C6719">
        <v>2.0010000767456404E-8</v>
      </c>
      <c r="D6719">
        <v>518.70001220703125</v>
      </c>
      <c r="E6719">
        <v>137.5</v>
      </c>
      <c r="F6719">
        <v>84</v>
      </c>
      <c r="G6719">
        <v>0.74000000953674316</v>
      </c>
      <c r="H6719" t="s">
        <v>426</v>
      </c>
      <c r="I6719" t="s">
        <v>427</v>
      </c>
    </row>
    <row r="6720" spans="1:9" x14ac:dyDescent="0.2">
      <c r="A6720">
        <v>2</v>
      </c>
      <c r="B6720" t="s">
        <v>31</v>
      </c>
      <c r="C6720">
        <v>2.0010000767456404E-8</v>
      </c>
      <c r="D6720">
        <v>2201.199951171875</v>
      </c>
      <c r="E6720">
        <v>15.699999809265137</v>
      </c>
      <c r="F6720">
        <v>11</v>
      </c>
      <c r="G6720">
        <v>0.30000001192092896</v>
      </c>
      <c r="H6720" t="s">
        <v>426</v>
      </c>
      <c r="I6720" t="s">
        <v>428</v>
      </c>
    </row>
    <row r="6721" spans="1:10" x14ac:dyDescent="0.2">
      <c r="A6721">
        <v>3</v>
      </c>
      <c r="B6721" t="s">
        <v>32</v>
      </c>
      <c r="C6721">
        <v>2.0010000767456404E-8</v>
      </c>
      <c r="D6721">
        <v>5679.7998046875</v>
      </c>
      <c r="E6721">
        <v>33.599998474121094</v>
      </c>
      <c r="F6721">
        <v>22.700000762939453</v>
      </c>
      <c r="G6721">
        <v>0.18999999761581421</v>
      </c>
      <c r="H6721" t="s">
        <v>426</v>
      </c>
      <c r="I6721" t="s">
        <v>429</v>
      </c>
    </row>
    <row r="6722" spans="1:10" x14ac:dyDescent="0.2">
      <c r="A6722">
        <v>4</v>
      </c>
      <c r="B6722" t="s">
        <v>33</v>
      </c>
      <c r="C6722">
        <v>1.9990000765801597E-8</v>
      </c>
      <c r="D6722">
        <v>9333.5</v>
      </c>
      <c r="E6722">
        <v>48.799999237060547</v>
      </c>
      <c r="F6722">
        <v>43.299999237060547</v>
      </c>
      <c r="G6722">
        <v>0.15000000596046448</v>
      </c>
      <c r="H6722" t="s">
        <v>426</v>
      </c>
      <c r="I6722" t="s">
        <v>430</v>
      </c>
    </row>
    <row r="6723" spans="1:10" x14ac:dyDescent="0.2">
      <c r="A6723">
        <v>5</v>
      </c>
      <c r="B6723" t="s">
        <v>34</v>
      </c>
      <c r="C6723">
        <v>1.9990000765801597E-8</v>
      </c>
      <c r="D6723">
        <v>946.0999755859375</v>
      </c>
      <c r="E6723">
        <v>8</v>
      </c>
      <c r="F6723">
        <v>6</v>
      </c>
      <c r="G6723">
        <v>0.46000000834465027</v>
      </c>
      <c r="H6723" t="s">
        <v>426</v>
      </c>
      <c r="I6723" t="s">
        <v>431</v>
      </c>
    </row>
    <row r="6724" spans="1:10" x14ac:dyDescent="0.2">
      <c r="A6724">
        <v>6</v>
      </c>
      <c r="B6724" t="s">
        <v>35</v>
      </c>
      <c r="C6724">
        <v>1.9999999878450581E-8</v>
      </c>
      <c r="D6724">
        <v>3476.10009765625</v>
      </c>
      <c r="E6724">
        <v>37.200000762939453</v>
      </c>
      <c r="F6724">
        <v>18.200000762939453</v>
      </c>
      <c r="G6724">
        <v>0.23999999463558197</v>
      </c>
      <c r="H6724" t="s">
        <v>426</v>
      </c>
      <c r="I6724" t="s">
        <v>432</v>
      </c>
    </row>
    <row r="6725" spans="1:10" x14ac:dyDescent="0.2">
      <c r="A6725">
        <v>7</v>
      </c>
      <c r="B6725" t="s">
        <v>36</v>
      </c>
      <c r="C6725">
        <v>1.9990000765801597E-8</v>
      </c>
      <c r="D6725">
        <v>10542.5</v>
      </c>
      <c r="E6725">
        <v>126.69999694824219</v>
      </c>
      <c r="F6725">
        <v>38.400001525878906</v>
      </c>
      <c r="G6725">
        <v>0.14000000059604645</v>
      </c>
      <c r="H6725" t="s">
        <v>426</v>
      </c>
      <c r="I6725" t="s">
        <v>430</v>
      </c>
    </row>
    <row r="6726" spans="1:10" x14ac:dyDescent="0.2">
      <c r="A6726">
        <v>8</v>
      </c>
      <c r="B6726" t="s">
        <v>37</v>
      </c>
      <c r="C6726">
        <v>1.9999999878450581E-8</v>
      </c>
      <c r="D6726">
        <v>2742.5</v>
      </c>
      <c r="E6726">
        <v>17.200000762939453</v>
      </c>
      <c r="F6726">
        <v>15</v>
      </c>
      <c r="G6726">
        <v>0.27000001072883606</v>
      </c>
      <c r="H6726" t="s">
        <v>426</v>
      </c>
      <c r="I6726" t="s">
        <v>432</v>
      </c>
    </row>
    <row r="6727" spans="1:10" x14ac:dyDescent="0.2">
      <c r="A6727">
        <v>9</v>
      </c>
      <c r="B6727" t="s">
        <v>38</v>
      </c>
      <c r="C6727">
        <v>1.9990000765801597E-8</v>
      </c>
      <c r="D6727">
        <v>2234.10009765625</v>
      </c>
      <c r="E6727">
        <v>26</v>
      </c>
      <c r="F6727">
        <v>23.200000762939453</v>
      </c>
      <c r="G6727">
        <v>0.30000001192092896</v>
      </c>
      <c r="H6727" t="s">
        <v>426</v>
      </c>
      <c r="I6727" t="s">
        <v>433</v>
      </c>
    </row>
    <row r="6728" spans="1:10" x14ac:dyDescent="0.2">
      <c r="A6728">
        <v>10</v>
      </c>
      <c r="B6728" t="s">
        <v>39</v>
      </c>
      <c r="C6728">
        <v>1.9990000765801597E-8</v>
      </c>
      <c r="D6728">
        <v>3787.300048828125</v>
      </c>
      <c r="E6728">
        <v>69.599998474121094</v>
      </c>
      <c r="F6728">
        <v>20.200000762939453</v>
      </c>
      <c r="G6728">
        <v>0.23000000417232513</v>
      </c>
      <c r="H6728" t="s">
        <v>426</v>
      </c>
      <c r="I6728" t="s">
        <v>434</v>
      </c>
    </row>
    <row r="6729" spans="1:10" x14ac:dyDescent="0.2">
      <c r="A6729">
        <v>11</v>
      </c>
      <c r="B6729" t="s">
        <v>40</v>
      </c>
      <c r="C6729">
        <v>2.0010000767456404E-8</v>
      </c>
      <c r="D6729">
        <v>4901</v>
      </c>
      <c r="E6729">
        <v>11.699999809265137</v>
      </c>
      <c r="F6729">
        <v>9.8999996185302734</v>
      </c>
      <c r="G6729">
        <v>0.20000000298023224</v>
      </c>
      <c r="H6729" t="s">
        <v>426</v>
      </c>
      <c r="I6729" t="s">
        <v>435</v>
      </c>
    </row>
    <row r="6731" spans="1:10" x14ac:dyDescent="0.2">
      <c r="A6731" t="s">
        <v>62</v>
      </c>
    </row>
    <row r="6734" spans="1:10" x14ac:dyDescent="0.2">
      <c r="A6734" t="s">
        <v>368</v>
      </c>
    </row>
    <row r="6735" spans="1:10" x14ac:dyDescent="0.2">
      <c r="A6735" t="s">
        <v>369</v>
      </c>
    </row>
    <row r="6736" spans="1:10" x14ac:dyDescent="0.2">
      <c r="A6736" t="s">
        <v>21</v>
      </c>
      <c r="B6736" t="s">
        <v>22</v>
      </c>
      <c r="C6736" t="s">
        <v>370</v>
      </c>
      <c r="D6736" t="s">
        <v>371</v>
      </c>
      <c r="E6736" t="s">
        <v>372</v>
      </c>
      <c r="F6736" t="s">
        <v>373</v>
      </c>
      <c r="G6736" t="s">
        <v>374</v>
      </c>
      <c r="H6736" t="s">
        <v>375</v>
      </c>
      <c r="I6736" t="s">
        <v>376</v>
      </c>
      <c r="J6736" t="s">
        <v>377</v>
      </c>
    </row>
    <row r="6737" spans="1:10" x14ac:dyDescent="0.2">
      <c r="A6737">
        <v>1</v>
      </c>
      <c r="B6737" t="s">
        <v>30</v>
      </c>
      <c r="C6737" t="s">
        <v>378</v>
      </c>
      <c r="D6737" t="s">
        <v>379</v>
      </c>
      <c r="E6737">
        <v>1</v>
      </c>
      <c r="F6737">
        <v>15</v>
      </c>
      <c r="G6737">
        <v>84.869003295898438</v>
      </c>
      <c r="H6737">
        <v>1.8320000171661377</v>
      </c>
      <c r="I6737">
        <v>6</v>
      </c>
      <c r="J6737">
        <v>5</v>
      </c>
    </row>
    <row r="6738" spans="1:10" x14ac:dyDescent="0.2">
      <c r="A6738">
        <v>2</v>
      </c>
      <c r="B6738" t="s">
        <v>31</v>
      </c>
      <c r="C6738" t="s">
        <v>378</v>
      </c>
      <c r="D6738" t="s">
        <v>380</v>
      </c>
      <c r="E6738">
        <v>2</v>
      </c>
      <c r="F6738">
        <v>15</v>
      </c>
      <c r="G6738">
        <v>151.10800170898438</v>
      </c>
      <c r="H6738">
        <v>0.47277998924255371</v>
      </c>
      <c r="I6738">
        <v>2</v>
      </c>
      <c r="J6738">
        <v>2</v>
      </c>
    </row>
    <row r="6739" spans="1:10" x14ac:dyDescent="0.2">
      <c r="A6739">
        <v>3</v>
      </c>
      <c r="B6739" t="s">
        <v>32</v>
      </c>
      <c r="C6739" t="s">
        <v>378</v>
      </c>
      <c r="D6739" t="s">
        <v>380</v>
      </c>
      <c r="E6739">
        <v>2</v>
      </c>
      <c r="F6739">
        <v>15</v>
      </c>
      <c r="G6739">
        <v>119.48699951171875</v>
      </c>
      <c r="H6739">
        <v>0.37413999438285828</v>
      </c>
      <c r="I6739">
        <v>3</v>
      </c>
      <c r="J6739">
        <v>7</v>
      </c>
    </row>
    <row r="6740" spans="1:10" x14ac:dyDescent="0.2">
      <c r="A6740">
        <v>4</v>
      </c>
      <c r="B6740" t="s">
        <v>33</v>
      </c>
      <c r="C6740" t="s">
        <v>378</v>
      </c>
      <c r="D6740" t="s">
        <v>380</v>
      </c>
      <c r="E6740">
        <v>2</v>
      </c>
      <c r="F6740">
        <v>15</v>
      </c>
      <c r="G6740">
        <v>107.24500274658203</v>
      </c>
      <c r="H6740">
        <v>0.33583998680114746</v>
      </c>
      <c r="I6740">
        <v>2</v>
      </c>
      <c r="J6740">
        <v>2.4000000953674316</v>
      </c>
    </row>
    <row r="6741" spans="1:10" x14ac:dyDescent="0.2">
      <c r="A6741">
        <v>5</v>
      </c>
      <c r="B6741" t="s">
        <v>34</v>
      </c>
      <c r="C6741" t="s">
        <v>378</v>
      </c>
      <c r="D6741" t="s">
        <v>381</v>
      </c>
      <c r="E6741">
        <v>4</v>
      </c>
      <c r="F6741">
        <v>15</v>
      </c>
      <c r="G6741">
        <v>129.45700073242188</v>
      </c>
      <c r="H6741">
        <v>1.1910099983215332</v>
      </c>
      <c r="I6741">
        <v>4.9000000953674316</v>
      </c>
      <c r="J6741">
        <v>4.1999998092651367</v>
      </c>
    </row>
    <row r="6742" spans="1:10" x14ac:dyDescent="0.2">
      <c r="A6742">
        <v>6</v>
      </c>
      <c r="B6742" t="s">
        <v>35</v>
      </c>
      <c r="C6742" t="s">
        <v>378</v>
      </c>
      <c r="D6742" t="s">
        <v>381</v>
      </c>
      <c r="E6742">
        <v>4</v>
      </c>
      <c r="F6742">
        <v>15</v>
      </c>
      <c r="G6742">
        <v>90.679000854492188</v>
      </c>
      <c r="H6742">
        <v>0.83393001556396484</v>
      </c>
      <c r="I6742">
        <v>5.5</v>
      </c>
      <c r="J6742">
        <v>5.9000000953674316</v>
      </c>
    </row>
    <row r="6743" spans="1:10" x14ac:dyDescent="0.2">
      <c r="A6743">
        <v>7</v>
      </c>
      <c r="B6743" t="s">
        <v>36</v>
      </c>
      <c r="C6743" t="s">
        <v>378</v>
      </c>
      <c r="D6743" t="s">
        <v>381</v>
      </c>
      <c r="E6743">
        <v>4</v>
      </c>
      <c r="F6743">
        <v>15</v>
      </c>
      <c r="G6743">
        <v>77.502998352050781</v>
      </c>
      <c r="H6743">
        <v>0.71253997087478638</v>
      </c>
      <c r="I6743">
        <v>3.2999999523162842</v>
      </c>
      <c r="J6743">
        <v>4.0999999046325684</v>
      </c>
    </row>
    <row r="6744" spans="1:10" x14ac:dyDescent="0.2">
      <c r="A6744">
        <v>8</v>
      </c>
      <c r="B6744" t="s">
        <v>37</v>
      </c>
      <c r="C6744" t="s">
        <v>378</v>
      </c>
      <c r="D6744" t="s">
        <v>381</v>
      </c>
      <c r="E6744">
        <v>4</v>
      </c>
      <c r="F6744">
        <v>15</v>
      </c>
      <c r="G6744">
        <v>107.51300048828125</v>
      </c>
      <c r="H6744">
        <v>0.98900002241134644</v>
      </c>
      <c r="I6744">
        <v>7.5</v>
      </c>
      <c r="J6744">
        <v>3</v>
      </c>
    </row>
    <row r="6745" spans="1:10" x14ac:dyDescent="0.2">
      <c r="A6745">
        <v>9</v>
      </c>
      <c r="B6745" t="s">
        <v>38</v>
      </c>
      <c r="C6745" t="s">
        <v>378</v>
      </c>
      <c r="D6745" t="s">
        <v>382</v>
      </c>
      <c r="E6745">
        <v>5</v>
      </c>
      <c r="F6745">
        <v>15</v>
      </c>
      <c r="G6745">
        <v>134.93400573730469</v>
      </c>
      <c r="H6745">
        <v>0.19359999895095825</v>
      </c>
      <c r="I6745">
        <v>3.5</v>
      </c>
      <c r="J6745">
        <v>3.5999999046325684</v>
      </c>
    </row>
    <row r="6746" spans="1:10" x14ac:dyDescent="0.2">
      <c r="A6746">
        <v>10</v>
      </c>
      <c r="B6746" t="s">
        <v>39</v>
      </c>
      <c r="C6746" t="s">
        <v>378</v>
      </c>
      <c r="D6746" t="s">
        <v>382</v>
      </c>
      <c r="E6746">
        <v>5</v>
      </c>
      <c r="F6746">
        <v>15</v>
      </c>
      <c r="G6746">
        <v>146.42500305175781</v>
      </c>
      <c r="H6746">
        <v>0.21017999947071075</v>
      </c>
      <c r="I6746">
        <v>1</v>
      </c>
      <c r="J6746">
        <v>3.2999999523162842</v>
      </c>
    </row>
    <row r="6747" spans="1:10" x14ac:dyDescent="0.2">
      <c r="A6747">
        <v>11</v>
      </c>
      <c r="B6747" t="s">
        <v>40</v>
      </c>
      <c r="C6747" t="s">
        <v>378</v>
      </c>
      <c r="D6747" t="s">
        <v>382</v>
      </c>
      <c r="E6747">
        <v>5</v>
      </c>
      <c r="F6747">
        <v>15</v>
      </c>
      <c r="G6747">
        <v>191.38900756835938</v>
      </c>
      <c r="H6747">
        <v>0.27485001087188721</v>
      </c>
      <c r="I6747">
        <v>3</v>
      </c>
      <c r="J6747">
        <v>4</v>
      </c>
    </row>
    <row r="6749" spans="1:10" x14ac:dyDescent="0.2">
      <c r="A6749" t="s">
        <v>21</v>
      </c>
      <c r="B6749" t="s">
        <v>22</v>
      </c>
      <c r="C6749" t="s">
        <v>383</v>
      </c>
      <c r="D6749" t="s">
        <v>384</v>
      </c>
      <c r="E6749" t="s">
        <v>385</v>
      </c>
      <c r="F6749" t="s">
        <v>386</v>
      </c>
      <c r="G6749" t="s">
        <v>387</v>
      </c>
      <c r="H6749" t="s">
        <v>388</v>
      </c>
      <c r="I6749" t="s">
        <v>389</v>
      </c>
      <c r="J6749" t="s">
        <v>390</v>
      </c>
    </row>
    <row r="6750" spans="1:10" x14ac:dyDescent="0.2">
      <c r="A6750">
        <v>1</v>
      </c>
      <c r="B6750" t="s">
        <v>30</v>
      </c>
      <c r="C6750">
        <v>10</v>
      </c>
      <c r="D6750">
        <v>5</v>
      </c>
      <c r="E6750">
        <v>1</v>
      </c>
      <c r="F6750">
        <v>64</v>
      </c>
      <c r="G6750">
        <v>1630</v>
      </c>
      <c r="H6750">
        <v>0.69999998807907104</v>
      </c>
      <c r="I6750">
        <v>9.3000001907348633</v>
      </c>
      <c r="J6750" t="s">
        <v>391</v>
      </c>
    </row>
    <row r="6751" spans="1:10" x14ac:dyDescent="0.2">
      <c r="A6751">
        <v>2</v>
      </c>
      <c r="B6751" t="s">
        <v>31</v>
      </c>
      <c r="C6751">
        <v>20</v>
      </c>
      <c r="D6751">
        <v>10</v>
      </c>
      <c r="E6751">
        <v>0</v>
      </c>
      <c r="F6751">
        <v>64</v>
      </c>
      <c r="G6751">
        <v>1686</v>
      </c>
      <c r="H6751">
        <v>0.69999998807907104</v>
      </c>
      <c r="I6751" t="s">
        <v>392</v>
      </c>
      <c r="J6751" t="s">
        <v>393</v>
      </c>
    </row>
    <row r="6752" spans="1:10" x14ac:dyDescent="0.2">
      <c r="A6752">
        <v>3</v>
      </c>
      <c r="B6752" t="s">
        <v>32</v>
      </c>
      <c r="C6752">
        <v>20</v>
      </c>
      <c r="D6752">
        <v>10</v>
      </c>
      <c r="E6752">
        <v>0</v>
      </c>
      <c r="F6752">
        <v>64</v>
      </c>
      <c r="G6752">
        <v>1672</v>
      </c>
      <c r="H6752">
        <v>0.69999998807907104</v>
      </c>
      <c r="I6752" t="s">
        <v>392</v>
      </c>
      <c r="J6752" t="s">
        <v>393</v>
      </c>
    </row>
    <row r="6753" spans="1:10" x14ac:dyDescent="0.2">
      <c r="A6753">
        <v>4</v>
      </c>
      <c r="B6753" t="s">
        <v>33</v>
      </c>
      <c r="C6753">
        <v>20</v>
      </c>
      <c r="D6753">
        <v>10</v>
      </c>
      <c r="E6753">
        <v>1</v>
      </c>
      <c r="F6753">
        <v>64</v>
      </c>
      <c r="G6753">
        <v>1664</v>
      </c>
      <c r="H6753">
        <v>0.69999998807907104</v>
      </c>
      <c r="I6753" t="s">
        <v>392</v>
      </c>
      <c r="J6753" t="s">
        <v>393</v>
      </c>
    </row>
    <row r="6754" spans="1:10" x14ac:dyDescent="0.2">
      <c r="A6754">
        <v>5</v>
      </c>
      <c r="B6754" t="s">
        <v>34</v>
      </c>
      <c r="C6754">
        <v>10</v>
      </c>
      <c r="D6754">
        <v>5</v>
      </c>
      <c r="E6754">
        <v>1</v>
      </c>
      <c r="F6754">
        <v>32</v>
      </c>
      <c r="G6754">
        <v>1658</v>
      </c>
      <c r="H6754">
        <v>0.69999998807907104</v>
      </c>
      <c r="I6754">
        <v>9.3000001907348633</v>
      </c>
      <c r="J6754" t="s">
        <v>391</v>
      </c>
    </row>
    <row r="6755" spans="1:10" x14ac:dyDescent="0.2">
      <c r="A6755">
        <v>6</v>
      </c>
      <c r="B6755" t="s">
        <v>35</v>
      </c>
      <c r="C6755">
        <v>20</v>
      </c>
      <c r="D6755">
        <v>10</v>
      </c>
      <c r="E6755">
        <v>1</v>
      </c>
      <c r="F6755">
        <v>32</v>
      </c>
      <c r="G6755">
        <v>1632</v>
      </c>
      <c r="H6755">
        <v>0.69999998807907104</v>
      </c>
      <c r="I6755">
        <v>9.3000001907348633</v>
      </c>
      <c r="J6755" t="s">
        <v>391</v>
      </c>
    </row>
    <row r="6756" spans="1:10" x14ac:dyDescent="0.2">
      <c r="A6756">
        <v>7</v>
      </c>
      <c r="B6756" t="s">
        <v>36</v>
      </c>
      <c r="C6756">
        <v>20</v>
      </c>
      <c r="D6756">
        <v>10</v>
      </c>
      <c r="E6756">
        <v>1</v>
      </c>
      <c r="F6756">
        <v>32</v>
      </c>
      <c r="G6756">
        <v>1622</v>
      </c>
      <c r="H6756">
        <v>0.69999998807907104</v>
      </c>
      <c r="I6756">
        <v>9.3000001907348633</v>
      </c>
      <c r="J6756" t="s">
        <v>391</v>
      </c>
    </row>
    <row r="6757" spans="1:10" x14ac:dyDescent="0.2">
      <c r="A6757">
        <v>8</v>
      </c>
      <c r="B6757" t="s">
        <v>37</v>
      </c>
      <c r="C6757">
        <v>20</v>
      </c>
      <c r="D6757">
        <v>10</v>
      </c>
      <c r="E6757">
        <v>1</v>
      </c>
      <c r="F6757">
        <v>32</v>
      </c>
      <c r="G6757">
        <v>1642</v>
      </c>
      <c r="H6757">
        <v>0.69999998807907104</v>
      </c>
      <c r="I6757">
        <v>9.3000001907348633</v>
      </c>
      <c r="J6757" t="s">
        <v>391</v>
      </c>
    </row>
    <row r="6758" spans="1:10" x14ac:dyDescent="0.2">
      <c r="A6758">
        <v>9</v>
      </c>
      <c r="B6758" t="s">
        <v>38</v>
      </c>
      <c r="C6758">
        <v>20</v>
      </c>
      <c r="D6758">
        <v>10</v>
      </c>
      <c r="E6758">
        <v>1</v>
      </c>
      <c r="F6758">
        <v>32</v>
      </c>
      <c r="G6758">
        <v>1690</v>
      </c>
      <c r="H6758">
        <v>0.69999998807907104</v>
      </c>
      <c r="I6758" t="s">
        <v>392</v>
      </c>
      <c r="J6758" t="s">
        <v>393</v>
      </c>
    </row>
    <row r="6759" spans="1:10" x14ac:dyDescent="0.2">
      <c r="A6759">
        <v>10</v>
      </c>
      <c r="B6759" t="s">
        <v>39</v>
      </c>
      <c r="C6759">
        <v>30</v>
      </c>
      <c r="D6759">
        <v>15</v>
      </c>
      <c r="E6759">
        <v>0</v>
      </c>
      <c r="F6759">
        <v>32</v>
      </c>
      <c r="G6759">
        <v>1706</v>
      </c>
      <c r="H6759">
        <v>0.69999998807907104</v>
      </c>
      <c r="I6759" t="s">
        <v>392</v>
      </c>
      <c r="J6759" t="s">
        <v>393</v>
      </c>
    </row>
    <row r="6760" spans="1:10" x14ac:dyDescent="0.2">
      <c r="A6760">
        <v>11</v>
      </c>
      <c r="B6760" t="s">
        <v>40</v>
      </c>
      <c r="C6760">
        <v>30</v>
      </c>
      <c r="D6760">
        <v>15</v>
      </c>
      <c r="E6760">
        <v>1</v>
      </c>
      <c r="F6760">
        <v>32</v>
      </c>
      <c r="G6760">
        <v>1738</v>
      </c>
      <c r="H6760">
        <v>0.69999998807907104</v>
      </c>
      <c r="I6760" t="s">
        <v>392</v>
      </c>
      <c r="J6760" t="s">
        <v>393</v>
      </c>
    </row>
    <row r="6762" spans="1:10" x14ac:dyDescent="0.2">
      <c r="A6762" t="s">
        <v>394</v>
      </c>
    </row>
    <row r="6763" spans="1:10" x14ac:dyDescent="0.2">
      <c r="A6763" t="s">
        <v>395</v>
      </c>
      <c r="B6763" t="s">
        <v>396</v>
      </c>
      <c r="C6763">
        <v>2</v>
      </c>
      <c r="D6763">
        <v>3</v>
      </c>
      <c r="E6763">
        <v>4</v>
      </c>
      <c r="F6763">
        <v>5</v>
      </c>
    </row>
    <row r="6764" spans="1:10" x14ac:dyDescent="0.2">
      <c r="A6764">
        <v>1</v>
      </c>
      <c r="B6764" t="s">
        <v>397</v>
      </c>
      <c r="C6764" t="s">
        <v>398</v>
      </c>
      <c r="D6764" t="s">
        <v>392</v>
      </c>
      <c r="E6764" t="s">
        <v>399</v>
      </c>
      <c r="F6764" t="s">
        <v>400</v>
      </c>
    </row>
    <row r="6765" spans="1:10" x14ac:dyDescent="0.2">
      <c r="A6765">
        <v>2</v>
      </c>
      <c r="B6765" t="s">
        <v>392</v>
      </c>
      <c r="C6765" t="s">
        <v>401</v>
      </c>
      <c r="D6765" t="s">
        <v>392</v>
      </c>
      <c r="E6765" t="s">
        <v>402</v>
      </c>
      <c r="F6765" t="s">
        <v>403</v>
      </c>
    </row>
    <row r="6766" spans="1:10" x14ac:dyDescent="0.2">
      <c r="A6766">
        <v>3</v>
      </c>
      <c r="B6766" t="s">
        <v>392</v>
      </c>
      <c r="C6766" t="s">
        <v>404</v>
      </c>
      <c r="D6766" t="s">
        <v>392</v>
      </c>
      <c r="E6766" t="s">
        <v>405</v>
      </c>
      <c r="F6766" t="s">
        <v>40</v>
      </c>
    </row>
    <row r="6767" spans="1:10" x14ac:dyDescent="0.2">
      <c r="A6767">
        <v>4</v>
      </c>
      <c r="B6767" t="s">
        <v>392</v>
      </c>
      <c r="C6767" t="s">
        <v>392</v>
      </c>
      <c r="D6767" t="s">
        <v>392</v>
      </c>
      <c r="E6767" t="s">
        <v>406</v>
      </c>
      <c r="F6767" t="s">
        <v>392</v>
      </c>
    </row>
    <row r="6769" spans="1:8" x14ac:dyDescent="0.2">
      <c r="A6769" t="s">
        <v>407</v>
      </c>
    </row>
    <row r="6771" spans="1:8" x14ac:dyDescent="0.2">
      <c r="A6771" t="s">
        <v>408</v>
      </c>
    </row>
    <row r="6772" spans="1:8" x14ac:dyDescent="0.2">
      <c r="A6772" t="s">
        <v>21</v>
      </c>
      <c r="B6772" t="s">
        <v>22</v>
      </c>
      <c r="C6772" t="s">
        <v>409</v>
      </c>
      <c r="D6772" t="s">
        <v>43</v>
      </c>
      <c r="E6772" t="s">
        <v>410</v>
      </c>
      <c r="F6772" t="s">
        <v>46</v>
      </c>
      <c r="G6772" t="s">
        <v>47</v>
      </c>
      <c r="H6772" t="s">
        <v>30</v>
      </c>
    </row>
    <row r="6773" spans="1:8" x14ac:dyDescent="0.2">
      <c r="A6773">
        <v>1</v>
      </c>
      <c r="B6773" t="s">
        <v>30</v>
      </c>
      <c r="C6773" t="s">
        <v>411</v>
      </c>
      <c r="D6773">
        <v>3.7672998905181885</v>
      </c>
      <c r="E6773">
        <v>3.4723999500274658</v>
      </c>
      <c r="F6773">
        <v>21.532199859619141</v>
      </c>
      <c r="G6773">
        <v>0.16130000352859497</v>
      </c>
      <c r="H6773">
        <v>1</v>
      </c>
    </row>
    <row r="6774" spans="1:8" x14ac:dyDescent="0.2">
      <c r="A6774">
        <v>2</v>
      </c>
      <c r="B6774" t="s">
        <v>31</v>
      </c>
      <c r="C6774" t="s">
        <v>412</v>
      </c>
      <c r="D6774">
        <v>7.5739998817443848</v>
      </c>
      <c r="E6774">
        <v>1.614799976348877</v>
      </c>
      <c r="F6774">
        <v>1.996399998664856</v>
      </c>
      <c r="G6774">
        <v>0.80889999866485596</v>
      </c>
      <c r="H6774">
        <v>1</v>
      </c>
    </row>
    <row r="6775" spans="1:8" x14ac:dyDescent="0.2">
      <c r="A6775">
        <v>3</v>
      </c>
      <c r="B6775" t="s">
        <v>50</v>
      </c>
      <c r="C6775" t="s">
        <v>413</v>
      </c>
      <c r="D6775">
        <v>15.250300407409668</v>
      </c>
      <c r="E6775">
        <v>1.0709999799728394</v>
      </c>
      <c r="F6775">
        <v>1.2035000324249268</v>
      </c>
      <c r="G6775">
        <v>0.88969999551773071</v>
      </c>
      <c r="H6775">
        <v>1.0002000331878662</v>
      </c>
    </row>
    <row r="6776" spans="1:8" x14ac:dyDescent="0.2">
      <c r="A6776">
        <v>4</v>
      </c>
      <c r="B6776" t="s">
        <v>51</v>
      </c>
      <c r="C6776" t="s">
        <v>414</v>
      </c>
      <c r="D6776">
        <v>24.793899536132812</v>
      </c>
      <c r="E6776">
        <v>0.86309999227523804</v>
      </c>
      <c r="F6776">
        <v>0.93500000238418579</v>
      </c>
      <c r="G6776">
        <v>0.92309999465942383</v>
      </c>
      <c r="H6776">
        <v>1.0001000165939331</v>
      </c>
    </row>
    <row r="6777" spans="1:8" x14ac:dyDescent="0.2">
      <c r="A6777">
        <v>5</v>
      </c>
      <c r="B6777" t="s">
        <v>52</v>
      </c>
      <c r="C6777" t="s">
        <v>415</v>
      </c>
      <c r="D6777">
        <v>11.592599868774414</v>
      </c>
      <c r="E6777">
        <v>5.3768000602722168</v>
      </c>
      <c r="F6777">
        <v>10.723799705505371</v>
      </c>
      <c r="G6777">
        <v>0.49950000643730164</v>
      </c>
      <c r="H6777">
        <v>1.0038000345230103</v>
      </c>
    </row>
    <row r="6778" spans="1:8" x14ac:dyDescent="0.2">
      <c r="A6778">
        <v>6</v>
      </c>
      <c r="B6778" t="s">
        <v>53</v>
      </c>
      <c r="C6778" t="s">
        <v>416</v>
      </c>
      <c r="D6778">
        <v>21.579999923706055</v>
      </c>
      <c r="E6778">
        <v>3.6456000804901123</v>
      </c>
      <c r="F6778">
        <v>5.8873000144958496</v>
      </c>
      <c r="G6778">
        <v>0.61500000953674316</v>
      </c>
      <c r="H6778">
        <v>1.0068999528884888</v>
      </c>
    </row>
    <row r="6779" spans="1:8" x14ac:dyDescent="0.2">
      <c r="A6779">
        <v>7</v>
      </c>
      <c r="B6779" t="s">
        <v>54</v>
      </c>
      <c r="C6779" t="s">
        <v>414</v>
      </c>
      <c r="D6779">
        <v>55.340999603271484</v>
      </c>
      <c r="E6779">
        <v>3.2097001075744629</v>
      </c>
      <c r="F6779">
        <v>4.4021000862121582</v>
      </c>
      <c r="G6779">
        <v>0.72850000858306885</v>
      </c>
      <c r="H6779">
        <v>1.0009000301361084</v>
      </c>
    </row>
    <row r="6780" spans="1:8" x14ac:dyDescent="0.2">
      <c r="A6780">
        <v>8</v>
      </c>
      <c r="B6780" t="s">
        <v>55</v>
      </c>
      <c r="C6780" t="s">
        <v>416</v>
      </c>
      <c r="D6780">
        <v>20.350000381469727</v>
      </c>
      <c r="E6780">
        <v>4.6729998588562012</v>
      </c>
      <c r="F6780">
        <v>7.9214000701904297</v>
      </c>
      <c r="G6780">
        <v>0.58609998226165771</v>
      </c>
      <c r="H6780">
        <v>1.0065000057220459</v>
      </c>
    </row>
    <row r="6781" spans="1:8" x14ac:dyDescent="0.2">
      <c r="A6781">
        <v>9</v>
      </c>
      <c r="B6781" t="s">
        <v>56</v>
      </c>
      <c r="C6781" t="s">
        <v>417</v>
      </c>
      <c r="D6781">
        <v>23.877099990844727</v>
      </c>
      <c r="E6781">
        <v>0.19910000264644623</v>
      </c>
      <c r="F6781">
        <v>0.20250000059604645</v>
      </c>
      <c r="G6781">
        <v>0.98320001363754272</v>
      </c>
      <c r="H6781">
        <v>1</v>
      </c>
    </row>
    <row r="6782" spans="1:8" x14ac:dyDescent="0.2">
      <c r="A6782">
        <v>10</v>
      </c>
      <c r="B6782" t="s">
        <v>57</v>
      </c>
      <c r="C6782" t="s">
        <v>418</v>
      </c>
      <c r="D6782">
        <v>42.30059814453125</v>
      </c>
      <c r="E6782">
        <v>0.26780000329017639</v>
      </c>
      <c r="F6782">
        <v>0.27369999885559082</v>
      </c>
      <c r="G6782">
        <v>0.97869998216629028</v>
      </c>
      <c r="H6782">
        <v>1</v>
      </c>
    </row>
    <row r="6783" spans="1:8" x14ac:dyDescent="0.2">
      <c r="A6783">
        <v>11</v>
      </c>
      <c r="B6783" t="s">
        <v>58</v>
      </c>
      <c r="C6783" t="s">
        <v>419</v>
      </c>
      <c r="D6783">
        <v>99.9833984375</v>
      </c>
      <c r="E6783">
        <v>0.59130001068115234</v>
      </c>
      <c r="F6783">
        <v>0.60600000619888306</v>
      </c>
      <c r="G6783">
        <v>0.9757000207901001</v>
      </c>
      <c r="H6783">
        <v>1</v>
      </c>
    </row>
    <row r="6785" spans="1:9" x14ac:dyDescent="0.2">
      <c r="A6785" t="s">
        <v>420</v>
      </c>
    </row>
    <row r="6786" spans="1:9" x14ac:dyDescent="0.2">
      <c r="A6786" t="s">
        <v>21</v>
      </c>
      <c r="B6786" t="s">
        <v>22</v>
      </c>
      <c r="C6786" t="s">
        <v>421</v>
      </c>
      <c r="D6786" t="s">
        <v>24</v>
      </c>
      <c r="E6786" t="s">
        <v>422</v>
      </c>
      <c r="F6786" t="s">
        <v>423</v>
      </c>
      <c r="G6786" t="s">
        <v>27</v>
      </c>
      <c r="H6786" t="s">
        <v>424</v>
      </c>
      <c r="I6786" t="s">
        <v>425</v>
      </c>
    </row>
    <row r="6787" spans="1:9" x14ac:dyDescent="0.2">
      <c r="A6787">
        <v>1</v>
      </c>
      <c r="B6787" t="s">
        <v>30</v>
      </c>
      <c r="C6787">
        <v>2.0010000767456404E-8</v>
      </c>
      <c r="D6787">
        <v>518.70001220703125</v>
      </c>
      <c r="E6787">
        <v>137.5</v>
      </c>
      <c r="F6787">
        <v>84</v>
      </c>
      <c r="G6787">
        <v>0.74000000953674316</v>
      </c>
      <c r="H6787" t="s">
        <v>426</v>
      </c>
      <c r="I6787" t="s">
        <v>427</v>
      </c>
    </row>
    <row r="6788" spans="1:9" x14ac:dyDescent="0.2">
      <c r="A6788">
        <v>2</v>
      </c>
      <c r="B6788" t="s">
        <v>31</v>
      </c>
      <c r="C6788">
        <v>2.0010000767456404E-8</v>
      </c>
      <c r="D6788">
        <v>2201.199951171875</v>
      </c>
      <c r="E6788">
        <v>15.699999809265137</v>
      </c>
      <c r="F6788">
        <v>11</v>
      </c>
      <c r="G6788">
        <v>0.30000001192092896</v>
      </c>
      <c r="H6788" t="s">
        <v>426</v>
      </c>
      <c r="I6788" t="s">
        <v>428</v>
      </c>
    </row>
    <row r="6789" spans="1:9" x14ac:dyDescent="0.2">
      <c r="A6789">
        <v>3</v>
      </c>
      <c r="B6789" t="s">
        <v>32</v>
      </c>
      <c r="C6789">
        <v>2.0010000767456404E-8</v>
      </c>
      <c r="D6789">
        <v>5679.7998046875</v>
      </c>
      <c r="E6789">
        <v>33.599998474121094</v>
      </c>
      <c r="F6789">
        <v>22.700000762939453</v>
      </c>
      <c r="G6789">
        <v>0.18999999761581421</v>
      </c>
      <c r="H6789" t="s">
        <v>426</v>
      </c>
      <c r="I6789" t="s">
        <v>429</v>
      </c>
    </row>
    <row r="6790" spans="1:9" x14ac:dyDescent="0.2">
      <c r="A6790">
        <v>4</v>
      </c>
      <c r="B6790" t="s">
        <v>33</v>
      </c>
      <c r="C6790">
        <v>1.9990000765801597E-8</v>
      </c>
      <c r="D6790">
        <v>9333.5</v>
      </c>
      <c r="E6790">
        <v>48.799999237060547</v>
      </c>
      <c r="F6790">
        <v>43.299999237060547</v>
      </c>
      <c r="G6790">
        <v>0.15000000596046448</v>
      </c>
      <c r="H6790" t="s">
        <v>426</v>
      </c>
      <c r="I6790" t="s">
        <v>430</v>
      </c>
    </row>
    <row r="6791" spans="1:9" x14ac:dyDescent="0.2">
      <c r="A6791">
        <v>5</v>
      </c>
      <c r="B6791" t="s">
        <v>34</v>
      </c>
      <c r="C6791">
        <v>1.9990000765801597E-8</v>
      </c>
      <c r="D6791">
        <v>946.0999755859375</v>
      </c>
      <c r="E6791">
        <v>8</v>
      </c>
      <c r="F6791">
        <v>6</v>
      </c>
      <c r="G6791">
        <v>0.46000000834465027</v>
      </c>
      <c r="H6791" t="s">
        <v>426</v>
      </c>
      <c r="I6791" t="s">
        <v>431</v>
      </c>
    </row>
    <row r="6792" spans="1:9" x14ac:dyDescent="0.2">
      <c r="A6792">
        <v>6</v>
      </c>
      <c r="B6792" t="s">
        <v>35</v>
      </c>
      <c r="C6792">
        <v>1.9999999878450581E-8</v>
      </c>
      <c r="D6792">
        <v>3476.10009765625</v>
      </c>
      <c r="E6792">
        <v>37.200000762939453</v>
      </c>
      <c r="F6792">
        <v>18.200000762939453</v>
      </c>
      <c r="G6792">
        <v>0.23999999463558197</v>
      </c>
      <c r="H6792" t="s">
        <v>426</v>
      </c>
      <c r="I6792" t="s">
        <v>432</v>
      </c>
    </row>
    <row r="6793" spans="1:9" x14ac:dyDescent="0.2">
      <c r="A6793">
        <v>7</v>
      </c>
      <c r="B6793" t="s">
        <v>36</v>
      </c>
      <c r="C6793">
        <v>1.9990000765801597E-8</v>
      </c>
      <c r="D6793">
        <v>10542.5</v>
      </c>
      <c r="E6793">
        <v>126.69999694824219</v>
      </c>
      <c r="F6793">
        <v>38.400001525878906</v>
      </c>
      <c r="G6793">
        <v>0.14000000059604645</v>
      </c>
      <c r="H6793" t="s">
        <v>426</v>
      </c>
      <c r="I6793" t="s">
        <v>430</v>
      </c>
    </row>
    <row r="6794" spans="1:9" x14ac:dyDescent="0.2">
      <c r="A6794">
        <v>8</v>
      </c>
      <c r="B6794" t="s">
        <v>37</v>
      </c>
      <c r="C6794">
        <v>1.9999999878450581E-8</v>
      </c>
      <c r="D6794">
        <v>2742.5</v>
      </c>
      <c r="E6794">
        <v>17.200000762939453</v>
      </c>
      <c r="F6794">
        <v>15</v>
      </c>
      <c r="G6794">
        <v>0.27000001072883606</v>
      </c>
      <c r="H6794" t="s">
        <v>426</v>
      </c>
      <c r="I6794" t="s">
        <v>432</v>
      </c>
    </row>
    <row r="6795" spans="1:9" x14ac:dyDescent="0.2">
      <c r="A6795">
        <v>9</v>
      </c>
      <c r="B6795" t="s">
        <v>38</v>
      </c>
      <c r="C6795">
        <v>1.9990000765801597E-8</v>
      </c>
      <c r="D6795">
        <v>2234.10009765625</v>
      </c>
      <c r="E6795">
        <v>26</v>
      </c>
      <c r="F6795">
        <v>23.200000762939453</v>
      </c>
      <c r="G6795">
        <v>0.30000001192092896</v>
      </c>
      <c r="H6795" t="s">
        <v>426</v>
      </c>
      <c r="I6795" t="s">
        <v>433</v>
      </c>
    </row>
    <row r="6796" spans="1:9" x14ac:dyDescent="0.2">
      <c r="A6796">
        <v>10</v>
      </c>
      <c r="B6796" t="s">
        <v>39</v>
      </c>
      <c r="C6796">
        <v>1.9990000765801597E-8</v>
      </c>
      <c r="D6796">
        <v>3787.300048828125</v>
      </c>
      <c r="E6796">
        <v>69.599998474121094</v>
      </c>
      <c r="F6796">
        <v>20.200000762939453</v>
      </c>
      <c r="G6796">
        <v>0.23000000417232513</v>
      </c>
      <c r="H6796" t="s">
        <v>426</v>
      </c>
      <c r="I6796" t="s">
        <v>434</v>
      </c>
    </row>
    <row r="6797" spans="1:9" x14ac:dyDescent="0.2">
      <c r="A6797">
        <v>11</v>
      </c>
      <c r="B6797" t="s">
        <v>40</v>
      </c>
      <c r="C6797">
        <v>2.0010000767456404E-8</v>
      </c>
      <c r="D6797">
        <v>4901</v>
      </c>
      <c r="E6797">
        <v>11.699999809265137</v>
      </c>
      <c r="F6797">
        <v>9.8999996185302734</v>
      </c>
      <c r="G6797">
        <v>0.20000000298023224</v>
      </c>
      <c r="H6797" t="s">
        <v>426</v>
      </c>
      <c r="I6797" t="s">
        <v>435</v>
      </c>
    </row>
    <row r="6799" spans="1:9" x14ac:dyDescent="0.2">
      <c r="A6799" t="s">
        <v>62</v>
      </c>
    </row>
    <row r="6802" spans="1:10" x14ac:dyDescent="0.2">
      <c r="A6802" t="s">
        <v>368</v>
      </c>
    </row>
    <row r="6803" spans="1:10" x14ac:dyDescent="0.2">
      <c r="A6803" t="s">
        <v>369</v>
      </c>
    </row>
    <row r="6804" spans="1:10" x14ac:dyDescent="0.2">
      <c r="A6804" t="s">
        <v>21</v>
      </c>
      <c r="B6804" t="s">
        <v>22</v>
      </c>
      <c r="C6804" t="s">
        <v>370</v>
      </c>
      <c r="D6804" t="s">
        <v>371</v>
      </c>
      <c r="E6804" t="s">
        <v>372</v>
      </c>
      <c r="F6804" t="s">
        <v>373</v>
      </c>
      <c r="G6804" t="s">
        <v>374</v>
      </c>
      <c r="H6804" t="s">
        <v>375</v>
      </c>
      <c r="I6804" t="s">
        <v>376</v>
      </c>
      <c r="J6804" t="s">
        <v>377</v>
      </c>
    </row>
    <row r="6805" spans="1:10" x14ac:dyDescent="0.2">
      <c r="A6805">
        <v>1</v>
      </c>
      <c r="B6805" t="s">
        <v>30</v>
      </c>
      <c r="C6805" t="s">
        <v>378</v>
      </c>
      <c r="D6805" t="s">
        <v>379</v>
      </c>
      <c r="E6805">
        <v>1</v>
      </c>
      <c r="F6805">
        <v>15</v>
      </c>
      <c r="G6805">
        <v>84.869003295898438</v>
      </c>
      <c r="H6805">
        <v>1.8320000171661377</v>
      </c>
      <c r="I6805">
        <v>6</v>
      </c>
      <c r="J6805">
        <v>5</v>
      </c>
    </row>
    <row r="6806" spans="1:10" x14ac:dyDescent="0.2">
      <c r="A6806">
        <v>2</v>
      </c>
      <c r="B6806" t="s">
        <v>31</v>
      </c>
      <c r="C6806" t="s">
        <v>378</v>
      </c>
      <c r="D6806" t="s">
        <v>380</v>
      </c>
      <c r="E6806">
        <v>2</v>
      </c>
      <c r="F6806">
        <v>15</v>
      </c>
      <c r="G6806">
        <v>151.10800170898438</v>
      </c>
      <c r="H6806">
        <v>0.47277998924255371</v>
      </c>
      <c r="I6806">
        <v>2</v>
      </c>
      <c r="J6806">
        <v>2</v>
      </c>
    </row>
    <row r="6807" spans="1:10" x14ac:dyDescent="0.2">
      <c r="A6807">
        <v>3</v>
      </c>
      <c r="B6807" t="s">
        <v>32</v>
      </c>
      <c r="C6807" t="s">
        <v>378</v>
      </c>
      <c r="D6807" t="s">
        <v>380</v>
      </c>
      <c r="E6807">
        <v>2</v>
      </c>
      <c r="F6807">
        <v>15</v>
      </c>
      <c r="G6807">
        <v>119.48699951171875</v>
      </c>
      <c r="H6807">
        <v>0.37413999438285828</v>
      </c>
      <c r="I6807">
        <v>3</v>
      </c>
      <c r="J6807">
        <v>7</v>
      </c>
    </row>
    <row r="6808" spans="1:10" x14ac:dyDescent="0.2">
      <c r="A6808">
        <v>4</v>
      </c>
      <c r="B6808" t="s">
        <v>33</v>
      </c>
      <c r="C6808" t="s">
        <v>378</v>
      </c>
      <c r="D6808" t="s">
        <v>380</v>
      </c>
      <c r="E6808">
        <v>2</v>
      </c>
      <c r="F6808">
        <v>15</v>
      </c>
      <c r="G6808">
        <v>107.24500274658203</v>
      </c>
      <c r="H6808">
        <v>0.33583998680114746</v>
      </c>
      <c r="I6808">
        <v>2</v>
      </c>
      <c r="J6808">
        <v>2.4000000953674316</v>
      </c>
    </row>
    <row r="6809" spans="1:10" x14ac:dyDescent="0.2">
      <c r="A6809">
        <v>5</v>
      </c>
      <c r="B6809" t="s">
        <v>34</v>
      </c>
      <c r="C6809" t="s">
        <v>378</v>
      </c>
      <c r="D6809" t="s">
        <v>381</v>
      </c>
      <c r="E6809">
        <v>4</v>
      </c>
      <c r="F6809">
        <v>15</v>
      </c>
      <c r="G6809">
        <v>129.45700073242188</v>
      </c>
      <c r="H6809">
        <v>1.1910099983215332</v>
      </c>
      <c r="I6809">
        <v>4.9000000953674316</v>
      </c>
      <c r="J6809">
        <v>4.1999998092651367</v>
      </c>
    </row>
    <row r="6810" spans="1:10" x14ac:dyDescent="0.2">
      <c r="A6810">
        <v>6</v>
      </c>
      <c r="B6810" t="s">
        <v>35</v>
      </c>
      <c r="C6810" t="s">
        <v>378</v>
      </c>
      <c r="D6810" t="s">
        <v>381</v>
      </c>
      <c r="E6810">
        <v>4</v>
      </c>
      <c r="F6810">
        <v>15</v>
      </c>
      <c r="G6810">
        <v>90.679000854492188</v>
      </c>
      <c r="H6810">
        <v>0.83393001556396484</v>
      </c>
      <c r="I6810">
        <v>5.5</v>
      </c>
      <c r="J6810">
        <v>5.9000000953674316</v>
      </c>
    </row>
    <row r="6811" spans="1:10" x14ac:dyDescent="0.2">
      <c r="A6811">
        <v>7</v>
      </c>
      <c r="B6811" t="s">
        <v>36</v>
      </c>
      <c r="C6811" t="s">
        <v>378</v>
      </c>
      <c r="D6811" t="s">
        <v>381</v>
      </c>
      <c r="E6811">
        <v>4</v>
      </c>
      <c r="F6811">
        <v>15</v>
      </c>
      <c r="G6811">
        <v>77.502998352050781</v>
      </c>
      <c r="H6811">
        <v>0.71253997087478638</v>
      </c>
      <c r="I6811">
        <v>3.2999999523162842</v>
      </c>
      <c r="J6811">
        <v>4.0999999046325684</v>
      </c>
    </row>
    <row r="6812" spans="1:10" x14ac:dyDescent="0.2">
      <c r="A6812">
        <v>8</v>
      </c>
      <c r="B6812" t="s">
        <v>37</v>
      </c>
      <c r="C6812" t="s">
        <v>378</v>
      </c>
      <c r="D6812" t="s">
        <v>381</v>
      </c>
      <c r="E6812">
        <v>4</v>
      </c>
      <c r="F6812">
        <v>15</v>
      </c>
      <c r="G6812">
        <v>107.51300048828125</v>
      </c>
      <c r="H6812">
        <v>0.98900002241134644</v>
      </c>
      <c r="I6812">
        <v>7.5</v>
      </c>
      <c r="J6812">
        <v>3</v>
      </c>
    </row>
    <row r="6813" spans="1:10" x14ac:dyDescent="0.2">
      <c r="A6813">
        <v>9</v>
      </c>
      <c r="B6813" t="s">
        <v>38</v>
      </c>
      <c r="C6813" t="s">
        <v>378</v>
      </c>
      <c r="D6813" t="s">
        <v>382</v>
      </c>
      <c r="E6813">
        <v>5</v>
      </c>
      <c r="F6813">
        <v>15</v>
      </c>
      <c r="G6813">
        <v>134.93400573730469</v>
      </c>
      <c r="H6813">
        <v>0.19359999895095825</v>
      </c>
      <c r="I6813">
        <v>3.5</v>
      </c>
      <c r="J6813">
        <v>3.5999999046325684</v>
      </c>
    </row>
    <row r="6814" spans="1:10" x14ac:dyDescent="0.2">
      <c r="A6814">
        <v>10</v>
      </c>
      <c r="B6814" t="s">
        <v>39</v>
      </c>
      <c r="C6814" t="s">
        <v>378</v>
      </c>
      <c r="D6814" t="s">
        <v>382</v>
      </c>
      <c r="E6814">
        <v>5</v>
      </c>
      <c r="F6814">
        <v>15</v>
      </c>
      <c r="G6814">
        <v>146.42500305175781</v>
      </c>
      <c r="H6814">
        <v>0.21017999947071075</v>
      </c>
      <c r="I6814">
        <v>1</v>
      </c>
      <c r="J6814">
        <v>3.2999999523162842</v>
      </c>
    </row>
    <row r="6815" spans="1:10" x14ac:dyDescent="0.2">
      <c r="A6815">
        <v>11</v>
      </c>
      <c r="B6815" t="s">
        <v>40</v>
      </c>
      <c r="C6815" t="s">
        <v>378</v>
      </c>
      <c r="D6815" t="s">
        <v>382</v>
      </c>
      <c r="E6815">
        <v>5</v>
      </c>
      <c r="F6815">
        <v>15</v>
      </c>
      <c r="G6815">
        <v>191.38900756835938</v>
      </c>
      <c r="H6815">
        <v>0.27485001087188721</v>
      </c>
      <c r="I6815">
        <v>3</v>
      </c>
      <c r="J6815">
        <v>4</v>
      </c>
    </row>
    <row r="6817" spans="1:10" x14ac:dyDescent="0.2">
      <c r="A6817" t="s">
        <v>21</v>
      </c>
      <c r="B6817" t="s">
        <v>22</v>
      </c>
      <c r="C6817" t="s">
        <v>383</v>
      </c>
      <c r="D6817" t="s">
        <v>384</v>
      </c>
      <c r="E6817" t="s">
        <v>385</v>
      </c>
      <c r="F6817" t="s">
        <v>386</v>
      </c>
      <c r="G6817" t="s">
        <v>387</v>
      </c>
      <c r="H6817" t="s">
        <v>388</v>
      </c>
      <c r="I6817" t="s">
        <v>389</v>
      </c>
      <c r="J6817" t="s">
        <v>390</v>
      </c>
    </row>
    <row r="6818" spans="1:10" x14ac:dyDescent="0.2">
      <c r="A6818">
        <v>1</v>
      </c>
      <c r="B6818" t="s">
        <v>30</v>
      </c>
      <c r="C6818">
        <v>10</v>
      </c>
      <c r="D6818">
        <v>5</v>
      </c>
      <c r="E6818">
        <v>1</v>
      </c>
      <c r="F6818">
        <v>64</v>
      </c>
      <c r="G6818">
        <v>1630</v>
      </c>
      <c r="H6818">
        <v>0.69999998807907104</v>
      </c>
      <c r="I6818">
        <v>9.3000001907348633</v>
      </c>
      <c r="J6818" t="s">
        <v>391</v>
      </c>
    </row>
    <row r="6819" spans="1:10" x14ac:dyDescent="0.2">
      <c r="A6819">
        <v>2</v>
      </c>
      <c r="B6819" t="s">
        <v>31</v>
      </c>
      <c r="C6819">
        <v>20</v>
      </c>
      <c r="D6819">
        <v>10</v>
      </c>
      <c r="E6819">
        <v>0</v>
      </c>
      <c r="F6819">
        <v>64</v>
      </c>
      <c r="G6819">
        <v>1686</v>
      </c>
      <c r="H6819">
        <v>0.69999998807907104</v>
      </c>
      <c r="I6819" t="s">
        <v>392</v>
      </c>
      <c r="J6819" t="s">
        <v>393</v>
      </c>
    </row>
    <row r="6820" spans="1:10" x14ac:dyDescent="0.2">
      <c r="A6820">
        <v>3</v>
      </c>
      <c r="B6820" t="s">
        <v>32</v>
      </c>
      <c r="C6820">
        <v>20</v>
      </c>
      <c r="D6820">
        <v>10</v>
      </c>
      <c r="E6820">
        <v>0</v>
      </c>
      <c r="F6820">
        <v>64</v>
      </c>
      <c r="G6820">
        <v>1672</v>
      </c>
      <c r="H6820">
        <v>0.69999998807907104</v>
      </c>
      <c r="I6820" t="s">
        <v>392</v>
      </c>
      <c r="J6820" t="s">
        <v>393</v>
      </c>
    </row>
    <row r="6821" spans="1:10" x14ac:dyDescent="0.2">
      <c r="A6821">
        <v>4</v>
      </c>
      <c r="B6821" t="s">
        <v>33</v>
      </c>
      <c r="C6821">
        <v>20</v>
      </c>
      <c r="D6821">
        <v>10</v>
      </c>
      <c r="E6821">
        <v>1</v>
      </c>
      <c r="F6821">
        <v>64</v>
      </c>
      <c r="G6821">
        <v>1664</v>
      </c>
      <c r="H6821">
        <v>0.69999998807907104</v>
      </c>
      <c r="I6821" t="s">
        <v>392</v>
      </c>
      <c r="J6821" t="s">
        <v>393</v>
      </c>
    </row>
    <row r="6822" spans="1:10" x14ac:dyDescent="0.2">
      <c r="A6822">
        <v>5</v>
      </c>
      <c r="B6822" t="s">
        <v>34</v>
      </c>
      <c r="C6822">
        <v>10</v>
      </c>
      <c r="D6822">
        <v>5</v>
      </c>
      <c r="E6822">
        <v>1</v>
      </c>
      <c r="F6822">
        <v>32</v>
      </c>
      <c r="G6822">
        <v>1658</v>
      </c>
      <c r="H6822">
        <v>0.69999998807907104</v>
      </c>
      <c r="I6822">
        <v>9.3000001907348633</v>
      </c>
      <c r="J6822" t="s">
        <v>391</v>
      </c>
    </row>
    <row r="6823" spans="1:10" x14ac:dyDescent="0.2">
      <c r="A6823">
        <v>6</v>
      </c>
      <c r="B6823" t="s">
        <v>35</v>
      </c>
      <c r="C6823">
        <v>20</v>
      </c>
      <c r="D6823">
        <v>10</v>
      </c>
      <c r="E6823">
        <v>1</v>
      </c>
      <c r="F6823">
        <v>32</v>
      </c>
      <c r="G6823">
        <v>1632</v>
      </c>
      <c r="H6823">
        <v>0.69999998807907104</v>
      </c>
      <c r="I6823">
        <v>9.3000001907348633</v>
      </c>
      <c r="J6823" t="s">
        <v>391</v>
      </c>
    </row>
    <row r="6824" spans="1:10" x14ac:dyDescent="0.2">
      <c r="A6824">
        <v>7</v>
      </c>
      <c r="B6824" t="s">
        <v>36</v>
      </c>
      <c r="C6824">
        <v>20</v>
      </c>
      <c r="D6824">
        <v>10</v>
      </c>
      <c r="E6824">
        <v>1</v>
      </c>
      <c r="F6824">
        <v>32</v>
      </c>
      <c r="G6824">
        <v>1622</v>
      </c>
      <c r="H6824">
        <v>0.69999998807907104</v>
      </c>
      <c r="I6824">
        <v>9.3000001907348633</v>
      </c>
      <c r="J6824" t="s">
        <v>391</v>
      </c>
    </row>
    <row r="6825" spans="1:10" x14ac:dyDescent="0.2">
      <c r="A6825">
        <v>8</v>
      </c>
      <c r="B6825" t="s">
        <v>37</v>
      </c>
      <c r="C6825">
        <v>20</v>
      </c>
      <c r="D6825">
        <v>10</v>
      </c>
      <c r="E6825">
        <v>1</v>
      </c>
      <c r="F6825">
        <v>32</v>
      </c>
      <c r="G6825">
        <v>1642</v>
      </c>
      <c r="H6825">
        <v>0.69999998807907104</v>
      </c>
      <c r="I6825">
        <v>9.3000001907348633</v>
      </c>
      <c r="J6825" t="s">
        <v>391</v>
      </c>
    </row>
    <row r="6826" spans="1:10" x14ac:dyDescent="0.2">
      <c r="A6826">
        <v>9</v>
      </c>
      <c r="B6826" t="s">
        <v>38</v>
      </c>
      <c r="C6826">
        <v>20</v>
      </c>
      <c r="D6826">
        <v>10</v>
      </c>
      <c r="E6826">
        <v>1</v>
      </c>
      <c r="F6826">
        <v>32</v>
      </c>
      <c r="G6826">
        <v>1690</v>
      </c>
      <c r="H6826">
        <v>0.69999998807907104</v>
      </c>
      <c r="I6826" t="s">
        <v>392</v>
      </c>
      <c r="J6826" t="s">
        <v>393</v>
      </c>
    </row>
    <row r="6827" spans="1:10" x14ac:dyDescent="0.2">
      <c r="A6827">
        <v>10</v>
      </c>
      <c r="B6827" t="s">
        <v>39</v>
      </c>
      <c r="C6827">
        <v>30</v>
      </c>
      <c r="D6827">
        <v>15</v>
      </c>
      <c r="E6827">
        <v>0</v>
      </c>
      <c r="F6827">
        <v>32</v>
      </c>
      <c r="G6827">
        <v>1706</v>
      </c>
      <c r="H6827">
        <v>0.69999998807907104</v>
      </c>
      <c r="I6827" t="s">
        <v>392</v>
      </c>
      <c r="J6827" t="s">
        <v>393</v>
      </c>
    </row>
    <row r="6828" spans="1:10" x14ac:dyDescent="0.2">
      <c r="A6828">
        <v>11</v>
      </c>
      <c r="B6828" t="s">
        <v>40</v>
      </c>
      <c r="C6828">
        <v>30</v>
      </c>
      <c r="D6828">
        <v>15</v>
      </c>
      <c r="E6828">
        <v>1</v>
      </c>
      <c r="F6828">
        <v>32</v>
      </c>
      <c r="G6828">
        <v>1738</v>
      </c>
      <c r="H6828">
        <v>0.69999998807907104</v>
      </c>
      <c r="I6828" t="s">
        <v>392</v>
      </c>
      <c r="J6828" t="s">
        <v>393</v>
      </c>
    </row>
    <row r="6830" spans="1:10" x14ac:dyDescent="0.2">
      <c r="A6830" t="s">
        <v>394</v>
      </c>
    </row>
    <row r="6831" spans="1:10" x14ac:dyDescent="0.2">
      <c r="A6831" t="s">
        <v>395</v>
      </c>
      <c r="B6831" t="s">
        <v>396</v>
      </c>
      <c r="C6831">
        <v>2</v>
      </c>
      <c r="D6831">
        <v>3</v>
      </c>
      <c r="E6831">
        <v>4</v>
      </c>
      <c r="F6831">
        <v>5</v>
      </c>
    </row>
    <row r="6832" spans="1:10" x14ac:dyDescent="0.2">
      <c r="A6832">
        <v>1</v>
      </c>
      <c r="B6832" t="s">
        <v>397</v>
      </c>
      <c r="C6832" t="s">
        <v>398</v>
      </c>
      <c r="D6832" t="s">
        <v>392</v>
      </c>
      <c r="E6832" t="s">
        <v>399</v>
      </c>
      <c r="F6832" t="s">
        <v>400</v>
      </c>
    </row>
    <row r="6833" spans="1:8" x14ac:dyDescent="0.2">
      <c r="A6833">
        <v>2</v>
      </c>
      <c r="B6833" t="s">
        <v>392</v>
      </c>
      <c r="C6833" t="s">
        <v>401</v>
      </c>
      <c r="D6833" t="s">
        <v>392</v>
      </c>
      <c r="E6833" t="s">
        <v>402</v>
      </c>
      <c r="F6833" t="s">
        <v>403</v>
      </c>
    </row>
    <row r="6834" spans="1:8" x14ac:dyDescent="0.2">
      <c r="A6834">
        <v>3</v>
      </c>
      <c r="B6834" t="s">
        <v>392</v>
      </c>
      <c r="C6834" t="s">
        <v>404</v>
      </c>
      <c r="D6834" t="s">
        <v>392</v>
      </c>
      <c r="E6834" t="s">
        <v>405</v>
      </c>
      <c r="F6834" t="s">
        <v>40</v>
      </c>
    </row>
    <row r="6835" spans="1:8" x14ac:dyDescent="0.2">
      <c r="A6835">
        <v>4</v>
      </c>
      <c r="B6835" t="s">
        <v>392</v>
      </c>
      <c r="C6835" t="s">
        <v>392</v>
      </c>
      <c r="D6835" t="s">
        <v>392</v>
      </c>
      <c r="E6835" t="s">
        <v>406</v>
      </c>
      <c r="F6835" t="s">
        <v>392</v>
      </c>
    </row>
    <row r="6837" spans="1:8" x14ac:dyDescent="0.2">
      <c r="A6837" t="s">
        <v>407</v>
      </c>
    </row>
    <row r="6839" spans="1:8" x14ac:dyDescent="0.2">
      <c r="A6839" t="s">
        <v>408</v>
      </c>
    </row>
    <row r="6840" spans="1:8" x14ac:dyDescent="0.2">
      <c r="A6840" t="s">
        <v>21</v>
      </c>
      <c r="B6840" t="s">
        <v>22</v>
      </c>
      <c r="C6840" t="s">
        <v>409</v>
      </c>
      <c r="D6840" t="s">
        <v>43</v>
      </c>
      <c r="E6840" t="s">
        <v>410</v>
      </c>
      <c r="F6840" t="s">
        <v>46</v>
      </c>
      <c r="G6840" t="s">
        <v>47</v>
      </c>
      <c r="H6840" t="s">
        <v>30</v>
      </c>
    </row>
    <row r="6841" spans="1:8" x14ac:dyDescent="0.2">
      <c r="A6841">
        <v>1</v>
      </c>
      <c r="B6841" t="s">
        <v>30</v>
      </c>
      <c r="C6841" t="s">
        <v>411</v>
      </c>
      <c r="D6841">
        <v>3.7672998905181885</v>
      </c>
      <c r="E6841">
        <v>3.4723999500274658</v>
      </c>
      <c r="F6841">
        <v>21.532199859619141</v>
      </c>
      <c r="G6841">
        <v>0.16130000352859497</v>
      </c>
      <c r="H6841">
        <v>1</v>
      </c>
    </row>
    <row r="6842" spans="1:8" x14ac:dyDescent="0.2">
      <c r="A6842">
        <v>2</v>
      </c>
      <c r="B6842" t="s">
        <v>31</v>
      </c>
      <c r="C6842" t="s">
        <v>412</v>
      </c>
      <c r="D6842">
        <v>7.5739998817443848</v>
      </c>
      <c r="E6842">
        <v>1.614799976348877</v>
      </c>
      <c r="F6842">
        <v>1.996399998664856</v>
      </c>
      <c r="G6842">
        <v>0.80889999866485596</v>
      </c>
      <c r="H6842">
        <v>1</v>
      </c>
    </row>
    <row r="6843" spans="1:8" x14ac:dyDescent="0.2">
      <c r="A6843">
        <v>3</v>
      </c>
      <c r="B6843" t="s">
        <v>50</v>
      </c>
      <c r="C6843" t="s">
        <v>413</v>
      </c>
      <c r="D6843">
        <v>15.250300407409668</v>
      </c>
      <c r="E6843">
        <v>1.0709999799728394</v>
      </c>
      <c r="F6843">
        <v>1.2035000324249268</v>
      </c>
      <c r="G6843">
        <v>0.88969999551773071</v>
      </c>
      <c r="H6843">
        <v>1.0002000331878662</v>
      </c>
    </row>
    <row r="6844" spans="1:8" x14ac:dyDescent="0.2">
      <c r="A6844">
        <v>4</v>
      </c>
      <c r="B6844" t="s">
        <v>51</v>
      </c>
      <c r="C6844" t="s">
        <v>414</v>
      </c>
      <c r="D6844">
        <v>24.793899536132812</v>
      </c>
      <c r="E6844">
        <v>0.86309999227523804</v>
      </c>
      <c r="F6844">
        <v>0.93500000238418579</v>
      </c>
      <c r="G6844">
        <v>0.92309999465942383</v>
      </c>
      <c r="H6844">
        <v>1.0001000165939331</v>
      </c>
    </row>
    <row r="6845" spans="1:8" x14ac:dyDescent="0.2">
      <c r="A6845">
        <v>5</v>
      </c>
      <c r="B6845" t="s">
        <v>52</v>
      </c>
      <c r="C6845" t="s">
        <v>415</v>
      </c>
      <c r="D6845">
        <v>11.592599868774414</v>
      </c>
      <c r="E6845">
        <v>5.3768000602722168</v>
      </c>
      <c r="F6845">
        <v>10.723799705505371</v>
      </c>
      <c r="G6845">
        <v>0.49950000643730164</v>
      </c>
      <c r="H6845">
        <v>1.0038000345230103</v>
      </c>
    </row>
    <row r="6846" spans="1:8" x14ac:dyDescent="0.2">
      <c r="A6846">
        <v>6</v>
      </c>
      <c r="B6846" t="s">
        <v>53</v>
      </c>
      <c r="C6846" t="s">
        <v>416</v>
      </c>
      <c r="D6846">
        <v>21.579999923706055</v>
      </c>
      <c r="E6846">
        <v>3.6456000804901123</v>
      </c>
      <c r="F6846">
        <v>5.8873000144958496</v>
      </c>
      <c r="G6846">
        <v>0.61500000953674316</v>
      </c>
      <c r="H6846">
        <v>1.0068999528884888</v>
      </c>
    </row>
    <row r="6847" spans="1:8" x14ac:dyDescent="0.2">
      <c r="A6847">
        <v>7</v>
      </c>
      <c r="B6847" t="s">
        <v>54</v>
      </c>
      <c r="C6847" t="s">
        <v>414</v>
      </c>
      <c r="D6847">
        <v>55.340999603271484</v>
      </c>
      <c r="E6847">
        <v>3.2097001075744629</v>
      </c>
      <c r="F6847">
        <v>4.4021000862121582</v>
      </c>
      <c r="G6847">
        <v>0.72850000858306885</v>
      </c>
      <c r="H6847">
        <v>1.0009000301361084</v>
      </c>
    </row>
    <row r="6848" spans="1:8" x14ac:dyDescent="0.2">
      <c r="A6848">
        <v>8</v>
      </c>
      <c r="B6848" t="s">
        <v>55</v>
      </c>
      <c r="C6848" t="s">
        <v>416</v>
      </c>
      <c r="D6848">
        <v>20.350000381469727</v>
      </c>
      <c r="E6848">
        <v>4.6729998588562012</v>
      </c>
      <c r="F6848">
        <v>7.9214000701904297</v>
      </c>
      <c r="G6848">
        <v>0.58609998226165771</v>
      </c>
      <c r="H6848">
        <v>1.0065000057220459</v>
      </c>
    </row>
    <row r="6849" spans="1:9" x14ac:dyDescent="0.2">
      <c r="A6849">
        <v>9</v>
      </c>
      <c r="B6849" t="s">
        <v>56</v>
      </c>
      <c r="C6849" t="s">
        <v>417</v>
      </c>
      <c r="D6849">
        <v>23.877099990844727</v>
      </c>
      <c r="E6849">
        <v>0.19910000264644623</v>
      </c>
      <c r="F6849">
        <v>0.20250000059604645</v>
      </c>
      <c r="G6849">
        <v>0.98320001363754272</v>
      </c>
      <c r="H6849">
        <v>1</v>
      </c>
    </row>
    <row r="6850" spans="1:9" x14ac:dyDescent="0.2">
      <c r="A6850">
        <v>10</v>
      </c>
      <c r="B6850" t="s">
        <v>57</v>
      </c>
      <c r="C6850" t="s">
        <v>418</v>
      </c>
      <c r="D6850">
        <v>42.30059814453125</v>
      </c>
      <c r="E6850">
        <v>0.26780000329017639</v>
      </c>
      <c r="F6850">
        <v>0.27369999885559082</v>
      </c>
      <c r="G6850">
        <v>0.97869998216629028</v>
      </c>
      <c r="H6850">
        <v>1</v>
      </c>
    </row>
    <row r="6851" spans="1:9" x14ac:dyDescent="0.2">
      <c r="A6851">
        <v>11</v>
      </c>
      <c r="B6851" t="s">
        <v>58</v>
      </c>
      <c r="C6851" t="s">
        <v>419</v>
      </c>
      <c r="D6851">
        <v>99.9833984375</v>
      </c>
      <c r="E6851">
        <v>0.59130001068115234</v>
      </c>
      <c r="F6851">
        <v>0.60600000619888306</v>
      </c>
      <c r="G6851">
        <v>0.9757000207901001</v>
      </c>
      <c r="H6851">
        <v>1</v>
      </c>
    </row>
    <row r="6853" spans="1:9" x14ac:dyDescent="0.2">
      <c r="A6853" t="s">
        <v>420</v>
      </c>
    </row>
    <row r="6854" spans="1:9" x14ac:dyDescent="0.2">
      <c r="A6854" t="s">
        <v>21</v>
      </c>
      <c r="B6854" t="s">
        <v>22</v>
      </c>
      <c r="C6854" t="s">
        <v>421</v>
      </c>
      <c r="D6854" t="s">
        <v>24</v>
      </c>
      <c r="E6854" t="s">
        <v>422</v>
      </c>
      <c r="F6854" t="s">
        <v>423</v>
      </c>
      <c r="G6854" t="s">
        <v>27</v>
      </c>
      <c r="H6854" t="s">
        <v>424</v>
      </c>
      <c r="I6854" t="s">
        <v>425</v>
      </c>
    </row>
    <row r="6855" spans="1:9" x14ac:dyDescent="0.2">
      <c r="A6855">
        <v>1</v>
      </c>
      <c r="B6855" t="s">
        <v>30</v>
      </c>
      <c r="C6855">
        <v>2.0010000767456404E-8</v>
      </c>
      <c r="D6855">
        <v>518.70001220703125</v>
      </c>
      <c r="E6855">
        <v>137.5</v>
      </c>
      <c r="F6855">
        <v>84</v>
      </c>
      <c r="G6855">
        <v>0.74000000953674316</v>
      </c>
      <c r="H6855" t="s">
        <v>426</v>
      </c>
      <c r="I6855" t="s">
        <v>427</v>
      </c>
    </row>
    <row r="6856" spans="1:9" x14ac:dyDescent="0.2">
      <c r="A6856">
        <v>2</v>
      </c>
      <c r="B6856" t="s">
        <v>31</v>
      </c>
      <c r="C6856">
        <v>2.0010000767456404E-8</v>
      </c>
      <c r="D6856">
        <v>2201.199951171875</v>
      </c>
      <c r="E6856">
        <v>15.699999809265137</v>
      </c>
      <c r="F6856">
        <v>11</v>
      </c>
      <c r="G6856">
        <v>0.30000001192092896</v>
      </c>
      <c r="H6856" t="s">
        <v>426</v>
      </c>
      <c r="I6856" t="s">
        <v>428</v>
      </c>
    </row>
    <row r="6857" spans="1:9" x14ac:dyDescent="0.2">
      <c r="A6857">
        <v>3</v>
      </c>
      <c r="B6857" t="s">
        <v>32</v>
      </c>
      <c r="C6857">
        <v>2.0010000767456404E-8</v>
      </c>
      <c r="D6857">
        <v>5679.7998046875</v>
      </c>
      <c r="E6857">
        <v>33.599998474121094</v>
      </c>
      <c r="F6857">
        <v>22.700000762939453</v>
      </c>
      <c r="G6857">
        <v>0.18999999761581421</v>
      </c>
      <c r="H6857" t="s">
        <v>426</v>
      </c>
      <c r="I6857" t="s">
        <v>429</v>
      </c>
    </row>
    <row r="6858" spans="1:9" x14ac:dyDescent="0.2">
      <c r="A6858">
        <v>4</v>
      </c>
      <c r="B6858" t="s">
        <v>33</v>
      </c>
      <c r="C6858">
        <v>1.9990000765801597E-8</v>
      </c>
      <c r="D6858">
        <v>9333.5</v>
      </c>
      <c r="E6858">
        <v>48.799999237060547</v>
      </c>
      <c r="F6858">
        <v>43.299999237060547</v>
      </c>
      <c r="G6858">
        <v>0.15000000596046448</v>
      </c>
      <c r="H6858" t="s">
        <v>426</v>
      </c>
      <c r="I6858" t="s">
        <v>430</v>
      </c>
    </row>
    <row r="6859" spans="1:9" x14ac:dyDescent="0.2">
      <c r="A6859">
        <v>5</v>
      </c>
      <c r="B6859" t="s">
        <v>34</v>
      </c>
      <c r="C6859">
        <v>1.9990000765801597E-8</v>
      </c>
      <c r="D6859">
        <v>946.0999755859375</v>
      </c>
      <c r="E6859">
        <v>8</v>
      </c>
      <c r="F6859">
        <v>6</v>
      </c>
      <c r="G6859">
        <v>0.46000000834465027</v>
      </c>
      <c r="H6859" t="s">
        <v>426</v>
      </c>
      <c r="I6859" t="s">
        <v>431</v>
      </c>
    </row>
    <row r="6860" spans="1:9" x14ac:dyDescent="0.2">
      <c r="A6860">
        <v>6</v>
      </c>
      <c r="B6860" t="s">
        <v>35</v>
      </c>
      <c r="C6860">
        <v>1.9999999878450581E-8</v>
      </c>
      <c r="D6860">
        <v>3476.10009765625</v>
      </c>
      <c r="E6860">
        <v>37.200000762939453</v>
      </c>
      <c r="F6860">
        <v>18.200000762939453</v>
      </c>
      <c r="G6860">
        <v>0.23999999463558197</v>
      </c>
      <c r="H6860" t="s">
        <v>426</v>
      </c>
      <c r="I6860" t="s">
        <v>432</v>
      </c>
    </row>
    <row r="6861" spans="1:9" x14ac:dyDescent="0.2">
      <c r="A6861">
        <v>7</v>
      </c>
      <c r="B6861" t="s">
        <v>36</v>
      </c>
      <c r="C6861">
        <v>1.9990000765801597E-8</v>
      </c>
      <c r="D6861">
        <v>10542.5</v>
      </c>
      <c r="E6861">
        <v>126.69999694824219</v>
      </c>
      <c r="F6861">
        <v>38.400001525878906</v>
      </c>
      <c r="G6861">
        <v>0.14000000059604645</v>
      </c>
      <c r="H6861" t="s">
        <v>426</v>
      </c>
      <c r="I6861" t="s">
        <v>430</v>
      </c>
    </row>
    <row r="6862" spans="1:9" x14ac:dyDescent="0.2">
      <c r="A6862">
        <v>8</v>
      </c>
      <c r="B6862" t="s">
        <v>37</v>
      </c>
      <c r="C6862">
        <v>1.9999999878450581E-8</v>
      </c>
      <c r="D6862">
        <v>2742.5</v>
      </c>
      <c r="E6862">
        <v>17.200000762939453</v>
      </c>
      <c r="F6862">
        <v>15</v>
      </c>
      <c r="G6862">
        <v>0.27000001072883606</v>
      </c>
      <c r="H6862" t="s">
        <v>426</v>
      </c>
      <c r="I6862" t="s">
        <v>432</v>
      </c>
    </row>
    <row r="6863" spans="1:9" x14ac:dyDescent="0.2">
      <c r="A6863">
        <v>9</v>
      </c>
      <c r="B6863" t="s">
        <v>38</v>
      </c>
      <c r="C6863">
        <v>1.9990000765801597E-8</v>
      </c>
      <c r="D6863">
        <v>2234.10009765625</v>
      </c>
      <c r="E6863">
        <v>26</v>
      </c>
      <c r="F6863">
        <v>23.200000762939453</v>
      </c>
      <c r="G6863">
        <v>0.30000001192092896</v>
      </c>
      <c r="H6863" t="s">
        <v>426</v>
      </c>
      <c r="I6863" t="s">
        <v>433</v>
      </c>
    </row>
    <row r="6864" spans="1:9" x14ac:dyDescent="0.2">
      <c r="A6864">
        <v>10</v>
      </c>
      <c r="B6864" t="s">
        <v>39</v>
      </c>
      <c r="C6864">
        <v>1.9990000765801597E-8</v>
      </c>
      <c r="D6864">
        <v>3787.300048828125</v>
      </c>
      <c r="E6864">
        <v>69.599998474121094</v>
      </c>
      <c r="F6864">
        <v>20.200000762939453</v>
      </c>
      <c r="G6864">
        <v>0.23000000417232513</v>
      </c>
      <c r="H6864" t="s">
        <v>426</v>
      </c>
      <c r="I6864" t="s">
        <v>434</v>
      </c>
    </row>
    <row r="6865" spans="1:10" x14ac:dyDescent="0.2">
      <c r="A6865">
        <v>11</v>
      </c>
      <c r="B6865" t="s">
        <v>40</v>
      </c>
      <c r="C6865">
        <v>2.0010000767456404E-8</v>
      </c>
      <c r="D6865">
        <v>4901</v>
      </c>
      <c r="E6865">
        <v>11.699999809265137</v>
      </c>
      <c r="F6865">
        <v>9.8999996185302734</v>
      </c>
      <c r="G6865">
        <v>0.20000000298023224</v>
      </c>
      <c r="H6865" t="s">
        <v>426</v>
      </c>
      <c r="I6865" t="s">
        <v>435</v>
      </c>
    </row>
    <row r="6867" spans="1:10" x14ac:dyDescent="0.2">
      <c r="A6867" t="s">
        <v>62</v>
      </c>
    </row>
    <row r="6870" spans="1:10" x14ac:dyDescent="0.2">
      <c r="A6870" t="s">
        <v>368</v>
      </c>
    </row>
    <row r="6871" spans="1:10" x14ac:dyDescent="0.2">
      <c r="A6871" t="s">
        <v>369</v>
      </c>
    </row>
    <row r="6872" spans="1:10" x14ac:dyDescent="0.2">
      <c r="A6872" t="s">
        <v>21</v>
      </c>
      <c r="B6872" t="s">
        <v>22</v>
      </c>
      <c r="C6872" t="s">
        <v>370</v>
      </c>
      <c r="D6872" t="s">
        <v>371</v>
      </c>
      <c r="E6872" t="s">
        <v>372</v>
      </c>
      <c r="F6872" t="s">
        <v>373</v>
      </c>
      <c r="G6872" t="s">
        <v>374</v>
      </c>
      <c r="H6872" t="s">
        <v>375</v>
      </c>
      <c r="I6872" t="s">
        <v>376</v>
      </c>
      <c r="J6872" t="s">
        <v>377</v>
      </c>
    </row>
    <row r="6873" spans="1:10" x14ac:dyDescent="0.2">
      <c r="A6873">
        <v>1</v>
      </c>
      <c r="B6873" t="s">
        <v>30</v>
      </c>
      <c r="C6873" t="s">
        <v>378</v>
      </c>
      <c r="D6873" t="s">
        <v>379</v>
      </c>
      <c r="E6873">
        <v>1</v>
      </c>
      <c r="F6873">
        <v>15</v>
      </c>
      <c r="G6873">
        <v>84.869003295898438</v>
      </c>
      <c r="H6873">
        <v>1.8320000171661377</v>
      </c>
      <c r="I6873">
        <v>6</v>
      </c>
      <c r="J6873">
        <v>5</v>
      </c>
    </row>
    <row r="6874" spans="1:10" x14ac:dyDescent="0.2">
      <c r="A6874">
        <v>2</v>
      </c>
      <c r="B6874" t="s">
        <v>31</v>
      </c>
      <c r="C6874" t="s">
        <v>378</v>
      </c>
      <c r="D6874" t="s">
        <v>380</v>
      </c>
      <c r="E6874">
        <v>2</v>
      </c>
      <c r="F6874">
        <v>15</v>
      </c>
      <c r="G6874">
        <v>151.10800170898438</v>
      </c>
      <c r="H6874">
        <v>0.47277998924255371</v>
      </c>
      <c r="I6874">
        <v>2</v>
      </c>
      <c r="J6874">
        <v>2</v>
      </c>
    </row>
    <row r="6875" spans="1:10" x14ac:dyDescent="0.2">
      <c r="A6875">
        <v>3</v>
      </c>
      <c r="B6875" t="s">
        <v>32</v>
      </c>
      <c r="C6875" t="s">
        <v>378</v>
      </c>
      <c r="D6875" t="s">
        <v>380</v>
      </c>
      <c r="E6875">
        <v>2</v>
      </c>
      <c r="F6875">
        <v>15</v>
      </c>
      <c r="G6875">
        <v>119.48699951171875</v>
      </c>
      <c r="H6875">
        <v>0.37413999438285828</v>
      </c>
      <c r="I6875">
        <v>3</v>
      </c>
      <c r="J6875">
        <v>7</v>
      </c>
    </row>
    <row r="6876" spans="1:10" x14ac:dyDescent="0.2">
      <c r="A6876">
        <v>4</v>
      </c>
      <c r="B6876" t="s">
        <v>33</v>
      </c>
      <c r="C6876" t="s">
        <v>378</v>
      </c>
      <c r="D6876" t="s">
        <v>380</v>
      </c>
      <c r="E6876">
        <v>2</v>
      </c>
      <c r="F6876">
        <v>15</v>
      </c>
      <c r="G6876">
        <v>107.24500274658203</v>
      </c>
      <c r="H6876">
        <v>0.33583998680114746</v>
      </c>
      <c r="I6876">
        <v>2</v>
      </c>
      <c r="J6876">
        <v>2.4000000953674316</v>
      </c>
    </row>
    <row r="6877" spans="1:10" x14ac:dyDescent="0.2">
      <c r="A6877">
        <v>5</v>
      </c>
      <c r="B6877" t="s">
        <v>34</v>
      </c>
      <c r="C6877" t="s">
        <v>378</v>
      </c>
      <c r="D6877" t="s">
        <v>381</v>
      </c>
      <c r="E6877">
        <v>4</v>
      </c>
      <c r="F6877">
        <v>15</v>
      </c>
      <c r="G6877">
        <v>129.45700073242188</v>
      </c>
      <c r="H6877">
        <v>1.1910099983215332</v>
      </c>
      <c r="I6877">
        <v>4.9000000953674316</v>
      </c>
      <c r="J6877">
        <v>4.1999998092651367</v>
      </c>
    </row>
    <row r="6878" spans="1:10" x14ac:dyDescent="0.2">
      <c r="A6878">
        <v>6</v>
      </c>
      <c r="B6878" t="s">
        <v>35</v>
      </c>
      <c r="C6878" t="s">
        <v>378</v>
      </c>
      <c r="D6878" t="s">
        <v>381</v>
      </c>
      <c r="E6878">
        <v>4</v>
      </c>
      <c r="F6878">
        <v>15</v>
      </c>
      <c r="G6878">
        <v>90.679000854492188</v>
      </c>
      <c r="H6878">
        <v>0.83393001556396484</v>
      </c>
      <c r="I6878">
        <v>5.5</v>
      </c>
      <c r="J6878">
        <v>5.9000000953674316</v>
      </c>
    </row>
    <row r="6879" spans="1:10" x14ac:dyDescent="0.2">
      <c r="A6879">
        <v>7</v>
      </c>
      <c r="B6879" t="s">
        <v>36</v>
      </c>
      <c r="C6879" t="s">
        <v>378</v>
      </c>
      <c r="D6879" t="s">
        <v>381</v>
      </c>
      <c r="E6879">
        <v>4</v>
      </c>
      <c r="F6879">
        <v>15</v>
      </c>
      <c r="G6879">
        <v>77.502998352050781</v>
      </c>
      <c r="H6879">
        <v>0.71253997087478638</v>
      </c>
      <c r="I6879">
        <v>3.2999999523162842</v>
      </c>
      <c r="J6879">
        <v>4.0999999046325684</v>
      </c>
    </row>
    <row r="6880" spans="1:10" x14ac:dyDescent="0.2">
      <c r="A6880">
        <v>8</v>
      </c>
      <c r="B6880" t="s">
        <v>37</v>
      </c>
      <c r="C6880" t="s">
        <v>378</v>
      </c>
      <c r="D6880" t="s">
        <v>381</v>
      </c>
      <c r="E6880">
        <v>4</v>
      </c>
      <c r="F6880">
        <v>15</v>
      </c>
      <c r="G6880">
        <v>107.51300048828125</v>
      </c>
      <c r="H6880">
        <v>0.98900002241134644</v>
      </c>
      <c r="I6880">
        <v>7.5</v>
      </c>
      <c r="J6880">
        <v>3</v>
      </c>
    </row>
    <row r="6881" spans="1:10" x14ac:dyDescent="0.2">
      <c r="A6881">
        <v>9</v>
      </c>
      <c r="B6881" t="s">
        <v>38</v>
      </c>
      <c r="C6881" t="s">
        <v>378</v>
      </c>
      <c r="D6881" t="s">
        <v>382</v>
      </c>
      <c r="E6881">
        <v>5</v>
      </c>
      <c r="F6881">
        <v>15</v>
      </c>
      <c r="G6881">
        <v>134.93400573730469</v>
      </c>
      <c r="H6881">
        <v>0.19359999895095825</v>
      </c>
      <c r="I6881">
        <v>3.5</v>
      </c>
      <c r="J6881">
        <v>3.5999999046325684</v>
      </c>
    </row>
    <row r="6882" spans="1:10" x14ac:dyDescent="0.2">
      <c r="A6882">
        <v>10</v>
      </c>
      <c r="B6882" t="s">
        <v>39</v>
      </c>
      <c r="C6882" t="s">
        <v>378</v>
      </c>
      <c r="D6882" t="s">
        <v>382</v>
      </c>
      <c r="E6882">
        <v>5</v>
      </c>
      <c r="F6882">
        <v>15</v>
      </c>
      <c r="G6882">
        <v>146.42500305175781</v>
      </c>
      <c r="H6882">
        <v>0.21017999947071075</v>
      </c>
      <c r="I6882">
        <v>1</v>
      </c>
      <c r="J6882">
        <v>3.2999999523162842</v>
      </c>
    </row>
    <row r="6883" spans="1:10" x14ac:dyDescent="0.2">
      <c r="A6883">
        <v>11</v>
      </c>
      <c r="B6883" t="s">
        <v>40</v>
      </c>
      <c r="C6883" t="s">
        <v>378</v>
      </c>
      <c r="D6883" t="s">
        <v>382</v>
      </c>
      <c r="E6883">
        <v>5</v>
      </c>
      <c r="F6883">
        <v>15</v>
      </c>
      <c r="G6883">
        <v>191.38900756835938</v>
      </c>
      <c r="H6883">
        <v>0.27485001087188721</v>
      </c>
      <c r="I6883">
        <v>3</v>
      </c>
      <c r="J6883">
        <v>4</v>
      </c>
    </row>
    <row r="6885" spans="1:10" x14ac:dyDescent="0.2">
      <c r="A6885" t="s">
        <v>21</v>
      </c>
      <c r="B6885" t="s">
        <v>22</v>
      </c>
      <c r="C6885" t="s">
        <v>383</v>
      </c>
      <c r="D6885" t="s">
        <v>384</v>
      </c>
      <c r="E6885" t="s">
        <v>385</v>
      </c>
      <c r="F6885" t="s">
        <v>386</v>
      </c>
      <c r="G6885" t="s">
        <v>387</v>
      </c>
      <c r="H6885" t="s">
        <v>388</v>
      </c>
      <c r="I6885" t="s">
        <v>389</v>
      </c>
      <c r="J6885" t="s">
        <v>390</v>
      </c>
    </row>
    <row r="6886" spans="1:10" x14ac:dyDescent="0.2">
      <c r="A6886">
        <v>1</v>
      </c>
      <c r="B6886" t="s">
        <v>30</v>
      </c>
      <c r="C6886">
        <v>10</v>
      </c>
      <c r="D6886">
        <v>5</v>
      </c>
      <c r="E6886">
        <v>1</v>
      </c>
      <c r="F6886">
        <v>64</v>
      </c>
      <c r="G6886">
        <v>1630</v>
      </c>
      <c r="H6886">
        <v>0.69999998807907104</v>
      </c>
      <c r="I6886">
        <v>9.3000001907348633</v>
      </c>
      <c r="J6886" t="s">
        <v>391</v>
      </c>
    </row>
    <row r="6887" spans="1:10" x14ac:dyDescent="0.2">
      <c r="A6887">
        <v>2</v>
      </c>
      <c r="B6887" t="s">
        <v>31</v>
      </c>
      <c r="C6887">
        <v>20</v>
      </c>
      <c r="D6887">
        <v>10</v>
      </c>
      <c r="E6887">
        <v>0</v>
      </c>
      <c r="F6887">
        <v>64</v>
      </c>
      <c r="G6887">
        <v>1686</v>
      </c>
      <c r="H6887">
        <v>0.69999998807907104</v>
      </c>
      <c r="I6887" t="s">
        <v>392</v>
      </c>
      <c r="J6887" t="s">
        <v>393</v>
      </c>
    </row>
    <row r="6888" spans="1:10" x14ac:dyDescent="0.2">
      <c r="A6888">
        <v>3</v>
      </c>
      <c r="B6888" t="s">
        <v>32</v>
      </c>
      <c r="C6888">
        <v>20</v>
      </c>
      <c r="D6888">
        <v>10</v>
      </c>
      <c r="E6888">
        <v>0</v>
      </c>
      <c r="F6888">
        <v>64</v>
      </c>
      <c r="G6888">
        <v>1672</v>
      </c>
      <c r="H6888">
        <v>0.69999998807907104</v>
      </c>
      <c r="I6888" t="s">
        <v>392</v>
      </c>
      <c r="J6888" t="s">
        <v>393</v>
      </c>
    </row>
    <row r="6889" spans="1:10" x14ac:dyDescent="0.2">
      <c r="A6889">
        <v>4</v>
      </c>
      <c r="B6889" t="s">
        <v>33</v>
      </c>
      <c r="C6889">
        <v>20</v>
      </c>
      <c r="D6889">
        <v>10</v>
      </c>
      <c r="E6889">
        <v>1</v>
      </c>
      <c r="F6889">
        <v>64</v>
      </c>
      <c r="G6889">
        <v>1664</v>
      </c>
      <c r="H6889">
        <v>0.69999998807907104</v>
      </c>
      <c r="I6889" t="s">
        <v>392</v>
      </c>
      <c r="J6889" t="s">
        <v>393</v>
      </c>
    </row>
    <row r="6890" spans="1:10" x14ac:dyDescent="0.2">
      <c r="A6890">
        <v>5</v>
      </c>
      <c r="B6890" t="s">
        <v>34</v>
      </c>
      <c r="C6890">
        <v>10</v>
      </c>
      <c r="D6890">
        <v>5</v>
      </c>
      <c r="E6890">
        <v>1</v>
      </c>
      <c r="F6890">
        <v>32</v>
      </c>
      <c r="G6890">
        <v>1658</v>
      </c>
      <c r="H6890">
        <v>0.69999998807907104</v>
      </c>
      <c r="I6890">
        <v>9.3000001907348633</v>
      </c>
      <c r="J6890" t="s">
        <v>391</v>
      </c>
    </row>
    <row r="6891" spans="1:10" x14ac:dyDescent="0.2">
      <c r="A6891">
        <v>6</v>
      </c>
      <c r="B6891" t="s">
        <v>35</v>
      </c>
      <c r="C6891">
        <v>20</v>
      </c>
      <c r="D6891">
        <v>10</v>
      </c>
      <c r="E6891">
        <v>1</v>
      </c>
      <c r="F6891">
        <v>32</v>
      </c>
      <c r="G6891">
        <v>1632</v>
      </c>
      <c r="H6891">
        <v>0.69999998807907104</v>
      </c>
      <c r="I6891">
        <v>9.3000001907348633</v>
      </c>
      <c r="J6891" t="s">
        <v>391</v>
      </c>
    </row>
    <row r="6892" spans="1:10" x14ac:dyDescent="0.2">
      <c r="A6892">
        <v>7</v>
      </c>
      <c r="B6892" t="s">
        <v>36</v>
      </c>
      <c r="C6892">
        <v>20</v>
      </c>
      <c r="D6892">
        <v>10</v>
      </c>
      <c r="E6892">
        <v>1</v>
      </c>
      <c r="F6892">
        <v>32</v>
      </c>
      <c r="G6892">
        <v>1622</v>
      </c>
      <c r="H6892">
        <v>0.69999998807907104</v>
      </c>
      <c r="I6892">
        <v>9.3000001907348633</v>
      </c>
      <c r="J6892" t="s">
        <v>391</v>
      </c>
    </row>
    <row r="6893" spans="1:10" x14ac:dyDescent="0.2">
      <c r="A6893">
        <v>8</v>
      </c>
      <c r="B6893" t="s">
        <v>37</v>
      </c>
      <c r="C6893">
        <v>20</v>
      </c>
      <c r="D6893">
        <v>10</v>
      </c>
      <c r="E6893">
        <v>1</v>
      </c>
      <c r="F6893">
        <v>32</v>
      </c>
      <c r="G6893">
        <v>1642</v>
      </c>
      <c r="H6893">
        <v>0.69999998807907104</v>
      </c>
      <c r="I6893">
        <v>9.3000001907348633</v>
      </c>
      <c r="J6893" t="s">
        <v>391</v>
      </c>
    </row>
    <row r="6894" spans="1:10" x14ac:dyDescent="0.2">
      <c r="A6894">
        <v>9</v>
      </c>
      <c r="B6894" t="s">
        <v>38</v>
      </c>
      <c r="C6894">
        <v>20</v>
      </c>
      <c r="D6894">
        <v>10</v>
      </c>
      <c r="E6894">
        <v>1</v>
      </c>
      <c r="F6894">
        <v>32</v>
      </c>
      <c r="G6894">
        <v>1690</v>
      </c>
      <c r="H6894">
        <v>0.69999998807907104</v>
      </c>
      <c r="I6894" t="s">
        <v>392</v>
      </c>
      <c r="J6894" t="s">
        <v>393</v>
      </c>
    </row>
    <row r="6895" spans="1:10" x14ac:dyDescent="0.2">
      <c r="A6895">
        <v>10</v>
      </c>
      <c r="B6895" t="s">
        <v>39</v>
      </c>
      <c r="C6895">
        <v>30</v>
      </c>
      <c r="D6895">
        <v>15</v>
      </c>
      <c r="E6895">
        <v>0</v>
      </c>
      <c r="F6895">
        <v>32</v>
      </c>
      <c r="G6895">
        <v>1706</v>
      </c>
      <c r="H6895">
        <v>0.69999998807907104</v>
      </c>
      <c r="I6895" t="s">
        <v>392</v>
      </c>
      <c r="J6895" t="s">
        <v>393</v>
      </c>
    </row>
    <row r="6896" spans="1:10" x14ac:dyDescent="0.2">
      <c r="A6896">
        <v>11</v>
      </c>
      <c r="B6896" t="s">
        <v>40</v>
      </c>
      <c r="C6896">
        <v>30</v>
      </c>
      <c r="D6896">
        <v>15</v>
      </c>
      <c r="E6896">
        <v>1</v>
      </c>
      <c r="F6896">
        <v>32</v>
      </c>
      <c r="G6896">
        <v>1738</v>
      </c>
      <c r="H6896">
        <v>0.69999998807907104</v>
      </c>
      <c r="I6896" t="s">
        <v>392</v>
      </c>
      <c r="J6896" t="s">
        <v>393</v>
      </c>
    </row>
    <row r="6898" spans="1:8" x14ac:dyDescent="0.2">
      <c r="A6898" t="s">
        <v>394</v>
      </c>
    </row>
    <row r="6899" spans="1:8" x14ac:dyDescent="0.2">
      <c r="A6899" t="s">
        <v>395</v>
      </c>
      <c r="B6899" t="s">
        <v>396</v>
      </c>
      <c r="C6899">
        <v>2</v>
      </c>
      <c r="D6899">
        <v>3</v>
      </c>
      <c r="E6899">
        <v>4</v>
      </c>
      <c r="F6899">
        <v>5</v>
      </c>
    </row>
    <row r="6900" spans="1:8" x14ac:dyDescent="0.2">
      <c r="A6900">
        <v>1</v>
      </c>
      <c r="B6900" t="s">
        <v>397</v>
      </c>
      <c r="C6900" t="s">
        <v>398</v>
      </c>
      <c r="D6900" t="s">
        <v>392</v>
      </c>
      <c r="E6900" t="s">
        <v>399</v>
      </c>
      <c r="F6900" t="s">
        <v>400</v>
      </c>
    </row>
    <row r="6901" spans="1:8" x14ac:dyDescent="0.2">
      <c r="A6901">
        <v>2</v>
      </c>
      <c r="B6901" t="s">
        <v>392</v>
      </c>
      <c r="C6901" t="s">
        <v>401</v>
      </c>
      <c r="D6901" t="s">
        <v>392</v>
      </c>
      <c r="E6901" t="s">
        <v>402</v>
      </c>
      <c r="F6901" t="s">
        <v>403</v>
      </c>
    </row>
    <row r="6902" spans="1:8" x14ac:dyDescent="0.2">
      <c r="A6902">
        <v>3</v>
      </c>
      <c r="B6902" t="s">
        <v>392</v>
      </c>
      <c r="C6902" t="s">
        <v>404</v>
      </c>
      <c r="D6902" t="s">
        <v>392</v>
      </c>
      <c r="E6902" t="s">
        <v>405</v>
      </c>
      <c r="F6902" t="s">
        <v>40</v>
      </c>
    </row>
    <row r="6903" spans="1:8" x14ac:dyDescent="0.2">
      <c r="A6903">
        <v>4</v>
      </c>
      <c r="B6903" t="s">
        <v>392</v>
      </c>
      <c r="C6903" t="s">
        <v>392</v>
      </c>
      <c r="D6903" t="s">
        <v>392</v>
      </c>
      <c r="E6903" t="s">
        <v>406</v>
      </c>
      <c r="F6903" t="s">
        <v>392</v>
      </c>
    </row>
    <row r="6905" spans="1:8" x14ac:dyDescent="0.2">
      <c r="A6905" t="s">
        <v>407</v>
      </c>
    </row>
    <row r="6907" spans="1:8" x14ac:dyDescent="0.2">
      <c r="A6907" t="s">
        <v>408</v>
      </c>
    </row>
    <row r="6908" spans="1:8" x14ac:dyDescent="0.2">
      <c r="A6908" t="s">
        <v>21</v>
      </c>
      <c r="B6908" t="s">
        <v>22</v>
      </c>
      <c r="C6908" t="s">
        <v>409</v>
      </c>
      <c r="D6908" t="s">
        <v>43</v>
      </c>
      <c r="E6908" t="s">
        <v>410</v>
      </c>
      <c r="F6908" t="s">
        <v>46</v>
      </c>
      <c r="G6908" t="s">
        <v>47</v>
      </c>
      <c r="H6908" t="s">
        <v>30</v>
      </c>
    </row>
    <row r="6909" spans="1:8" x14ac:dyDescent="0.2">
      <c r="A6909">
        <v>1</v>
      </c>
      <c r="B6909" t="s">
        <v>30</v>
      </c>
      <c r="C6909" t="s">
        <v>411</v>
      </c>
      <c r="D6909">
        <v>3.7672998905181885</v>
      </c>
      <c r="E6909">
        <v>3.4723999500274658</v>
      </c>
      <c r="F6909">
        <v>21.532199859619141</v>
      </c>
      <c r="G6909">
        <v>0.16130000352859497</v>
      </c>
      <c r="H6909">
        <v>1</v>
      </c>
    </row>
    <row r="6910" spans="1:8" x14ac:dyDescent="0.2">
      <c r="A6910">
        <v>2</v>
      </c>
      <c r="B6910" t="s">
        <v>31</v>
      </c>
      <c r="C6910" t="s">
        <v>412</v>
      </c>
      <c r="D6910">
        <v>7.5739998817443848</v>
      </c>
      <c r="E6910">
        <v>1.614799976348877</v>
      </c>
      <c r="F6910">
        <v>1.996399998664856</v>
      </c>
      <c r="G6910">
        <v>0.80889999866485596</v>
      </c>
      <c r="H6910">
        <v>1</v>
      </c>
    </row>
    <row r="6911" spans="1:8" x14ac:dyDescent="0.2">
      <c r="A6911">
        <v>3</v>
      </c>
      <c r="B6911" t="s">
        <v>50</v>
      </c>
      <c r="C6911" t="s">
        <v>413</v>
      </c>
      <c r="D6911">
        <v>15.250300407409668</v>
      </c>
      <c r="E6911">
        <v>1.0709999799728394</v>
      </c>
      <c r="F6911">
        <v>1.2035000324249268</v>
      </c>
      <c r="G6911">
        <v>0.88969999551773071</v>
      </c>
      <c r="H6911">
        <v>1.0002000331878662</v>
      </c>
    </row>
    <row r="6912" spans="1:8" x14ac:dyDescent="0.2">
      <c r="A6912">
        <v>4</v>
      </c>
      <c r="B6912" t="s">
        <v>51</v>
      </c>
      <c r="C6912" t="s">
        <v>414</v>
      </c>
      <c r="D6912">
        <v>24.793899536132812</v>
      </c>
      <c r="E6912">
        <v>0.86309999227523804</v>
      </c>
      <c r="F6912">
        <v>0.93500000238418579</v>
      </c>
      <c r="G6912">
        <v>0.92309999465942383</v>
      </c>
      <c r="H6912">
        <v>1.0001000165939331</v>
      </c>
    </row>
    <row r="6913" spans="1:9" x14ac:dyDescent="0.2">
      <c r="A6913">
        <v>5</v>
      </c>
      <c r="B6913" t="s">
        <v>52</v>
      </c>
      <c r="C6913" t="s">
        <v>415</v>
      </c>
      <c r="D6913">
        <v>11.592599868774414</v>
      </c>
      <c r="E6913">
        <v>5.3768000602722168</v>
      </c>
      <c r="F6913">
        <v>10.723799705505371</v>
      </c>
      <c r="G6913">
        <v>0.49950000643730164</v>
      </c>
      <c r="H6913">
        <v>1.0038000345230103</v>
      </c>
    </row>
    <row r="6914" spans="1:9" x14ac:dyDescent="0.2">
      <c r="A6914">
        <v>6</v>
      </c>
      <c r="B6914" t="s">
        <v>53</v>
      </c>
      <c r="C6914" t="s">
        <v>416</v>
      </c>
      <c r="D6914">
        <v>21.579999923706055</v>
      </c>
      <c r="E6914">
        <v>3.6456000804901123</v>
      </c>
      <c r="F6914">
        <v>5.8873000144958496</v>
      </c>
      <c r="G6914">
        <v>0.61500000953674316</v>
      </c>
      <c r="H6914">
        <v>1.0068999528884888</v>
      </c>
    </row>
    <row r="6915" spans="1:9" x14ac:dyDescent="0.2">
      <c r="A6915">
        <v>7</v>
      </c>
      <c r="B6915" t="s">
        <v>54</v>
      </c>
      <c r="C6915" t="s">
        <v>414</v>
      </c>
      <c r="D6915">
        <v>55.340999603271484</v>
      </c>
      <c r="E6915">
        <v>3.2097001075744629</v>
      </c>
      <c r="F6915">
        <v>4.4021000862121582</v>
      </c>
      <c r="G6915">
        <v>0.72850000858306885</v>
      </c>
      <c r="H6915">
        <v>1.0009000301361084</v>
      </c>
    </row>
    <row r="6916" spans="1:9" x14ac:dyDescent="0.2">
      <c r="A6916">
        <v>8</v>
      </c>
      <c r="B6916" t="s">
        <v>55</v>
      </c>
      <c r="C6916" t="s">
        <v>416</v>
      </c>
      <c r="D6916">
        <v>20.350000381469727</v>
      </c>
      <c r="E6916">
        <v>4.6729998588562012</v>
      </c>
      <c r="F6916">
        <v>7.9214000701904297</v>
      </c>
      <c r="G6916">
        <v>0.58609998226165771</v>
      </c>
      <c r="H6916">
        <v>1.0065000057220459</v>
      </c>
    </row>
    <row r="6917" spans="1:9" x14ac:dyDescent="0.2">
      <c r="A6917">
        <v>9</v>
      </c>
      <c r="B6917" t="s">
        <v>56</v>
      </c>
      <c r="C6917" t="s">
        <v>417</v>
      </c>
      <c r="D6917">
        <v>23.877099990844727</v>
      </c>
      <c r="E6917">
        <v>0.19910000264644623</v>
      </c>
      <c r="F6917">
        <v>0.20250000059604645</v>
      </c>
      <c r="G6917">
        <v>0.98320001363754272</v>
      </c>
      <c r="H6917">
        <v>1</v>
      </c>
    </row>
    <row r="6918" spans="1:9" x14ac:dyDescent="0.2">
      <c r="A6918">
        <v>10</v>
      </c>
      <c r="B6918" t="s">
        <v>57</v>
      </c>
      <c r="C6918" t="s">
        <v>418</v>
      </c>
      <c r="D6918">
        <v>42.30059814453125</v>
      </c>
      <c r="E6918">
        <v>0.26780000329017639</v>
      </c>
      <c r="F6918">
        <v>0.27369999885559082</v>
      </c>
      <c r="G6918">
        <v>0.97869998216629028</v>
      </c>
      <c r="H6918">
        <v>1</v>
      </c>
    </row>
    <row r="6919" spans="1:9" x14ac:dyDescent="0.2">
      <c r="A6919">
        <v>11</v>
      </c>
      <c r="B6919" t="s">
        <v>58</v>
      </c>
      <c r="C6919" t="s">
        <v>419</v>
      </c>
      <c r="D6919">
        <v>99.9833984375</v>
      </c>
      <c r="E6919">
        <v>0.59130001068115234</v>
      </c>
      <c r="F6919">
        <v>0.60600000619888306</v>
      </c>
      <c r="G6919">
        <v>0.9757000207901001</v>
      </c>
      <c r="H6919">
        <v>1</v>
      </c>
    </row>
    <row r="6921" spans="1:9" x14ac:dyDescent="0.2">
      <c r="A6921" t="s">
        <v>420</v>
      </c>
    </row>
    <row r="6922" spans="1:9" x14ac:dyDescent="0.2">
      <c r="A6922" t="s">
        <v>21</v>
      </c>
      <c r="B6922" t="s">
        <v>22</v>
      </c>
      <c r="C6922" t="s">
        <v>421</v>
      </c>
      <c r="D6922" t="s">
        <v>24</v>
      </c>
      <c r="E6922" t="s">
        <v>422</v>
      </c>
      <c r="F6922" t="s">
        <v>423</v>
      </c>
      <c r="G6922" t="s">
        <v>27</v>
      </c>
      <c r="H6922" t="s">
        <v>424</v>
      </c>
      <c r="I6922" t="s">
        <v>425</v>
      </c>
    </row>
    <row r="6923" spans="1:9" x14ac:dyDescent="0.2">
      <c r="A6923">
        <v>1</v>
      </c>
      <c r="B6923" t="s">
        <v>30</v>
      </c>
      <c r="C6923">
        <v>2.0010000767456404E-8</v>
      </c>
      <c r="D6923">
        <v>518.70001220703125</v>
      </c>
      <c r="E6923">
        <v>137.5</v>
      </c>
      <c r="F6923">
        <v>84</v>
      </c>
      <c r="G6923">
        <v>0.74000000953674316</v>
      </c>
      <c r="H6923" t="s">
        <v>426</v>
      </c>
      <c r="I6923" t="s">
        <v>427</v>
      </c>
    </row>
    <row r="6924" spans="1:9" x14ac:dyDescent="0.2">
      <c r="A6924">
        <v>2</v>
      </c>
      <c r="B6924" t="s">
        <v>31</v>
      </c>
      <c r="C6924">
        <v>2.0010000767456404E-8</v>
      </c>
      <c r="D6924">
        <v>2201.199951171875</v>
      </c>
      <c r="E6924">
        <v>15.699999809265137</v>
      </c>
      <c r="F6924">
        <v>11</v>
      </c>
      <c r="G6924">
        <v>0.30000001192092896</v>
      </c>
      <c r="H6924" t="s">
        <v>426</v>
      </c>
      <c r="I6924" t="s">
        <v>428</v>
      </c>
    </row>
    <row r="6925" spans="1:9" x14ac:dyDescent="0.2">
      <c r="A6925">
        <v>3</v>
      </c>
      <c r="B6925" t="s">
        <v>32</v>
      </c>
      <c r="C6925">
        <v>2.0010000767456404E-8</v>
      </c>
      <c r="D6925">
        <v>5679.7998046875</v>
      </c>
      <c r="E6925">
        <v>33.599998474121094</v>
      </c>
      <c r="F6925">
        <v>22.700000762939453</v>
      </c>
      <c r="G6925">
        <v>0.18999999761581421</v>
      </c>
      <c r="H6925" t="s">
        <v>426</v>
      </c>
      <c r="I6925" t="s">
        <v>429</v>
      </c>
    </row>
    <row r="6926" spans="1:9" x14ac:dyDescent="0.2">
      <c r="A6926">
        <v>4</v>
      </c>
      <c r="B6926" t="s">
        <v>33</v>
      </c>
      <c r="C6926">
        <v>1.9990000765801597E-8</v>
      </c>
      <c r="D6926">
        <v>9333.5</v>
      </c>
      <c r="E6926">
        <v>48.799999237060547</v>
      </c>
      <c r="F6926">
        <v>43.299999237060547</v>
      </c>
      <c r="G6926">
        <v>0.15000000596046448</v>
      </c>
      <c r="H6926" t="s">
        <v>426</v>
      </c>
      <c r="I6926" t="s">
        <v>430</v>
      </c>
    </row>
    <row r="6927" spans="1:9" x14ac:dyDescent="0.2">
      <c r="A6927">
        <v>5</v>
      </c>
      <c r="B6927" t="s">
        <v>34</v>
      </c>
      <c r="C6927">
        <v>1.9990000765801597E-8</v>
      </c>
      <c r="D6927">
        <v>946.0999755859375</v>
      </c>
      <c r="E6927">
        <v>8</v>
      </c>
      <c r="F6927">
        <v>6</v>
      </c>
      <c r="G6927">
        <v>0.46000000834465027</v>
      </c>
      <c r="H6927" t="s">
        <v>426</v>
      </c>
      <c r="I6927" t="s">
        <v>431</v>
      </c>
    </row>
    <row r="6928" spans="1:9" x14ac:dyDescent="0.2">
      <c r="A6928">
        <v>6</v>
      </c>
      <c r="B6928" t="s">
        <v>35</v>
      </c>
      <c r="C6928">
        <v>1.9999999878450581E-8</v>
      </c>
      <c r="D6928">
        <v>3476.10009765625</v>
      </c>
      <c r="E6928">
        <v>37.200000762939453</v>
      </c>
      <c r="F6928">
        <v>18.200000762939453</v>
      </c>
      <c r="G6928">
        <v>0.23999999463558197</v>
      </c>
      <c r="H6928" t="s">
        <v>426</v>
      </c>
      <c r="I6928" t="s">
        <v>432</v>
      </c>
    </row>
    <row r="6929" spans="1:10" x14ac:dyDescent="0.2">
      <c r="A6929">
        <v>7</v>
      </c>
      <c r="B6929" t="s">
        <v>36</v>
      </c>
      <c r="C6929">
        <v>1.9990000765801597E-8</v>
      </c>
      <c r="D6929">
        <v>10542.5</v>
      </c>
      <c r="E6929">
        <v>126.69999694824219</v>
      </c>
      <c r="F6929">
        <v>38.400001525878906</v>
      </c>
      <c r="G6929">
        <v>0.14000000059604645</v>
      </c>
      <c r="H6929" t="s">
        <v>426</v>
      </c>
      <c r="I6929" t="s">
        <v>430</v>
      </c>
    </row>
    <row r="6930" spans="1:10" x14ac:dyDescent="0.2">
      <c r="A6930">
        <v>8</v>
      </c>
      <c r="B6930" t="s">
        <v>37</v>
      </c>
      <c r="C6930">
        <v>1.9999999878450581E-8</v>
      </c>
      <c r="D6930">
        <v>2742.5</v>
      </c>
      <c r="E6930">
        <v>17.200000762939453</v>
      </c>
      <c r="F6930">
        <v>15</v>
      </c>
      <c r="G6930">
        <v>0.27000001072883606</v>
      </c>
      <c r="H6930" t="s">
        <v>426</v>
      </c>
      <c r="I6930" t="s">
        <v>432</v>
      </c>
    </row>
    <row r="6931" spans="1:10" x14ac:dyDescent="0.2">
      <c r="A6931">
        <v>9</v>
      </c>
      <c r="B6931" t="s">
        <v>38</v>
      </c>
      <c r="C6931">
        <v>1.9990000765801597E-8</v>
      </c>
      <c r="D6931">
        <v>2234.10009765625</v>
      </c>
      <c r="E6931">
        <v>26</v>
      </c>
      <c r="F6931">
        <v>23.200000762939453</v>
      </c>
      <c r="G6931">
        <v>0.30000001192092896</v>
      </c>
      <c r="H6931" t="s">
        <v>426</v>
      </c>
      <c r="I6931" t="s">
        <v>433</v>
      </c>
    </row>
    <row r="6932" spans="1:10" x14ac:dyDescent="0.2">
      <c r="A6932">
        <v>10</v>
      </c>
      <c r="B6932" t="s">
        <v>39</v>
      </c>
      <c r="C6932">
        <v>1.9990000765801597E-8</v>
      </c>
      <c r="D6932">
        <v>3787.300048828125</v>
      </c>
      <c r="E6932">
        <v>69.599998474121094</v>
      </c>
      <c r="F6932">
        <v>20.200000762939453</v>
      </c>
      <c r="G6932">
        <v>0.23000000417232513</v>
      </c>
      <c r="H6932" t="s">
        <v>426</v>
      </c>
      <c r="I6932" t="s">
        <v>434</v>
      </c>
    </row>
    <row r="6933" spans="1:10" x14ac:dyDescent="0.2">
      <c r="A6933">
        <v>11</v>
      </c>
      <c r="B6933" t="s">
        <v>40</v>
      </c>
      <c r="C6933">
        <v>2.0010000767456404E-8</v>
      </c>
      <c r="D6933">
        <v>4901</v>
      </c>
      <c r="E6933">
        <v>11.699999809265137</v>
      </c>
      <c r="F6933">
        <v>9.8999996185302734</v>
      </c>
      <c r="G6933">
        <v>0.20000000298023224</v>
      </c>
      <c r="H6933" t="s">
        <v>426</v>
      </c>
      <c r="I6933" t="s">
        <v>435</v>
      </c>
    </row>
    <row r="6935" spans="1:10" x14ac:dyDescent="0.2">
      <c r="A6935" t="s">
        <v>62</v>
      </c>
    </row>
    <row r="6938" spans="1:10" x14ac:dyDescent="0.2">
      <c r="A6938" t="s">
        <v>368</v>
      </c>
    </row>
    <row r="6939" spans="1:10" x14ac:dyDescent="0.2">
      <c r="A6939" t="s">
        <v>369</v>
      </c>
    </row>
    <row r="6940" spans="1:10" x14ac:dyDescent="0.2">
      <c r="A6940" t="s">
        <v>21</v>
      </c>
      <c r="B6940" t="s">
        <v>22</v>
      </c>
      <c r="C6940" t="s">
        <v>370</v>
      </c>
      <c r="D6940" t="s">
        <v>371</v>
      </c>
      <c r="E6940" t="s">
        <v>372</v>
      </c>
      <c r="F6940" t="s">
        <v>373</v>
      </c>
      <c r="G6940" t="s">
        <v>374</v>
      </c>
      <c r="H6940" t="s">
        <v>375</v>
      </c>
      <c r="I6940" t="s">
        <v>376</v>
      </c>
      <c r="J6940" t="s">
        <v>377</v>
      </c>
    </row>
    <row r="6941" spans="1:10" x14ac:dyDescent="0.2">
      <c r="A6941">
        <v>1</v>
      </c>
      <c r="B6941" t="s">
        <v>30</v>
      </c>
      <c r="C6941" t="s">
        <v>378</v>
      </c>
      <c r="D6941" t="s">
        <v>379</v>
      </c>
      <c r="E6941">
        <v>1</v>
      </c>
      <c r="F6941">
        <v>15</v>
      </c>
      <c r="G6941">
        <v>84.869003295898438</v>
      </c>
      <c r="H6941">
        <v>1.8320000171661377</v>
      </c>
      <c r="I6941">
        <v>6</v>
      </c>
      <c r="J6941">
        <v>5</v>
      </c>
    </row>
    <row r="6942" spans="1:10" x14ac:dyDescent="0.2">
      <c r="A6942">
        <v>2</v>
      </c>
      <c r="B6942" t="s">
        <v>31</v>
      </c>
      <c r="C6942" t="s">
        <v>378</v>
      </c>
      <c r="D6942" t="s">
        <v>380</v>
      </c>
      <c r="E6942">
        <v>2</v>
      </c>
      <c r="F6942">
        <v>15</v>
      </c>
      <c r="G6942">
        <v>151.10800170898438</v>
      </c>
      <c r="H6942">
        <v>0.47277998924255371</v>
      </c>
      <c r="I6942">
        <v>2</v>
      </c>
      <c r="J6942">
        <v>2</v>
      </c>
    </row>
    <row r="6943" spans="1:10" x14ac:dyDescent="0.2">
      <c r="A6943">
        <v>3</v>
      </c>
      <c r="B6943" t="s">
        <v>32</v>
      </c>
      <c r="C6943" t="s">
        <v>378</v>
      </c>
      <c r="D6943" t="s">
        <v>380</v>
      </c>
      <c r="E6943">
        <v>2</v>
      </c>
      <c r="F6943">
        <v>15</v>
      </c>
      <c r="G6943">
        <v>119.48699951171875</v>
      </c>
      <c r="H6943">
        <v>0.37413999438285828</v>
      </c>
      <c r="I6943">
        <v>3</v>
      </c>
      <c r="J6943">
        <v>7</v>
      </c>
    </row>
    <row r="6944" spans="1:10" x14ac:dyDescent="0.2">
      <c r="A6944">
        <v>4</v>
      </c>
      <c r="B6944" t="s">
        <v>33</v>
      </c>
      <c r="C6944" t="s">
        <v>378</v>
      </c>
      <c r="D6944" t="s">
        <v>380</v>
      </c>
      <c r="E6944">
        <v>2</v>
      </c>
      <c r="F6944">
        <v>15</v>
      </c>
      <c r="G6944">
        <v>107.24500274658203</v>
      </c>
      <c r="H6944">
        <v>0.33583998680114746</v>
      </c>
      <c r="I6944">
        <v>2</v>
      </c>
      <c r="J6944">
        <v>2.4000000953674316</v>
      </c>
    </row>
    <row r="6945" spans="1:10" x14ac:dyDescent="0.2">
      <c r="A6945">
        <v>5</v>
      </c>
      <c r="B6945" t="s">
        <v>34</v>
      </c>
      <c r="C6945" t="s">
        <v>378</v>
      </c>
      <c r="D6945" t="s">
        <v>381</v>
      </c>
      <c r="E6945">
        <v>4</v>
      </c>
      <c r="F6945">
        <v>15</v>
      </c>
      <c r="G6945">
        <v>129.45700073242188</v>
      </c>
      <c r="H6945">
        <v>1.1910099983215332</v>
      </c>
      <c r="I6945">
        <v>4.9000000953674316</v>
      </c>
      <c r="J6945">
        <v>4.1999998092651367</v>
      </c>
    </row>
    <row r="6946" spans="1:10" x14ac:dyDescent="0.2">
      <c r="A6946">
        <v>6</v>
      </c>
      <c r="B6946" t="s">
        <v>35</v>
      </c>
      <c r="C6946" t="s">
        <v>378</v>
      </c>
      <c r="D6946" t="s">
        <v>381</v>
      </c>
      <c r="E6946">
        <v>4</v>
      </c>
      <c r="F6946">
        <v>15</v>
      </c>
      <c r="G6946">
        <v>90.679000854492188</v>
      </c>
      <c r="H6946">
        <v>0.83393001556396484</v>
      </c>
      <c r="I6946">
        <v>5.5</v>
      </c>
      <c r="J6946">
        <v>5.9000000953674316</v>
      </c>
    </row>
    <row r="6947" spans="1:10" x14ac:dyDescent="0.2">
      <c r="A6947">
        <v>7</v>
      </c>
      <c r="B6947" t="s">
        <v>36</v>
      </c>
      <c r="C6947" t="s">
        <v>378</v>
      </c>
      <c r="D6947" t="s">
        <v>381</v>
      </c>
      <c r="E6947">
        <v>4</v>
      </c>
      <c r="F6947">
        <v>15</v>
      </c>
      <c r="G6947">
        <v>77.502998352050781</v>
      </c>
      <c r="H6947">
        <v>0.71253997087478638</v>
      </c>
      <c r="I6947">
        <v>3.2999999523162842</v>
      </c>
      <c r="J6947">
        <v>4.0999999046325684</v>
      </c>
    </row>
    <row r="6948" spans="1:10" x14ac:dyDescent="0.2">
      <c r="A6948">
        <v>8</v>
      </c>
      <c r="B6948" t="s">
        <v>37</v>
      </c>
      <c r="C6948" t="s">
        <v>378</v>
      </c>
      <c r="D6948" t="s">
        <v>381</v>
      </c>
      <c r="E6948">
        <v>4</v>
      </c>
      <c r="F6948">
        <v>15</v>
      </c>
      <c r="G6948">
        <v>107.51300048828125</v>
      </c>
      <c r="H6948">
        <v>0.98900002241134644</v>
      </c>
      <c r="I6948">
        <v>7.5</v>
      </c>
      <c r="J6948">
        <v>3</v>
      </c>
    </row>
    <row r="6949" spans="1:10" x14ac:dyDescent="0.2">
      <c r="A6949">
        <v>9</v>
      </c>
      <c r="B6949" t="s">
        <v>38</v>
      </c>
      <c r="C6949" t="s">
        <v>378</v>
      </c>
      <c r="D6949" t="s">
        <v>382</v>
      </c>
      <c r="E6949">
        <v>5</v>
      </c>
      <c r="F6949">
        <v>15</v>
      </c>
      <c r="G6949">
        <v>134.93400573730469</v>
      </c>
      <c r="H6949">
        <v>0.19359999895095825</v>
      </c>
      <c r="I6949">
        <v>3.5</v>
      </c>
      <c r="J6949">
        <v>3.5999999046325684</v>
      </c>
    </row>
    <row r="6950" spans="1:10" x14ac:dyDescent="0.2">
      <c r="A6950">
        <v>10</v>
      </c>
      <c r="B6950" t="s">
        <v>39</v>
      </c>
      <c r="C6950" t="s">
        <v>378</v>
      </c>
      <c r="D6950" t="s">
        <v>382</v>
      </c>
      <c r="E6950">
        <v>5</v>
      </c>
      <c r="F6950">
        <v>15</v>
      </c>
      <c r="G6950">
        <v>146.42500305175781</v>
      </c>
      <c r="H6950">
        <v>0.21017999947071075</v>
      </c>
      <c r="I6950">
        <v>1</v>
      </c>
      <c r="J6950">
        <v>3.2999999523162842</v>
      </c>
    </row>
    <row r="6951" spans="1:10" x14ac:dyDescent="0.2">
      <c r="A6951">
        <v>11</v>
      </c>
      <c r="B6951" t="s">
        <v>40</v>
      </c>
      <c r="C6951" t="s">
        <v>378</v>
      </c>
      <c r="D6951" t="s">
        <v>382</v>
      </c>
      <c r="E6951">
        <v>5</v>
      </c>
      <c r="F6951">
        <v>15</v>
      </c>
      <c r="G6951">
        <v>191.38900756835938</v>
      </c>
      <c r="H6951">
        <v>0.27485001087188721</v>
      </c>
      <c r="I6951">
        <v>3</v>
      </c>
      <c r="J6951">
        <v>4</v>
      </c>
    </row>
    <row r="6953" spans="1:10" x14ac:dyDescent="0.2">
      <c r="A6953" t="s">
        <v>21</v>
      </c>
      <c r="B6953" t="s">
        <v>22</v>
      </c>
      <c r="C6953" t="s">
        <v>383</v>
      </c>
      <c r="D6953" t="s">
        <v>384</v>
      </c>
      <c r="E6953" t="s">
        <v>385</v>
      </c>
      <c r="F6953" t="s">
        <v>386</v>
      </c>
      <c r="G6953" t="s">
        <v>387</v>
      </c>
      <c r="H6953" t="s">
        <v>388</v>
      </c>
      <c r="I6953" t="s">
        <v>389</v>
      </c>
      <c r="J6953" t="s">
        <v>390</v>
      </c>
    </row>
    <row r="6954" spans="1:10" x14ac:dyDescent="0.2">
      <c r="A6954">
        <v>1</v>
      </c>
      <c r="B6954" t="s">
        <v>30</v>
      </c>
      <c r="C6954">
        <v>10</v>
      </c>
      <c r="D6954">
        <v>5</v>
      </c>
      <c r="E6954">
        <v>1</v>
      </c>
      <c r="F6954">
        <v>64</v>
      </c>
      <c r="G6954">
        <v>1630</v>
      </c>
      <c r="H6954">
        <v>0.69999998807907104</v>
      </c>
      <c r="I6954">
        <v>9.3000001907348633</v>
      </c>
      <c r="J6954" t="s">
        <v>391</v>
      </c>
    </row>
    <row r="6955" spans="1:10" x14ac:dyDescent="0.2">
      <c r="A6955">
        <v>2</v>
      </c>
      <c r="B6955" t="s">
        <v>31</v>
      </c>
      <c r="C6955">
        <v>20</v>
      </c>
      <c r="D6955">
        <v>10</v>
      </c>
      <c r="E6955">
        <v>0</v>
      </c>
      <c r="F6955">
        <v>64</v>
      </c>
      <c r="G6955">
        <v>1686</v>
      </c>
      <c r="H6955">
        <v>0.69999998807907104</v>
      </c>
      <c r="I6955" t="s">
        <v>392</v>
      </c>
      <c r="J6955" t="s">
        <v>393</v>
      </c>
    </row>
    <row r="6956" spans="1:10" x14ac:dyDescent="0.2">
      <c r="A6956">
        <v>3</v>
      </c>
      <c r="B6956" t="s">
        <v>32</v>
      </c>
      <c r="C6956">
        <v>20</v>
      </c>
      <c r="D6956">
        <v>10</v>
      </c>
      <c r="E6956">
        <v>0</v>
      </c>
      <c r="F6956">
        <v>64</v>
      </c>
      <c r="G6956">
        <v>1672</v>
      </c>
      <c r="H6956">
        <v>0.69999998807907104</v>
      </c>
      <c r="I6956" t="s">
        <v>392</v>
      </c>
      <c r="J6956" t="s">
        <v>393</v>
      </c>
    </row>
    <row r="6957" spans="1:10" x14ac:dyDescent="0.2">
      <c r="A6957">
        <v>4</v>
      </c>
      <c r="B6957" t="s">
        <v>33</v>
      </c>
      <c r="C6957">
        <v>20</v>
      </c>
      <c r="D6957">
        <v>10</v>
      </c>
      <c r="E6957">
        <v>1</v>
      </c>
      <c r="F6957">
        <v>64</v>
      </c>
      <c r="G6957">
        <v>1664</v>
      </c>
      <c r="H6957">
        <v>0.69999998807907104</v>
      </c>
      <c r="I6957" t="s">
        <v>392</v>
      </c>
      <c r="J6957" t="s">
        <v>393</v>
      </c>
    </row>
    <row r="6958" spans="1:10" x14ac:dyDescent="0.2">
      <c r="A6958">
        <v>5</v>
      </c>
      <c r="B6958" t="s">
        <v>34</v>
      </c>
      <c r="C6958">
        <v>10</v>
      </c>
      <c r="D6958">
        <v>5</v>
      </c>
      <c r="E6958">
        <v>1</v>
      </c>
      <c r="F6958">
        <v>32</v>
      </c>
      <c r="G6958">
        <v>1658</v>
      </c>
      <c r="H6958">
        <v>0.69999998807907104</v>
      </c>
      <c r="I6958">
        <v>9.3000001907348633</v>
      </c>
      <c r="J6958" t="s">
        <v>391</v>
      </c>
    </row>
    <row r="6959" spans="1:10" x14ac:dyDescent="0.2">
      <c r="A6959">
        <v>6</v>
      </c>
      <c r="B6959" t="s">
        <v>35</v>
      </c>
      <c r="C6959">
        <v>20</v>
      </c>
      <c r="D6959">
        <v>10</v>
      </c>
      <c r="E6959">
        <v>1</v>
      </c>
      <c r="F6959">
        <v>32</v>
      </c>
      <c r="G6959">
        <v>1632</v>
      </c>
      <c r="H6959">
        <v>0.69999998807907104</v>
      </c>
      <c r="I6959">
        <v>9.3000001907348633</v>
      </c>
      <c r="J6959" t="s">
        <v>391</v>
      </c>
    </row>
    <row r="6960" spans="1:10" x14ac:dyDescent="0.2">
      <c r="A6960">
        <v>7</v>
      </c>
      <c r="B6960" t="s">
        <v>36</v>
      </c>
      <c r="C6960">
        <v>20</v>
      </c>
      <c r="D6960">
        <v>10</v>
      </c>
      <c r="E6960">
        <v>1</v>
      </c>
      <c r="F6960">
        <v>32</v>
      </c>
      <c r="G6960">
        <v>1622</v>
      </c>
      <c r="H6960">
        <v>0.69999998807907104</v>
      </c>
      <c r="I6960">
        <v>9.3000001907348633</v>
      </c>
      <c r="J6960" t="s">
        <v>391</v>
      </c>
    </row>
    <row r="6961" spans="1:10" x14ac:dyDescent="0.2">
      <c r="A6961">
        <v>8</v>
      </c>
      <c r="B6961" t="s">
        <v>37</v>
      </c>
      <c r="C6961">
        <v>20</v>
      </c>
      <c r="D6961">
        <v>10</v>
      </c>
      <c r="E6961">
        <v>1</v>
      </c>
      <c r="F6961">
        <v>32</v>
      </c>
      <c r="G6961">
        <v>1642</v>
      </c>
      <c r="H6961">
        <v>0.69999998807907104</v>
      </c>
      <c r="I6961">
        <v>9.3000001907348633</v>
      </c>
      <c r="J6961" t="s">
        <v>391</v>
      </c>
    </row>
    <row r="6962" spans="1:10" x14ac:dyDescent="0.2">
      <c r="A6962">
        <v>9</v>
      </c>
      <c r="B6962" t="s">
        <v>38</v>
      </c>
      <c r="C6962">
        <v>20</v>
      </c>
      <c r="D6962">
        <v>10</v>
      </c>
      <c r="E6962">
        <v>1</v>
      </c>
      <c r="F6962">
        <v>32</v>
      </c>
      <c r="G6962">
        <v>1690</v>
      </c>
      <c r="H6962">
        <v>0.69999998807907104</v>
      </c>
      <c r="I6962" t="s">
        <v>392</v>
      </c>
      <c r="J6962" t="s">
        <v>393</v>
      </c>
    </row>
    <row r="6963" spans="1:10" x14ac:dyDescent="0.2">
      <c r="A6963">
        <v>10</v>
      </c>
      <c r="B6963" t="s">
        <v>39</v>
      </c>
      <c r="C6963">
        <v>30</v>
      </c>
      <c r="D6963">
        <v>15</v>
      </c>
      <c r="E6963">
        <v>0</v>
      </c>
      <c r="F6963">
        <v>32</v>
      </c>
      <c r="G6963">
        <v>1706</v>
      </c>
      <c r="H6963">
        <v>0.69999998807907104</v>
      </c>
      <c r="I6963" t="s">
        <v>392</v>
      </c>
      <c r="J6963" t="s">
        <v>393</v>
      </c>
    </row>
    <row r="6964" spans="1:10" x14ac:dyDescent="0.2">
      <c r="A6964">
        <v>11</v>
      </c>
      <c r="B6964" t="s">
        <v>40</v>
      </c>
      <c r="C6964">
        <v>30</v>
      </c>
      <c r="D6964">
        <v>15</v>
      </c>
      <c r="E6964">
        <v>1</v>
      </c>
      <c r="F6964">
        <v>32</v>
      </c>
      <c r="G6964">
        <v>1738</v>
      </c>
      <c r="H6964">
        <v>0.69999998807907104</v>
      </c>
      <c r="I6964" t="s">
        <v>392</v>
      </c>
      <c r="J6964" t="s">
        <v>393</v>
      </c>
    </row>
    <row r="6966" spans="1:10" x14ac:dyDescent="0.2">
      <c r="A6966" t="s">
        <v>394</v>
      </c>
    </row>
    <row r="6967" spans="1:10" x14ac:dyDescent="0.2">
      <c r="A6967" t="s">
        <v>395</v>
      </c>
      <c r="B6967" t="s">
        <v>396</v>
      </c>
      <c r="C6967">
        <v>2</v>
      </c>
      <c r="D6967">
        <v>3</v>
      </c>
      <c r="E6967">
        <v>4</v>
      </c>
      <c r="F6967">
        <v>5</v>
      </c>
    </row>
    <row r="6968" spans="1:10" x14ac:dyDescent="0.2">
      <c r="A6968">
        <v>1</v>
      </c>
      <c r="B6968" t="s">
        <v>397</v>
      </c>
      <c r="C6968" t="s">
        <v>398</v>
      </c>
      <c r="D6968" t="s">
        <v>392</v>
      </c>
      <c r="E6968" t="s">
        <v>399</v>
      </c>
      <c r="F6968" t="s">
        <v>400</v>
      </c>
    </row>
    <row r="6969" spans="1:10" x14ac:dyDescent="0.2">
      <c r="A6969">
        <v>2</v>
      </c>
      <c r="B6969" t="s">
        <v>392</v>
      </c>
      <c r="C6969" t="s">
        <v>401</v>
      </c>
      <c r="D6969" t="s">
        <v>392</v>
      </c>
      <c r="E6969" t="s">
        <v>402</v>
      </c>
      <c r="F6969" t="s">
        <v>403</v>
      </c>
    </row>
    <row r="6970" spans="1:10" x14ac:dyDescent="0.2">
      <c r="A6970">
        <v>3</v>
      </c>
      <c r="B6970" t="s">
        <v>392</v>
      </c>
      <c r="C6970" t="s">
        <v>404</v>
      </c>
      <c r="D6970" t="s">
        <v>392</v>
      </c>
      <c r="E6970" t="s">
        <v>405</v>
      </c>
      <c r="F6970" t="s">
        <v>40</v>
      </c>
    </row>
    <row r="6971" spans="1:10" x14ac:dyDescent="0.2">
      <c r="A6971">
        <v>4</v>
      </c>
      <c r="B6971" t="s">
        <v>392</v>
      </c>
      <c r="C6971" t="s">
        <v>392</v>
      </c>
      <c r="D6971" t="s">
        <v>392</v>
      </c>
      <c r="E6971" t="s">
        <v>406</v>
      </c>
      <c r="F6971" t="s">
        <v>392</v>
      </c>
    </row>
    <row r="6973" spans="1:10" x14ac:dyDescent="0.2">
      <c r="A6973" t="s">
        <v>407</v>
      </c>
    </row>
    <row r="6975" spans="1:10" x14ac:dyDescent="0.2">
      <c r="A6975" t="s">
        <v>408</v>
      </c>
    </row>
    <row r="6976" spans="1:10" x14ac:dyDescent="0.2">
      <c r="A6976" t="s">
        <v>21</v>
      </c>
      <c r="B6976" t="s">
        <v>22</v>
      </c>
      <c r="C6976" t="s">
        <v>409</v>
      </c>
      <c r="D6976" t="s">
        <v>43</v>
      </c>
      <c r="E6976" t="s">
        <v>410</v>
      </c>
      <c r="F6976" t="s">
        <v>46</v>
      </c>
      <c r="G6976" t="s">
        <v>47</v>
      </c>
      <c r="H6976" t="s">
        <v>30</v>
      </c>
    </row>
    <row r="6977" spans="1:9" x14ac:dyDescent="0.2">
      <c r="A6977">
        <v>1</v>
      </c>
      <c r="B6977" t="s">
        <v>30</v>
      </c>
      <c r="C6977" t="s">
        <v>411</v>
      </c>
      <c r="D6977">
        <v>3.7672998905181885</v>
      </c>
      <c r="E6977">
        <v>3.4723999500274658</v>
      </c>
      <c r="F6977">
        <v>21.532199859619141</v>
      </c>
      <c r="G6977">
        <v>0.16130000352859497</v>
      </c>
      <c r="H6977">
        <v>1</v>
      </c>
    </row>
    <row r="6978" spans="1:9" x14ac:dyDescent="0.2">
      <c r="A6978">
        <v>2</v>
      </c>
      <c r="B6978" t="s">
        <v>31</v>
      </c>
      <c r="C6978" t="s">
        <v>412</v>
      </c>
      <c r="D6978">
        <v>7.5739998817443848</v>
      </c>
      <c r="E6978">
        <v>1.614799976348877</v>
      </c>
      <c r="F6978">
        <v>1.996399998664856</v>
      </c>
      <c r="G6978">
        <v>0.80889999866485596</v>
      </c>
      <c r="H6978">
        <v>1</v>
      </c>
    </row>
    <row r="6979" spans="1:9" x14ac:dyDescent="0.2">
      <c r="A6979">
        <v>3</v>
      </c>
      <c r="B6979" t="s">
        <v>50</v>
      </c>
      <c r="C6979" t="s">
        <v>413</v>
      </c>
      <c r="D6979">
        <v>15.250300407409668</v>
      </c>
      <c r="E6979">
        <v>1.0709999799728394</v>
      </c>
      <c r="F6979">
        <v>1.2035000324249268</v>
      </c>
      <c r="G6979">
        <v>0.88969999551773071</v>
      </c>
      <c r="H6979">
        <v>1.0002000331878662</v>
      </c>
    </row>
    <row r="6980" spans="1:9" x14ac:dyDescent="0.2">
      <c r="A6980">
        <v>4</v>
      </c>
      <c r="B6980" t="s">
        <v>51</v>
      </c>
      <c r="C6980" t="s">
        <v>414</v>
      </c>
      <c r="D6980">
        <v>24.793899536132812</v>
      </c>
      <c r="E6980">
        <v>0.86309999227523804</v>
      </c>
      <c r="F6980">
        <v>0.93500000238418579</v>
      </c>
      <c r="G6980">
        <v>0.92309999465942383</v>
      </c>
      <c r="H6980">
        <v>1.0001000165939331</v>
      </c>
    </row>
    <row r="6981" spans="1:9" x14ac:dyDescent="0.2">
      <c r="A6981">
        <v>5</v>
      </c>
      <c r="B6981" t="s">
        <v>52</v>
      </c>
      <c r="C6981" t="s">
        <v>415</v>
      </c>
      <c r="D6981">
        <v>11.592599868774414</v>
      </c>
      <c r="E6981">
        <v>5.3768000602722168</v>
      </c>
      <c r="F6981">
        <v>10.723799705505371</v>
      </c>
      <c r="G6981">
        <v>0.49950000643730164</v>
      </c>
      <c r="H6981">
        <v>1.0038000345230103</v>
      </c>
    </row>
    <row r="6982" spans="1:9" x14ac:dyDescent="0.2">
      <c r="A6982">
        <v>6</v>
      </c>
      <c r="B6982" t="s">
        <v>53</v>
      </c>
      <c r="C6982" t="s">
        <v>416</v>
      </c>
      <c r="D6982">
        <v>21.579999923706055</v>
      </c>
      <c r="E6982">
        <v>3.6456000804901123</v>
      </c>
      <c r="F6982">
        <v>5.8873000144958496</v>
      </c>
      <c r="G6982">
        <v>0.61500000953674316</v>
      </c>
      <c r="H6982">
        <v>1.0068999528884888</v>
      </c>
    </row>
    <row r="6983" spans="1:9" x14ac:dyDescent="0.2">
      <c r="A6983">
        <v>7</v>
      </c>
      <c r="B6983" t="s">
        <v>54</v>
      </c>
      <c r="C6983" t="s">
        <v>414</v>
      </c>
      <c r="D6983">
        <v>55.340999603271484</v>
      </c>
      <c r="E6983">
        <v>3.2097001075744629</v>
      </c>
      <c r="F6983">
        <v>4.4021000862121582</v>
      </c>
      <c r="G6983">
        <v>0.72850000858306885</v>
      </c>
      <c r="H6983">
        <v>1.0009000301361084</v>
      </c>
    </row>
    <row r="6984" spans="1:9" x14ac:dyDescent="0.2">
      <c r="A6984">
        <v>8</v>
      </c>
      <c r="B6984" t="s">
        <v>55</v>
      </c>
      <c r="C6984" t="s">
        <v>416</v>
      </c>
      <c r="D6984">
        <v>20.350000381469727</v>
      </c>
      <c r="E6984">
        <v>4.6729998588562012</v>
      </c>
      <c r="F6984">
        <v>7.9214000701904297</v>
      </c>
      <c r="G6984">
        <v>0.58609998226165771</v>
      </c>
      <c r="H6984">
        <v>1.0065000057220459</v>
      </c>
    </row>
    <row r="6985" spans="1:9" x14ac:dyDescent="0.2">
      <c r="A6985">
        <v>9</v>
      </c>
      <c r="B6985" t="s">
        <v>56</v>
      </c>
      <c r="C6985" t="s">
        <v>417</v>
      </c>
      <c r="D6985">
        <v>23.877099990844727</v>
      </c>
      <c r="E6985">
        <v>0.19910000264644623</v>
      </c>
      <c r="F6985">
        <v>0.20250000059604645</v>
      </c>
      <c r="G6985">
        <v>0.98320001363754272</v>
      </c>
      <c r="H6985">
        <v>1</v>
      </c>
    </row>
    <row r="6986" spans="1:9" x14ac:dyDescent="0.2">
      <c r="A6986">
        <v>10</v>
      </c>
      <c r="B6986" t="s">
        <v>57</v>
      </c>
      <c r="C6986" t="s">
        <v>418</v>
      </c>
      <c r="D6986">
        <v>42.30059814453125</v>
      </c>
      <c r="E6986">
        <v>0.26780000329017639</v>
      </c>
      <c r="F6986">
        <v>0.27369999885559082</v>
      </c>
      <c r="G6986">
        <v>0.97869998216629028</v>
      </c>
      <c r="H6986">
        <v>1</v>
      </c>
    </row>
    <row r="6987" spans="1:9" x14ac:dyDescent="0.2">
      <c r="A6987">
        <v>11</v>
      </c>
      <c r="B6987" t="s">
        <v>58</v>
      </c>
      <c r="C6987" t="s">
        <v>419</v>
      </c>
      <c r="D6987">
        <v>99.9833984375</v>
      </c>
      <c r="E6987">
        <v>0.59130001068115234</v>
      </c>
      <c r="F6987">
        <v>0.60600000619888306</v>
      </c>
      <c r="G6987">
        <v>0.9757000207901001</v>
      </c>
      <c r="H6987">
        <v>1</v>
      </c>
    </row>
    <row r="6989" spans="1:9" x14ac:dyDescent="0.2">
      <c r="A6989" t="s">
        <v>420</v>
      </c>
    </row>
    <row r="6990" spans="1:9" x14ac:dyDescent="0.2">
      <c r="A6990" t="s">
        <v>21</v>
      </c>
      <c r="B6990" t="s">
        <v>22</v>
      </c>
      <c r="C6990" t="s">
        <v>421</v>
      </c>
      <c r="D6990" t="s">
        <v>24</v>
      </c>
      <c r="E6990" t="s">
        <v>422</v>
      </c>
      <c r="F6990" t="s">
        <v>423</v>
      </c>
      <c r="G6990" t="s">
        <v>27</v>
      </c>
      <c r="H6990" t="s">
        <v>424</v>
      </c>
      <c r="I6990" t="s">
        <v>425</v>
      </c>
    </row>
    <row r="6991" spans="1:9" x14ac:dyDescent="0.2">
      <c r="A6991">
        <v>1</v>
      </c>
      <c r="B6991" t="s">
        <v>30</v>
      </c>
      <c r="C6991">
        <v>2.0010000767456404E-8</v>
      </c>
      <c r="D6991">
        <v>518.70001220703125</v>
      </c>
      <c r="E6991">
        <v>137.5</v>
      </c>
      <c r="F6991">
        <v>84</v>
      </c>
      <c r="G6991">
        <v>0.74000000953674316</v>
      </c>
      <c r="H6991" t="s">
        <v>426</v>
      </c>
      <c r="I6991" t="s">
        <v>427</v>
      </c>
    </row>
    <row r="6992" spans="1:9" x14ac:dyDescent="0.2">
      <c r="A6992">
        <v>2</v>
      </c>
      <c r="B6992" t="s">
        <v>31</v>
      </c>
      <c r="C6992">
        <v>2.0010000767456404E-8</v>
      </c>
      <c r="D6992">
        <v>2201.199951171875</v>
      </c>
      <c r="E6992">
        <v>15.699999809265137</v>
      </c>
      <c r="F6992">
        <v>11</v>
      </c>
      <c r="G6992">
        <v>0.30000001192092896</v>
      </c>
      <c r="H6992" t="s">
        <v>426</v>
      </c>
      <c r="I6992" t="s">
        <v>428</v>
      </c>
    </row>
    <row r="6993" spans="1:10" x14ac:dyDescent="0.2">
      <c r="A6993">
        <v>3</v>
      </c>
      <c r="B6993" t="s">
        <v>32</v>
      </c>
      <c r="C6993">
        <v>2.0010000767456404E-8</v>
      </c>
      <c r="D6993">
        <v>5679.7998046875</v>
      </c>
      <c r="E6993">
        <v>33.599998474121094</v>
      </c>
      <c r="F6993">
        <v>22.700000762939453</v>
      </c>
      <c r="G6993">
        <v>0.18999999761581421</v>
      </c>
      <c r="H6993" t="s">
        <v>426</v>
      </c>
      <c r="I6993" t="s">
        <v>429</v>
      </c>
    </row>
    <row r="6994" spans="1:10" x14ac:dyDescent="0.2">
      <c r="A6994">
        <v>4</v>
      </c>
      <c r="B6994" t="s">
        <v>33</v>
      </c>
      <c r="C6994">
        <v>1.9990000765801597E-8</v>
      </c>
      <c r="D6994">
        <v>9333.5</v>
      </c>
      <c r="E6994">
        <v>48.799999237060547</v>
      </c>
      <c r="F6994">
        <v>43.299999237060547</v>
      </c>
      <c r="G6994">
        <v>0.15000000596046448</v>
      </c>
      <c r="H6994" t="s">
        <v>426</v>
      </c>
      <c r="I6994" t="s">
        <v>430</v>
      </c>
    </row>
    <row r="6995" spans="1:10" x14ac:dyDescent="0.2">
      <c r="A6995">
        <v>5</v>
      </c>
      <c r="B6995" t="s">
        <v>34</v>
      </c>
      <c r="C6995">
        <v>1.9990000765801597E-8</v>
      </c>
      <c r="D6995">
        <v>946.0999755859375</v>
      </c>
      <c r="E6995">
        <v>8</v>
      </c>
      <c r="F6995">
        <v>6</v>
      </c>
      <c r="G6995">
        <v>0.46000000834465027</v>
      </c>
      <c r="H6995" t="s">
        <v>426</v>
      </c>
      <c r="I6995" t="s">
        <v>431</v>
      </c>
    </row>
    <row r="6996" spans="1:10" x14ac:dyDescent="0.2">
      <c r="A6996">
        <v>6</v>
      </c>
      <c r="B6996" t="s">
        <v>35</v>
      </c>
      <c r="C6996">
        <v>1.9999999878450581E-8</v>
      </c>
      <c r="D6996">
        <v>3476.10009765625</v>
      </c>
      <c r="E6996">
        <v>37.200000762939453</v>
      </c>
      <c r="F6996">
        <v>18.200000762939453</v>
      </c>
      <c r="G6996">
        <v>0.23999999463558197</v>
      </c>
      <c r="H6996" t="s">
        <v>426</v>
      </c>
      <c r="I6996" t="s">
        <v>432</v>
      </c>
    </row>
    <row r="6997" spans="1:10" x14ac:dyDescent="0.2">
      <c r="A6997">
        <v>7</v>
      </c>
      <c r="B6997" t="s">
        <v>36</v>
      </c>
      <c r="C6997">
        <v>1.9990000765801597E-8</v>
      </c>
      <c r="D6997">
        <v>10542.5</v>
      </c>
      <c r="E6997">
        <v>126.69999694824219</v>
      </c>
      <c r="F6997">
        <v>38.400001525878906</v>
      </c>
      <c r="G6997">
        <v>0.14000000059604645</v>
      </c>
      <c r="H6997" t="s">
        <v>426</v>
      </c>
      <c r="I6997" t="s">
        <v>430</v>
      </c>
    </row>
    <row r="6998" spans="1:10" x14ac:dyDescent="0.2">
      <c r="A6998">
        <v>8</v>
      </c>
      <c r="B6998" t="s">
        <v>37</v>
      </c>
      <c r="C6998">
        <v>1.9999999878450581E-8</v>
      </c>
      <c r="D6998">
        <v>2742.5</v>
      </c>
      <c r="E6998">
        <v>17.200000762939453</v>
      </c>
      <c r="F6998">
        <v>15</v>
      </c>
      <c r="G6998">
        <v>0.27000001072883606</v>
      </c>
      <c r="H6998" t="s">
        <v>426</v>
      </c>
      <c r="I6998" t="s">
        <v>432</v>
      </c>
    </row>
    <row r="6999" spans="1:10" x14ac:dyDescent="0.2">
      <c r="A6999">
        <v>9</v>
      </c>
      <c r="B6999" t="s">
        <v>38</v>
      </c>
      <c r="C6999">
        <v>1.9990000765801597E-8</v>
      </c>
      <c r="D6999">
        <v>2234.10009765625</v>
      </c>
      <c r="E6999">
        <v>26</v>
      </c>
      <c r="F6999">
        <v>23.200000762939453</v>
      </c>
      <c r="G6999">
        <v>0.30000001192092896</v>
      </c>
      <c r="H6999" t="s">
        <v>426</v>
      </c>
      <c r="I6999" t="s">
        <v>433</v>
      </c>
    </row>
    <row r="7000" spans="1:10" x14ac:dyDescent="0.2">
      <c r="A7000">
        <v>10</v>
      </c>
      <c r="B7000" t="s">
        <v>39</v>
      </c>
      <c r="C7000">
        <v>1.9990000765801597E-8</v>
      </c>
      <c r="D7000">
        <v>3787.300048828125</v>
      </c>
      <c r="E7000">
        <v>69.599998474121094</v>
      </c>
      <c r="F7000">
        <v>20.200000762939453</v>
      </c>
      <c r="G7000">
        <v>0.23000000417232513</v>
      </c>
      <c r="H7000" t="s">
        <v>426</v>
      </c>
      <c r="I7000" t="s">
        <v>434</v>
      </c>
    </row>
    <row r="7001" spans="1:10" x14ac:dyDescent="0.2">
      <c r="A7001">
        <v>11</v>
      </c>
      <c r="B7001" t="s">
        <v>40</v>
      </c>
      <c r="C7001">
        <v>2.0010000767456404E-8</v>
      </c>
      <c r="D7001">
        <v>4901</v>
      </c>
      <c r="E7001">
        <v>11.699999809265137</v>
      </c>
      <c r="F7001">
        <v>9.8999996185302734</v>
      </c>
      <c r="G7001">
        <v>0.20000000298023224</v>
      </c>
      <c r="H7001" t="s">
        <v>426</v>
      </c>
      <c r="I7001" t="s">
        <v>435</v>
      </c>
    </row>
    <row r="7003" spans="1:10" x14ac:dyDescent="0.2">
      <c r="A7003" t="s">
        <v>62</v>
      </c>
    </row>
    <row r="7006" spans="1:10" x14ac:dyDescent="0.2">
      <c r="A7006" t="s">
        <v>368</v>
      </c>
    </row>
    <row r="7007" spans="1:10" x14ac:dyDescent="0.2">
      <c r="A7007" t="s">
        <v>369</v>
      </c>
    </row>
    <row r="7008" spans="1:10" x14ac:dyDescent="0.2">
      <c r="A7008" t="s">
        <v>21</v>
      </c>
      <c r="B7008" t="s">
        <v>22</v>
      </c>
      <c r="C7008" t="s">
        <v>370</v>
      </c>
      <c r="D7008" t="s">
        <v>371</v>
      </c>
      <c r="E7008" t="s">
        <v>372</v>
      </c>
      <c r="F7008" t="s">
        <v>373</v>
      </c>
      <c r="G7008" t="s">
        <v>374</v>
      </c>
      <c r="H7008" t="s">
        <v>375</v>
      </c>
      <c r="I7008" t="s">
        <v>376</v>
      </c>
      <c r="J7008" t="s">
        <v>377</v>
      </c>
    </row>
    <row r="7009" spans="1:10" x14ac:dyDescent="0.2">
      <c r="A7009">
        <v>1</v>
      </c>
      <c r="B7009" t="s">
        <v>30</v>
      </c>
      <c r="C7009" t="s">
        <v>378</v>
      </c>
      <c r="D7009" t="s">
        <v>379</v>
      </c>
      <c r="E7009">
        <v>1</v>
      </c>
      <c r="F7009">
        <v>15</v>
      </c>
      <c r="G7009">
        <v>84.869003295898438</v>
      </c>
      <c r="H7009">
        <v>1.8320000171661377</v>
      </c>
      <c r="I7009">
        <v>6</v>
      </c>
      <c r="J7009">
        <v>5</v>
      </c>
    </row>
    <row r="7010" spans="1:10" x14ac:dyDescent="0.2">
      <c r="A7010">
        <v>2</v>
      </c>
      <c r="B7010" t="s">
        <v>31</v>
      </c>
      <c r="C7010" t="s">
        <v>378</v>
      </c>
      <c r="D7010" t="s">
        <v>380</v>
      </c>
      <c r="E7010">
        <v>2</v>
      </c>
      <c r="F7010">
        <v>15</v>
      </c>
      <c r="G7010">
        <v>151.10800170898438</v>
      </c>
      <c r="H7010">
        <v>0.47277998924255371</v>
      </c>
      <c r="I7010">
        <v>2</v>
      </c>
      <c r="J7010">
        <v>2</v>
      </c>
    </row>
    <row r="7011" spans="1:10" x14ac:dyDescent="0.2">
      <c r="A7011">
        <v>3</v>
      </c>
      <c r="B7011" t="s">
        <v>32</v>
      </c>
      <c r="C7011" t="s">
        <v>378</v>
      </c>
      <c r="D7011" t="s">
        <v>380</v>
      </c>
      <c r="E7011">
        <v>2</v>
      </c>
      <c r="F7011">
        <v>15</v>
      </c>
      <c r="G7011">
        <v>119.48699951171875</v>
      </c>
      <c r="H7011">
        <v>0.37413999438285828</v>
      </c>
      <c r="I7011">
        <v>3</v>
      </c>
      <c r="J7011">
        <v>7</v>
      </c>
    </row>
    <row r="7012" spans="1:10" x14ac:dyDescent="0.2">
      <c r="A7012">
        <v>4</v>
      </c>
      <c r="B7012" t="s">
        <v>33</v>
      </c>
      <c r="C7012" t="s">
        <v>378</v>
      </c>
      <c r="D7012" t="s">
        <v>380</v>
      </c>
      <c r="E7012">
        <v>2</v>
      </c>
      <c r="F7012">
        <v>15</v>
      </c>
      <c r="G7012">
        <v>107.24500274658203</v>
      </c>
      <c r="H7012">
        <v>0.33583998680114746</v>
      </c>
      <c r="I7012">
        <v>2</v>
      </c>
      <c r="J7012">
        <v>2.4000000953674316</v>
      </c>
    </row>
    <row r="7013" spans="1:10" x14ac:dyDescent="0.2">
      <c r="A7013">
        <v>5</v>
      </c>
      <c r="B7013" t="s">
        <v>34</v>
      </c>
      <c r="C7013" t="s">
        <v>378</v>
      </c>
      <c r="D7013" t="s">
        <v>381</v>
      </c>
      <c r="E7013">
        <v>4</v>
      </c>
      <c r="F7013">
        <v>15</v>
      </c>
      <c r="G7013">
        <v>129.45700073242188</v>
      </c>
      <c r="H7013">
        <v>1.1910099983215332</v>
      </c>
      <c r="I7013">
        <v>4.9000000953674316</v>
      </c>
      <c r="J7013">
        <v>4.1999998092651367</v>
      </c>
    </row>
    <row r="7014" spans="1:10" x14ac:dyDescent="0.2">
      <c r="A7014">
        <v>6</v>
      </c>
      <c r="B7014" t="s">
        <v>35</v>
      </c>
      <c r="C7014" t="s">
        <v>378</v>
      </c>
      <c r="D7014" t="s">
        <v>381</v>
      </c>
      <c r="E7014">
        <v>4</v>
      </c>
      <c r="F7014">
        <v>15</v>
      </c>
      <c r="G7014">
        <v>90.679000854492188</v>
      </c>
      <c r="H7014">
        <v>0.83393001556396484</v>
      </c>
      <c r="I7014">
        <v>5.5</v>
      </c>
      <c r="J7014">
        <v>5.9000000953674316</v>
      </c>
    </row>
    <row r="7015" spans="1:10" x14ac:dyDescent="0.2">
      <c r="A7015">
        <v>7</v>
      </c>
      <c r="B7015" t="s">
        <v>36</v>
      </c>
      <c r="C7015" t="s">
        <v>378</v>
      </c>
      <c r="D7015" t="s">
        <v>381</v>
      </c>
      <c r="E7015">
        <v>4</v>
      </c>
      <c r="F7015">
        <v>15</v>
      </c>
      <c r="G7015">
        <v>77.502998352050781</v>
      </c>
      <c r="H7015">
        <v>0.71253997087478638</v>
      </c>
      <c r="I7015">
        <v>3.2999999523162842</v>
      </c>
      <c r="J7015">
        <v>4.0999999046325684</v>
      </c>
    </row>
    <row r="7016" spans="1:10" x14ac:dyDescent="0.2">
      <c r="A7016">
        <v>8</v>
      </c>
      <c r="B7016" t="s">
        <v>37</v>
      </c>
      <c r="C7016" t="s">
        <v>378</v>
      </c>
      <c r="D7016" t="s">
        <v>381</v>
      </c>
      <c r="E7016">
        <v>4</v>
      </c>
      <c r="F7016">
        <v>15</v>
      </c>
      <c r="G7016">
        <v>107.51300048828125</v>
      </c>
      <c r="H7016">
        <v>0.98900002241134644</v>
      </c>
      <c r="I7016">
        <v>7.5</v>
      </c>
      <c r="J7016">
        <v>3</v>
      </c>
    </row>
    <row r="7017" spans="1:10" x14ac:dyDescent="0.2">
      <c r="A7017">
        <v>9</v>
      </c>
      <c r="B7017" t="s">
        <v>38</v>
      </c>
      <c r="C7017" t="s">
        <v>378</v>
      </c>
      <c r="D7017" t="s">
        <v>382</v>
      </c>
      <c r="E7017">
        <v>5</v>
      </c>
      <c r="F7017">
        <v>15</v>
      </c>
      <c r="G7017">
        <v>134.93400573730469</v>
      </c>
      <c r="H7017">
        <v>0.19359999895095825</v>
      </c>
      <c r="I7017">
        <v>3.5</v>
      </c>
      <c r="J7017">
        <v>3.5999999046325684</v>
      </c>
    </row>
    <row r="7018" spans="1:10" x14ac:dyDescent="0.2">
      <c r="A7018">
        <v>10</v>
      </c>
      <c r="B7018" t="s">
        <v>39</v>
      </c>
      <c r="C7018" t="s">
        <v>378</v>
      </c>
      <c r="D7018" t="s">
        <v>382</v>
      </c>
      <c r="E7018">
        <v>5</v>
      </c>
      <c r="F7018">
        <v>15</v>
      </c>
      <c r="G7018">
        <v>146.42500305175781</v>
      </c>
      <c r="H7018">
        <v>0.21017999947071075</v>
      </c>
      <c r="I7018">
        <v>1</v>
      </c>
      <c r="J7018">
        <v>3.2999999523162842</v>
      </c>
    </row>
    <row r="7019" spans="1:10" x14ac:dyDescent="0.2">
      <c r="A7019">
        <v>11</v>
      </c>
      <c r="B7019" t="s">
        <v>40</v>
      </c>
      <c r="C7019" t="s">
        <v>378</v>
      </c>
      <c r="D7019" t="s">
        <v>382</v>
      </c>
      <c r="E7019">
        <v>5</v>
      </c>
      <c r="F7019">
        <v>15</v>
      </c>
      <c r="G7019">
        <v>191.38900756835938</v>
      </c>
      <c r="H7019">
        <v>0.27485001087188721</v>
      </c>
      <c r="I7019">
        <v>3</v>
      </c>
      <c r="J7019">
        <v>4</v>
      </c>
    </row>
    <row r="7021" spans="1:10" x14ac:dyDescent="0.2">
      <c r="A7021" t="s">
        <v>21</v>
      </c>
      <c r="B7021" t="s">
        <v>22</v>
      </c>
      <c r="C7021" t="s">
        <v>383</v>
      </c>
      <c r="D7021" t="s">
        <v>384</v>
      </c>
      <c r="E7021" t="s">
        <v>385</v>
      </c>
      <c r="F7021" t="s">
        <v>386</v>
      </c>
      <c r="G7021" t="s">
        <v>387</v>
      </c>
      <c r="H7021" t="s">
        <v>388</v>
      </c>
      <c r="I7021" t="s">
        <v>389</v>
      </c>
      <c r="J7021" t="s">
        <v>390</v>
      </c>
    </row>
    <row r="7022" spans="1:10" x14ac:dyDescent="0.2">
      <c r="A7022">
        <v>1</v>
      </c>
      <c r="B7022" t="s">
        <v>30</v>
      </c>
      <c r="C7022">
        <v>10</v>
      </c>
      <c r="D7022">
        <v>5</v>
      </c>
      <c r="E7022">
        <v>1</v>
      </c>
      <c r="F7022">
        <v>64</v>
      </c>
      <c r="G7022">
        <v>1630</v>
      </c>
      <c r="H7022">
        <v>0.69999998807907104</v>
      </c>
      <c r="I7022">
        <v>9.3000001907348633</v>
      </c>
      <c r="J7022" t="s">
        <v>391</v>
      </c>
    </row>
    <row r="7023" spans="1:10" x14ac:dyDescent="0.2">
      <c r="A7023">
        <v>2</v>
      </c>
      <c r="B7023" t="s">
        <v>31</v>
      </c>
      <c r="C7023">
        <v>20</v>
      </c>
      <c r="D7023">
        <v>10</v>
      </c>
      <c r="E7023">
        <v>0</v>
      </c>
      <c r="F7023">
        <v>64</v>
      </c>
      <c r="G7023">
        <v>1686</v>
      </c>
      <c r="H7023">
        <v>0.69999998807907104</v>
      </c>
      <c r="I7023" t="s">
        <v>392</v>
      </c>
      <c r="J7023" t="s">
        <v>393</v>
      </c>
    </row>
    <row r="7024" spans="1:10" x14ac:dyDescent="0.2">
      <c r="A7024">
        <v>3</v>
      </c>
      <c r="B7024" t="s">
        <v>32</v>
      </c>
      <c r="C7024">
        <v>20</v>
      </c>
      <c r="D7024">
        <v>10</v>
      </c>
      <c r="E7024">
        <v>0</v>
      </c>
      <c r="F7024">
        <v>64</v>
      </c>
      <c r="G7024">
        <v>1672</v>
      </c>
      <c r="H7024">
        <v>0.69999998807907104</v>
      </c>
      <c r="I7024" t="s">
        <v>392</v>
      </c>
      <c r="J7024" t="s">
        <v>393</v>
      </c>
    </row>
    <row r="7025" spans="1:10" x14ac:dyDescent="0.2">
      <c r="A7025">
        <v>4</v>
      </c>
      <c r="B7025" t="s">
        <v>33</v>
      </c>
      <c r="C7025">
        <v>20</v>
      </c>
      <c r="D7025">
        <v>10</v>
      </c>
      <c r="E7025">
        <v>1</v>
      </c>
      <c r="F7025">
        <v>64</v>
      </c>
      <c r="G7025">
        <v>1664</v>
      </c>
      <c r="H7025">
        <v>0.69999998807907104</v>
      </c>
      <c r="I7025" t="s">
        <v>392</v>
      </c>
      <c r="J7025" t="s">
        <v>393</v>
      </c>
    </row>
    <row r="7026" spans="1:10" x14ac:dyDescent="0.2">
      <c r="A7026">
        <v>5</v>
      </c>
      <c r="B7026" t="s">
        <v>34</v>
      </c>
      <c r="C7026">
        <v>10</v>
      </c>
      <c r="D7026">
        <v>5</v>
      </c>
      <c r="E7026">
        <v>1</v>
      </c>
      <c r="F7026">
        <v>32</v>
      </c>
      <c r="G7026">
        <v>1658</v>
      </c>
      <c r="H7026">
        <v>0.69999998807907104</v>
      </c>
      <c r="I7026">
        <v>9.3000001907348633</v>
      </c>
      <c r="J7026" t="s">
        <v>391</v>
      </c>
    </row>
    <row r="7027" spans="1:10" x14ac:dyDescent="0.2">
      <c r="A7027">
        <v>6</v>
      </c>
      <c r="B7027" t="s">
        <v>35</v>
      </c>
      <c r="C7027">
        <v>20</v>
      </c>
      <c r="D7027">
        <v>10</v>
      </c>
      <c r="E7027">
        <v>1</v>
      </c>
      <c r="F7027">
        <v>32</v>
      </c>
      <c r="G7027">
        <v>1632</v>
      </c>
      <c r="H7027">
        <v>0.69999998807907104</v>
      </c>
      <c r="I7027">
        <v>9.3000001907348633</v>
      </c>
      <c r="J7027" t="s">
        <v>391</v>
      </c>
    </row>
    <row r="7028" spans="1:10" x14ac:dyDescent="0.2">
      <c r="A7028">
        <v>7</v>
      </c>
      <c r="B7028" t="s">
        <v>36</v>
      </c>
      <c r="C7028">
        <v>20</v>
      </c>
      <c r="D7028">
        <v>10</v>
      </c>
      <c r="E7028">
        <v>1</v>
      </c>
      <c r="F7028">
        <v>32</v>
      </c>
      <c r="G7028">
        <v>1622</v>
      </c>
      <c r="H7028">
        <v>0.69999998807907104</v>
      </c>
      <c r="I7028">
        <v>9.3000001907348633</v>
      </c>
      <c r="J7028" t="s">
        <v>391</v>
      </c>
    </row>
    <row r="7029" spans="1:10" x14ac:dyDescent="0.2">
      <c r="A7029">
        <v>8</v>
      </c>
      <c r="B7029" t="s">
        <v>37</v>
      </c>
      <c r="C7029">
        <v>20</v>
      </c>
      <c r="D7029">
        <v>10</v>
      </c>
      <c r="E7029">
        <v>1</v>
      </c>
      <c r="F7029">
        <v>32</v>
      </c>
      <c r="G7029">
        <v>1642</v>
      </c>
      <c r="H7029">
        <v>0.69999998807907104</v>
      </c>
      <c r="I7029">
        <v>9.3000001907348633</v>
      </c>
      <c r="J7029" t="s">
        <v>391</v>
      </c>
    </row>
    <row r="7030" spans="1:10" x14ac:dyDescent="0.2">
      <c r="A7030">
        <v>9</v>
      </c>
      <c r="B7030" t="s">
        <v>38</v>
      </c>
      <c r="C7030">
        <v>20</v>
      </c>
      <c r="D7030">
        <v>10</v>
      </c>
      <c r="E7030">
        <v>1</v>
      </c>
      <c r="F7030">
        <v>32</v>
      </c>
      <c r="G7030">
        <v>1690</v>
      </c>
      <c r="H7030">
        <v>0.69999998807907104</v>
      </c>
      <c r="I7030" t="s">
        <v>392</v>
      </c>
      <c r="J7030" t="s">
        <v>393</v>
      </c>
    </row>
    <row r="7031" spans="1:10" x14ac:dyDescent="0.2">
      <c r="A7031">
        <v>10</v>
      </c>
      <c r="B7031" t="s">
        <v>39</v>
      </c>
      <c r="C7031">
        <v>30</v>
      </c>
      <c r="D7031">
        <v>15</v>
      </c>
      <c r="E7031">
        <v>0</v>
      </c>
      <c r="F7031">
        <v>32</v>
      </c>
      <c r="G7031">
        <v>1706</v>
      </c>
      <c r="H7031">
        <v>0.69999998807907104</v>
      </c>
      <c r="I7031" t="s">
        <v>392</v>
      </c>
      <c r="J7031" t="s">
        <v>393</v>
      </c>
    </row>
    <row r="7032" spans="1:10" x14ac:dyDescent="0.2">
      <c r="A7032">
        <v>11</v>
      </c>
      <c r="B7032" t="s">
        <v>40</v>
      </c>
      <c r="C7032">
        <v>30</v>
      </c>
      <c r="D7032">
        <v>15</v>
      </c>
      <c r="E7032">
        <v>1</v>
      </c>
      <c r="F7032">
        <v>32</v>
      </c>
      <c r="G7032">
        <v>1738</v>
      </c>
      <c r="H7032">
        <v>0.69999998807907104</v>
      </c>
      <c r="I7032" t="s">
        <v>392</v>
      </c>
      <c r="J7032" t="s">
        <v>393</v>
      </c>
    </row>
    <row r="7034" spans="1:10" x14ac:dyDescent="0.2">
      <c r="A7034" t="s">
        <v>394</v>
      </c>
    </row>
    <row r="7035" spans="1:10" x14ac:dyDescent="0.2">
      <c r="A7035" t="s">
        <v>395</v>
      </c>
      <c r="B7035" t="s">
        <v>396</v>
      </c>
      <c r="C7035">
        <v>2</v>
      </c>
      <c r="D7035">
        <v>3</v>
      </c>
      <c r="E7035">
        <v>4</v>
      </c>
      <c r="F7035">
        <v>5</v>
      </c>
    </row>
    <row r="7036" spans="1:10" x14ac:dyDescent="0.2">
      <c r="A7036">
        <v>1</v>
      </c>
      <c r="B7036" t="s">
        <v>397</v>
      </c>
      <c r="C7036" t="s">
        <v>398</v>
      </c>
      <c r="D7036" t="s">
        <v>392</v>
      </c>
      <c r="E7036" t="s">
        <v>399</v>
      </c>
      <c r="F7036" t="s">
        <v>400</v>
      </c>
    </row>
    <row r="7037" spans="1:10" x14ac:dyDescent="0.2">
      <c r="A7037">
        <v>2</v>
      </c>
      <c r="B7037" t="s">
        <v>392</v>
      </c>
      <c r="C7037" t="s">
        <v>401</v>
      </c>
      <c r="D7037" t="s">
        <v>392</v>
      </c>
      <c r="E7037" t="s">
        <v>402</v>
      </c>
      <c r="F7037" t="s">
        <v>403</v>
      </c>
    </row>
    <row r="7038" spans="1:10" x14ac:dyDescent="0.2">
      <c r="A7038">
        <v>3</v>
      </c>
      <c r="B7038" t="s">
        <v>392</v>
      </c>
      <c r="C7038" t="s">
        <v>404</v>
      </c>
      <c r="D7038" t="s">
        <v>392</v>
      </c>
      <c r="E7038" t="s">
        <v>405</v>
      </c>
      <c r="F7038" t="s">
        <v>40</v>
      </c>
    </row>
    <row r="7039" spans="1:10" x14ac:dyDescent="0.2">
      <c r="A7039">
        <v>4</v>
      </c>
      <c r="B7039" t="s">
        <v>392</v>
      </c>
      <c r="C7039" t="s">
        <v>392</v>
      </c>
      <c r="D7039" t="s">
        <v>392</v>
      </c>
      <c r="E7039" t="s">
        <v>406</v>
      </c>
      <c r="F7039" t="s">
        <v>392</v>
      </c>
    </row>
    <row r="7041" spans="1:8" x14ac:dyDescent="0.2">
      <c r="A7041" t="s">
        <v>407</v>
      </c>
    </row>
    <row r="7043" spans="1:8" x14ac:dyDescent="0.2">
      <c r="A7043" t="s">
        <v>408</v>
      </c>
    </row>
    <row r="7044" spans="1:8" x14ac:dyDescent="0.2">
      <c r="A7044" t="s">
        <v>21</v>
      </c>
      <c r="B7044" t="s">
        <v>22</v>
      </c>
      <c r="C7044" t="s">
        <v>409</v>
      </c>
      <c r="D7044" t="s">
        <v>43</v>
      </c>
      <c r="E7044" t="s">
        <v>410</v>
      </c>
      <c r="F7044" t="s">
        <v>46</v>
      </c>
      <c r="G7044" t="s">
        <v>47</v>
      </c>
      <c r="H7044" t="s">
        <v>30</v>
      </c>
    </row>
    <row r="7045" spans="1:8" x14ac:dyDescent="0.2">
      <c r="A7045">
        <v>1</v>
      </c>
      <c r="B7045" t="s">
        <v>30</v>
      </c>
      <c r="C7045" t="s">
        <v>411</v>
      </c>
      <c r="D7045">
        <v>3.7672998905181885</v>
      </c>
      <c r="E7045">
        <v>3.4723999500274658</v>
      </c>
      <c r="F7045">
        <v>21.532199859619141</v>
      </c>
      <c r="G7045">
        <v>0.16130000352859497</v>
      </c>
      <c r="H7045">
        <v>1</v>
      </c>
    </row>
    <row r="7046" spans="1:8" x14ac:dyDescent="0.2">
      <c r="A7046">
        <v>2</v>
      </c>
      <c r="B7046" t="s">
        <v>31</v>
      </c>
      <c r="C7046" t="s">
        <v>412</v>
      </c>
      <c r="D7046">
        <v>7.5739998817443848</v>
      </c>
      <c r="E7046">
        <v>1.614799976348877</v>
      </c>
      <c r="F7046">
        <v>1.996399998664856</v>
      </c>
      <c r="G7046">
        <v>0.80889999866485596</v>
      </c>
      <c r="H7046">
        <v>1</v>
      </c>
    </row>
    <row r="7047" spans="1:8" x14ac:dyDescent="0.2">
      <c r="A7047">
        <v>3</v>
      </c>
      <c r="B7047" t="s">
        <v>50</v>
      </c>
      <c r="C7047" t="s">
        <v>413</v>
      </c>
      <c r="D7047">
        <v>15.250300407409668</v>
      </c>
      <c r="E7047">
        <v>1.0709999799728394</v>
      </c>
      <c r="F7047">
        <v>1.2035000324249268</v>
      </c>
      <c r="G7047">
        <v>0.88969999551773071</v>
      </c>
      <c r="H7047">
        <v>1.0002000331878662</v>
      </c>
    </row>
    <row r="7048" spans="1:8" x14ac:dyDescent="0.2">
      <c r="A7048">
        <v>4</v>
      </c>
      <c r="B7048" t="s">
        <v>51</v>
      </c>
      <c r="C7048" t="s">
        <v>414</v>
      </c>
      <c r="D7048">
        <v>24.793899536132812</v>
      </c>
      <c r="E7048">
        <v>0.86309999227523804</v>
      </c>
      <c r="F7048">
        <v>0.93500000238418579</v>
      </c>
      <c r="G7048">
        <v>0.92309999465942383</v>
      </c>
      <c r="H7048">
        <v>1.0001000165939331</v>
      </c>
    </row>
    <row r="7049" spans="1:8" x14ac:dyDescent="0.2">
      <c r="A7049">
        <v>5</v>
      </c>
      <c r="B7049" t="s">
        <v>52</v>
      </c>
      <c r="C7049" t="s">
        <v>415</v>
      </c>
      <c r="D7049">
        <v>11.592599868774414</v>
      </c>
      <c r="E7049">
        <v>5.3768000602722168</v>
      </c>
      <c r="F7049">
        <v>10.723799705505371</v>
      </c>
      <c r="G7049">
        <v>0.49950000643730164</v>
      </c>
      <c r="H7049">
        <v>1.0038000345230103</v>
      </c>
    </row>
    <row r="7050" spans="1:8" x14ac:dyDescent="0.2">
      <c r="A7050">
        <v>6</v>
      </c>
      <c r="B7050" t="s">
        <v>53</v>
      </c>
      <c r="C7050" t="s">
        <v>416</v>
      </c>
      <c r="D7050">
        <v>21.579999923706055</v>
      </c>
      <c r="E7050">
        <v>3.6456000804901123</v>
      </c>
      <c r="F7050">
        <v>5.8873000144958496</v>
      </c>
      <c r="G7050">
        <v>0.61500000953674316</v>
      </c>
      <c r="H7050">
        <v>1.0068999528884888</v>
      </c>
    </row>
    <row r="7051" spans="1:8" x14ac:dyDescent="0.2">
      <c r="A7051">
        <v>7</v>
      </c>
      <c r="B7051" t="s">
        <v>54</v>
      </c>
      <c r="C7051" t="s">
        <v>414</v>
      </c>
      <c r="D7051">
        <v>55.340999603271484</v>
      </c>
      <c r="E7051">
        <v>3.2097001075744629</v>
      </c>
      <c r="F7051">
        <v>4.4021000862121582</v>
      </c>
      <c r="G7051">
        <v>0.72850000858306885</v>
      </c>
      <c r="H7051">
        <v>1.0009000301361084</v>
      </c>
    </row>
    <row r="7052" spans="1:8" x14ac:dyDescent="0.2">
      <c r="A7052">
        <v>8</v>
      </c>
      <c r="B7052" t="s">
        <v>55</v>
      </c>
      <c r="C7052" t="s">
        <v>416</v>
      </c>
      <c r="D7052">
        <v>20.350000381469727</v>
      </c>
      <c r="E7052">
        <v>4.6729998588562012</v>
      </c>
      <c r="F7052">
        <v>7.9214000701904297</v>
      </c>
      <c r="G7052">
        <v>0.58609998226165771</v>
      </c>
      <c r="H7052">
        <v>1.0065000057220459</v>
      </c>
    </row>
    <row r="7053" spans="1:8" x14ac:dyDescent="0.2">
      <c r="A7053">
        <v>9</v>
      </c>
      <c r="B7053" t="s">
        <v>56</v>
      </c>
      <c r="C7053" t="s">
        <v>417</v>
      </c>
      <c r="D7053">
        <v>23.877099990844727</v>
      </c>
      <c r="E7053">
        <v>0.19910000264644623</v>
      </c>
      <c r="F7053">
        <v>0.20250000059604645</v>
      </c>
      <c r="G7053">
        <v>0.98320001363754272</v>
      </c>
      <c r="H7053">
        <v>1</v>
      </c>
    </row>
    <row r="7054" spans="1:8" x14ac:dyDescent="0.2">
      <c r="A7054">
        <v>10</v>
      </c>
      <c r="B7054" t="s">
        <v>57</v>
      </c>
      <c r="C7054" t="s">
        <v>418</v>
      </c>
      <c r="D7054">
        <v>42.30059814453125</v>
      </c>
      <c r="E7054">
        <v>0.26780000329017639</v>
      </c>
      <c r="F7054">
        <v>0.27369999885559082</v>
      </c>
      <c r="G7054">
        <v>0.97869998216629028</v>
      </c>
      <c r="H7054">
        <v>1</v>
      </c>
    </row>
    <row r="7055" spans="1:8" x14ac:dyDescent="0.2">
      <c r="A7055">
        <v>11</v>
      </c>
      <c r="B7055" t="s">
        <v>58</v>
      </c>
      <c r="C7055" t="s">
        <v>419</v>
      </c>
      <c r="D7055">
        <v>99.9833984375</v>
      </c>
      <c r="E7055">
        <v>0.59130001068115234</v>
      </c>
      <c r="F7055">
        <v>0.60600000619888306</v>
      </c>
      <c r="G7055">
        <v>0.9757000207901001</v>
      </c>
      <c r="H7055">
        <v>1</v>
      </c>
    </row>
    <row r="7057" spans="1:9" x14ac:dyDescent="0.2">
      <c r="A7057" t="s">
        <v>420</v>
      </c>
    </row>
    <row r="7058" spans="1:9" x14ac:dyDescent="0.2">
      <c r="A7058" t="s">
        <v>21</v>
      </c>
      <c r="B7058" t="s">
        <v>22</v>
      </c>
      <c r="C7058" t="s">
        <v>421</v>
      </c>
      <c r="D7058" t="s">
        <v>24</v>
      </c>
      <c r="E7058" t="s">
        <v>422</v>
      </c>
      <c r="F7058" t="s">
        <v>423</v>
      </c>
      <c r="G7058" t="s">
        <v>27</v>
      </c>
      <c r="H7058" t="s">
        <v>424</v>
      </c>
      <c r="I7058" t="s">
        <v>425</v>
      </c>
    </row>
    <row r="7059" spans="1:9" x14ac:dyDescent="0.2">
      <c r="A7059">
        <v>1</v>
      </c>
      <c r="B7059" t="s">
        <v>30</v>
      </c>
      <c r="C7059">
        <v>2.0010000767456404E-8</v>
      </c>
      <c r="D7059">
        <v>518.70001220703125</v>
      </c>
      <c r="E7059">
        <v>137.5</v>
      </c>
      <c r="F7059">
        <v>84</v>
      </c>
      <c r="G7059">
        <v>0.74000000953674316</v>
      </c>
      <c r="H7059" t="s">
        <v>426</v>
      </c>
      <c r="I7059" t="s">
        <v>427</v>
      </c>
    </row>
    <row r="7060" spans="1:9" x14ac:dyDescent="0.2">
      <c r="A7060">
        <v>2</v>
      </c>
      <c r="B7060" t="s">
        <v>31</v>
      </c>
      <c r="C7060">
        <v>2.0010000767456404E-8</v>
      </c>
      <c r="D7060">
        <v>2201.199951171875</v>
      </c>
      <c r="E7060">
        <v>15.699999809265137</v>
      </c>
      <c r="F7060">
        <v>11</v>
      </c>
      <c r="G7060">
        <v>0.30000001192092896</v>
      </c>
      <c r="H7060" t="s">
        <v>426</v>
      </c>
      <c r="I7060" t="s">
        <v>428</v>
      </c>
    </row>
    <row r="7061" spans="1:9" x14ac:dyDescent="0.2">
      <c r="A7061">
        <v>3</v>
      </c>
      <c r="B7061" t="s">
        <v>32</v>
      </c>
      <c r="C7061">
        <v>2.0010000767456404E-8</v>
      </c>
      <c r="D7061">
        <v>5679.7998046875</v>
      </c>
      <c r="E7061">
        <v>33.599998474121094</v>
      </c>
      <c r="F7061">
        <v>22.700000762939453</v>
      </c>
      <c r="G7061">
        <v>0.18999999761581421</v>
      </c>
      <c r="H7061" t="s">
        <v>426</v>
      </c>
      <c r="I7061" t="s">
        <v>429</v>
      </c>
    </row>
    <row r="7062" spans="1:9" x14ac:dyDescent="0.2">
      <c r="A7062">
        <v>4</v>
      </c>
      <c r="B7062" t="s">
        <v>33</v>
      </c>
      <c r="C7062">
        <v>1.9990000765801597E-8</v>
      </c>
      <c r="D7062">
        <v>9333.5</v>
      </c>
      <c r="E7062">
        <v>48.799999237060547</v>
      </c>
      <c r="F7062">
        <v>43.299999237060547</v>
      </c>
      <c r="G7062">
        <v>0.15000000596046448</v>
      </c>
      <c r="H7062" t="s">
        <v>426</v>
      </c>
      <c r="I7062" t="s">
        <v>430</v>
      </c>
    </row>
    <row r="7063" spans="1:9" x14ac:dyDescent="0.2">
      <c r="A7063">
        <v>5</v>
      </c>
      <c r="B7063" t="s">
        <v>34</v>
      </c>
      <c r="C7063">
        <v>1.9990000765801597E-8</v>
      </c>
      <c r="D7063">
        <v>946.0999755859375</v>
      </c>
      <c r="E7063">
        <v>8</v>
      </c>
      <c r="F7063">
        <v>6</v>
      </c>
      <c r="G7063">
        <v>0.46000000834465027</v>
      </c>
      <c r="H7063" t="s">
        <v>426</v>
      </c>
      <c r="I7063" t="s">
        <v>431</v>
      </c>
    </row>
    <row r="7064" spans="1:9" x14ac:dyDescent="0.2">
      <c r="A7064">
        <v>6</v>
      </c>
      <c r="B7064" t="s">
        <v>35</v>
      </c>
      <c r="C7064">
        <v>1.9999999878450581E-8</v>
      </c>
      <c r="D7064">
        <v>3476.10009765625</v>
      </c>
      <c r="E7064">
        <v>37.200000762939453</v>
      </c>
      <c r="F7064">
        <v>18.200000762939453</v>
      </c>
      <c r="G7064">
        <v>0.23999999463558197</v>
      </c>
      <c r="H7064" t="s">
        <v>426</v>
      </c>
      <c r="I7064" t="s">
        <v>432</v>
      </c>
    </row>
    <row r="7065" spans="1:9" x14ac:dyDescent="0.2">
      <c r="A7065">
        <v>7</v>
      </c>
      <c r="B7065" t="s">
        <v>36</v>
      </c>
      <c r="C7065">
        <v>1.9990000765801597E-8</v>
      </c>
      <c r="D7065">
        <v>10542.5</v>
      </c>
      <c r="E7065">
        <v>126.69999694824219</v>
      </c>
      <c r="F7065">
        <v>38.400001525878906</v>
      </c>
      <c r="G7065">
        <v>0.14000000059604645</v>
      </c>
      <c r="H7065" t="s">
        <v>426</v>
      </c>
      <c r="I7065" t="s">
        <v>430</v>
      </c>
    </row>
    <row r="7066" spans="1:9" x14ac:dyDescent="0.2">
      <c r="A7066">
        <v>8</v>
      </c>
      <c r="B7066" t="s">
        <v>37</v>
      </c>
      <c r="C7066">
        <v>1.9999999878450581E-8</v>
      </c>
      <c r="D7066">
        <v>2742.5</v>
      </c>
      <c r="E7066">
        <v>17.200000762939453</v>
      </c>
      <c r="F7066">
        <v>15</v>
      </c>
      <c r="G7066">
        <v>0.27000001072883606</v>
      </c>
      <c r="H7066" t="s">
        <v>426</v>
      </c>
      <c r="I7066" t="s">
        <v>432</v>
      </c>
    </row>
    <row r="7067" spans="1:9" x14ac:dyDescent="0.2">
      <c r="A7067">
        <v>9</v>
      </c>
      <c r="B7067" t="s">
        <v>38</v>
      </c>
      <c r="C7067">
        <v>1.9990000765801597E-8</v>
      </c>
      <c r="D7067">
        <v>2234.10009765625</v>
      </c>
      <c r="E7067">
        <v>26</v>
      </c>
      <c r="F7067">
        <v>23.200000762939453</v>
      </c>
      <c r="G7067">
        <v>0.30000001192092896</v>
      </c>
      <c r="H7067" t="s">
        <v>426</v>
      </c>
      <c r="I7067" t="s">
        <v>433</v>
      </c>
    </row>
    <row r="7068" spans="1:9" x14ac:dyDescent="0.2">
      <c r="A7068">
        <v>10</v>
      </c>
      <c r="B7068" t="s">
        <v>39</v>
      </c>
      <c r="C7068">
        <v>1.9990000765801597E-8</v>
      </c>
      <c r="D7068">
        <v>3787.300048828125</v>
      </c>
      <c r="E7068">
        <v>69.599998474121094</v>
      </c>
      <c r="F7068">
        <v>20.200000762939453</v>
      </c>
      <c r="G7068">
        <v>0.23000000417232513</v>
      </c>
      <c r="H7068" t="s">
        <v>426</v>
      </c>
      <c r="I7068" t="s">
        <v>434</v>
      </c>
    </row>
    <row r="7069" spans="1:9" x14ac:dyDescent="0.2">
      <c r="A7069">
        <v>11</v>
      </c>
      <c r="B7069" t="s">
        <v>40</v>
      </c>
      <c r="C7069">
        <v>2.0010000767456404E-8</v>
      </c>
      <c r="D7069">
        <v>4901</v>
      </c>
      <c r="E7069">
        <v>11.699999809265137</v>
      </c>
      <c r="F7069">
        <v>9.8999996185302734</v>
      </c>
      <c r="G7069">
        <v>0.20000000298023224</v>
      </c>
      <c r="H7069" t="s">
        <v>426</v>
      </c>
      <c r="I7069" t="s">
        <v>435</v>
      </c>
    </row>
    <row r="7071" spans="1:9" x14ac:dyDescent="0.2">
      <c r="A7071" t="s">
        <v>62</v>
      </c>
    </row>
    <row r="7074" spans="1:10" x14ac:dyDescent="0.2">
      <c r="A7074" t="s">
        <v>368</v>
      </c>
    </row>
    <row r="7075" spans="1:10" x14ac:dyDescent="0.2">
      <c r="A7075" t="s">
        <v>369</v>
      </c>
    </row>
    <row r="7076" spans="1:10" x14ac:dyDescent="0.2">
      <c r="A7076" t="s">
        <v>21</v>
      </c>
      <c r="B7076" t="s">
        <v>22</v>
      </c>
      <c r="C7076" t="s">
        <v>370</v>
      </c>
      <c r="D7076" t="s">
        <v>371</v>
      </c>
      <c r="E7076" t="s">
        <v>372</v>
      </c>
      <c r="F7076" t="s">
        <v>373</v>
      </c>
      <c r="G7076" t="s">
        <v>374</v>
      </c>
      <c r="H7076" t="s">
        <v>375</v>
      </c>
      <c r="I7076" t="s">
        <v>376</v>
      </c>
      <c r="J7076" t="s">
        <v>377</v>
      </c>
    </row>
    <row r="7077" spans="1:10" x14ac:dyDescent="0.2">
      <c r="A7077">
        <v>1</v>
      </c>
      <c r="B7077" t="s">
        <v>30</v>
      </c>
      <c r="C7077" t="s">
        <v>378</v>
      </c>
      <c r="D7077" t="s">
        <v>379</v>
      </c>
      <c r="E7077">
        <v>1</v>
      </c>
      <c r="F7077">
        <v>15</v>
      </c>
      <c r="G7077">
        <v>84.869003295898438</v>
      </c>
      <c r="H7077">
        <v>1.8320000171661377</v>
      </c>
      <c r="I7077">
        <v>6</v>
      </c>
      <c r="J7077">
        <v>5</v>
      </c>
    </row>
    <row r="7078" spans="1:10" x14ac:dyDescent="0.2">
      <c r="A7078">
        <v>2</v>
      </c>
      <c r="B7078" t="s">
        <v>31</v>
      </c>
      <c r="C7078" t="s">
        <v>378</v>
      </c>
      <c r="D7078" t="s">
        <v>380</v>
      </c>
      <c r="E7078">
        <v>2</v>
      </c>
      <c r="F7078">
        <v>15</v>
      </c>
      <c r="G7078">
        <v>151.10800170898438</v>
      </c>
      <c r="H7078">
        <v>0.47277998924255371</v>
      </c>
      <c r="I7078">
        <v>2</v>
      </c>
      <c r="J7078">
        <v>2</v>
      </c>
    </row>
    <row r="7079" spans="1:10" x14ac:dyDescent="0.2">
      <c r="A7079">
        <v>3</v>
      </c>
      <c r="B7079" t="s">
        <v>32</v>
      </c>
      <c r="C7079" t="s">
        <v>378</v>
      </c>
      <c r="D7079" t="s">
        <v>380</v>
      </c>
      <c r="E7079">
        <v>2</v>
      </c>
      <c r="F7079">
        <v>15</v>
      </c>
      <c r="G7079">
        <v>119.48699951171875</v>
      </c>
      <c r="H7079">
        <v>0.37413999438285828</v>
      </c>
      <c r="I7079">
        <v>3</v>
      </c>
      <c r="J7079">
        <v>7</v>
      </c>
    </row>
    <row r="7080" spans="1:10" x14ac:dyDescent="0.2">
      <c r="A7080">
        <v>4</v>
      </c>
      <c r="B7080" t="s">
        <v>33</v>
      </c>
      <c r="C7080" t="s">
        <v>378</v>
      </c>
      <c r="D7080" t="s">
        <v>380</v>
      </c>
      <c r="E7080">
        <v>2</v>
      </c>
      <c r="F7080">
        <v>15</v>
      </c>
      <c r="G7080">
        <v>107.24500274658203</v>
      </c>
      <c r="H7080">
        <v>0.33583998680114746</v>
      </c>
      <c r="I7080">
        <v>2</v>
      </c>
      <c r="J7080">
        <v>2.4000000953674316</v>
      </c>
    </row>
    <row r="7081" spans="1:10" x14ac:dyDescent="0.2">
      <c r="A7081">
        <v>5</v>
      </c>
      <c r="B7081" t="s">
        <v>34</v>
      </c>
      <c r="C7081" t="s">
        <v>378</v>
      </c>
      <c r="D7081" t="s">
        <v>381</v>
      </c>
      <c r="E7081">
        <v>4</v>
      </c>
      <c r="F7081">
        <v>15</v>
      </c>
      <c r="G7081">
        <v>129.45700073242188</v>
      </c>
      <c r="H7081">
        <v>1.1910099983215332</v>
      </c>
      <c r="I7081">
        <v>4.9000000953674316</v>
      </c>
      <c r="J7081">
        <v>4.1999998092651367</v>
      </c>
    </row>
    <row r="7082" spans="1:10" x14ac:dyDescent="0.2">
      <c r="A7082">
        <v>6</v>
      </c>
      <c r="B7082" t="s">
        <v>35</v>
      </c>
      <c r="C7082" t="s">
        <v>378</v>
      </c>
      <c r="D7082" t="s">
        <v>381</v>
      </c>
      <c r="E7082">
        <v>4</v>
      </c>
      <c r="F7082">
        <v>15</v>
      </c>
      <c r="G7082">
        <v>90.679000854492188</v>
      </c>
      <c r="H7082">
        <v>0.83393001556396484</v>
      </c>
      <c r="I7082">
        <v>5.5</v>
      </c>
      <c r="J7082">
        <v>5.9000000953674316</v>
      </c>
    </row>
    <row r="7083" spans="1:10" x14ac:dyDescent="0.2">
      <c r="A7083">
        <v>7</v>
      </c>
      <c r="B7083" t="s">
        <v>36</v>
      </c>
      <c r="C7083" t="s">
        <v>378</v>
      </c>
      <c r="D7083" t="s">
        <v>381</v>
      </c>
      <c r="E7083">
        <v>4</v>
      </c>
      <c r="F7083">
        <v>15</v>
      </c>
      <c r="G7083">
        <v>77.502998352050781</v>
      </c>
      <c r="H7083">
        <v>0.71253997087478638</v>
      </c>
      <c r="I7083">
        <v>3.2999999523162842</v>
      </c>
      <c r="J7083">
        <v>4.0999999046325684</v>
      </c>
    </row>
    <row r="7084" spans="1:10" x14ac:dyDescent="0.2">
      <c r="A7084">
        <v>8</v>
      </c>
      <c r="B7084" t="s">
        <v>37</v>
      </c>
      <c r="C7084" t="s">
        <v>378</v>
      </c>
      <c r="D7084" t="s">
        <v>381</v>
      </c>
      <c r="E7084">
        <v>4</v>
      </c>
      <c r="F7084">
        <v>15</v>
      </c>
      <c r="G7084">
        <v>107.51300048828125</v>
      </c>
      <c r="H7084">
        <v>0.98900002241134644</v>
      </c>
      <c r="I7084">
        <v>7.5</v>
      </c>
      <c r="J7084">
        <v>3</v>
      </c>
    </row>
    <row r="7085" spans="1:10" x14ac:dyDescent="0.2">
      <c r="A7085">
        <v>9</v>
      </c>
      <c r="B7085" t="s">
        <v>38</v>
      </c>
      <c r="C7085" t="s">
        <v>378</v>
      </c>
      <c r="D7085" t="s">
        <v>382</v>
      </c>
      <c r="E7085">
        <v>5</v>
      </c>
      <c r="F7085">
        <v>15</v>
      </c>
      <c r="G7085">
        <v>134.93400573730469</v>
      </c>
      <c r="H7085">
        <v>0.19359999895095825</v>
      </c>
      <c r="I7085">
        <v>3.5</v>
      </c>
      <c r="J7085">
        <v>3.5999999046325684</v>
      </c>
    </row>
    <row r="7086" spans="1:10" x14ac:dyDescent="0.2">
      <c r="A7086">
        <v>10</v>
      </c>
      <c r="B7086" t="s">
        <v>39</v>
      </c>
      <c r="C7086" t="s">
        <v>378</v>
      </c>
      <c r="D7086" t="s">
        <v>382</v>
      </c>
      <c r="E7086">
        <v>5</v>
      </c>
      <c r="F7086">
        <v>15</v>
      </c>
      <c r="G7086">
        <v>146.42500305175781</v>
      </c>
      <c r="H7086">
        <v>0.21017999947071075</v>
      </c>
      <c r="I7086">
        <v>1</v>
      </c>
      <c r="J7086">
        <v>3.2999999523162842</v>
      </c>
    </row>
    <row r="7087" spans="1:10" x14ac:dyDescent="0.2">
      <c r="A7087">
        <v>11</v>
      </c>
      <c r="B7087" t="s">
        <v>40</v>
      </c>
      <c r="C7087" t="s">
        <v>378</v>
      </c>
      <c r="D7087" t="s">
        <v>382</v>
      </c>
      <c r="E7087">
        <v>5</v>
      </c>
      <c r="F7087">
        <v>15</v>
      </c>
      <c r="G7087">
        <v>191.38900756835938</v>
      </c>
      <c r="H7087">
        <v>0.27485001087188721</v>
      </c>
      <c r="I7087">
        <v>3</v>
      </c>
      <c r="J7087">
        <v>4</v>
      </c>
    </row>
    <row r="7089" spans="1:10" x14ac:dyDescent="0.2">
      <c r="A7089" t="s">
        <v>21</v>
      </c>
      <c r="B7089" t="s">
        <v>22</v>
      </c>
      <c r="C7089" t="s">
        <v>383</v>
      </c>
      <c r="D7089" t="s">
        <v>384</v>
      </c>
      <c r="E7089" t="s">
        <v>385</v>
      </c>
      <c r="F7089" t="s">
        <v>386</v>
      </c>
      <c r="G7089" t="s">
        <v>387</v>
      </c>
      <c r="H7089" t="s">
        <v>388</v>
      </c>
      <c r="I7089" t="s">
        <v>389</v>
      </c>
      <c r="J7089" t="s">
        <v>390</v>
      </c>
    </row>
    <row r="7090" spans="1:10" x14ac:dyDescent="0.2">
      <c r="A7090">
        <v>1</v>
      </c>
      <c r="B7090" t="s">
        <v>30</v>
      </c>
      <c r="C7090">
        <v>10</v>
      </c>
      <c r="D7090">
        <v>5</v>
      </c>
      <c r="E7090">
        <v>1</v>
      </c>
      <c r="F7090">
        <v>64</v>
      </c>
      <c r="G7090">
        <v>1630</v>
      </c>
      <c r="H7090">
        <v>0.69999998807907104</v>
      </c>
      <c r="I7090">
        <v>9.3000001907348633</v>
      </c>
      <c r="J7090" t="s">
        <v>391</v>
      </c>
    </row>
    <row r="7091" spans="1:10" x14ac:dyDescent="0.2">
      <c r="A7091">
        <v>2</v>
      </c>
      <c r="B7091" t="s">
        <v>31</v>
      </c>
      <c r="C7091">
        <v>20</v>
      </c>
      <c r="D7091">
        <v>10</v>
      </c>
      <c r="E7091">
        <v>0</v>
      </c>
      <c r="F7091">
        <v>64</v>
      </c>
      <c r="G7091">
        <v>1686</v>
      </c>
      <c r="H7091">
        <v>0.69999998807907104</v>
      </c>
      <c r="I7091" t="s">
        <v>392</v>
      </c>
      <c r="J7091" t="s">
        <v>393</v>
      </c>
    </row>
    <row r="7092" spans="1:10" x14ac:dyDescent="0.2">
      <c r="A7092">
        <v>3</v>
      </c>
      <c r="B7092" t="s">
        <v>32</v>
      </c>
      <c r="C7092">
        <v>20</v>
      </c>
      <c r="D7092">
        <v>10</v>
      </c>
      <c r="E7092">
        <v>0</v>
      </c>
      <c r="F7092">
        <v>64</v>
      </c>
      <c r="G7092">
        <v>1672</v>
      </c>
      <c r="H7092">
        <v>0.69999998807907104</v>
      </c>
      <c r="I7092" t="s">
        <v>392</v>
      </c>
      <c r="J7092" t="s">
        <v>393</v>
      </c>
    </row>
    <row r="7093" spans="1:10" x14ac:dyDescent="0.2">
      <c r="A7093">
        <v>4</v>
      </c>
      <c r="B7093" t="s">
        <v>33</v>
      </c>
      <c r="C7093">
        <v>20</v>
      </c>
      <c r="D7093">
        <v>10</v>
      </c>
      <c r="E7093">
        <v>1</v>
      </c>
      <c r="F7093">
        <v>64</v>
      </c>
      <c r="G7093">
        <v>1664</v>
      </c>
      <c r="H7093">
        <v>0.69999998807907104</v>
      </c>
      <c r="I7093" t="s">
        <v>392</v>
      </c>
      <c r="J7093" t="s">
        <v>393</v>
      </c>
    </row>
    <row r="7094" spans="1:10" x14ac:dyDescent="0.2">
      <c r="A7094">
        <v>5</v>
      </c>
      <c r="B7094" t="s">
        <v>34</v>
      </c>
      <c r="C7094">
        <v>10</v>
      </c>
      <c r="D7094">
        <v>5</v>
      </c>
      <c r="E7094">
        <v>1</v>
      </c>
      <c r="F7094">
        <v>32</v>
      </c>
      <c r="G7094">
        <v>1658</v>
      </c>
      <c r="H7094">
        <v>0.69999998807907104</v>
      </c>
      <c r="I7094">
        <v>9.3000001907348633</v>
      </c>
      <c r="J7094" t="s">
        <v>391</v>
      </c>
    </row>
    <row r="7095" spans="1:10" x14ac:dyDescent="0.2">
      <c r="A7095">
        <v>6</v>
      </c>
      <c r="B7095" t="s">
        <v>35</v>
      </c>
      <c r="C7095">
        <v>20</v>
      </c>
      <c r="D7095">
        <v>10</v>
      </c>
      <c r="E7095">
        <v>1</v>
      </c>
      <c r="F7095">
        <v>32</v>
      </c>
      <c r="G7095">
        <v>1632</v>
      </c>
      <c r="H7095">
        <v>0.69999998807907104</v>
      </c>
      <c r="I7095">
        <v>9.3000001907348633</v>
      </c>
      <c r="J7095" t="s">
        <v>391</v>
      </c>
    </row>
    <row r="7096" spans="1:10" x14ac:dyDescent="0.2">
      <c r="A7096">
        <v>7</v>
      </c>
      <c r="B7096" t="s">
        <v>36</v>
      </c>
      <c r="C7096">
        <v>20</v>
      </c>
      <c r="D7096">
        <v>10</v>
      </c>
      <c r="E7096">
        <v>1</v>
      </c>
      <c r="F7096">
        <v>32</v>
      </c>
      <c r="G7096">
        <v>1622</v>
      </c>
      <c r="H7096">
        <v>0.69999998807907104</v>
      </c>
      <c r="I7096">
        <v>9.3000001907348633</v>
      </c>
      <c r="J7096" t="s">
        <v>391</v>
      </c>
    </row>
    <row r="7097" spans="1:10" x14ac:dyDescent="0.2">
      <c r="A7097">
        <v>8</v>
      </c>
      <c r="B7097" t="s">
        <v>37</v>
      </c>
      <c r="C7097">
        <v>20</v>
      </c>
      <c r="D7097">
        <v>10</v>
      </c>
      <c r="E7097">
        <v>1</v>
      </c>
      <c r="F7097">
        <v>32</v>
      </c>
      <c r="G7097">
        <v>1642</v>
      </c>
      <c r="H7097">
        <v>0.69999998807907104</v>
      </c>
      <c r="I7097">
        <v>9.3000001907348633</v>
      </c>
      <c r="J7097" t="s">
        <v>391</v>
      </c>
    </row>
    <row r="7098" spans="1:10" x14ac:dyDescent="0.2">
      <c r="A7098">
        <v>9</v>
      </c>
      <c r="B7098" t="s">
        <v>38</v>
      </c>
      <c r="C7098">
        <v>20</v>
      </c>
      <c r="D7098">
        <v>10</v>
      </c>
      <c r="E7098">
        <v>1</v>
      </c>
      <c r="F7098">
        <v>32</v>
      </c>
      <c r="G7098">
        <v>1690</v>
      </c>
      <c r="H7098">
        <v>0.69999998807907104</v>
      </c>
      <c r="I7098" t="s">
        <v>392</v>
      </c>
      <c r="J7098" t="s">
        <v>393</v>
      </c>
    </row>
    <row r="7099" spans="1:10" x14ac:dyDescent="0.2">
      <c r="A7099">
        <v>10</v>
      </c>
      <c r="B7099" t="s">
        <v>39</v>
      </c>
      <c r="C7099">
        <v>30</v>
      </c>
      <c r="D7099">
        <v>15</v>
      </c>
      <c r="E7099">
        <v>0</v>
      </c>
      <c r="F7099">
        <v>32</v>
      </c>
      <c r="G7099">
        <v>1706</v>
      </c>
      <c r="H7099">
        <v>0.69999998807907104</v>
      </c>
      <c r="I7099" t="s">
        <v>392</v>
      </c>
      <c r="J7099" t="s">
        <v>393</v>
      </c>
    </row>
    <row r="7100" spans="1:10" x14ac:dyDescent="0.2">
      <c r="A7100">
        <v>11</v>
      </c>
      <c r="B7100" t="s">
        <v>40</v>
      </c>
      <c r="C7100">
        <v>30</v>
      </c>
      <c r="D7100">
        <v>15</v>
      </c>
      <c r="E7100">
        <v>1</v>
      </c>
      <c r="F7100">
        <v>32</v>
      </c>
      <c r="G7100">
        <v>1738</v>
      </c>
      <c r="H7100">
        <v>0.69999998807907104</v>
      </c>
      <c r="I7100" t="s">
        <v>392</v>
      </c>
      <c r="J7100" t="s">
        <v>393</v>
      </c>
    </row>
    <row r="7102" spans="1:10" x14ac:dyDescent="0.2">
      <c r="A7102" t="s">
        <v>394</v>
      </c>
    </row>
    <row r="7103" spans="1:10" x14ac:dyDescent="0.2">
      <c r="A7103" t="s">
        <v>395</v>
      </c>
      <c r="B7103" t="s">
        <v>396</v>
      </c>
      <c r="C7103">
        <v>2</v>
      </c>
      <c r="D7103">
        <v>3</v>
      </c>
      <c r="E7103">
        <v>4</v>
      </c>
      <c r="F7103">
        <v>5</v>
      </c>
    </row>
    <row r="7104" spans="1:10" x14ac:dyDescent="0.2">
      <c r="A7104">
        <v>1</v>
      </c>
      <c r="B7104" t="s">
        <v>397</v>
      </c>
      <c r="C7104" t="s">
        <v>398</v>
      </c>
      <c r="D7104" t="s">
        <v>392</v>
      </c>
      <c r="E7104" t="s">
        <v>399</v>
      </c>
      <c r="F7104" t="s">
        <v>400</v>
      </c>
    </row>
    <row r="7105" spans="1:8" x14ac:dyDescent="0.2">
      <c r="A7105">
        <v>2</v>
      </c>
      <c r="B7105" t="s">
        <v>392</v>
      </c>
      <c r="C7105" t="s">
        <v>401</v>
      </c>
      <c r="D7105" t="s">
        <v>392</v>
      </c>
      <c r="E7105" t="s">
        <v>402</v>
      </c>
      <c r="F7105" t="s">
        <v>403</v>
      </c>
    </row>
    <row r="7106" spans="1:8" x14ac:dyDescent="0.2">
      <c r="A7106">
        <v>3</v>
      </c>
      <c r="B7106" t="s">
        <v>392</v>
      </c>
      <c r="C7106" t="s">
        <v>404</v>
      </c>
      <c r="D7106" t="s">
        <v>392</v>
      </c>
      <c r="E7106" t="s">
        <v>405</v>
      </c>
      <c r="F7106" t="s">
        <v>40</v>
      </c>
    </row>
    <row r="7107" spans="1:8" x14ac:dyDescent="0.2">
      <c r="A7107">
        <v>4</v>
      </c>
      <c r="B7107" t="s">
        <v>392</v>
      </c>
      <c r="C7107" t="s">
        <v>392</v>
      </c>
      <c r="D7107" t="s">
        <v>392</v>
      </c>
      <c r="E7107" t="s">
        <v>406</v>
      </c>
      <c r="F7107" t="s">
        <v>392</v>
      </c>
    </row>
    <row r="7109" spans="1:8" x14ac:dyDescent="0.2">
      <c r="A7109" t="s">
        <v>407</v>
      </c>
    </row>
    <row r="7111" spans="1:8" x14ac:dyDescent="0.2">
      <c r="A7111" t="s">
        <v>408</v>
      </c>
    </row>
    <row r="7112" spans="1:8" x14ac:dyDescent="0.2">
      <c r="A7112" t="s">
        <v>21</v>
      </c>
      <c r="B7112" t="s">
        <v>22</v>
      </c>
      <c r="C7112" t="s">
        <v>409</v>
      </c>
      <c r="D7112" t="s">
        <v>43</v>
      </c>
      <c r="E7112" t="s">
        <v>410</v>
      </c>
      <c r="F7112" t="s">
        <v>46</v>
      </c>
      <c r="G7112" t="s">
        <v>47</v>
      </c>
      <c r="H7112" t="s">
        <v>30</v>
      </c>
    </row>
    <row r="7113" spans="1:8" x14ac:dyDescent="0.2">
      <c r="A7113">
        <v>1</v>
      </c>
      <c r="B7113" t="s">
        <v>30</v>
      </c>
      <c r="C7113" t="s">
        <v>411</v>
      </c>
      <c r="D7113">
        <v>3.7672998905181885</v>
      </c>
      <c r="E7113">
        <v>3.4723999500274658</v>
      </c>
      <c r="F7113">
        <v>21.532199859619141</v>
      </c>
      <c r="G7113">
        <v>0.16130000352859497</v>
      </c>
      <c r="H7113">
        <v>1</v>
      </c>
    </row>
    <row r="7114" spans="1:8" x14ac:dyDescent="0.2">
      <c r="A7114">
        <v>2</v>
      </c>
      <c r="B7114" t="s">
        <v>31</v>
      </c>
      <c r="C7114" t="s">
        <v>412</v>
      </c>
      <c r="D7114">
        <v>7.5739998817443848</v>
      </c>
      <c r="E7114">
        <v>1.614799976348877</v>
      </c>
      <c r="F7114">
        <v>1.996399998664856</v>
      </c>
      <c r="G7114">
        <v>0.80889999866485596</v>
      </c>
      <c r="H7114">
        <v>1</v>
      </c>
    </row>
    <row r="7115" spans="1:8" x14ac:dyDescent="0.2">
      <c r="A7115">
        <v>3</v>
      </c>
      <c r="B7115" t="s">
        <v>50</v>
      </c>
      <c r="C7115" t="s">
        <v>413</v>
      </c>
      <c r="D7115">
        <v>15.250300407409668</v>
      </c>
      <c r="E7115">
        <v>1.0709999799728394</v>
      </c>
      <c r="F7115">
        <v>1.2035000324249268</v>
      </c>
      <c r="G7115">
        <v>0.88969999551773071</v>
      </c>
      <c r="H7115">
        <v>1.0002000331878662</v>
      </c>
    </row>
    <row r="7116" spans="1:8" x14ac:dyDescent="0.2">
      <c r="A7116">
        <v>4</v>
      </c>
      <c r="B7116" t="s">
        <v>51</v>
      </c>
      <c r="C7116" t="s">
        <v>414</v>
      </c>
      <c r="D7116">
        <v>24.793899536132812</v>
      </c>
      <c r="E7116">
        <v>0.86309999227523804</v>
      </c>
      <c r="F7116">
        <v>0.93500000238418579</v>
      </c>
      <c r="G7116">
        <v>0.92309999465942383</v>
      </c>
      <c r="H7116">
        <v>1.0001000165939331</v>
      </c>
    </row>
    <row r="7117" spans="1:8" x14ac:dyDescent="0.2">
      <c r="A7117">
        <v>5</v>
      </c>
      <c r="B7117" t="s">
        <v>52</v>
      </c>
      <c r="C7117" t="s">
        <v>415</v>
      </c>
      <c r="D7117">
        <v>11.592599868774414</v>
      </c>
      <c r="E7117">
        <v>5.3768000602722168</v>
      </c>
      <c r="F7117">
        <v>10.723799705505371</v>
      </c>
      <c r="G7117">
        <v>0.49950000643730164</v>
      </c>
      <c r="H7117">
        <v>1.0038000345230103</v>
      </c>
    </row>
    <row r="7118" spans="1:8" x14ac:dyDescent="0.2">
      <c r="A7118">
        <v>6</v>
      </c>
      <c r="B7118" t="s">
        <v>53</v>
      </c>
      <c r="C7118" t="s">
        <v>416</v>
      </c>
      <c r="D7118">
        <v>21.579999923706055</v>
      </c>
      <c r="E7118">
        <v>3.6456000804901123</v>
      </c>
      <c r="F7118">
        <v>5.8873000144958496</v>
      </c>
      <c r="G7118">
        <v>0.61500000953674316</v>
      </c>
      <c r="H7118">
        <v>1.0068999528884888</v>
      </c>
    </row>
    <row r="7119" spans="1:8" x14ac:dyDescent="0.2">
      <c r="A7119">
        <v>7</v>
      </c>
      <c r="B7119" t="s">
        <v>54</v>
      </c>
      <c r="C7119" t="s">
        <v>414</v>
      </c>
      <c r="D7119">
        <v>55.340999603271484</v>
      </c>
      <c r="E7119">
        <v>3.2097001075744629</v>
      </c>
      <c r="F7119">
        <v>4.4021000862121582</v>
      </c>
      <c r="G7119">
        <v>0.72850000858306885</v>
      </c>
      <c r="H7119">
        <v>1.0009000301361084</v>
      </c>
    </row>
    <row r="7120" spans="1:8" x14ac:dyDescent="0.2">
      <c r="A7120">
        <v>8</v>
      </c>
      <c r="B7120" t="s">
        <v>55</v>
      </c>
      <c r="C7120" t="s">
        <v>416</v>
      </c>
      <c r="D7120">
        <v>20.350000381469727</v>
      </c>
      <c r="E7120">
        <v>4.6729998588562012</v>
      </c>
      <c r="F7120">
        <v>7.9214000701904297</v>
      </c>
      <c r="G7120">
        <v>0.58609998226165771</v>
      </c>
      <c r="H7120">
        <v>1.0065000057220459</v>
      </c>
    </row>
    <row r="7121" spans="1:9" x14ac:dyDescent="0.2">
      <c r="A7121">
        <v>9</v>
      </c>
      <c r="B7121" t="s">
        <v>56</v>
      </c>
      <c r="C7121" t="s">
        <v>417</v>
      </c>
      <c r="D7121">
        <v>23.877099990844727</v>
      </c>
      <c r="E7121">
        <v>0.19910000264644623</v>
      </c>
      <c r="F7121">
        <v>0.20250000059604645</v>
      </c>
      <c r="G7121">
        <v>0.98320001363754272</v>
      </c>
      <c r="H7121">
        <v>1</v>
      </c>
    </row>
    <row r="7122" spans="1:9" x14ac:dyDescent="0.2">
      <c r="A7122">
        <v>10</v>
      </c>
      <c r="B7122" t="s">
        <v>57</v>
      </c>
      <c r="C7122" t="s">
        <v>418</v>
      </c>
      <c r="D7122">
        <v>42.30059814453125</v>
      </c>
      <c r="E7122">
        <v>0.26780000329017639</v>
      </c>
      <c r="F7122">
        <v>0.27369999885559082</v>
      </c>
      <c r="G7122">
        <v>0.97869998216629028</v>
      </c>
      <c r="H7122">
        <v>1</v>
      </c>
    </row>
    <row r="7123" spans="1:9" x14ac:dyDescent="0.2">
      <c r="A7123">
        <v>11</v>
      </c>
      <c r="B7123" t="s">
        <v>58</v>
      </c>
      <c r="C7123" t="s">
        <v>419</v>
      </c>
      <c r="D7123">
        <v>99.9833984375</v>
      </c>
      <c r="E7123">
        <v>0.59130001068115234</v>
      </c>
      <c r="F7123">
        <v>0.60600000619888306</v>
      </c>
      <c r="G7123">
        <v>0.9757000207901001</v>
      </c>
      <c r="H7123">
        <v>1</v>
      </c>
    </row>
    <row r="7125" spans="1:9" x14ac:dyDescent="0.2">
      <c r="A7125" t="s">
        <v>420</v>
      </c>
    </row>
    <row r="7126" spans="1:9" x14ac:dyDescent="0.2">
      <c r="A7126" t="s">
        <v>21</v>
      </c>
      <c r="B7126" t="s">
        <v>22</v>
      </c>
      <c r="C7126" t="s">
        <v>421</v>
      </c>
      <c r="D7126" t="s">
        <v>24</v>
      </c>
      <c r="E7126" t="s">
        <v>422</v>
      </c>
      <c r="F7126" t="s">
        <v>423</v>
      </c>
      <c r="G7126" t="s">
        <v>27</v>
      </c>
      <c r="H7126" t="s">
        <v>424</v>
      </c>
      <c r="I7126" t="s">
        <v>425</v>
      </c>
    </row>
    <row r="7127" spans="1:9" x14ac:dyDescent="0.2">
      <c r="A7127">
        <v>1</v>
      </c>
      <c r="B7127" t="s">
        <v>30</v>
      </c>
      <c r="C7127">
        <v>2.0010000767456404E-8</v>
      </c>
      <c r="D7127">
        <v>518.70001220703125</v>
      </c>
      <c r="E7127">
        <v>137.5</v>
      </c>
      <c r="F7127">
        <v>84</v>
      </c>
      <c r="G7127">
        <v>0.74000000953674316</v>
      </c>
      <c r="H7127" t="s">
        <v>426</v>
      </c>
      <c r="I7127" t="s">
        <v>427</v>
      </c>
    </row>
    <row r="7128" spans="1:9" x14ac:dyDescent="0.2">
      <c r="A7128">
        <v>2</v>
      </c>
      <c r="B7128" t="s">
        <v>31</v>
      </c>
      <c r="C7128">
        <v>2.0010000767456404E-8</v>
      </c>
      <c r="D7128">
        <v>2201.199951171875</v>
      </c>
      <c r="E7128">
        <v>15.699999809265137</v>
      </c>
      <c r="F7128">
        <v>11</v>
      </c>
      <c r="G7128">
        <v>0.30000001192092896</v>
      </c>
      <c r="H7128" t="s">
        <v>426</v>
      </c>
      <c r="I7128" t="s">
        <v>428</v>
      </c>
    </row>
    <row r="7129" spans="1:9" x14ac:dyDescent="0.2">
      <c r="A7129">
        <v>3</v>
      </c>
      <c r="B7129" t="s">
        <v>32</v>
      </c>
      <c r="C7129">
        <v>2.0010000767456404E-8</v>
      </c>
      <c r="D7129">
        <v>5679.7998046875</v>
      </c>
      <c r="E7129">
        <v>33.599998474121094</v>
      </c>
      <c r="F7129">
        <v>22.700000762939453</v>
      </c>
      <c r="G7129">
        <v>0.18999999761581421</v>
      </c>
      <c r="H7129" t="s">
        <v>426</v>
      </c>
      <c r="I7129" t="s">
        <v>429</v>
      </c>
    </row>
    <row r="7130" spans="1:9" x14ac:dyDescent="0.2">
      <c r="A7130">
        <v>4</v>
      </c>
      <c r="B7130" t="s">
        <v>33</v>
      </c>
      <c r="C7130">
        <v>1.9990000765801597E-8</v>
      </c>
      <c r="D7130">
        <v>9333.5</v>
      </c>
      <c r="E7130">
        <v>48.799999237060547</v>
      </c>
      <c r="F7130">
        <v>43.299999237060547</v>
      </c>
      <c r="G7130">
        <v>0.15000000596046448</v>
      </c>
      <c r="H7130" t="s">
        <v>426</v>
      </c>
      <c r="I7130" t="s">
        <v>430</v>
      </c>
    </row>
    <row r="7131" spans="1:9" x14ac:dyDescent="0.2">
      <c r="A7131">
        <v>5</v>
      </c>
      <c r="B7131" t="s">
        <v>34</v>
      </c>
      <c r="C7131">
        <v>1.9990000765801597E-8</v>
      </c>
      <c r="D7131">
        <v>946.0999755859375</v>
      </c>
      <c r="E7131">
        <v>8</v>
      </c>
      <c r="F7131">
        <v>6</v>
      </c>
      <c r="G7131">
        <v>0.46000000834465027</v>
      </c>
      <c r="H7131" t="s">
        <v>426</v>
      </c>
      <c r="I7131" t="s">
        <v>431</v>
      </c>
    </row>
    <row r="7132" spans="1:9" x14ac:dyDescent="0.2">
      <c r="A7132">
        <v>6</v>
      </c>
      <c r="B7132" t="s">
        <v>35</v>
      </c>
      <c r="C7132">
        <v>1.9999999878450581E-8</v>
      </c>
      <c r="D7132">
        <v>3476.10009765625</v>
      </c>
      <c r="E7132">
        <v>37.200000762939453</v>
      </c>
      <c r="F7132">
        <v>18.200000762939453</v>
      </c>
      <c r="G7132">
        <v>0.23999999463558197</v>
      </c>
      <c r="H7132" t="s">
        <v>426</v>
      </c>
      <c r="I7132" t="s">
        <v>432</v>
      </c>
    </row>
    <row r="7133" spans="1:9" x14ac:dyDescent="0.2">
      <c r="A7133">
        <v>7</v>
      </c>
      <c r="B7133" t="s">
        <v>36</v>
      </c>
      <c r="C7133">
        <v>1.9990000765801597E-8</v>
      </c>
      <c r="D7133">
        <v>10542.5</v>
      </c>
      <c r="E7133">
        <v>126.69999694824219</v>
      </c>
      <c r="F7133">
        <v>38.400001525878906</v>
      </c>
      <c r="G7133">
        <v>0.14000000059604645</v>
      </c>
      <c r="H7133" t="s">
        <v>426</v>
      </c>
      <c r="I7133" t="s">
        <v>430</v>
      </c>
    </row>
    <row r="7134" spans="1:9" x14ac:dyDescent="0.2">
      <c r="A7134">
        <v>8</v>
      </c>
      <c r="B7134" t="s">
        <v>37</v>
      </c>
      <c r="C7134">
        <v>1.9999999878450581E-8</v>
      </c>
      <c r="D7134">
        <v>2742.5</v>
      </c>
      <c r="E7134">
        <v>17.200000762939453</v>
      </c>
      <c r="F7134">
        <v>15</v>
      </c>
      <c r="G7134">
        <v>0.27000001072883606</v>
      </c>
      <c r="H7134" t="s">
        <v>426</v>
      </c>
      <c r="I7134" t="s">
        <v>432</v>
      </c>
    </row>
    <row r="7135" spans="1:9" x14ac:dyDescent="0.2">
      <c r="A7135">
        <v>9</v>
      </c>
      <c r="B7135" t="s">
        <v>38</v>
      </c>
      <c r="C7135">
        <v>1.9990000765801597E-8</v>
      </c>
      <c r="D7135">
        <v>2234.10009765625</v>
      </c>
      <c r="E7135">
        <v>26</v>
      </c>
      <c r="F7135">
        <v>23.200000762939453</v>
      </c>
      <c r="G7135">
        <v>0.30000001192092896</v>
      </c>
      <c r="H7135" t="s">
        <v>426</v>
      </c>
      <c r="I7135" t="s">
        <v>433</v>
      </c>
    </row>
    <row r="7136" spans="1:9" x14ac:dyDescent="0.2">
      <c r="A7136">
        <v>10</v>
      </c>
      <c r="B7136" t="s">
        <v>39</v>
      </c>
      <c r="C7136">
        <v>1.9990000765801597E-8</v>
      </c>
      <c r="D7136">
        <v>3787.300048828125</v>
      </c>
      <c r="E7136">
        <v>69.599998474121094</v>
      </c>
      <c r="F7136">
        <v>20.200000762939453</v>
      </c>
      <c r="G7136">
        <v>0.23000000417232513</v>
      </c>
      <c r="H7136" t="s">
        <v>426</v>
      </c>
      <c r="I7136" t="s">
        <v>434</v>
      </c>
    </row>
    <row r="7137" spans="1:9" x14ac:dyDescent="0.2">
      <c r="A7137">
        <v>11</v>
      </c>
      <c r="B7137" t="s">
        <v>40</v>
      </c>
      <c r="C7137">
        <v>2.0010000767456404E-8</v>
      </c>
      <c r="D7137">
        <v>4901</v>
      </c>
      <c r="E7137">
        <v>11.699999809265137</v>
      </c>
      <c r="F7137">
        <v>9.8999996185302734</v>
      </c>
      <c r="G7137">
        <v>0.20000000298023224</v>
      </c>
      <c r="H7137" t="s">
        <v>426</v>
      </c>
      <c r="I7137" t="s">
        <v>435</v>
      </c>
    </row>
    <row r="7139" spans="1:9" x14ac:dyDescent="0.2">
      <c r="A7139" t="s">
        <v>62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FE1699-9F34-A342-8F60-1B804B019D29}">
  <dimension ref="A1:D13"/>
  <sheetViews>
    <sheetView workbookViewId="0">
      <selection activeCell="EG3" sqref="DD3:EG28"/>
    </sheetView>
  </sheetViews>
  <sheetFormatPr baseColWidth="10" defaultColWidth="10.83203125" defaultRowHeight="15" x14ac:dyDescent="0.2"/>
  <sheetData>
    <row r="1" spans="1:4" x14ac:dyDescent="0.2">
      <c r="B1" s="5" t="s">
        <v>818</v>
      </c>
      <c r="C1" s="5" t="s">
        <v>813</v>
      </c>
      <c r="D1" s="5" t="s">
        <v>814</v>
      </c>
    </row>
    <row r="2" spans="1:4" x14ac:dyDescent="0.2">
      <c r="A2" s="5" t="s">
        <v>54</v>
      </c>
      <c r="B2" s="7">
        <v>60.084800000000001</v>
      </c>
      <c r="C2" s="7">
        <v>1</v>
      </c>
      <c r="D2" s="7">
        <v>2</v>
      </c>
    </row>
    <row r="3" spans="1:4" x14ac:dyDescent="0.2">
      <c r="A3" s="5" t="s">
        <v>58</v>
      </c>
      <c r="B3" s="7">
        <v>79.898799999999994</v>
      </c>
      <c r="C3" s="7">
        <v>1</v>
      </c>
      <c r="D3" s="7">
        <v>2</v>
      </c>
    </row>
    <row r="4" spans="1:4" x14ac:dyDescent="0.2">
      <c r="A4" s="5" t="s">
        <v>53</v>
      </c>
      <c r="B4" s="7">
        <v>101.96128</v>
      </c>
      <c r="C4" s="7">
        <v>2</v>
      </c>
      <c r="D4" s="7">
        <v>3</v>
      </c>
    </row>
    <row r="5" spans="1:4" x14ac:dyDescent="0.2">
      <c r="A5" s="5" t="s">
        <v>810</v>
      </c>
      <c r="B5" s="7">
        <v>159.69220000000001</v>
      </c>
      <c r="C5" s="7">
        <v>2</v>
      </c>
      <c r="D5" s="7">
        <v>3</v>
      </c>
    </row>
    <row r="6" spans="1:4" x14ac:dyDescent="0.2">
      <c r="A6" s="5" t="s">
        <v>56</v>
      </c>
      <c r="B6" s="7">
        <v>71.846400000000003</v>
      </c>
      <c r="C6" s="7">
        <v>1</v>
      </c>
      <c r="D6" s="7">
        <v>1</v>
      </c>
    </row>
    <row r="7" spans="1:4" x14ac:dyDescent="0.2">
      <c r="A7" s="5" t="s">
        <v>57</v>
      </c>
      <c r="B7" s="7">
        <v>70.937399999999997</v>
      </c>
      <c r="C7" s="7">
        <v>1</v>
      </c>
      <c r="D7" s="7">
        <v>1</v>
      </c>
    </row>
    <row r="8" spans="1:4" x14ac:dyDescent="0.2">
      <c r="A8" s="5" t="s">
        <v>55</v>
      </c>
      <c r="B8" s="7">
        <v>40.304400000000001</v>
      </c>
      <c r="C8" s="7">
        <v>1</v>
      </c>
      <c r="D8" s="7">
        <v>1</v>
      </c>
    </row>
    <row r="9" spans="1:4" x14ac:dyDescent="0.2">
      <c r="A9" s="5" t="s">
        <v>51</v>
      </c>
      <c r="B9" s="7">
        <v>56.0794</v>
      </c>
      <c r="C9" s="7">
        <v>1</v>
      </c>
      <c r="D9" s="7">
        <v>1</v>
      </c>
    </row>
    <row r="10" spans="1:4" x14ac:dyDescent="0.2">
      <c r="A10" s="5" t="s">
        <v>52</v>
      </c>
      <c r="B10" s="7">
        <v>61.978940000000001</v>
      </c>
      <c r="C10" s="7">
        <v>2</v>
      </c>
      <c r="D10" s="7">
        <v>1</v>
      </c>
    </row>
    <row r="11" spans="1:4" x14ac:dyDescent="0.2">
      <c r="A11" s="5" t="s">
        <v>50</v>
      </c>
      <c r="B11" s="7">
        <v>94.195400000000006</v>
      </c>
      <c r="C11" s="7">
        <v>2</v>
      </c>
      <c r="D11" s="7">
        <v>1</v>
      </c>
    </row>
    <row r="12" spans="1:4" x14ac:dyDescent="0.2">
      <c r="A12" s="5" t="s">
        <v>30</v>
      </c>
      <c r="B12" s="7">
        <v>18.998000000000001</v>
      </c>
      <c r="D12" s="7">
        <v>0</v>
      </c>
    </row>
    <row r="13" spans="1:4" x14ac:dyDescent="0.2">
      <c r="A13" s="5" t="s">
        <v>31</v>
      </c>
      <c r="B13" s="7">
        <v>35.450000000000003</v>
      </c>
      <c r="D13" s="7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R136"/>
  <sheetViews>
    <sheetView workbookViewId="0">
      <pane xSplit="4" ySplit="1" topLeftCell="S97" activePane="bottomRight" state="frozen"/>
      <selection activeCell="EG3" sqref="DD3:EG28"/>
      <selection pane="topRight" activeCell="EG3" sqref="DD3:EG28"/>
      <selection pane="bottomLeft" activeCell="EG3" sqref="DD3:EG28"/>
      <selection pane="bottomRight" activeCell="EG3" sqref="DD3:EG28"/>
    </sheetView>
  </sheetViews>
  <sheetFormatPr baseColWidth="10" defaultColWidth="8.83203125" defaultRowHeight="15" x14ac:dyDescent="0.2"/>
  <cols>
    <col min="4" max="4" width="15" bestFit="1" customWidth="1"/>
    <col min="5" max="14" width="8.83203125" customWidth="1"/>
    <col min="27" max="37" width="0" hidden="1" customWidth="1"/>
    <col min="50" max="148" width="0" hidden="1" customWidth="1"/>
  </cols>
  <sheetData>
    <row r="1" spans="1:148" x14ac:dyDescent="0.2">
      <c r="A1" t="s">
        <v>436</v>
      </c>
      <c r="B1" t="s">
        <v>3</v>
      </c>
      <c r="C1" t="s">
        <v>437</v>
      </c>
      <c r="D1" t="s">
        <v>6</v>
      </c>
      <c r="E1" t="s">
        <v>440</v>
      </c>
      <c r="F1" t="s">
        <v>442</v>
      </c>
      <c r="G1" t="s">
        <v>444</v>
      </c>
      <c r="H1" t="s">
        <v>445</v>
      </c>
      <c r="I1" t="s">
        <v>446</v>
      </c>
      <c r="J1" t="s">
        <v>447</v>
      </c>
      <c r="K1" t="s">
        <v>448</v>
      </c>
      <c r="L1" t="s">
        <v>449</v>
      </c>
      <c r="M1" t="s">
        <v>450</v>
      </c>
      <c r="N1" t="s">
        <v>451</v>
      </c>
      <c r="O1" t="s">
        <v>458</v>
      </c>
      <c r="P1" t="s">
        <v>462</v>
      </c>
      <c r="Q1" t="s">
        <v>457</v>
      </c>
      <c r="R1" t="s">
        <v>460</v>
      </c>
      <c r="S1" t="s">
        <v>461</v>
      </c>
      <c r="T1" t="s">
        <v>459</v>
      </c>
      <c r="U1" t="s">
        <v>455</v>
      </c>
      <c r="V1" t="s">
        <v>456</v>
      </c>
      <c r="W1" t="s">
        <v>454</v>
      </c>
      <c r="X1" t="s">
        <v>452</v>
      </c>
      <c r="Y1" t="s">
        <v>453</v>
      </c>
      <c r="Z1" t="s">
        <v>463</v>
      </c>
      <c r="AA1" t="s">
        <v>464</v>
      </c>
      <c r="AB1" t="s">
        <v>465</v>
      </c>
      <c r="AC1" t="s">
        <v>466</v>
      </c>
      <c r="AD1" t="s">
        <v>467</v>
      </c>
      <c r="AE1" t="s">
        <v>468</v>
      </c>
      <c r="AF1" t="s">
        <v>469</v>
      </c>
      <c r="AG1" t="s">
        <v>470</v>
      </c>
      <c r="AH1" t="s">
        <v>471</v>
      </c>
      <c r="AI1" t="s">
        <v>472</v>
      </c>
      <c r="AJ1" t="s">
        <v>473</v>
      </c>
      <c r="AK1" t="s">
        <v>474</v>
      </c>
      <c r="AL1" t="s">
        <v>481</v>
      </c>
      <c r="AM1" t="s">
        <v>480</v>
      </c>
      <c r="AN1" t="s">
        <v>477</v>
      </c>
      <c r="AO1" t="s">
        <v>479</v>
      </c>
      <c r="AP1" t="s">
        <v>478</v>
      </c>
      <c r="AQ1" t="s">
        <v>482</v>
      </c>
      <c r="AR1" t="s">
        <v>483</v>
      </c>
      <c r="AS1" t="s">
        <v>485</v>
      </c>
      <c r="AT1" t="s">
        <v>484</v>
      </c>
      <c r="AU1" t="s">
        <v>475</v>
      </c>
      <c r="AV1" t="s">
        <v>476</v>
      </c>
      <c r="AW1" t="s">
        <v>486</v>
      </c>
      <c r="AX1" t="s">
        <v>487</v>
      </c>
      <c r="AY1" t="s">
        <v>488</v>
      </c>
      <c r="AZ1" t="s">
        <v>489</v>
      </c>
      <c r="BA1" t="s">
        <v>490</v>
      </c>
      <c r="BB1" t="s">
        <v>491</v>
      </c>
      <c r="BC1" t="s">
        <v>492</v>
      </c>
      <c r="BD1" t="s">
        <v>493</v>
      </c>
      <c r="BE1" t="s">
        <v>494</v>
      </c>
      <c r="BF1" t="s">
        <v>495</v>
      </c>
      <c r="BG1" t="s">
        <v>496</v>
      </c>
      <c r="BH1" t="s">
        <v>497</v>
      </c>
      <c r="BI1" t="s">
        <v>498</v>
      </c>
      <c r="BJ1" t="s">
        <v>499</v>
      </c>
      <c r="BK1" t="s">
        <v>500</v>
      </c>
      <c r="BL1" t="s">
        <v>501</v>
      </c>
      <c r="BM1" t="s">
        <v>502</v>
      </c>
      <c r="BN1" t="s">
        <v>503</v>
      </c>
      <c r="BO1" t="s">
        <v>504</v>
      </c>
      <c r="BP1" t="s">
        <v>505</v>
      </c>
      <c r="BQ1" t="s">
        <v>506</v>
      </c>
      <c r="BR1" t="s">
        <v>507</v>
      </c>
      <c r="BS1" t="s">
        <v>508</v>
      </c>
      <c r="BT1" t="s">
        <v>509</v>
      </c>
      <c r="BU1" t="s">
        <v>510</v>
      </c>
      <c r="BV1" t="s">
        <v>511</v>
      </c>
      <c r="BW1" t="s">
        <v>512</v>
      </c>
      <c r="BX1" t="s">
        <v>513</v>
      </c>
      <c r="BY1" t="s">
        <v>514</v>
      </c>
      <c r="BZ1" t="s">
        <v>515</v>
      </c>
      <c r="CA1" t="s">
        <v>516</v>
      </c>
      <c r="CB1" t="s">
        <v>517</v>
      </c>
      <c r="CC1" t="s">
        <v>518</v>
      </c>
      <c r="CD1" t="s">
        <v>519</v>
      </c>
      <c r="CE1" t="s">
        <v>520</v>
      </c>
      <c r="CF1" t="s">
        <v>521</v>
      </c>
      <c r="CG1" t="s">
        <v>522</v>
      </c>
      <c r="CH1" t="s">
        <v>523</v>
      </c>
      <c r="CI1" t="s">
        <v>524</v>
      </c>
      <c r="CJ1" t="s">
        <v>525</v>
      </c>
      <c r="CK1" t="s">
        <v>526</v>
      </c>
      <c r="CL1" t="s">
        <v>527</v>
      </c>
      <c r="CM1" t="s">
        <v>528</v>
      </c>
      <c r="CN1" t="s">
        <v>529</v>
      </c>
      <c r="CO1" t="s">
        <v>530</v>
      </c>
      <c r="CP1" t="s">
        <v>531</v>
      </c>
      <c r="CQ1" t="s">
        <v>532</v>
      </c>
      <c r="CR1" t="s">
        <v>533</v>
      </c>
      <c r="CS1" t="s">
        <v>534</v>
      </c>
      <c r="CT1" t="s">
        <v>535</v>
      </c>
      <c r="CU1" t="s">
        <v>536</v>
      </c>
      <c r="CV1" t="s">
        <v>537</v>
      </c>
      <c r="CW1" t="s">
        <v>538</v>
      </c>
      <c r="CX1" t="s">
        <v>539</v>
      </c>
      <c r="CY1" t="s">
        <v>540</v>
      </c>
      <c r="CZ1" t="s">
        <v>541</v>
      </c>
      <c r="DA1" t="s">
        <v>542</v>
      </c>
      <c r="DB1" t="s">
        <v>543</v>
      </c>
      <c r="DC1" t="s">
        <v>544</v>
      </c>
      <c r="DD1" t="s">
        <v>545</v>
      </c>
      <c r="DE1" t="s">
        <v>546</v>
      </c>
      <c r="DF1" t="s">
        <v>547</v>
      </c>
      <c r="DG1" t="s">
        <v>548</v>
      </c>
      <c r="DH1" t="s">
        <v>549</v>
      </c>
      <c r="DI1" t="s">
        <v>550</v>
      </c>
      <c r="DJ1" t="s">
        <v>551</v>
      </c>
      <c r="DK1" t="s">
        <v>552</v>
      </c>
      <c r="DL1" t="s">
        <v>553</v>
      </c>
      <c r="DM1" t="s">
        <v>554</v>
      </c>
      <c r="DN1" t="s">
        <v>555</v>
      </c>
      <c r="DO1" t="s">
        <v>556</v>
      </c>
      <c r="DP1" t="s">
        <v>557</v>
      </c>
      <c r="DQ1" t="s">
        <v>558</v>
      </c>
      <c r="DR1" t="s">
        <v>559</v>
      </c>
      <c r="DS1" t="s">
        <v>560</v>
      </c>
      <c r="DT1" t="s">
        <v>561</v>
      </c>
      <c r="DU1" t="s">
        <v>562</v>
      </c>
      <c r="DV1" t="s">
        <v>563</v>
      </c>
      <c r="DW1" t="s">
        <v>564</v>
      </c>
      <c r="DX1" t="s">
        <v>565</v>
      </c>
      <c r="DY1" t="s">
        <v>566</v>
      </c>
      <c r="DZ1" t="s">
        <v>567</v>
      </c>
      <c r="EA1" t="s">
        <v>568</v>
      </c>
      <c r="EB1" t="s">
        <v>569</v>
      </c>
      <c r="EC1" t="s">
        <v>570</v>
      </c>
      <c r="ED1" t="s">
        <v>571</v>
      </c>
      <c r="EE1" t="s">
        <v>572</v>
      </c>
      <c r="EF1" t="s">
        <v>573</v>
      </c>
      <c r="EG1" t="s">
        <v>574</v>
      </c>
      <c r="EH1" t="s">
        <v>575</v>
      </c>
      <c r="EI1" t="s">
        <v>576</v>
      </c>
      <c r="EJ1" t="s">
        <v>577</v>
      </c>
      <c r="EK1" t="s">
        <v>578</v>
      </c>
      <c r="EL1" t="s">
        <v>579</v>
      </c>
      <c r="EM1" t="s">
        <v>580</v>
      </c>
      <c r="EN1" t="s">
        <v>581</v>
      </c>
      <c r="EO1" t="s">
        <v>582</v>
      </c>
      <c r="EP1" t="s">
        <v>583</v>
      </c>
      <c r="EQ1" t="s">
        <v>584</v>
      </c>
      <c r="ER1" t="s">
        <v>585</v>
      </c>
    </row>
    <row r="2" spans="1:148" x14ac:dyDescent="0.2">
      <c r="A2">
        <v>1</v>
      </c>
      <c r="B2" t="s">
        <v>4</v>
      </c>
      <c r="C2" t="s">
        <v>438</v>
      </c>
      <c r="D2" t="s">
        <v>439</v>
      </c>
      <c r="E2" t="s">
        <v>441</v>
      </c>
      <c r="F2" t="s">
        <v>443</v>
      </c>
      <c r="G2">
        <v>15</v>
      </c>
      <c r="H2">
        <v>1.4970000350444934E-8</v>
      </c>
      <c r="I2">
        <v>1</v>
      </c>
      <c r="J2">
        <v>29.252399444580078</v>
      </c>
      <c r="K2">
        <v>-35.338901519775391</v>
      </c>
      <c r="L2">
        <v>10.189999580383301</v>
      </c>
      <c r="M2">
        <v>2048</v>
      </c>
      <c r="N2">
        <v>1536</v>
      </c>
      <c r="O2">
        <v>39.797000885009766</v>
      </c>
      <c r="P2">
        <v>4.9930000305175781</v>
      </c>
      <c r="Q2">
        <v>12.868000030517578</v>
      </c>
      <c r="R2">
        <v>10.883999824523926</v>
      </c>
      <c r="S2">
        <v>0.1809999942779541</v>
      </c>
      <c r="T2">
        <v>13.442000389099121</v>
      </c>
      <c r="U2">
        <v>11.057000160217285</v>
      </c>
      <c r="V2">
        <v>2.4330000877380371</v>
      </c>
      <c r="W2">
        <v>1.0169999599456787</v>
      </c>
      <c r="X2">
        <v>-0.53700000047683716</v>
      </c>
      <c r="Y2">
        <v>4.3999999761581421E-2</v>
      </c>
      <c r="Z2">
        <v>96.394996643066406</v>
      </c>
      <c r="AA2">
        <v>-0.55708283185958862</v>
      </c>
      <c r="AB2">
        <v>4.5645523816347122E-2</v>
      </c>
      <c r="AC2">
        <v>1.0550339221954346</v>
      </c>
      <c r="AD2">
        <v>11.470512390136719</v>
      </c>
      <c r="AE2">
        <v>2.5239899158477783</v>
      </c>
      <c r="AF2">
        <v>13.349241256713867</v>
      </c>
      <c r="AG2">
        <v>41.28533935546875</v>
      </c>
      <c r="AH2">
        <v>13.944707870483398</v>
      </c>
      <c r="AI2">
        <v>11.291042327880859</v>
      </c>
      <c r="AJ2">
        <v>0.1877690851688385</v>
      </c>
      <c r="AK2">
        <v>5.1797294616699219</v>
      </c>
      <c r="AL2">
        <v>5.9436001777648926</v>
      </c>
      <c r="AM2">
        <v>2.2651998996734619</v>
      </c>
      <c r="AN2">
        <v>0.19380000233650208</v>
      </c>
      <c r="AO2">
        <v>0.70450001955032349</v>
      </c>
      <c r="AP2">
        <v>1.7694000005722046</v>
      </c>
      <c r="AQ2">
        <v>2.9925999641418457</v>
      </c>
      <c r="AR2">
        <v>1.3594000339508057</v>
      </c>
      <c r="AS2">
        <v>0.56080001592636108</v>
      </c>
      <c r="AT2">
        <v>2.2800000384449959E-2</v>
      </c>
      <c r="AU2">
        <v>-0.2565000057220459</v>
      </c>
      <c r="AV2">
        <v>1.1300000362098217E-2</v>
      </c>
      <c r="AW2">
        <v>23</v>
      </c>
      <c r="AX2">
        <v>-0.68199998140335083</v>
      </c>
      <c r="AY2">
        <v>4.5000001788139343E-2</v>
      </c>
      <c r="AZ2">
        <v>1.0479999780654907</v>
      </c>
      <c r="BA2">
        <v>11.213000297546387</v>
      </c>
      <c r="BB2">
        <v>2.1159999370574951</v>
      </c>
      <c r="BC2">
        <v>12.949000358581543</v>
      </c>
      <c r="BD2">
        <v>37.437999725341797</v>
      </c>
      <c r="BE2">
        <v>12.696000099182129</v>
      </c>
      <c r="BF2">
        <v>10.741000175476074</v>
      </c>
      <c r="BG2">
        <v>0.17299999296665192</v>
      </c>
      <c r="BH2">
        <v>4.5949997901916504</v>
      </c>
      <c r="BI2">
        <v>977</v>
      </c>
      <c r="BJ2">
        <v>354</v>
      </c>
      <c r="BK2">
        <v>6279</v>
      </c>
      <c r="BL2">
        <v>63629</v>
      </c>
      <c r="BM2">
        <v>1354</v>
      </c>
      <c r="BN2">
        <v>31609</v>
      </c>
      <c r="BO2">
        <v>107238</v>
      </c>
      <c r="BP2">
        <v>25809</v>
      </c>
      <c r="BQ2">
        <v>15362</v>
      </c>
      <c r="BR2">
        <v>699</v>
      </c>
      <c r="BS2">
        <v>5209</v>
      </c>
      <c r="BT2">
        <v>834</v>
      </c>
      <c r="BU2">
        <v>90</v>
      </c>
      <c r="BV2">
        <v>236</v>
      </c>
      <c r="BW2">
        <v>372</v>
      </c>
      <c r="BX2">
        <v>29</v>
      </c>
      <c r="BY2">
        <v>283</v>
      </c>
      <c r="BZ2">
        <v>747</v>
      </c>
      <c r="CA2">
        <v>137</v>
      </c>
      <c r="CB2">
        <v>174</v>
      </c>
      <c r="CC2">
        <v>187</v>
      </c>
      <c r="CD2">
        <v>83</v>
      </c>
      <c r="CE2">
        <v>844</v>
      </c>
      <c r="CF2">
        <v>69</v>
      </c>
      <c r="CG2">
        <v>190</v>
      </c>
      <c r="CH2">
        <v>336</v>
      </c>
      <c r="CI2">
        <v>32</v>
      </c>
      <c r="CJ2">
        <v>157</v>
      </c>
      <c r="CK2">
        <v>326</v>
      </c>
      <c r="CL2">
        <v>110</v>
      </c>
      <c r="CM2">
        <v>148</v>
      </c>
      <c r="CN2">
        <v>137</v>
      </c>
      <c r="CO2">
        <v>70</v>
      </c>
      <c r="CP2">
        <v>167.93299865722656</v>
      </c>
      <c r="CQ2">
        <v>7.9499998092651367</v>
      </c>
      <c r="CR2">
        <v>22.221000671386719</v>
      </c>
      <c r="CS2">
        <v>35.566001892089844</v>
      </c>
      <c r="CT2">
        <v>6.1230001449584961</v>
      </c>
      <c r="CU2">
        <v>22.222000122070312</v>
      </c>
      <c r="CV2">
        <v>55.930000305175781</v>
      </c>
      <c r="CW2">
        <v>11.772000312805176</v>
      </c>
      <c r="CX2">
        <v>16.118999481201172</v>
      </c>
      <c r="CY2">
        <v>11.692000389099121</v>
      </c>
      <c r="CZ2">
        <v>5.1620001792907715</v>
      </c>
      <c r="DA2">
        <v>-70.219001770019531</v>
      </c>
      <c r="DB2">
        <v>9.75</v>
      </c>
      <c r="DC2">
        <v>291.87600708007812</v>
      </c>
      <c r="DD2">
        <v>3161.0380859375</v>
      </c>
      <c r="DE2">
        <v>129.29899597167969</v>
      </c>
      <c r="DF2">
        <v>1561.2559814453125</v>
      </c>
      <c r="DG2">
        <v>5340.98486328125</v>
      </c>
      <c r="DH2">
        <v>1280.697021484375</v>
      </c>
      <c r="DI2">
        <v>752.594970703125</v>
      </c>
      <c r="DJ2">
        <v>11.609000205993652</v>
      </c>
      <c r="DK2">
        <v>168.50300598144531</v>
      </c>
      <c r="DL2">
        <v>84.9219970703125</v>
      </c>
      <c r="DM2">
        <v>151.11799621582031</v>
      </c>
      <c r="DN2">
        <v>119.47699737548828</v>
      </c>
      <c r="DO2">
        <v>107.23200225830078</v>
      </c>
      <c r="DP2">
        <v>129.42999267578125</v>
      </c>
      <c r="DQ2">
        <v>90.683998107910156</v>
      </c>
      <c r="DR2">
        <v>77.48699951171875</v>
      </c>
      <c r="DS2">
        <v>107.50800323486328</v>
      </c>
      <c r="DT2">
        <v>134.91999816894531</v>
      </c>
      <c r="DU2">
        <v>146.4429931640625</v>
      </c>
      <c r="DV2">
        <v>191.32099914550781</v>
      </c>
      <c r="DW2">
        <v>100</v>
      </c>
      <c r="DX2">
        <v>11.609999656677246</v>
      </c>
      <c r="DY2">
        <v>1.4099999666213989</v>
      </c>
      <c r="DZ2">
        <v>0.40000000596046448</v>
      </c>
      <c r="EA2">
        <v>2.9100000858306885</v>
      </c>
      <c r="EB2">
        <v>0.56999999284744263</v>
      </c>
      <c r="EC2">
        <v>0.31000000238418579</v>
      </c>
      <c r="ED2">
        <v>0.62999999523162842</v>
      </c>
      <c r="EE2">
        <v>0.82999998331069946</v>
      </c>
      <c r="EF2">
        <v>9.8199996948242188</v>
      </c>
      <c r="EG2">
        <v>1.4500000476837158</v>
      </c>
      <c r="EH2">
        <v>210.45875549316406</v>
      </c>
      <c r="EI2">
        <v>15.339787483215332</v>
      </c>
      <c r="EJ2">
        <v>20.012308120727539</v>
      </c>
      <c r="EK2">
        <v>25.048854827880859</v>
      </c>
      <c r="EL2">
        <v>67.797073364257812</v>
      </c>
      <c r="EM2">
        <v>46.272262573242188</v>
      </c>
      <c r="EN2">
        <v>62.072006225585938</v>
      </c>
      <c r="EO2">
        <v>40.254360198974609</v>
      </c>
      <c r="EP2">
        <v>67.84503173828125</v>
      </c>
      <c r="EQ2">
        <v>49.304389953613281</v>
      </c>
      <c r="ER2">
        <v>59.837932586669922</v>
      </c>
    </row>
    <row r="3" spans="1:148" x14ac:dyDescent="0.2">
      <c r="A3">
        <v>2</v>
      </c>
      <c r="B3" t="s">
        <v>4</v>
      </c>
      <c r="C3" t="s">
        <v>438</v>
      </c>
      <c r="D3" t="s">
        <v>439</v>
      </c>
      <c r="E3" t="s">
        <v>441</v>
      </c>
      <c r="F3" t="s">
        <v>586</v>
      </c>
      <c r="G3">
        <v>15</v>
      </c>
      <c r="H3">
        <v>1.4979999463093918E-8</v>
      </c>
      <c r="I3">
        <v>1</v>
      </c>
      <c r="J3">
        <v>29.162300109863281</v>
      </c>
      <c r="K3">
        <v>-35.416801452636719</v>
      </c>
      <c r="L3">
        <v>10.190999984741211</v>
      </c>
      <c r="M3">
        <v>2048</v>
      </c>
      <c r="N3">
        <v>1536</v>
      </c>
      <c r="O3">
        <v>39.884998321533203</v>
      </c>
      <c r="P3">
        <v>4.9380002021789551</v>
      </c>
      <c r="Q3">
        <v>13.064000129699707</v>
      </c>
      <c r="R3">
        <v>11.267000198364258</v>
      </c>
      <c r="S3">
        <v>0.21899999678134918</v>
      </c>
      <c r="T3">
        <v>13.335000038146973</v>
      </c>
      <c r="U3">
        <v>11.017000198364258</v>
      </c>
      <c r="V3">
        <v>2.5220000743865967</v>
      </c>
      <c r="W3">
        <v>1.0839999914169312</v>
      </c>
      <c r="X3">
        <v>-0.42699998617172241</v>
      </c>
      <c r="Y3">
        <v>4.1999999433755875E-2</v>
      </c>
      <c r="Z3">
        <v>97.116996765136719</v>
      </c>
      <c r="AA3">
        <v>-0.43967583775520325</v>
      </c>
      <c r="AB3">
        <v>4.3246805667877197E-2</v>
      </c>
      <c r="AC3">
        <v>1.1161794662475586</v>
      </c>
      <c r="AD3">
        <v>11.344049453735352</v>
      </c>
      <c r="AE3">
        <v>2.5968677997589111</v>
      </c>
      <c r="AF3">
        <v>13.451816558837891</v>
      </c>
      <c r="AG3">
        <v>41.069019317626953</v>
      </c>
      <c r="AH3">
        <v>13.730861663818359</v>
      </c>
      <c r="AI3">
        <v>11.601470947265625</v>
      </c>
      <c r="AJ3">
        <v>0.22550120949745178</v>
      </c>
      <c r="AK3">
        <v>5.0845890045166016</v>
      </c>
      <c r="AL3">
        <v>5.9288997650146484</v>
      </c>
      <c r="AM3">
        <v>2.2890999317169189</v>
      </c>
      <c r="AN3">
        <v>0.20559999346733093</v>
      </c>
      <c r="AO3">
        <v>0.72699999809265137</v>
      </c>
      <c r="AP3">
        <v>1.7547999620437622</v>
      </c>
      <c r="AQ3">
        <v>2.9549999237060547</v>
      </c>
      <c r="AR3">
        <v>1.4007999897003174</v>
      </c>
      <c r="AS3">
        <v>0.55210000276565552</v>
      </c>
      <c r="AT3">
        <v>2.759999968111515E-2</v>
      </c>
      <c r="AU3">
        <v>-0.20229999721050262</v>
      </c>
      <c r="AV3">
        <v>1.0700000450015068E-2</v>
      </c>
      <c r="AW3">
        <v>23</v>
      </c>
      <c r="AX3">
        <v>-0.54400002956390381</v>
      </c>
      <c r="AY3">
        <v>4.3000001460313797E-2</v>
      </c>
      <c r="AZ3">
        <v>1.1169999837875366</v>
      </c>
      <c r="BA3">
        <v>11.175000190734863</v>
      </c>
      <c r="BB3">
        <v>2.187999963760376</v>
      </c>
      <c r="BC3">
        <v>13.144000053405762</v>
      </c>
      <c r="BD3">
        <v>37.500999450683594</v>
      </c>
      <c r="BE3">
        <v>12.564999580383301</v>
      </c>
      <c r="BF3">
        <v>11.12399959564209</v>
      </c>
      <c r="BG3">
        <v>0.20999999344348907</v>
      </c>
      <c r="BH3">
        <v>4.5479998588562012</v>
      </c>
      <c r="BI3">
        <v>1086</v>
      </c>
      <c r="BJ3">
        <v>389</v>
      </c>
      <c r="BK3">
        <v>6663</v>
      </c>
      <c r="BL3">
        <v>63465</v>
      </c>
      <c r="BM3">
        <v>1400</v>
      </c>
      <c r="BN3">
        <v>32116</v>
      </c>
      <c r="BO3">
        <v>107540</v>
      </c>
      <c r="BP3">
        <v>25540</v>
      </c>
      <c r="BQ3">
        <v>15881</v>
      </c>
      <c r="BR3">
        <v>780</v>
      </c>
      <c r="BS3">
        <v>5151</v>
      </c>
      <c r="BT3">
        <v>798</v>
      </c>
      <c r="BU3">
        <v>109</v>
      </c>
      <c r="BV3">
        <v>245</v>
      </c>
      <c r="BW3">
        <v>390</v>
      </c>
      <c r="BX3">
        <v>45</v>
      </c>
      <c r="BY3">
        <v>316</v>
      </c>
      <c r="BZ3">
        <v>777</v>
      </c>
      <c r="CA3">
        <v>140</v>
      </c>
      <c r="CB3">
        <v>144</v>
      </c>
      <c r="CC3">
        <v>183</v>
      </c>
      <c r="CD3">
        <v>82</v>
      </c>
      <c r="CE3">
        <v>844</v>
      </c>
      <c r="CF3">
        <v>94</v>
      </c>
      <c r="CG3">
        <v>160</v>
      </c>
      <c r="CH3">
        <v>322</v>
      </c>
      <c r="CI3">
        <v>19</v>
      </c>
      <c r="CJ3">
        <v>141</v>
      </c>
      <c r="CK3">
        <v>350</v>
      </c>
      <c r="CL3">
        <v>93</v>
      </c>
      <c r="CM3">
        <v>150</v>
      </c>
      <c r="CN3">
        <v>163</v>
      </c>
      <c r="CO3">
        <v>60</v>
      </c>
      <c r="CP3">
        <v>164.65899658203125</v>
      </c>
      <c r="CQ3">
        <v>10.149999618530273</v>
      </c>
      <c r="CR3">
        <v>21.951000213623047</v>
      </c>
      <c r="CS3">
        <v>35.910999298095703</v>
      </c>
      <c r="CT3">
        <v>6.1999998092651367</v>
      </c>
      <c r="CU3">
        <v>23.158000946044922</v>
      </c>
      <c r="CV3">
        <v>58.662998199462891</v>
      </c>
      <c r="CW3">
        <v>10.642999649047852</v>
      </c>
      <c r="CX3">
        <v>14.696000099182129</v>
      </c>
      <c r="CY3">
        <v>11.890000343322754</v>
      </c>
      <c r="CZ3">
        <v>4.8379998207092285</v>
      </c>
      <c r="DA3">
        <v>-56.041000366210938</v>
      </c>
      <c r="DB3">
        <v>9.3000001907348633</v>
      </c>
      <c r="DC3">
        <v>311.364990234375</v>
      </c>
      <c r="DD3">
        <v>3152.4140625</v>
      </c>
      <c r="DE3">
        <v>133.82400512695312</v>
      </c>
      <c r="DF3">
        <v>1585.7679443359375</v>
      </c>
      <c r="DG3">
        <v>5353.5498046875</v>
      </c>
      <c r="DH3">
        <v>1268.3330078125</v>
      </c>
      <c r="DI3">
        <v>780.010009765625</v>
      </c>
      <c r="DJ3">
        <v>14.111000061035156</v>
      </c>
      <c r="DK3">
        <v>166.89300537109375</v>
      </c>
      <c r="DL3">
        <v>84.9219970703125</v>
      </c>
      <c r="DM3">
        <v>151.11799621582031</v>
      </c>
      <c r="DN3">
        <v>119.47699737548828</v>
      </c>
      <c r="DO3">
        <v>107.24199676513672</v>
      </c>
      <c r="DP3">
        <v>129.45700073242188</v>
      </c>
      <c r="DQ3">
        <v>90.679000854492188</v>
      </c>
      <c r="DR3">
        <v>77.48699951171875</v>
      </c>
      <c r="DS3">
        <v>107.50299835205078</v>
      </c>
      <c r="DT3">
        <v>134.90199279785156</v>
      </c>
      <c r="DU3">
        <v>146.4429931640625</v>
      </c>
      <c r="DV3">
        <v>191.32099914550781</v>
      </c>
      <c r="DW3">
        <v>100</v>
      </c>
      <c r="DX3">
        <v>13.079999923706055</v>
      </c>
      <c r="DY3">
        <v>1.3600000143051147</v>
      </c>
      <c r="DZ3">
        <v>0.40000000596046448</v>
      </c>
      <c r="EA3">
        <v>2.8599998950958252</v>
      </c>
      <c r="EB3">
        <v>0.56999999284744263</v>
      </c>
      <c r="EC3">
        <v>0.31000000238418579</v>
      </c>
      <c r="ED3">
        <v>0.62999999523162842</v>
      </c>
      <c r="EE3">
        <v>0.81999999284744263</v>
      </c>
      <c r="EF3">
        <v>8.3400001525878906</v>
      </c>
      <c r="EG3">
        <v>1.4500000476837158</v>
      </c>
      <c r="EH3">
        <v>208.39710998535156</v>
      </c>
      <c r="EI3">
        <v>17.332801818847656</v>
      </c>
      <c r="EJ3">
        <v>19.890354156494141</v>
      </c>
      <c r="EK3">
        <v>25.170047760009766</v>
      </c>
      <c r="EL3">
        <v>68.222030639648438</v>
      </c>
      <c r="EM3">
        <v>47.236717224121094</v>
      </c>
      <c r="EN3">
        <v>63.570487976074219</v>
      </c>
      <c r="EO3">
        <v>38.275405883789062</v>
      </c>
      <c r="EP3">
        <v>64.781135559082031</v>
      </c>
      <c r="EQ3">
        <v>49.720111846923828</v>
      </c>
      <c r="ER3">
        <v>57.929595947265625</v>
      </c>
    </row>
    <row r="4" spans="1:148" x14ac:dyDescent="0.2">
      <c r="A4">
        <v>3</v>
      </c>
      <c r="B4" t="s">
        <v>4</v>
      </c>
      <c r="C4" t="s">
        <v>438</v>
      </c>
      <c r="D4" t="s">
        <v>439</v>
      </c>
      <c r="E4" t="s">
        <v>441</v>
      </c>
      <c r="F4" t="s">
        <v>587</v>
      </c>
      <c r="G4">
        <v>15</v>
      </c>
      <c r="H4">
        <v>1.4970000350444934E-8</v>
      </c>
      <c r="I4">
        <v>1</v>
      </c>
      <c r="J4">
        <v>29.365999221801758</v>
      </c>
      <c r="K4">
        <v>-35.619598388671875</v>
      </c>
      <c r="L4">
        <v>10.193499565124512</v>
      </c>
      <c r="M4">
        <v>2048</v>
      </c>
      <c r="N4">
        <v>1536</v>
      </c>
      <c r="O4">
        <v>40.068000793457031</v>
      </c>
      <c r="P4">
        <v>4.9520001411437988</v>
      </c>
      <c r="Q4">
        <v>12.951000213623047</v>
      </c>
      <c r="R4">
        <v>10.930000305175781</v>
      </c>
      <c r="S4">
        <v>0.14800000190734863</v>
      </c>
      <c r="T4">
        <v>13.282999992370605</v>
      </c>
      <c r="U4">
        <v>10.88599967956543</v>
      </c>
      <c r="V4">
        <v>2.4909999370574951</v>
      </c>
      <c r="W4">
        <v>1.0729999542236328</v>
      </c>
      <c r="X4">
        <v>0.13699999451637268</v>
      </c>
      <c r="Y4">
        <v>3.4000001847743988E-2</v>
      </c>
      <c r="Z4">
        <v>96.887008666992188</v>
      </c>
      <c r="AA4">
        <v>0.14140182733535767</v>
      </c>
      <c r="AB4">
        <v>3.509242832660675E-2</v>
      </c>
      <c r="AC4">
        <v>1.1074755191802979</v>
      </c>
      <c r="AD4">
        <v>11.23576831817627</v>
      </c>
      <c r="AE4">
        <v>2.5710361003875732</v>
      </c>
      <c r="AF4">
        <v>13.367117881774902</v>
      </c>
      <c r="AG4">
        <v>41.355388641357422</v>
      </c>
      <c r="AH4">
        <v>13.709785461425781</v>
      </c>
      <c r="AI4">
        <v>11.281182289123535</v>
      </c>
      <c r="AJ4">
        <v>0.1527552604675293</v>
      </c>
      <c r="AK4">
        <v>5.1111083030700684</v>
      </c>
      <c r="AL4">
        <v>5.972099781036377</v>
      </c>
      <c r="AM4">
        <v>2.2751998901367188</v>
      </c>
      <c r="AN4">
        <v>0.20399999618530273</v>
      </c>
      <c r="AO4">
        <v>0.71990001201629639</v>
      </c>
      <c r="AP4">
        <v>1.7386000156402588</v>
      </c>
      <c r="AQ4">
        <v>2.9512999057769775</v>
      </c>
      <c r="AR4">
        <v>1.3624000549316406</v>
      </c>
      <c r="AS4">
        <v>0.55500000715255737</v>
      </c>
      <c r="AT4">
        <v>1.8699999898672104E-2</v>
      </c>
      <c r="AU4">
        <v>6.4400002360343933E-2</v>
      </c>
      <c r="AV4">
        <v>8.6000002920627594E-3</v>
      </c>
      <c r="AW4">
        <v>23</v>
      </c>
      <c r="AX4">
        <v>0.17499999701976776</v>
      </c>
      <c r="AY4">
        <v>3.4000001847743988E-2</v>
      </c>
      <c r="AZ4">
        <v>1.1050000190734863</v>
      </c>
      <c r="BA4">
        <v>11.039999961853027</v>
      </c>
      <c r="BB4">
        <v>2.1630001068115234</v>
      </c>
      <c r="BC4">
        <v>13.039999961853027</v>
      </c>
      <c r="BD4">
        <v>37.706001281738281</v>
      </c>
      <c r="BE4">
        <v>12.527999877929688</v>
      </c>
      <c r="BF4">
        <v>10.788999557495117</v>
      </c>
      <c r="BG4">
        <v>0.14200000464916229</v>
      </c>
      <c r="BH4">
        <v>4.5590000152587891</v>
      </c>
      <c r="BI4">
        <v>1144</v>
      </c>
      <c r="BJ4">
        <v>328</v>
      </c>
      <c r="BK4">
        <v>6611</v>
      </c>
      <c r="BL4">
        <v>62655</v>
      </c>
      <c r="BM4">
        <v>1373</v>
      </c>
      <c r="BN4">
        <v>31823</v>
      </c>
      <c r="BO4">
        <v>108013</v>
      </c>
      <c r="BP4">
        <v>25507</v>
      </c>
      <c r="BQ4">
        <v>15398</v>
      </c>
      <c r="BR4">
        <v>678</v>
      </c>
      <c r="BS4">
        <v>5183</v>
      </c>
      <c r="BT4">
        <v>672</v>
      </c>
      <c r="BU4">
        <v>104</v>
      </c>
      <c r="BV4">
        <v>250</v>
      </c>
      <c r="BW4">
        <v>343</v>
      </c>
      <c r="BX4">
        <v>31</v>
      </c>
      <c r="BY4">
        <v>275</v>
      </c>
      <c r="BZ4">
        <v>770</v>
      </c>
      <c r="CA4">
        <v>154</v>
      </c>
      <c r="CB4">
        <v>156</v>
      </c>
      <c r="CC4">
        <v>199</v>
      </c>
      <c r="CD4">
        <v>100</v>
      </c>
      <c r="CE4">
        <v>323</v>
      </c>
      <c r="CF4">
        <v>74</v>
      </c>
      <c r="CG4">
        <v>181</v>
      </c>
      <c r="CH4">
        <v>360</v>
      </c>
      <c r="CI4">
        <v>21</v>
      </c>
      <c r="CJ4">
        <v>161</v>
      </c>
      <c r="CK4">
        <v>322</v>
      </c>
      <c r="CL4">
        <v>128</v>
      </c>
      <c r="CM4">
        <v>134</v>
      </c>
      <c r="CN4">
        <v>186</v>
      </c>
      <c r="CO4">
        <v>63</v>
      </c>
      <c r="CP4">
        <v>96.343002319335938</v>
      </c>
      <c r="CQ4">
        <v>8.8999996185302734</v>
      </c>
      <c r="CR4">
        <v>22.930999755859375</v>
      </c>
      <c r="CS4">
        <v>35.075000762939453</v>
      </c>
      <c r="CT4">
        <v>5.1230001449584961</v>
      </c>
      <c r="CU4">
        <v>22.000999450683594</v>
      </c>
      <c r="CV4">
        <v>57.0260009765625</v>
      </c>
      <c r="CW4">
        <v>13.543000221252441</v>
      </c>
      <c r="CX4">
        <v>14.515999794006348</v>
      </c>
      <c r="CY4">
        <v>13.064999580383301</v>
      </c>
      <c r="CZ4">
        <v>5.6100001335144043</v>
      </c>
      <c r="DA4">
        <v>18.076999664306641</v>
      </c>
      <c r="DB4">
        <v>7.5</v>
      </c>
      <c r="DC4">
        <v>307.78201293945312</v>
      </c>
      <c r="DD4">
        <v>3112.366943359375</v>
      </c>
      <c r="DE4">
        <v>132.19999694824219</v>
      </c>
      <c r="DF4">
        <v>1572.218994140625</v>
      </c>
      <c r="DG4">
        <v>5379.14794921875</v>
      </c>
      <c r="DH4">
        <v>1263.7779541015625</v>
      </c>
      <c r="DI4">
        <v>756.0009765625</v>
      </c>
      <c r="DJ4">
        <v>9.5349998474121094</v>
      </c>
      <c r="DK4">
        <v>167.18800354003906</v>
      </c>
      <c r="DL4">
        <v>83.447998046875</v>
      </c>
      <c r="DM4">
        <v>151.11799621582031</v>
      </c>
      <c r="DN4">
        <v>119.47699737548828</v>
      </c>
      <c r="DO4">
        <v>107.21199798583984</v>
      </c>
      <c r="DP4">
        <v>129.45700073242188</v>
      </c>
      <c r="DQ4">
        <v>90.683998107910156</v>
      </c>
      <c r="DR4">
        <v>77.48699951171875</v>
      </c>
      <c r="DS4">
        <v>107.49800109863281</v>
      </c>
      <c r="DT4">
        <v>134.875</v>
      </c>
      <c r="DU4">
        <v>146.4429931640625</v>
      </c>
      <c r="DV4">
        <v>191.343994140625</v>
      </c>
      <c r="DW4">
        <v>25.25</v>
      </c>
      <c r="DX4">
        <v>15</v>
      </c>
      <c r="DY4">
        <v>1.3799999952316284</v>
      </c>
      <c r="DZ4">
        <v>0.40999999642372131</v>
      </c>
      <c r="EA4">
        <v>2.8499999046325684</v>
      </c>
      <c r="EB4">
        <v>0.56999999284744263</v>
      </c>
      <c r="EC4">
        <v>0.31000000238418579</v>
      </c>
      <c r="ED4">
        <v>0.63999998569488525</v>
      </c>
      <c r="EE4">
        <v>0.82999998331069946</v>
      </c>
      <c r="EF4">
        <v>12.039999961853027</v>
      </c>
      <c r="EG4">
        <v>1.4600000381469727</v>
      </c>
      <c r="EH4">
        <v>159.40760803222656</v>
      </c>
      <c r="EI4">
        <v>16.230459213256836</v>
      </c>
      <c r="EJ4">
        <v>20.329507827758789</v>
      </c>
      <c r="EK4">
        <v>24.875347137451172</v>
      </c>
      <c r="EL4">
        <v>62.014183044433594</v>
      </c>
      <c r="EM4">
        <v>46.041599273681641</v>
      </c>
      <c r="EN4">
        <v>62.677242279052734</v>
      </c>
      <c r="EO4">
        <v>43.176280975341797</v>
      </c>
      <c r="EP4">
        <v>64.383186340332031</v>
      </c>
      <c r="EQ4">
        <v>52.118976593017578</v>
      </c>
      <c r="ER4">
        <v>62.380519866943359</v>
      </c>
    </row>
    <row r="5" spans="1:148" s="1" customFormat="1" x14ac:dyDescent="0.2">
      <c r="A5" s="1">
        <v>4</v>
      </c>
      <c r="B5" s="1" t="s">
        <v>4</v>
      </c>
      <c r="C5" s="1" t="s">
        <v>438</v>
      </c>
      <c r="D5" s="1" t="s">
        <v>588</v>
      </c>
      <c r="E5" s="1" t="s">
        <v>441</v>
      </c>
      <c r="F5" s="1" t="s">
        <v>589</v>
      </c>
      <c r="G5" s="1">
        <v>15</v>
      </c>
      <c r="H5" s="1">
        <v>1.4970000350444934E-8</v>
      </c>
      <c r="I5" s="1">
        <v>1</v>
      </c>
      <c r="J5" s="1">
        <v>-3.3631000518798828</v>
      </c>
      <c r="K5" s="1">
        <v>30.652900695800781</v>
      </c>
      <c r="L5" s="1">
        <v>10.392499923706055</v>
      </c>
      <c r="M5" s="1">
        <v>2048</v>
      </c>
      <c r="N5" s="1">
        <v>1536</v>
      </c>
      <c r="O5" s="1">
        <v>39.852001190185547</v>
      </c>
      <c r="P5" s="1">
        <v>1.9259999990463257</v>
      </c>
      <c r="Q5" s="1">
        <v>10.696999549865723</v>
      </c>
      <c r="R5" s="1">
        <v>25.961999893188477</v>
      </c>
      <c r="S5" s="1">
        <v>0.53600001335144043</v>
      </c>
      <c r="T5" s="1">
        <v>4.2430000305175781</v>
      </c>
      <c r="U5" s="1">
        <v>10.060999870300293</v>
      </c>
      <c r="V5" s="1">
        <v>1.7460000514984131</v>
      </c>
      <c r="W5" s="1">
        <v>1.4910000562667847</v>
      </c>
      <c r="X5" s="1">
        <v>-0.16699999570846558</v>
      </c>
      <c r="Y5" s="1">
        <v>9.7999997437000275E-2</v>
      </c>
      <c r="Z5" s="1">
        <v>96.492996215820312</v>
      </c>
      <c r="AA5" s="1">
        <v>-0.1730695515871048</v>
      </c>
      <c r="AB5" s="1">
        <v>0.1015617772936821</v>
      </c>
      <c r="AC5" s="1">
        <v>1.5451898574829102</v>
      </c>
      <c r="AD5" s="1">
        <v>10.426663398742676</v>
      </c>
      <c r="AE5" s="1">
        <v>1.8094578981399536</v>
      </c>
      <c r="AF5" s="1">
        <v>11.08577823638916</v>
      </c>
      <c r="AG5" s="1">
        <v>41.300407409667969</v>
      </c>
      <c r="AH5" s="1">
        <v>4.3972105979919434</v>
      </c>
      <c r="AI5" s="1">
        <v>26.90557861328125</v>
      </c>
      <c r="AJ5" s="1">
        <v>0.5554807186126709</v>
      </c>
      <c r="AK5" s="1">
        <v>1.9959996938705444</v>
      </c>
      <c r="AL5" s="1">
        <v>6.3905000686645508</v>
      </c>
      <c r="AM5" s="1">
        <v>2.021899938583374</v>
      </c>
      <c r="AN5" s="1">
        <v>0.30500000715255737</v>
      </c>
      <c r="AO5" s="1">
        <v>0.54280000925064087</v>
      </c>
      <c r="AP5" s="1">
        <v>1.7288000583648682</v>
      </c>
      <c r="AQ5" s="1">
        <v>1.01419997215271</v>
      </c>
      <c r="AR5" s="1">
        <v>3.4818000793457031</v>
      </c>
      <c r="AS5" s="1">
        <v>0.23229999840259552</v>
      </c>
      <c r="AT5" s="1">
        <v>7.2899997234344482E-2</v>
      </c>
      <c r="AU5" s="1">
        <v>-8.5100002586841583E-2</v>
      </c>
      <c r="AV5" s="1">
        <v>2.669999934732914E-2</v>
      </c>
      <c r="AW5" s="1">
        <v>23</v>
      </c>
      <c r="AX5" s="1">
        <v>-0.23399999737739563</v>
      </c>
      <c r="AY5" s="1">
        <v>0.10100000351667404</v>
      </c>
      <c r="AZ5" s="1">
        <v>1.5520000457763672</v>
      </c>
      <c r="BA5" s="1">
        <v>10.329000473022461</v>
      </c>
      <c r="BB5" s="1">
        <v>1.3539999723434448</v>
      </c>
      <c r="BC5" s="1">
        <v>10.795999526977539</v>
      </c>
      <c r="BD5" s="1">
        <v>37.993000030517578</v>
      </c>
      <c r="BE5" s="1">
        <v>3.7030000686645508</v>
      </c>
      <c r="BF5" s="1">
        <v>26.041999816894531</v>
      </c>
      <c r="BG5" s="1">
        <v>0.52300000190734863</v>
      </c>
      <c r="BH5" s="1">
        <v>1.815000057220459</v>
      </c>
      <c r="BI5" s="1">
        <v>1532</v>
      </c>
      <c r="BJ5" s="1">
        <v>662</v>
      </c>
      <c r="BK5" s="1">
        <v>9205</v>
      </c>
      <c r="BL5" s="1">
        <v>58708</v>
      </c>
      <c r="BM5" s="1">
        <v>877</v>
      </c>
      <c r="BN5" s="1">
        <v>26459</v>
      </c>
      <c r="BO5" s="1">
        <v>108899</v>
      </c>
      <c r="BP5" s="1">
        <v>7691</v>
      </c>
      <c r="BQ5" s="1">
        <v>36768</v>
      </c>
      <c r="BR5" s="1">
        <v>1482</v>
      </c>
      <c r="BS5" s="1">
        <v>2141</v>
      </c>
      <c r="BT5" s="1">
        <v>1270</v>
      </c>
      <c r="BU5" s="1">
        <v>129</v>
      </c>
      <c r="BV5" s="1">
        <v>307</v>
      </c>
      <c r="BW5" s="1">
        <v>386</v>
      </c>
      <c r="BX5" s="1">
        <v>27</v>
      </c>
      <c r="BY5" s="1">
        <v>295</v>
      </c>
      <c r="BZ5" s="1">
        <v>805</v>
      </c>
      <c r="CA5" s="1">
        <v>142</v>
      </c>
      <c r="CB5" s="1">
        <v>198</v>
      </c>
      <c r="CC5" s="1">
        <v>218</v>
      </c>
      <c r="CD5" s="1">
        <v>79</v>
      </c>
      <c r="CE5" s="1">
        <v>567</v>
      </c>
      <c r="CF5" s="1">
        <v>96</v>
      </c>
      <c r="CG5" s="1">
        <v>217</v>
      </c>
      <c r="CH5" s="1">
        <v>338</v>
      </c>
      <c r="CI5" s="1">
        <v>23</v>
      </c>
      <c r="CJ5" s="1">
        <v>168</v>
      </c>
      <c r="CK5" s="1">
        <v>365</v>
      </c>
      <c r="CL5" s="1">
        <v>100</v>
      </c>
      <c r="CM5" s="1">
        <v>144</v>
      </c>
      <c r="CN5" s="1">
        <v>205</v>
      </c>
      <c r="CO5" s="1">
        <v>63</v>
      </c>
      <c r="CP5" s="1">
        <v>177.36300659179688</v>
      </c>
      <c r="CQ5" s="1">
        <v>11.25</v>
      </c>
      <c r="CR5" s="1">
        <v>28.000999450683594</v>
      </c>
      <c r="CS5" s="1">
        <v>36.419998168945312</v>
      </c>
      <c r="CT5" s="1">
        <v>4.9689998626708984</v>
      </c>
      <c r="CU5" s="1">
        <v>23.374000549316406</v>
      </c>
      <c r="CV5" s="1">
        <v>60.882999420166016</v>
      </c>
      <c r="CW5" s="1">
        <v>11.199999809265137</v>
      </c>
      <c r="CX5" s="1">
        <v>17.13800048828125</v>
      </c>
      <c r="CY5" s="1">
        <v>14.331999778747559</v>
      </c>
      <c r="CZ5" s="1">
        <v>4.809999942779541</v>
      </c>
      <c r="DA5" s="1">
        <v>-24.128000259399414</v>
      </c>
      <c r="DB5" s="1">
        <v>21.85099983215332</v>
      </c>
      <c r="DC5" s="1">
        <v>432.56500244140625</v>
      </c>
      <c r="DD5" s="1">
        <v>2911.875</v>
      </c>
      <c r="DE5" s="1">
        <v>82.739997863769531</v>
      </c>
      <c r="DF5" s="1">
        <v>1301.697998046875</v>
      </c>
      <c r="DG5" s="1">
        <v>5420.17822265625</v>
      </c>
      <c r="DH5" s="1">
        <v>373.52899169921875</v>
      </c>
      <c r="DI5" s="1">
        <v>1824.782958984375</v>
      </c>
      <c r="DJ5" s="1">
        <v>35.070999145507812</v>
      </c>
      <c r="DK5" s="1">
        <v>66.561996459960938</v>
      </c>
      <c r="DL5" s="1">
        <v>84.9219970703125</v>
      </c>
      <c r="DM5" s="1">
        <v>151.11799621582031</v>
      </c>
      <c r="DN5" s="1">
        <v>119.47699737548828</v>
      </c>
      <c r="DO5" s="1">
        <v>107.21199798583984</v>
      </c>
      <c r="DP5" s="1">
        <v>129.48800659179688</v>
      </c>
      <c r="DQ5" s="1">
        <v>90.683998107910156</v>
      </c>
      <c r="DR5" s="1">
        <v>77.48699951171875</v>
      </c>
      <c r="DS5" s="1">
        <v>107.50800323486328</v>
      </c>
      <c r="DT5" s="1">
        <v>134.93800354003906</v>
      </c>
      <c r="DU5" s="1">
        <v>146.4429931640625</v>
      </c>
      <c r="DV5" s="1">
        <v>191.36199951171875</v>
      </c>
      <c r="DW5" s="1">
        <v>100</v>
      </c>
      <c r="DX5" s="1">
        <v>6.809999942779541</v>
      </c>
      <c r="DY5" s="1">
        <v>1.1499999761581421</v>
      </c>
      <c r="DZ5" s="1">
        <v>0.41999998688697815</v>
      </c>
      <c r="EA5" s="1">
        <v>3.6800000667572021</v>
      </c>
      <c r="EB5" s="1">
        <v>0.62999999523162842</v>
      </c>
      <c r="EC5" s="1">
        <v>0.31000000238418579</v>
      </c>
      <c r="ED5" s="1">
        <v>1.190000057220459</v>
      </c>
      <c r="EE5" s="1">
        <v>0.52999997138977051</v>
      </c>
      <c r="EF5" s="1">
        <v>4.2899999618530273</v>
      </c>
      <c r="EG5" s="1">
        <v>2.4000000953674316</v>
      </c>
      <c r="EH5" s="1">
        <v>216.28701782226562</v>
      </c>
      <c r="EI5" s="1">
        <v>18.24786376953125</v>
      </c>
      <c r="EJ5" s="1">
        <v>22.464778900146484</v>
      </c>
      <c r="EK5" s="1">
        <v>25.347801208496094</v>
      </c>
      <c r="EL5" s="1">
        <v>61.074977874755859</v>
      </c>
      <c r="EM5" s="1">
        <v>47.456501007080078</v>
      </c>
      <c r="EN5" s="1">
        <v>64.762176513671875</v>
      </c>
      <c r="EO5" s="1">
        <v>39.264202117919922</v>
      </c>
      <c r="EP5" s="1">
        <v>69.956657409667969</v>
      </c>
      <c r="EQ5" s="1">
        <v>54.587669372558594</v>
      </c>
      <c r="ER5" s="1">
        <v>57.76171875</v>
      </c>
    </row>
    <row r="6" spans="1:148" s="1" customFormat="1" x14ac:dyDescent="0.2">
      <c r="A6" s="1">
        <v>5</v>
      </c>
      <c r="B6" s="1" t="s">
        <v>4</v>
      </c>
      <c r="C6" s="1" t="s">
        <v>438</v>
      </c>
      <c r="D6" s="1" t="s">
        <v>590</v>
      </c>
      <c r="E6" s="1" t="s">
        <v>441</v>
      </c>
      <c r="F6" s="1" t="s">
        <v>591</v>
      </c>
      <c r="G6" s="1">
        <v>15</v>
      </c>
      <c r="H6" s="1">
        <v>1.4979999463093918E-8</v>
      </c>
      <c r="I6" s="1">
        <v>1</v>
      </c>
      <c r="J6" s="1">
        <v>-3.359299898147583</v>
      </c>
      <c r="K6" s="1">
        <v>30.53230094909668</v>
      </c>
      <c r="L6" s="1">
        <v>10.391500473022461</v>
      </c>
      <c r="M6" s="1">
        <v>2048</v>
      </c>
      <c r="N6" s="1">
        <v>1536</v>
      </c>
      <c r="O6" s="1">
        <v>39.830001831054688</v>
      </c>
      <c r="P6" s="1">
        <v>1.9170000553131104</v>
      </c>
      <c r="Q6" s="1">
        <v>10.795999526977539</v>
      </c>
      <c r="R6" s="1">
        <v>25.898000717163086</v>
      </c>
      <c r="S6" s="1">
        <v>0.50199997425079346</v>
      </c>
      <c r="T6" s="1">
        <v>4.375</v>
      </c>
      <c r="U6" s="1">
        <v>10.050999641418457</v>
      </c>
      <c r="V6" s="1">
        <v>1.8919999599456787</v>
      </c>
      <c r="W6" s="1">
        <v>1.4830000400543213</v>
      </c>
      <c r="X6" s="1">
        <v>-0.25499999523162842</v>
      </c>
      <c r="Y6" s="1">
        <v>9.7000002861022949E-2</v>
      </c>
      <c r="Z6" s="1">
        <v>96.671012878417969</v>
      </c>
      <c r="AA6" s="1">
        <v>-0.26378124952316284</v>
      </c>
      <c r="AB6" s="1">
        <v>0.10034032166004181</v>
      </c>
      <c r="AC6" s="1">
        <v>1.5340689420700073</v>
      </c>
      <c r="AD6" s="1">
        <v>10.39711856842041</v>
      </c>
      <c r="AE6" s="1">
        <v>1.9571533203125</v>
      </c>
      <c r="AF6" s="1">
        <v>11.167773246765137</v>
      </c>
      <c r="AG6" s="1">
        <v>41.20159912109375</v>
      </c>
      <c r="AH6" s="1">
        <v>4.5256586074829102</v>
      </c>
      <c r="AI6" s="1">
        <v>26.789833068847656</v>
      </c>
      <c r="AJ6" s="1">
        <v>0.51928699016571045</v>
      </c>
      <c r="AK6" s="1">
        <v>1.9830143451690674</v>
      </c>
      <c r="AL6" s="1">
        <v>6.3710999488830566</v>
      </c>
      <c r="AM6" s="1">
        <v>2.0355000495910645</v>
      </c>
      <c r="AN6" s="1">
        <v>0.30259999632835388</v>
      </c>
      <c r="AO6" s="1">
        <v>0.58689999580383301</v>
      </c>
      <c r="AP6" s="1">
        <v>1.7226999998092651</v>
      </c>
      <c r="AQ6" s="1">
        <v>1.0433000326156616</v>
      </c>
      <c r="AR6" s="1">
        <v>3.4644999504089355</v>
      </c>
      <c r="AS6" s="1">
        <v>0.23059999942779541</v>
      </c>
      <c r="AT6" s="1">
        <v>6.8000003695487976E-2</v>
      </c>
      <c r="AU6" s="1">
        <v>-0.12939999997615814</v>
      </c>
      <c r="AV6" s="1">
        <v>2.630000002682209E-2</v>
      </c>
      <c r="AW6" s="1">
        <v>23</v>
      </c>
      <c r="AX6" s="1">
        <v>-0.35600000619888306</v>
      </c>
      <c r="AY6" s="1">
        <v>9.8999999463558197E-2</v>
      </c>
      <c r="AZ6" s="1">
        <v>1.5440000295639038</v>
      </c>
      <c r="BA6" s="1">
        <v>10.315999984741211</v>
      </c>
      <c r="BB6" s="1">
        <v>1.4700000286102295</v>
      </c>
      <c r="BC6" s="1">
        <v>10.890000343322754</v>
      </c>
      <c r="BD6" s="1">
        <v>37.943000793457031</v>
      </c>
      <c r="BE6" s="1">
        <v>3.8190000057220459</v>
      </c>
      <c r="BF6" s="1">
        <v>25.974000930786133</v>
      </c>
      <c r="BG6" s="1">
        <v>0.48899999260902405</v>
      </c>
      <c r="BH6" s="1">
        <v>1.8059999942779541</v>
      </c>
      <c r="BI6" s="1">
        <v>1455</v>
      </c>
      <c r="BJ6" s="1">
        <v>634</v>
      </c>
      <c r="BK6" s="1">
        <v>9074</v>
      </c>
      <c r="BL6" s="1">
        <v>58711</v>
      </c>
      <c r="BM6" s="1">
        <v>953</v>
      </c>
      <c r="BN6" s="1">
        <v>26674</v>
      </c>
      <c r="BO6" s="1">
        <v>108767</v>
      </c>
      <c r="BP6" s="1">
        <v>7908</v>
      </c>
      <c r="BQ6" s="1">
        <v>36750</v>
      </c>
      <c r="BR6" s="1">
        <v>1383</v>
      </c>
      <c r="BS6" s="1">
        <v>2148</v>
      </c>
      <c r="BT6" s="1">
        <v>1312</v>
      </c>
      <c r="BU6" s="1">
        <v>110</v>
      </c>
      <c r="BV6" s="1">
        <v>248</v>
      </c>
      <c r="BW6" s="1">
        <v>408</v>
      </c>
      <c r="BX6" s="1">
        <v>34</v>
      </c>
      <c r="BY6" s="1">
        <v>268</v>
      </c>
      <c r="BZ6" s="1">
        <v>793</v>
      </c>
      <c r="CA6" s="1">
        <v>128</v>
      </c>
      <c r="CB6" s="1">
        <v>191</v>
      </c>
      <c r="CC6" s="1">
        <v>201</v>
      </c>
      <c r="CD6" s="1">
        <v>85</v>
      </c>
      <c r="CE6" s="1">
        <v>577</v>
      </c>
      <c r="CF6" s="1">
        <v>93</v>
      </c>
      <c r="CG6" s="1">
        <v>206</v>
      </c>
      <c r="CH6" s="1">
        <v>352</v>
      </c>
      <c r="CI6" s="1">
        <v>21</v>
      </c>
      <c r="CJ6" s="1">
        <v>169</v>
      </c>
      <c r="CK6" s="1">
        <v>309</v>
      </c>
      <c r="CL6" s="1">
        <v>90</v>
      </c>
      <c r="CM6" s="1">
        <v>205</v>
      </c>
      <c r="CN6" s="1">
        <v>194</v>
      </c>
      <c r="CO6" s="1">
        <v>73</v>
      </c>
      <c r="CP6" s="1">
        <v>182.2760009765625</v>
      </c>
      <c r="CQ6" s="1">
        <v>10.149999618530273</v>
      </c>
      <c r="CR6" s="1">
        <v>23.541000366210938</v>
      </c>
      <c r="CS6" s="1">
        <v>38.256999969482422</v>
      </c>
      <c r="CT6" s="1">
        <v>5.4000000953674316</v>
      </c>
      <c r="CU6" s="1">
        <v>22.02400016784668</v>
      </c>
      <c r="CV6" s="1">
        <v>57.721000671386719</v>
      </c>
      <c r="CW6" s="1">
        <v>10.086000442504883</v>
      </c>
      <c r="CX6" s="1">
        <v>19.791000366210938</v>
      </c>
      <c r="CY6" s="1">
        <v>13.291999816894531</v>
      </c>
      <c r="CZ6" s="1">
        <v>5.3239998817443848</v>
      </c>
      <c r="DA6" s="1">
        <v>-36.743999481201172</v>
      </c>
      <c r="DB6" s="1">
        <v>21.551000595092773</v>
      </c>
      <c r="DC6" s="1">
        <v>430.46600341796875</v>
      </c>
      <c r="DD6" s="1">
        <v>2910.18994140625</v>
      </c>
      <c r="DE6" s="1">
        <v>89.911003112792969</v>
      </c>
      <c r="DF6" s="1">
        <v>1313.8310546875</v>
      </c>
      <c r="DG6" s="1">
        <v>5416.65283203125</v>
      </c>
      <c r="DH6" s="1">
        <v>385.50299072265625</v>
      </c>
      <c r="DI6" s="1">
        <v>1821.22802734375</v>
      </c>
      <c r="DJ6" s="1">
        <v>32.811000823974609</v>
      </c>
      <c r="DK6" s="1">
        <v>66.280998229980469</v>
      </c>
      <c r="DL6" s="1">
        <v>84.9219970703125</v>
      </c>
      <c r="DM6" s="1">
        <v>151.11799621582031</v>
      </c>
      <c r="DN6" s="1">
        <v>119.47699737548828</v>
      </c>
      <c r="DO6" s="1">
        <v>107.21700286865234</v>
      </c>
      <c r="DP6" s="1">
        <v>129.48800659179688</v>
      </c>
      <c r="DQ6" s="1">
        <v>90.683998107910156</v>
      </c>
      <c r="DR6" s="1">
        <v>77.48699951171875</v>
      </c>
      <c r="DS6" s="1">
        <v>107.50800323486328</v>
      </c>
      <c r="DT6" s="1">
        <v>134.89799499511719</v>
      </c>
      <c r="DU6" s="1">
        <v>146.4429931640625</v>
      </c>
      <c r="DV6" s="1">
        <v>191.36199951171875</v>
      </c>
      <c r="DW6" s="1">
        <v>100</v>
      </c>
      <c r="DX6" s="1">
        <v>6.7100000381469727</v>
      </c>
      <c r="DY6" s="1">
        <v>1.1399999856948853</v>
      </c>
      <c r="DZ6" s="1">
        <v>0.41999998688697815</v>
      </c>
      <c r="EA6" s="1">
        <v>3.5299999713897705</v>
      </c>
      <c r="EB6" s="1">
        <v>0.62999999523162842</v>
      </c>
      <c r="EC6" s="1">
        <v>0.31000000238418579</v>
      </c>
      <c r="ED6" s="1">
        <v>1.1699999570846558</v>
      </c>
      <c r="EE6" s="1">
        <v>0.52999997138977051</v>
      </c>
      <c r="EF6" s="1">
        <v>4.429999828338623</v>
      </c>
      <c r="EG6" s="1">
        <v>2.4200000762939453</v>
      </c>
      <c r="EH6" s="1">
        <v>219.26214599609375</v>
      </c>
      <c r="EI6" s="1">
        <v>17.332801818847656</v>
      </c>
      <c r="EJ6" s="1">
        <v>20.59813117980957</v>
      </c>
      <c r="EK6" s="1">
        <v>25.97920036315918</v>
      </c>
      <c r="EL6" s="1">
        <v>63.668655395507812</v>
      </c>
      <c r="EM6" s="1">
        <v>46.065658569335938</v>
      </c>
      <c r="EN6" s="1">
        <v>63.058017730712891</v>
      </c>
      <c r="EO6" s="1">
        <v>37.260379791259766</v>
      </c>
      <c r="EP6" s="1">
        <v>75.176628112792969</v>
      </c>
      <c r="EQ6" s="1">
        <v>52.569801330566406</v>
      </c>
      <c r="ER6" s="1">
        <v>60.769626617431641</v>
      </c>
    </row>
    <row r="7" spans="1:148" s="1" customFormat="1" x14ac:dyDescent="0.2">
      <c r="A7" s="1">
        <v>6</v>
      </c>
      <c r="B7" s="1" t="s">
        <v>4</v>
      </c>
      <c r="C7" s="1" t="s">
        <v>438</v>
      </c>
      <c r="D7" s="1" t="s">
        <v>592</v>
      </c>
      <c r="E7" s="1" t="s">
        <v>441</v>
      </c>
      <c r="F7" s="1" t="s">
        <v>593</v>
      </c>
      <c r="G7" s="1">
        <v>15</v>
      </c>
      <c r="H7" s="1">
        <v>1.4970000350444934E-8</v>
      </c>
      <c r="I7" s="1">
        <v>1</v>
      </c>
      <c r="J7" s="1">
        <v>-3.2279999256134033</v>
      </c>
      <c r="K7" s="1">
        <v>30.281099319458008</v>
      </c>
      <c r="L7" s="1">
        <v>10.390500068664551</v>
      </c>
      <c r="M7" s="1">
        <v>2048</v>
      </c>
      <c r="N7" s="1">
        <v>1536</v>
      </c>
      <c r="O7" s="1">
        <v>39.854000091552734</v>
      </c>
      <c r="P7" s="1">
        <v>1.8589999675750732</v>
      </c>
      <c r="Q7" s="1">
        <v>10.85200023651123</v>
      </c>
      <c r="R7" s="1">
        <v>25.988000869750977</v>
      </c>
      <c r="S7" s="1">
        <v>0.49000000953674316</v>
      </c>
      <c r="T7" s="1">
        <v>4.3920001983642578</v>
      </c>
      <c r="U7" s="1">
        <v>10.243000030517578</v>
      </c>
      <c r="V7" s="1">
        <v>1.534000039100647</v>
      </c>
      <c r="W7" s="1">
        <v>1.437000036239624</v>
      </c>
      <c r="X7" s="1">
        <v>0.54699999094009399</v>
      </c>
      <c r="Y7" s="1">
        <v>0.10199999809265137</v>
      </c>
      <c r="Z7" s="1">
        <v>97.044998168945312</v>
      </c>
      <c r="AA7" s="1">
        <v>0.5636560320854187</v>
      </c>
      <c r="AB7" s="1">
        <v>0.10510587692260742</v>
      </c>
      <c r="AC7" s="1">
        <v>1.480756402015686</v>
      </c>
      <c r="AD7" s="1">
        <v>10.554897308349609</v>
      </c>
      <c r="AE7" s="1">
        <v>1.5807099342346191</v>
      </c>
      <c r="AF7" s="1">
        <v>11.182441711425781</v>
      </c>
      <c r="AG7" s="1">
        <v>41.067546844482422</v>
      </c>
      <c r="AH7" s="1">
        <v>4.5257353782653809</v>
      </c>
      <c r="AI7" s="1">
        <v>26.779329299926758</v>
      </c>
      <c r="AJ7" s="1">
        <v>0.50492042303085327</v>
      </c>
      <c r="AK7" s="1">
        <v>1.9156061410903931</v>
      </c>
      <c r="AL7" s="1">
        <v>6.3758997917175293</v>
      </c>
      <c r="AM7" s="1">
        <v>2.046299934387207</v>
      </c>
      <c r="AN7" s="1">
        <v>0.29319998621940613</v>
      </c>
      <c r="AO7" s="1">
        <v>0.47600001096725464</v>
      </c>
      <c r="AP7" s="1">
        <v>1.7558000087738037</v>
      </c>
      <c r="AQ7" s="1">
        <v>1.0473999977111816</v>
      </c>
      <c r="AR7" s="1">
        <v>3.4770998954772949</v>
      </c>
      <c r="AS7" s="1">
        <v>0.22370000183582306</v>
      </c>
      <c r="AT7" s="1">
        <v>6.6399998962879181E-2</v>
      </c>
      <c r="AU7" s="1">
        <v>0.27320000529289246</v>
      </c>
      <c r="AV7" s="1">
        <v>2.7300000190734863E-2</v>
      </c>
      <c r="AW7" s="1">
        <v>23</v>
      </c>
      <c r="AX7" s="1">
        <v>0.7720000147819519</v>
      </c>
      <c r="AY7" s="1">
        <v>0.10499999672174454</v>
      </c>
      <c r="AZ7" s="1">
        <v>1.496999979019165</v>
      </c>
      <c r="BA7" s="1">
        <v>10.517999649047852</v>
      </c>
      <c r="BB7" s="1">
        <v>1.187999963760376</v>
      </c>
      <c r="BC7" s="1">
        <v>10.949999809265137</v>
      </c>
      <c r="BD7" s="1">
        <v>37.979000091552734</v>
      </c>
      <c r="BE7" s="1">
        <v>3.8369998931884766</v>
      </c>
      <c r="BF7" s="1">
        <v>26.070999145507812</v>
      </c>
      <c r="BG7" s="1">
        <v>0.4779999852180481</v>
      </c>
      <c r="BH7" s="1">
        <v>1.7519999742507935</v>
      </c>
      <c r="BI7" s="1">
        <v>1973</v>
      </c>
      <c r="BJ7" s="1">
        <v>644</v>
      </c>
      <c r="BK7" s="1">
        <v>8832</v>
      </c>
      <c r="BL7" s="1">
        <v>59760</v>
      </c>
      <c r="BM7" s="1">
        <v>781</v>
      </c>
      <c r="BN7" s="1">
        <v>26815</v>
      </c>
      <c r="BO7" s="1">
        <v>108858</v>
      </c>
      <c r="BP7" s="1">
        <v>7962</v>
      </c>
      <c r="BQ7" s="1">
        <v>36864</v>
      </c>
      <c r="BR7" s="1">
        <v>1391</v>
      </c>
      <c r="BS7" s="1">
        <v>2095</v>
      </c>
      <c r="BT7" s="1">
        <v>784</v>
      </c>
      <c r="BU7" s="1">
        <v>107</v>
      </c>
      <c r="BV7" s="1">
        <v>269</v>
      </c>
      <c r="BW7" s="1">
        <v>373</v>
      </c>
      <c r="BX7" s="1">
        <v>29</v>
      </c>
      <c r="BY7" s="1">
        <v>301</v>
      </c>
      <c r="BZ7" s="1">
        <v>803</v>
      </c>
      <c r="CA7" s="1">
        <v>136</v>
      </c>
      <c r="CB7" s="1">
        <v>215</v>
      </c>
      <c r="CC7" s="1">
        <v>225</v>
      </c>
      <c r="CD7" s="1">
        <v>89</v>
      </c>
      <c r="CE7" s="1">
        <v>427</v>
      </c>
      <c r="CF7" s="1">
        <v>81</v>
      </c>
      <c r="CG7" s="1">
        <v>201</v>
      </c>
      <c r="CH7" s="1">
        <v>349</v>
      </c>
      <c r="CI7" s="1">
        <v>26</v>
      </c>
      <c r="CJ7" s="1">
        <v>147</v>
      </c>
      <c r="CK7" s="1">
        <v>366</v>
      </c>
      <c r="CL7" s="1">
        <v>103</v>
      </c>
      <c r="CM7" s="1">
        <v>183</v>
      </c>
      <c r="CN7" s="1">
        <v>182</v>
      </c>
      <c r="CO7" s="1">
        <v>77</v>
      </c>
      <c r="CP7" s="1">
        <v>117.87699890136719</v>
      </c>
      <c r="CQ7" s="1">
        <v>9.3999996185302734</v>
      </c>
      <c r="CR7" s="1">
        <v>24.861000061035156</v>
      </c>
      <c r="CS7" s="1">
        <v>36.21099853515625</v>
      </c>
      <c r="CT7" s="1">
        <v>5.4770002365112305</v>
      </c>
      <c r="CU7" s="1">
        <v>22.670999526977539</v>
      </c>
      <c r="CV7" s="1">
        <v>60.817001342773438</v>
      </c>
      <c r="CW7" s="1">
        <v>11.243000030517578</v>
      </c>
      <c r="CX7" s="1">
        <v>19.923000335693359</v>
      </c>
      <c r="CY7" s="1">
        <v>14.333999633789062</v>
      </c>
      <c r="CZ7" s="1">
        <v>5.5910000801086426</v>
      </c>
      <c r="DA7" s="1">
        <v>79.481002807617188</v>
      </c>
      <c r="DB7" s="1">
        <v>22.801000595092773</v>
      </c>
      <c r="DC7" s="1">
        <v>417.02999877929688</v>
      </c>
      <c r="DD7" s="1">
        <v>2965.15087890625</v>
      </c>
      <c r="DE7" s="1">
        <v>72.629997253417969</v>
      </c>
      <c r="DF7" s="1">
        <v>1320.258056640625</v>
      </c>
      <c r="DG7" s="1">
        <v>5418.1669921875</v>
      </c>
      <c r="DH7" s="1">
        <v>387.04901123046875</v>
      </c>
      <c r="DI7" s="1">
        <v>1826.8170166015625</v>
      </c>
      <c r="DJ7" s="1">
        <v>32.034999847412109</v>
      </c>
      <c r="DK7" s="1">
        <v>64.248001098632812</v>
      </c>
      <c r="DL7" s="1">
        <v>83.360000610351562</v>
      </c>
      <c r="DM7" s="1">
        <v>151.11799621582031</v>
      </c>
      <c r="DN7" s="1">
        <v>119.47699737548828</v>
      </c>
      <c r="DO7" s="1">
        <v>107.22699737548828</v>
      </c>
      <c r="DP7" s="1">
        <v>129.48800659179688</v>
      </c>
      <c r="DQ7" s="1">
        <v>90.679000854492188</v>
      </c>
      <c r="DR7" s="1">
        <v>77.48699951171875</v>
      </c>
      <c r="DS7" s="1">
        <v>107.50299835205078</v>
      </c>
      <c r="DT7" s="1">
        <v>134.90199279785156</v>
      </c>
      <c r="DU7" s="1">
        <v>146.4429931640625</v>
      </c>
      <c r="DV7" s="1">
        <v>191.36199951171875</v>
      </c>
      <c r="DW7" s="1">
        <v>7.0399999618530273</v>
      </c>
      <c r="DX7" s="1">
        <v>6.3299999237060547</v>
      </c>
      <c r="DY7" s="1">
        <v>1.1599999666213989</v>
      </c>
      <c r="DZ7" s="1">
        <v>0.41999998688697815</v>
      </c>
      <c r="EA7" s="1">
        <v>3.9800000190734863</v>
      </c>
      <c r="EB7" s="1">
        <v>0.62999999523162842</v>
      </c>
      <c r="EC7" s="1">
        <v>0.31000000238418579</v>
      </c>
      <c r="ED7" s="1">
        <v>1.1699999570846558</v>
      </c>
      <c r="EE7" s="1">
        <v>0.52999997138977051</v>
      </c>
      <c r="EF7" s="1">
        <v>4.6100001335144043</v>
      </c>
      <c r="EG7" s="1">
        <v>2.4700000286102295</v>
      </c>
      <c r="EH7" s="1">
        <v>176.32484436035156</v>
      </c>
      <c r="EI7" s="1">
        <v>16.680141448974609</v>
      </c>
      <c r="EJ7" s="1">
        <v>21.167749404907227</v>
      </c>
      <c r="EK7" s="1">
        <v>25.274965286254883</v>
      </c>
      <c r="EL7" s="1">
        <v>64.120986938476562</v>
      </c>
      <c r="EM7" s="1">
        <v>46.737392425537109</v>
      </c>
      <c r="EN7" s="1">
        <v>64.727066040039062</v>
      </c>
      <c r="EO7" s="1">
        <v>39.339508056640625</v>
      </c>
      <c r="EP7" s="1">
        <v>75.426918029785156</v>
      </c>
      <c r="EQ7" s="1">
        <v>54.591480255126953</v>
      </c>
      <c r="ER7" s="1">
        <v>62.274799346923828</v>
      </c>
    </row>
    <row r="8" spans="1:148" s="1" customFormat="1" x14ac:dyDescent="0.2">
      <c r="A8" s="1">
        <v>7</v>
      </c>
      <c r="B8" s="1" t="s">
        <v>4</v>
      </c>
      <c r="C8" s="1" t="s">
        <v>438</v>
      </c>
      <c r="D8" s="1" t="s">
        <v>594</v>
      </c>
      <c r="E8" s="1" t="s">
        <v>441</v>
      </c>
      <c r="F8" s="1" t="s">
        <v>595</v>
      </c>
      <c r="G8" s="1">
        <v>15</v>
      </c>
      <c r="H8" s="1">
        <v>1.4970000350444934E-8</v>
      </c>
      <c r="I8" s="1">
        <v>1</v>
      </c>
      <c r="J8" s="1">
        <v>-2.9667000770568848</v>
      </c>
      <c r="K8" s="1">
        <v>29.77869987487793</v>
      </c>
      <c r="L8" s="1">
        <v>10.390000343322754</v>
      </c>
      <c r="M8" s="1">
        <v>2048</v>
      </c>
      <c r="N8" s="1">
        <v>1536</v>
      </c>
      <c r="O8" s="1">
        <v>39.548000335693359</v>
      </c>
      <c r="P8" s="1">
        <v>1.9559999704360962</v>
      </c>
      <c r="Q8" s="1">
        <v>10.753999710083008</v>
      </c>
      <c r="R8" s="1">
        <v>26.027000427246094</v>
      </c>
      <c r="S8" s="1">
        <v>0.50300002098083496</v>
      </c>
      <c r="T8" s="1">
        <v>4.3810000419616699</v>
      </c>
      <c r="U8" s="1">
        <v>10.053000450134277</v>
      </c>
      <c r="V8" s="1">
        <v>1.5880000591278076</v>
      </c>
      <c r="W8" s="1">
        <v>1.4309999942779541</v>
      </c>
      <c r="X8" s="1">
        <v>0.46399998664855957</v>
      </c>
      <c r="Y8" s="1">
        <v>9.0000003576278687E-2</v>
      </c>
      <c r="Z8" s="1">
        <v>96.580001831054688</v>
      </c>
      <c r="AA8" s="1">
        <v>0.4804307222366333</v>
      </c>
      <c r="AB8" s="1">
        <v>9.3186996877193451E-2</v>
      </c>
      <c r="AC8" s="1">
        <v>1.4816732406616211</v>
      </c>
      <c r="AD8" s="1">
        <v>10.408987998962402</v>
      </c>
      <c r="AE8" s="1">
        <v>1.6442328691482544</v>
      </c>
      <c r="AF8" s="1">
        <v>11.134810447692871</v>
      </c>
      <c r="AG8" s="1">
        <v>40.948436737060547</v>
      </c>
      <c r="AH8" s="1">
        <v>4.5361356735229492</v>
      </c>
      <c r="AI8" s="1">
        <v>26.948642730712891</v>
      </c>
      <c r="AJ8" s="1">
        <v>0.52081179618835449</v>
      </c>
      <c r="AK8" s="1">
        <v>2.0252640247344971</v>
      </c>
      <c r="AL8" s="1">
        <v>6.3608999252319336</v>
      </c>
      <c r="AM8" s="1">
        <v>2.0388000011444092</v>
      </c>
      <c r="AN8" s="1">
        <v>0.29359999299049377</v>
      </c>
      <c r="AO8" s="1">
        <v>0.49520000815391541</v>
      </c>
      <c r="AP8" s="1">
        <v>1.7324999570846558</v>
      </c>
      <c r="AQ8" s="1">
        <v>1.0504000186920166</v>
      </c>
      <c r="AR8" s="1">
        <v>3.500999927520752</v>
      </c>
      <c r="AS8" s="1">
        <v>0.23659999668598175</v>
      </c>
      <c r="AT8" s="1">
        <v>6.849999725818634E-2</v>
      </c>
      <c r="AU8" s="1">
        <v>0.23350000381469727</v>
      </c>
      <c r="AV8" s="1">
        <v>2.4299999698996544E-2</v>
      </c>
      <c r="AW8" s="1">
        <v>23</v>
      </c>
      <c r="AX8" s="1">
        <v>0.65499997138977051</v>
      </c>
      <c r="AY8" s="1">
        <v>9.3000002205371857E-2</v>
      </c>
      <c r="AZ8" s="1">
        <v>1.4910000562667847</v>
      </c>
      <c r="BA8" s="1">
        <v>10.326000213623047</v>
      </c>
      <c r="BB8" s="1">
        <v>1.2289999723434448</v>
      </c>
      <c r="BC8" s="1">
        <v>10.843000411987305</v>
      </c>
      <c r="BD8" s="1">
        <v>37.674999237060547</v>
      </c>
      <c r="BE8" s="1">
        <v>3.8229999542236328</v>
      </c>
      <c r="BF8" s="1">
        <v>26.114999771118164</v>
      </c>
      <c r="BG8" s="1">
        <v>0.49000000953674316</v>
      </c>
      <c r="BH8" s="1">
        <v>1.843999981880188</v>
      </c>
      <c r="BI8" s="1">
        <v>1888</v>
      </c>
      <c r="BJ8" s="1">
        <v>620</v>
      </c>
      <c r="BK8" s="1">
        <v>8823</v>
      </c>
      <c r="BL8" s="1">
        <v>58721</v>
      </c>
      <c r="BM8" s="1">
        <v>813</v>
      </c>
      <c r="BN8" s="1">
        <v>26562</v>
      </c>
      <c r="BO8" s="1">
        <v>107936</v>
      </c>
      <c r="BP8" s="1">
        <v>7929</v>
      </c>
      <c r="BQ8" s="1">
        <v>36877</v>
      </c>
      <c r="BR8" s="1">
        <v>1425</v>
      </c>
      <c r="BS8" s="1">
        <v>2195</v>
      </c>
      <c r="BT8" s="1">
        <v>837</v>
      </c>
      <c r="BU8" s="1">
        <v>112</v>
      </c>
      <c r="BV8" s="1">
        <v>286</v>
      </c>
      <c r="BW8" s="1">
        <v>389</v>
      </c>
      <c r="BX8" s="1">
        <v>30</v>
      </c>
      <c r="BY8" s="1">
        <v>298</v>
      </c>
      <c r="BZ8" s="1">
        <v>765</v>
      </c>
      <c r="CA8" s="1">
        <v>160</v>
      </c>
      <c r="CB8" s="1">
        <v>185</v>
      </c>
      <c r="CC8" s="1">
        <v>230</v>
      </c>
      <c r="CD8" s="1">
        <v>77</v>
      </c>
      <c r="CE8" s="1">
        <v>415</v>
      </c>
      <c r="CF8" s="1">
        <v>105</v>
      </c>
      <c r="CG8" s="1">
        <v>203</v>
      </c>
      <c r="CH8" s="1">
        <v>366</v>
      </c>
      <c r="CI8" s="1">
        <v>32</v>
      </c>
      <c r="CJ8" s="1">
        <v>156</v>
      </c>
      <c r="CK8" s="1">
        <v>340</v>
      </c>
      <c r="CL8" s="1">
        <v>90</v>
      </c>
      <c r="CM8" s="1">
        <v>164</v>
      </c>
      <c r="CN8" s="1">
        <v>185</v>
      </c>
      <c r="CO8" s="1">
        <v>91</v>
      </c>
      <c r="CP8" s="1">
        <v>121.38800048828125</v>
      </c>
      <c r="CQ8" s="1">
        <v>10.850000381469727</v>
      </c>
      <c r="CR8" s="1">
        <v>26.111000061035156</v>
      </c>
      <c r="CS8" s="1">
        <v>37.856998443603516</v>
      </c>
      <c r="CT8" s="1">
        <v>6.2150001525878906</v>
      </c>
      <c r="CU8" s="1">
        <v>22.950000762939453</v>
      </c>
      <c r="CV8" s="1">
        <v>57.551998138427734</v>
      </c>
      <c r="CW8" s="1">
        <v>11</v>
      </c>
      <c r="CX8" s="1">
        <v>17.465000152587891</v>
      </c>
      <c r="CY8" s="1">
        <v>14.63599967956543</v>
      </c>
      <c r="CZ8" s="1">
        <v>5.5329999923706055</v>
      </c>
      <c r="DA8" s="1">
        <v>67.464996337890625</v>
      </c>
      <c r="DB8" s="1">
        <v>20.150999069213867</v>
      </c>
      <c r="DC8" s="1">
        <v>415.32901000976562</v>
      </c>
      <c r="DD8" s="1">
        <v>2911.093994140625</v>
      </c>
      <c r="DE8" s="1">
        <v>75.093002319335938</v>
      </c>
      <c r="DF8" s="1">
        <v>1307.2879638671875</v>
      </c>
      <c r="DG8" s="1">
        <v>5374.72216796875</v>
      </c>
      <c r="DH8" s="1">
        <v>385.6400146484375</v>
      </c>
      <c r="DI8" s="1">
        <v>1829.927001953125</v>
      </c>
      <c r="DJ8" s="1">
        <v>32.866001129150391</v>
      </c>
      <c r="DK8" s="1">
        <v>67.638999938964844</v>
      </c>
      <c r="DL8" s="1">
        <v>83.394996643066406</v>
      </c>
      <c r="DM8" s="1">
        <v>151.11799621582031</v>
      </c>
      <c r="DN8" s="1">
        <v>119.47699737548828</v>
      </c>
      <c r="DO8" s="1">
        <v>107.23200225830078</v>
      </c>
      <c r="DP8" s="1">
        <v>129.48800659179688</v>
      </c>
      <c r="DQ8" s="1">
        <v>90.679000854492188</v>
      </c>
      <c r="DR8" s="1">
        <v>77.48699951171875</v>
      </c>
      <c r="DS8" s="1">
        <v>107.49800109863281</v>
      </c>
      <c r="DT8" s="1">
        <v>134.92399597167969</v>
      </c>
      <c r="DU8" s="1">
        <v>146.4429931640625</v>
      </c>
      <c r="DV8" s="1">
        <v>191.36199951171875</v>
      </c>
      <c r="DW8" s="1">
        <v>8.2200002670288086</v>
      </c>
      <c r="DX8" s="1">
        <v>7.179999828338623</v>
      </c>
      <c r="DY8" s="1">
        <v>1.1699999570846558</v>
      </c>
      <c r="DZ8" s="1">
        <v>0.41999998688697815</v>
      </c>
      <c r="EA8" s="1">
        <v>3.940000057220459</v>
      </c>
      <c r="EB8" s="1">
        <v>0.62999999523162842</v>
      </c>
      <c r="EC8" s="1">
        <v>0.31000000238418579</v>
      </c>
      <c r="ED8" s="1">
        <v>1.1699999570846558</v>
      </c>
      <c r="EE8" s="1">
        <v>0.52999997138977051</v>
      </c>
      <c r="EF8" s="1">
        <v>4.5399999618530273</v>
      </c>
      <c r="EG8" s="1">
        <v>2.4000000953674316</v>
      </c>
      <c r="EH8" s="1">
        <v>178.93150329589844</v>
      </c>
      <c r="EI8" s="1">
        <v>17.920522689819336</v>
      </c>
      <c r="EJ8" s="1">
        <v>21.69337272644043</v>
      </c>
      <c r="EK8" s="1">
        <v>25.843027114868164</v>
      </c>
      <c r="EL8" s="1">
        <v>68.304512023925781</v>
      </c>
      <c r="EM8" s="1">
        <v>47.024101257324219</v>
      </c>
      <c r="EN8" s="1">
        <v>62.965633392333984</v>
      </c>
      <c r="EO8" s="1">
        <v>38.912052154541016</v>
      </c>
      <c r="EP8" s="1">
        <v>70.620903015136719</v>
      </c>
      <c r="EQ8" s="1">
        <v>55.163566589355469</v>
      </c>
      <c r="ER8" s="1">
        <v>61.950939178466797</v>
      </c>
    </row>
    <row r="9" spans="1:148" s="1" customFormat="1" x14ac:dyDescent="0.2">
      <c r="A9" s="1">
        <v>8</v>
      </c>
      <c r="B9" s="1" t="s">
        <v>4</v>
      </c>
      <c r="C9" s="1" t="s">
        <v>438</v>
      </c>
      <c r="D9" s="1" t="s">
        <v>596</v>
      </c>
      <c r="E9" s="1" t="s">
        <v>441</v>
      </c>
      <c r="F9" s="1" t="s">
        <v>597</v>
      </c>
      <c r="G9" s="1">
        <v>15</v>
      </c>
      <c r="H9" s="1">
        <v>1.4970000350444934E-8</v>
      </c>
      <c r="I9" s="1">
        <v>1</v>
      </c>
      <c r="J9" s="1">
        <v>-2.9261999130249023</v>
      </c>
      <c r="K9" s="1">
        <v>29.548500061035156</v>
      </c>
      <c r="L9" s="1">
        <v>10.388500213623047</v>
      </c>
      <c r="M9" s="1">
        <v>2048</v>
      </c>
      <c r="N9" s="1">
        <v>1536</v>
      </c>
      <c r="O9" s="1">
        <v>40.050998687744141</v>
      </c>
      <c r="P9" s="1">
        <v>1.7779999971389771</v>
      </c>
      <c r="Q9" s="1">
        <v>11.060000419616699</v>
      </c>
      <c r="R9" s="1">
        <v>25.879999160766602</v>
      </c>
      <c r="S9" s="1">
        <v>0.51200002431869507</v>
      </c>
      <c r="T9" s="1">
        <v>4.3530001640319824</v>
      </c>
      <c r="U9" s="1">
        <v>10.255999565124512</v>
      </c>
      <c r="V9" s="1">
        <v>1.7829999923706055</v>
      </c>
      <c r="W9" s="1">
        <v>1.440000057220459</v>
      </c>
      <c r="X9" s="1">
        <v>0.46599999070167542</v>
      </c>
      <c r="Y9" s="1">
        <v>9.3000002205371857E-2</v>
      </c>
      <c r="Z9" s="1">
        <v>97.454986572265625</v>
      </c>
      <c r="AA9" s="1">
        <v>0.47816947102546692</v>
      </c>
      <c r="AB9" s="1">
        <v>9.5428675413131714E-2</v>
      </c>
      <c r="AC9" s="1">
        <v>1.4776053428649902</v>
      </c>
      <c r="AD9" s="1">
        <v>10.523832321166992</v>
      </c>
      <c r="AE9" s="1">
        <v>1.8295625448226929</v>
      </c>
      <c r="AF9" s="1">
        <v>11.34882926940918</v>
      </c>
      <c r="AG9" s="1">
        <v>41.096920013427734</v>
      </c>
      <c r="AH9" s="1">
        <v>4.4666776657104492</v>
      </c>
      <c r="AI9" s="1">
        <v>26.55584716796875</v>
      </c>
      <c r="AJ9" s="1">
        <v>0.52537077665328979</v>
      </c>
      <c r="AK9" s="1">
        <v>1.8244320154190063</v>
      </c>
      <c r="AL9" s="1">
        <v>6.3734002113342285</v>
      </c>
      <c r="AM9" s="1">
        <v>2.0745000839233398</v>
      </c>
      <c r="AN9" s="1">
        <v>0.29229998588562012</v>
      </c>
      <c r="AO9" s="1">
        <v>0.55000001192092896</v>
      </c>
      <c r="AP9" s="1">
        <v>1.7487000226974487</v>
      </c>
      <c r="AQ9" s="1">
        <v>1.0326000452041626</v>
      </c>
      <c r="AR9" s="1">
        <v>3.4442999362945557</v>
      </c>
      <c r="AS9" s="1">
        <v>0.21279999613761902</v>
      </c>
      <c r="AT9" s="1">
        <v>6.8999998271465302E-2</v>
      </c>
      <c r="AU9" s="1">
        <v>0.23190000653266907</v>
      </c>
      <c r="AV9" s="1">
        <v>2.4700000882148743E-2</v>
      </c>
      <c r="AW9" s="1">
        <v>23</v>
      </c>
      <c r="AX9" s="1">
        <v>0.65700000524520874</v>
      </c>
      <c r="AY9" s="1">
        <v>9.4999998807907104E-2</v>
      </c>
      <c r="AZ9" s="1">
        <v>1.4989999532699585</v>
      </c>
      <c r="BA9" s="1">
        <v>10.527999877929688</v>
      </c>
      <c r="BB9" s="1">
        <v>1.3839999437332153</v>
      </c>
      <c r="BC9" s="1">
        <v>11.163999557495117</v>
      </c>
      <c r="BD9" s="1">
        <v>38.145000457763672</v>
      </c>
      <c r="BE9" s="1">
        <v>3.8020000457763672</v>
      </c>
      <c r="BF9" s="1">
        <v>25.957000732421875</v>
      </c>
      <c r="BG9" s="1">
        <v>0.49900001287460327</v>
      </c>
      <c r="BH9" s="1">
        <v>1.6749999523162842</v>
      </c>
      <c r="BI9" s="1">
        <v>1824</v>
      </c>
      <c r="BJ9" s="1">
        <v>640</v>
      </c>
      <c r="BK9" s="1">
        <v>8879</v>
      </c>
      <c r="BL9" s="1">
        <v>59838</v>
      </c>
      <c r="BM9" s="1">
        <v>892</v>
      </c>
      <c r="BN9" s="1">
        <v>27332</v>
      </c>
      <c r="BO9" s="1">
        <v>109359</v>
      </c>
      <c r="BP9" s="1">
        <v>7907</v>
      </c>
      <c r="BQ9" s="1">
        <v>36693</v>
      </c>
      <c r="BR9" s="1">
        <v>1415</v>
      </c>
      <c r="BS9" s="1">
        <v>2024</v>
      </c>
      <c r="BT9" s="1">
        <v>766</v>
      </c>
      <c r="BU9" s="1">
        <v>126</v>
      </c>
      <c r="BV9" s="1">
        <v>287</v>
      </c>
      <c r="BW9" s="1">
        <v>376</v>
      </c>
      <c r="BX9" s="1">
        <v>28</v>
      </c>
      <c r="BY9" s="1">
        <v>279</v>
      </c>
      <c r="BZ9" s="1">
        <v>850</v>
      </c>
      <c r="CA9" s="1">
        <v>153</v>
      </c>
      <c r="CB9" s="1">
        <v>209</v>
      </c>
      <c r="CC9" s="1">
        <v>207</v>
      </c>
      <c r="CD9" s="1">
        <v>101</v>
      </c>
      <c r="CE9" s="1">
        <v>414</v>
      </c>
      <c r="CF9" s="1">
        <v>101</v>
      </c>
      <c r="CG9" s="1">
        <v>214</v>
      </c>
      <c r="CH9" s="1">
        <v>372</v>
      </c>
      <c r="CI9" s="1">
        <v>19</v>
      </c>
      <c r="CJ9" s="1">
        <v>175</v>
      </c>
      <c r="CK9" s="1">
        <v>346</v>
      </c>
      <c r="CL9" s="1">
        <v>107</v>
      </c>
      <c r="CM9" s="1">
        <v>177</v>
      </c>
      <c r="CN9" s="1">
        <v>200</v>
      </c>
      <c r="CO9" s="1">
        <v>77</v>
      </c>
      <c r="CP9" s="1">
        <v>114.82099914550781</v>
      </c>
      <c r="CQ9" s="1">
        <v>11.350000381469727</v>
      </c>
      <c r="CR9" s="1">
        <v>26.51099967956543</v>
      </c>
      <c r="CS9" s="1">
        <v>37.419998168945312</v>
      </c>
      <c r="CT9" s="1">
        <v>4.6310000419616699</v>
      </c>
      <c r="CU9" s="1">
        <v>22.882999420166016</v>
      </c>
      <c r="CV9" s="1">
        <v>62.529998779296875</v>
      </c>
      <c r="CW9" s="1">
        <v>12.013999938964844</v>
      </c>
      <c r="CX9" s="1">
        <v>19.322999954223633</v>
      </c>
      <c r="CY9" s="1">
        <v>13.692000389099121</v>
      </c>
      <c r="CZ9" s="1">
        <v>6.0479998588562012</v>
      </c>
      <c r="DA9" s="1">
        <v>67.627998352050781</v>
      </c>
      <c r="DB9" s="1">
        <v>20.650999069213867</v>
      </c>
      <c r="DC9" s="1">
        <v>417.73300170898438</v>
      </c>
      <c r="DD9" s="1">
        <v>2967.876953125</v>
      </c>
      <c r="DE9" s="1">
        <v>84.579002380371094</v>
      </c>
      <c r="DF9" s="1">
        <v>1345.97998046875</v>
      </c>
      <c r="DG9" s="1">
        <v>5441.837890625</v>
      </c>
      <c r="DH9" s="1">
        <v>383.52499389648438</v>
      </c>
      <c r="DI9" s="1">
        <v>1818.833984375</v>
      </c>
      <c r="DJ9" s="1">
        <v>33.477001190185547</v>
      </c>
      <c r="DK9" s="1">
        <v>61.423999786376953</v>
      </c>
      <c r="DL9" s="1">
        <v>83.553001403808594</v>
      </c>
      <c r="DM9" s="1">
        <v>151.11799621582031</v>
      </c>
      <c r="DN9" s="1">
        <v>119.47699737548828</v>
      </c>
      <c r="DO9" s="1">
        <v>107.22200012207031</v>
      </c>
      <c r="DP9" s="1">
        <v>129.48800659179688</v>
      </c>
      <c r="DQ9" s="1">
        <v>90.683998107910156</v>
      </c>
      <c r="DR9" s="1">
        <v>77.48699951171875</v>
      </c>
      <c r="DS9" s="1">
        <v>107.51300048828125</v>
      </c>
      <c r="DT9" s="1">
        <v>134.927001953125</v>
      </c>
      <c r="DU9" s="1">
        <v>146.4429931640625</v>
      </c>
      <c r="DV9" s="1">
        <v>191.36199951171875</v>
      </c>
      <c r="DW9" s="1">
        <v>8.0299997329711914</v>
      </c>
      <c r="DX9" s="1">
        <v>7.130000114440918</v>
      </c>
      <c r="DY9" s="1">
        <v>1.1699999570846558</v>
      </c>
      <c r="DZ9" s="1">
        <v>0.41999998688697815</v>
      </c>
      <c r="EA9" s="1">
        <v>3.619999885559082</v>
      </c>
      <c r="EB9" s="1">
        <v>0.62000000476837158</v>
      </c>
      <c r="EC9" s="1">
        <v>0.31000000238418579</v>
      </c>
      <c r="ED9" s="1">
        <v>1.1799999475479126</v>
      </c>
      <c r="EE9" s="1">
        <v>0.52999997138977051</v>
      </c>
      <c r="EF9" s="1">
        <v>4.3899998664855957</v>
      </c>
      <c r="EG9" s="1">
        <v>2.5499999523162842</v>
      </c>
      <c r="EH9" s="1">
        <v>174.02418518066406</v>
      </c>
      <c r="EI9" s="1">
        <v>18.328786849975586</v>
      </c>
      <c r="EJ9" s="1">
        <v>21.858903884887695</v>
      </c>
      <c r="EK9" s="1">
        <v>25.693435668945312</v>
      </c>
      <c r="EL9" s="1">
        <v>58.961189270019531</v>
      </c>
      <c r="EM9" s="1">
        <v>46.955413818359375</v>
      </c>
      <c r="EN9" s="1">
        <v>65.632293701171875</v>
      </c>
      <c r="EO9" s="1">
        <v>40.666015625</v>
      </c>
      <c r="EP9" s="1">
        <v>74.282447814941406</v>
      </c>
      <c r="EQ9" s="1">
        <v>53.354938507080078</v>
      </c>
      <c r="ER9" s="1">
        <v>64.769935607910156</v>
      </c>
    </row>
    <row r="10" spans="1:148" s="1" customFormat="1" x14ac:dyDescent="0.2">
      <c r="A10" s="1">
        <v>9</v>
      </c>
      <c r="B10" s="1" t="s">
        <v>4</v>
      </c>
      <c r="C10" s="1" t="s">
        <v>438</v>
      </c>
      <c r="D10" s="1" t="s">
        <v>598</v>
      </c>
      <c r="E10" s="1" t="s">
        <v>441</v>
      </c>
      <c r="F10" s="1" t="s">
        <v>599</v>
      </c>
      <c r="G10" s="1">
        <v>15</v>
      </c>
      <c r="H10" s="1">
        <v>1.4970000350444934E-8</v>
      </c>
      <c r="I10" s="1">
        <v>1</v>
      </c>
      <c r="J10" s="1">
        <v>-2.8029000759124756</v>
      </c>
      <c r="K10" s="1">
        <v>29.342100143432617</v>
      </c>
      <c r="L10" s="1">
        <v>10.387999534606934</v>
      </c>
      <c r="M10" s="1">
        <v>2048</v>
      </c>
      <c r="N10" s="1">
        <v>1536</v>
      </c>
      <c r="O10" s="1">
        <v>39.701999664306641</v>
      </c>
      <c r="P10" s="1">
        <v>1.8509999513626099</v>
      </c>
      <c r="Q10" s="1">
        <v>10.904999732971191</v>
      </c>
      <c r="R10" s="1">
        <v>26.160999298095703</v>
      </c>
      <c r="S10" s="1">
        <v>0.49000000953674316</v>
      </c>
      <c r="T10" s="1">
        <v>4.3600001335144043</v>
      </c>
      <c r="U10" s="1">
        <v>9.9209995269775391</v>
      </c>
      <c r="V10" s="1">
        <v>1.6549999713897705</v>
      </c>
      <c r="W10" s="1">
        <v>1.437999963760376</v>
      </c>
      <c r="X10" s="1">
        <v>-0.164000004529953</v>
      </c>
      <c r="Y10" s="1">
        <v>0.10400000214576721</v>
      </c>
      <c r="Z10" s="1">
        <v>96.468986511230469</v>
      </c>
      <c r="AA10" s="1">
        <v>-0.17000283300876617</v>
      </c>
      <c r="AB10" s="1">
        <v>0.10780666768550873</v>
      </c>
      <c r="AC10" s="1">
        <v>1.4906344413757324</v>
      </c>
      <c r="AD10" s="1">
        <v>10.284133911132812</v>
      </c>
      <c r="AE10" s="1">
        <v>1.715577244758606</v>
      </c>
      <c r="AF10" s="1">
        <v>11.304150581359863</v>
      </c>
      <c r="AG10" s="1">
        <v>41.155197143554688</v>
      </c>
      <c r="AH10" s="1">
        <v>4.519587516784668</v>
      </c>
      <c r="AI10" s="1">
        <v>27.118560791015625</v>
      </c>
      <c r="AJ10" s="1">
        <v>0.5079352855682373</v>
      </c>
      <c r="AK10" s="1">
        <v>1.9187513589859009</v>
      </c>
      <c r="AL10" s="1">
        <v>6.3670997619628906</v>
      </c>
      <c r="AM10" s="1">
        <v>2.0613999366760254</v>
      </c>
      <c r="AN10" s="1">
        <v>0.29429998993873596</v>
      </c>
      <c r="AO10" s="1">
        <v>0.51450002193450928</v>
      </c>
      <c r="AP10" s="1">
        <v>1.7049000263214111</v>
      </c>
      <c r="AQ10" s="1">
        <v>1.0424000024795532</v>
      </c>
      <c r="AR10" s="1">
        <v>3.5088000297546387</v>
      </c>
      <c r="AS10" s="1">
        <v>0.22329999506473541</v>
      </c>
      <c r="AT10" s="1">
        <v>6.6500000655651093E-2</v>
      </c>
      <c r="AU10" s="1">
        <v>-8.3300001919269562E-2</v>
      </c>
      <c r="AV10" s="1">
        <v>2.8300000354647636E-2</v>
      </c>
      <c r="AW10" s="1">
        <v>23</v>
      </c>
      <c r="AX10" s="1">
        <v>-0.23000000417232513</v>
      </c>
      <c r="AY10" s="1">
        <v>0.10700000077486038</v>
      </c>
      <c r="AZ10" s="1">
        <v>1.4980000257492065</v>
      </c>
      <c r="BA10" s="1">
        <v>10.185999870300293</v>
      </c>
      <c r="BB10" s="1">
        <v>1.281999945640564</v>
      </c>
      <c r="BC10" s="1">
        <v>11</v>
      </c>
      <c r="BD10" s="1">
        <v>37.801998138427734</v>
      </c>
      <c r="BE10" s="1">
        <v>3.8069999217987061</v>
      </c>
      <c r="BF10" s="1">
        <v>26.246000289916992</v>
      </c>
      <c r="BG10" s="1">
        <v>0.4779999852180481</v>
      </c>
      <c r="BH10" s="1">
        <v>1.7450000047683716</v>
      </c>
      <c r="BI10" s="1">
        <v>1536</v>
      </c>
      <c r="BJ10" s="1">
        <v>660</v>
      </c>
      <c r="BK10" s="1">
        <v>8854</v>
      </c>
      <c r="BL10" s="1">
        <v>57925</v>
      </c>
      <c r="BM10" s="1">
        <v>851</v>
      </c>
      <c r="BN10" s="1">
        <v>26940</v>
      </c>
      <c r="BO10" s="1">
        <v>108414</v>
      </c>
      <c r="BP10" s="1">
        <v>7898</v>
      </c>
      <c r="BQ10" s="1">
        <v>37097</v>
      </c>
      <c r="BR10" s="1">
        <v>1428</v>
      </c>
      <c r="BS10" s="1">
        <v>2081</v>
      </c>
      <c r="BT10" s="1">
        <v>1266</v>
      </c>
      <c r="BU10" s="1">
        <v>100</v>
      </c>
      <c r="BV10" s="1">
        <v>272</v>
      </c>
      <c r="BW10" s="1">
        <v>358</v>
      </c>
      <c r="BX10" s="1">
        <v>38</v>
      </c>
      <c r="BY10" s="1">
        <v>309</v>
      </c>
      <c r="BZ10" s="1">
        <v>871</v>
      </c>
      <c r="CA10" s="1">
        <v>157</v>
      </c>
      <c r="CB10" s="1">
        <v>201</v>
      </c>
      <c r="CC10" s="1">
        <v>240</v>
      </c>
      <c r="CD10" s="1">
        <v>77</v>
      </c>
      <c r="CE10" s="1">
        <v>570</v>
      </c>
      <c r="CF10" s="1">
        <v>96</v>
      </c>
      <c r="CG10" s="1">
        <v>222</v>
      </c>
      <c r="CH10" s="1">
        <v>392</v>
      </c>
      <c r="CI10" s="1">
        <v>30</v>
      </c>
      <c r="CJ10" s="1">
        <v>145</v>
      </c>
      <c r="CK10" s="1">
        <v>345</v>
      </c>
      <c r="CL10" s="1">
        <v>92</v>
      </c>
      <c r="CM10" s="1">
        <v>186</v>
      </c>
      <c r="CN10" s="1">
        <v>213</v>
      </c>
      <c r="CO10" s="1">
        <v>85</v>
      </c>
      <c r="CP10" s="1">
        <v>177.32699584960938</v>
      </c>
      <c r="CQ10" s="1">
        <v>9.8000001907348633</v>
      </c>
      <c r="CR10" s="1">
        <v>25.701000213623047</v>
      </c>
      <c r="CS10" s="1">
        <v>37.347999572753906</v>
      </c>
      <c r="CT10" s="1">
        <v>6.7389998435974121</v>
      </c>
      <c r="CU10" s="1">
        <v>22.988000869750977</v>
      </c>
      <c r="CV10" s="1">
        <v>63.648998260498047</v>
      </c>
      <c r="CW10" s="1">
        <v>11.057000160217285</v>
      </c>
      <c r="CX10" s="1">
        <v>19.361000061035156</v>
      </c>
      <c r="CY10" s="1">
        <v>15.581999778747559</v>
      </c>
      <c r="CZ10" s="1">
        <v>5.3619999885559082</v>
      </c>
      <c r="DA10" s="1">
        <v>-23.691999435424805</v>
      </c>
      <c r="DB10" s="1">
        <v>23.201000213623047</v>
      </c>
      <c r="DC10" s="1">
        <v>417.29098510742188</v>
      </c>
      <c r="DD10" s="1">
        <v>2871.455078125</v>
      </c>
      <c r="DE10" s="1">
        <v>78.370002746582031</v>
      </c>
      <c r="DF10" s="1">
        <v>1326.2110595703125</v>
      </c>
      <c r="DG10" s="1">
        <v>5392.83984375</v>
      </c>
      <c r="DH10" s="1">
        <v>384.031005859375</v>
      </c>
      <c r="DI10" s="1">
        <v>1839.073974609375</v>
      </c>
      <c r="DJ10" s="1">
        <v>32.020999908447266</v>
      </c>
      <c r="DK10" s="1">
        <v>64.010002136230469</v>
      </c>
      <c r="DL10" s="1">
        <v>84.9219970703125</v>
      </c>
      <c r="DM10" s="1">
        <v>151.11799621582031</v>
      </c>
      <c r="DN10" s="1">
        <v>119.47699737548828</v>
      </c>
      <c r="DO10" s="1">
        <v>107.19200134277344</v>
      </c>
      <c r="DP10" s="1">
        <v>129.48800659179688</v>
      </c>
      <c r="DQ10" s="1">
        <v>90.679000854492188</v>
      </c>
      <c r="DR10" s="1">
        <v>77.498001098632812</v>
      </c>
      <c r="DS10" s="1">
        <v>107.49199676513672</v>
      </c>
      <c r="DT10" s="1">
        <v>134.91099548339844</v>
      </c>
      <c r="DU10" s="1">
        <v>146.4429931640625</v>
      </c>
      <c r="DV10" s="1">
        <v>191.36199951171875</v>
      </c>
      <c r="DW10" s="1">
        <v>100</v>
      </c>
      <c r="DX10" s="1">
        <v>6.309999942779541</v>
      </c>
      <c r="DY10" s="1">
        <v>1.1699999570846558</v>
      </c>
      <c r="DZ10" s="1">
        <v>0.41999998688697815</v>
      </c>
      <c r="EA10" s="1">
        <v>3.869999885559082</v>
      </c>
      <c r="EB10" s="1">
        <v>0.62000000476837158</v>
      </c>
      <c r="EC10" s="1">
        <v>0.31000000238418579</v>
      </c>
      <c r="ED10" s="1">
        <v>1.1699999570846558</v>
      </c>
      <c r="EE10" s="1">
        <v>0.52999997138977051</v>
      </c>
      <c r="EF10" s="1">
        <v>4.6999998092651367</v>
      </c>
      <c r="EG10" s="1">
        <v>2.4700000286102295</v>
      </c>
      <c r="EH10" s="1">
        <v>216.26506042480469</v>
      </c>
      <c r="EI10" s="1">
        <v>17.031339645385742</v>
      </c>
      <c r="EJ10" s="1">
        <v>21.522382736206055</v>
      </c>
      <c r="EK10" s="1">
        <v>25.668704986572266</v>
      </c>
      <c r="EL10" s="1">
        <v>71.125694274902344</v>
      </c>
      <c r="EM10" s="1">
        <v>47.063018798828125</v>
      </c>
      <c r="EN10" s="1">
        <v>66.216949462890625</v>
      </c>
      <c r="EO10" s="1">
        <v>39.012741088867188</v>
      </c>
      <c r="EP10" s="1">
        <v>74.355461120605469</v>
      </c>
      <c r="EQ10" s="1">
        <v>56.918411254882812</v>
      </c>
      <c r="ER10" s="1">
        <v>60.986114501953125</v>
      </c>
    </row>
    <row r="11" spans="1:148" s="1" customFormat="1" x14ac:dyDescent="0.2">
      <c r="A11" s="1">
        <v>10</v>
      </c>
      <c r="B11" s="1" t="s">
        <v>4</v>
      </c>
      <c r="C11" s="1" t="s">
        <v>438</v>
      </c>
      <c r="D11" s="1" t="s">
        <v>600</v>
      </c>
      <c r="E11" s="1" t="s">
        <v>441</v>
      </c>
      <c r="F11" s="1" t="s">
        <v>601</v>
      </c>
      <c r="G11" s="1">
        <v>15</v>
      </c>
      <c r="H11" s="1">
        <v>1.4979999463093918E-8</v>
      </c>
      <c r="I11" s="1">
        <v>1</v>
      </c>
      <c r="J11" s="1">
        <v>-2.7204000949859619</v>
      </c>
      <c r="K11" s="1">
        <v>29.194299697875977</v>
      </c>
      <c r="L11" s="1">
        <v>10.388500213623047</v>
      </c>
      <c r="M11" s="1">
        <v>2048</v>
      </c>
      <c r="N11" s="1">
        <v>1536</v>
      </c>
      <c r="O11" s="1">
        <v>40.132999420166016</v>
      </c>
      <c r="P11" s="1">
        <v>1.8309999704360962</v>
      </c>
      <c r="Q11" s="1">
        <v>10.98900032043457</v>
      </c>
      <c r="R11" s="1">
        <v>26.10099983215332</v>
      </c>
      <c r="S11" s="1">
        <v>0.50900000333786011</v>
      </c>
      <c r="T11" s="1">
        <v>4.3369998931884766</v>
      </c>
      <c r="U11" s="1">
        <v>10.12399959564209</v>
      </c>
      <c r="V11" s="1">
        <v>1.5670000314712524</v>
      </c>
      <c r="W11" s="1">
        <v>1.4010000228881836</v>
      </c>
      <c r="X11" s="1">
        <v>-0.17399999499320984</v>
      </c>
      <c r="Y11" s="1">
        <v>0.10499999672174454</v>
      </c>
      <c r="Z11" s="1">
        <v>96.972000122070312</v>
      </c>
      <c r="AA11" s="1">
        <v>-0.17943322658538818</v>
      </c>
      <c r="AB11" s="1">
        <v>0.10827866941690445</v>
      </c>
      <c r="AC11" s="1">
        <v>1.4447469711303711</v>
      </c>
      <c r="AD11" s="1">
        <v>10.440126419067383</v>
      </c>
      <c r="AE11" s="1">
        <v>1.6159303188323975</v>
      </c>
      <c r="AF11" s="1">
        <v>11.332137107849121</v>
      </c>
      <c r="AG11" s="1">
        <v>41.386173248291016</v>
      </c>
      <c r="AH11" s="1">
        <v>4.4724249839782715</v>
      </c>
      <c r="AI11" s="1">
        <v>26.916017532348633</v>
      </c>
      <c r="AJ11" s="1">
        <v>0.52489376068115234</v>
      </c>
      <c r="AK11" s="1">
        <v>1.8881738185882568</v>
      </c>
      <c r="AL11" s="1">
        <v>6.3909001350402832</v>
      </c>
      <c r="AM11" s="1">
        <v>2.0625998973846436</v>
      </c>
      <c r="AN11" s="1">
        <v>0.28470000624656677</v>
      </c>
      <c r="AO11" s="1">
        <v>0.48370000720024109</v>
      </c>
      <c r="AP11" s="1">
        <v>1.7274999618530273</v>
      </c>
      <c r="AQ11" s="1">
        <v>1.0293999910354614</v>
      </c>
      <c r="AR11" s="1">
        <v>3.476099967956543</v>
      </c>
      <c r="AS11" s="1">
        <v>0.21930000185966492</v>
      </c>
      <c r="AT11" s="1">
        <v>6.8700000643730164E-2</v>
      </c>
      <c r="AU11" s="1">
        <v>-8.789999783039093E-2</v>
      </c>
      <c r="AV11" s="1">
        <v>2.8400000184774399E-2</v>
      </c>
      <c r="AW11" s="1">
        <v>23</v>
      </c>
      <c r="AX11" s="1">
        <v>-0.24400000274181366</v>
      </c>
      <c r="AY11" s="1">
        <v>0.1080000028014183</v>
      </c>
      <c r="AZ11" s="1">
        <v>1.4589999914169312</v>
      </c>
      <c r="BA11" s="1">
        <v>10.392000198364258</v>
      </c>
      <c r="BB11" s="1">
        <v>1.2150000333786011</v>
      </c>
      <c r="BC11" s="1">
        <v>11.097999572753906</v>
      </c>
      <c r="BD11" s="1">
        <v>38.23699951171875</v>
      </c>
      <c r="BE11" s="1">
        <v>3.7920000553131104</v>
      </c>
      <c r="BF11" s="1">
        <v>26.179000854492188</v>
      </c>
      <c r="BG11" s="1">
        <v>0.49599999189376831</v>
      </c>
      <c r="BH11" s="1">
        <v>1.7250000238418579</v>
      </c>
      <c r="BI11" s="1">
        <v>1544</v>
      </c>
      <c r="BJ11" s="1">
        <v>673</v>
      </c>
      <c r="BK11" s="1">
        <v>8648</v>
      </c>
      <c r="BL11" s="1">
        <v>59213</v>
      </c>
      <c r="BM11" s="1">
        <v>807</v>
      </c>
      <c r="BN11" s="1">
        <v>27241</v>
      </c>
      <c r="BO11" s="1">
        <v>109663</v>
      </c>
      <c r="BP11" s="1">
        <v>7878</v>
      </c>
      <c r="BQ11" s="1">
        <v>37020</v>
      </c>
      <c r="BR11" s="1">
        <v>1410</v>
      </c>
      <c r="BS11" s="1">
        <v>2070</v>
      </c>
      <c r="BT11" s="1">
        <v>1275</v>
      </c>
      <c r="BU11" s="1">
        <v>101</v>
      </c>
      <c r="BV11" s="1">
        <v>282</v>
      </c>
      <c r="BW11" s="1">
        <v>467</v>
      </c>
      <c r="BX11" s="1">
        <v>39</v>
      </c>
      <c r="BY11" s="1">
        <v>319</v>
      </c>
      <c r="BZ11" s="1">
        <v>805</v>
      </c>
      <c r="CA11" s="1">
        <v>150</v>
      </c>
      <c r="CB11" s="1">
        <v>195</v>
      </c>
      <c r="CC11" s="1">
        <v>210</v>
      </c>
      <c r="CD11" s="1">
        <v>88</v>
      </c>
      <c r="CE11" s="1">
        <v>583</v>
      </c>
      <c r="CF11" s="1">
        <v>104</v>
      </c>
      <c r="CG11" s="1">
        <v>206</v>
      </c>
      <c r="CH11" s="1">
        <v>365</v>
      </c>
      <c r="CI11" s="1">
        <v>26</v>
      </c>
      <c r="CJ11" s="1">
        <v>184</v>
      </c>
      <c r="CK11" s="1">
        <v>370</v>
      </c>
      <c r="CL11" s="1">
        <v>99</v>
      </c>
      <c r="CM11" s="1">
        <v>184</v>
      </c>
      <c r="CN11" s="1">
        <v>191</v>
      </c>
      <c r="CO11" s="1">
        <v>82</v>
      </c>
      <c r="CP11" s="1">
        <v>179.56399536132812</v>
      </c>
      <c r="CQ11" s="1">
        <v>10.25</v>
      </c>
      <c r="CR11" s="1">
        <v>25.920999526977539</v>
      </c>
      <c r="CS11" s="1">
        <v>42.066001892089844</v>
      </c>
      <c r="CT11" s="1">
        <v>6.4000000953674316</v>
      </c>
      <c r="CU11" s="1">
        <v>25.38800048828125</v>
      </c>
      <c r="CV11" s="1">
        <v>61.105998992919922</v>
      </c>
      <c r="CW11" s="1">
        <v>11.357000350952148</v>
      </c>
      <c r="CX11" s="1">
        <v>18.958000183105469</v>
      </c>
      <c r="CY11" s="1">
        <v>13.706000328063965</v>
      </c>
      <c r="CZ11" s="1">
        <v>5.695000171661377</v>
      </c>
      <c r="DA11" s="1">
        <v>-25.128999710083008</v>
      </c>
      <c r="DB11" s="1">
        <v>23.402000427246094</v>
      </c>
      <c r="DC11" s="1">
        <v>406.75799560546875</v>
      </c>
      <c r="DD11" s="1">
        <v>2931.701904296875</v>
      </c>
      <c r="DE11" s="1">
        <v>74.307998657226562</v>
      </c>
      <c r="DF11" s="1">
        <v>1338.9110107421875</v>
      </c>
      <c r="DG11" s="1">
        <v>5458.6650390625</v>
      </c>
      <c r="DH11" s="1">
        <v>382.73098754882812</v>
      </c>
      <c r="DI11" s="1">
        <v>1835.612060546875</v>
      </c>
      <c r="DJ11" s="1">
        <v>33.297000885009766</v>
      </c>
      <c r="DK11" s="1">
        <v>63.310001373291016</v>
      </c>
      <c r="DL11" s="1">
        <v>84.9219970703125</v>
      </c>
      <c r="DM11" s="1">
        <v>151.11799621582031</v>
      </c>
      <c r="DN11" s="1">
        <v>119.47699737548828</v>
      </c>
      <c r="DO11" s="1">
        <v>107.23200225830078</v>
      </c>
      <c r="DP11" s="1">
        <v>129.48800659179688</v>
      </c>
      <c r="DQ11" s="1">
        <v>90.679000854492188</v>
      </c>
      <c r="DR11" s="1">
        <v>77.492996215820312</v>
      </c>
      <c r="DS11" s="1">
        <v>107.51300048828125</v>
      </c>
      <c r="DT11" s="1">
        <v>134.93800354003906</v>
      </c>
      <c r="DU11" s="1">
        <v>146.4429931640625</v>
      </c>
      <c r="DV11" s="1">
        <v>191.36199951171875</v>
      </c>
      <c r="DW11" s="1">
        <v>100</v>
      </c>
      <c r="DX11" s="1">
        <v>6.3299999237060547</v>
      </c>
      <c r="DY11" s="1">
        <v>1.1799999475479126</v>
      </c>
      <c r="DZ11" s="1">
        <v>0.41999998688697815</v>
      </c>
      <c r="EA11" s="1">
        <v>3.9700000286102295</v>
      </c>
      <c r="EB11" s="1">
        <v>0.62000000476837158</v>
      </c>
      <c r="EC11" s="1">
        <v>0.31000000238418579</v>
      </c>
      <c r="ED11" s="1">
        <v>1.1799999475479126</v>
      </c>
      <c r="EE11" s="1">
        <v>0.52999997138977051</v>
      </c>
      <c r="EF11" s="1">
        <v>4.4200000762939453</v>
      </c>
      <c r="EG11" s="1">
        <v>2.4900000095367432</v>
      </c>
      <c r="EH11" s="1">
        <v>217.62490844726562</v>
      </c>
      <c r="EI11" s="1">
        <v>17.417976379394531</v>
      </c>
      <c r="EJ11" s="1">
        <v>21.614301681518555</v>
      </c>
      <c r="EK11" s="1">
        <v>27.241809844970703</v>
      </c>
      <c r="EL11" s="1">
        <v>69.313652038574219</v>
      </c>
      <c r="EM11" s="1">
        <v>49.458782196044922</v>
      </c>
      <c r="EN11" s="1">
        <v>64.880668640136719</v>
      </c>
      <c r="EO11" s="1">
        <v>39.538448333740234</v>
      </c>
      <c r="EP11" s="1">
        <v>73.577537536621094</v>
      </c>
      <c r="EQ11" s="1">
        <v>53.382209777832031</v>
      </c>
      <c r="ER11" s="1">
        <v>62.851329803466797</v>
      </c>
    </row>
    <row r="12" spans="1:148" s="1" customFormat="1" x14ac:dyDescent="0.2">
      <c r="A12" s="1">
        <v>11</v>
      </c>
      <c r="B12" s="1" t="s">
        <v>4</v>
      </c>
      <c r="C12" s="1" t="s">
        <v>438</v>
      </c>
      <c r="D12" s="1" t="s">
        <v>602</v>
      </c>
      <c r="E12" s="1" t="s">
        <v>441</v>
      </c>
      <c r="F12" s="1" t="s">
        <v>603</v>
      </c>
      <c r="G12" s="1">
        <v>15</v>
      </c>
      <c r="H12" s="1">
        <v>1.4970000350444934E-8</v>
      </c>
      <c r="I12" s="1">
        <v>1</v>
      </c>
      <c r="J12" s="1">
        <v>-2.3306999206542969</v>
      </c>
      <c r="K12" s="1">
        <v>28.572000503540039</v>
      </c>
      <c r="L12" s="1">
        <v>10.386500358581543</v>
      </c>
      <c r="M12" s="1">
        <v>2048</v>
      </c>
      <c r="N12" s="1">
        <v>1536</v>
      </c>
      <c r="O12" s="1">
        <v>39.419998168945312</v>
      </c>
      <c r="P12" s="1">
        <v>1.9600000381469727</v>
      </c>
      <c r="Q12" s="1">
        <v>10.736000061035156</v>
      </c>
      <c r="R12" s="1">
        <v>25.864999771118164</v>
      </c>
      <c r="S12" s="1">
        <v>0.52499997615814209</v>
      </c>
      <c r="T12" s="1">
        <v>4.3010001182556152</v>
      </c>
      <c r="U12" s="1">
        <v>9.9099998474121094</v>
      </c>
      <c r="V12" s="1">
        <v>1.7779999971389771</v>
      </c>
      <c r="W12" s="1">
        <v>1.4830000400543213</v>
      </c>
      <c r="X12" s="1">
        <v>-0.15099999308586121</v>
      </c>
      <c r="Y12" s="1">
        <v>9.7999997437000275E-2</v>
      </c>
      <c r="Z12" s="1">
        <v>95.967002868652344</v>
      </c>
      <c r="AA12" s="1">
        <v>-0.15734574198722839</v>
      </c>
      <c r="AB12" s="1">
        <v>0.10211842507123947</v>
      </c>
      <c r="AC12" s="1">
        <v>1.5453228950500488</v>
      </c>
      <c r="AD12" s="1">
        <v>10.326465606689453</v>
      </c>
      <c r="AE12" s="1">
        <v>1.8527202606201172</v>
      </c>
      <c r="AF12" s="1">
        <v>11.187178611755371</v>
      </c>
      <c r="AG12" s="1">
        <v>41.076618194580078</v>
      </c>
      <c r="AH12" s="1">
        <v>4.4817490577697754</v>
      </c>
      <c r="AI12" s="1">
        <v>26.951971054077148</v>
      </c>
      <c r="AJ12" s="1">
        <v>0.54706305265426636</v>
      </c>
      <c r="AK12" s="1">
        <v>2.0423688888549805</v>
      </c>
      <c r="AL12" s="1">
        <v>6.3604001998901367</v>
      </c>
      <c r="AM12" s="1">
        <v>2.0418000221252441</v>
      </c>
      <c r="AN12" s="1">
        <v>0.30540001392364502</v>
      </c>
      <c r="AO12" s="1">
        <v>0.55629998445510864</v>
      </c>
      <c r="AP12" s="1">
        <v>1.7132999897003174</v>
      </c>
      <c r="AQ12" s="1">
        <v>1.0346000194549561</v>
      </c>
      <c r="AR12" s="1">
        <v>3.4902999401092529</v>
      </c>
      <c r="AS12" s="1">
        <v>0.23790000379085541</v>
      </c>
      <c r="AT12" s="1">
        <v>7.1699999272823334E-2</v>
      </c>
      <c r="AU12" s="1">
        <v>-7.720000296831131E-2</v>
      </c>
      <c r="AV12" s="1">
        <v>2.6799999177455902E-2</v>
      </c>
      <c r="AW12" s="1">
        <v>23</v>
      </c>
      <c r="AX12" s="1">
        <v>-0.21199999749660492</v>
      </c>
      <c r="AY12" s="1">
        <v>0.10000000149011612</v>
      </c>
      <c r="AZ12" s="1">
        <v>1.5449999570846558</v>
      </c>
      <c r="BA12" s="1">
        <v>10.175000190734863</v>
      </c>
      <c r="BB12" s="1">
        <v>1.3789999485015869</v>
      </c>
      <c r="BC12" s="1">
        <v>10.828000068664551</v>
      </c>
      <c r="BD12" s="1">
        <v>37.548999786376953</v>
      </c>
      <c r="BE12" s="1">
        <v>3.753000020980835</v>
      </c>
      <c r="BF12" s="1">
        <v>25.947999954223633</v>
      </c>
      <c r="BG12" s="1">
        <v>0.51200002431869507</v>
      </c>
      <c r="BH12" s="1">
        <v>1.8480000495910645</v>
      </c>
      <c r="BI12" s="1">
        <v>1582</v>
      </c>
      <c r="BJ12" s="1">
        <v>627</v>
      </c>
      <c r="BK12" s="1">
        <v>9127</v>
      </c>
      <c r="BL12" s="1">
        <v>57954</v>
      </c>
      <c r="BM12" s="1">
        <v>896</v>
      </c>
      <c r="BN12" s="1">
        <v>26505</v>
      </c>
      <c r="BO12" s="1">
        <v>107658</v>
      </c>
      <c r="BP12" s="1">
        <v>7784</v>
      </c>
      <c r="BQ12" s="1">
        <v>36662</v>
      </c>
      <c r="BR12" s="1">
        <v>1465</v>
      </c>
      <c r="BS12" s="1">
        <v>2184</v>
      </c>
      <c r="BT12" s="1">
        <v>1285</v>
      </c>
      <c r="BU12" s="1">
        <v>96</v>
      </c>
      <c r="BV12" s="1">
        <v>276</v>
      </c>
      <c r="BW12" s="1">
        <v>432</v>
      </c>
      <c r="BX12" s="1">
        <v>31</v>
      </c>
      <c r="BY12" s="1">
        <v>272</v>
      </c>
      <c r="BZ12" s="1">
        <v>816</v>
      </c>
      <c r="CA12" s="1">
        <v>146</v>
      </c>
      <c r="CB12" s="1">
        <v>210</v>
      </c>
      <c r="CC12" s="1">
        <v>227</v>
      </c>
      <c r="CD12" s="1">
        <v>76</v>
      </c>
      <c r="CE12" s="1">
        <v>579</v>
      </c>
      <c r="CF12" s="1">
        <v>94</v>
      </c>
      <c r="CG12" s="1">
        <v>229</v>
      </c>
      <c r="CH12" s="1">
        <v>402</v>
      </c>
      <c r="CI12" s="1">
        <v>23</v>
      </c>
      <c r="CJ12" s="1">
        <v>162</v>
      </c>
      <c r="CK12" s="1">
        <v>362</v>
      </c>
      <c r="CL12" s="1">
        <v>93</v>
      </c>
      <c r="CM12" s="1">
        <v>157</v>
      </c>
      <c r="CN12" s="1">
        <v>188</v>
      </c>
      <c r="CO12" s="1">
        <v>75</v>
      </c>
      <c r="CP12" s="1">
        <v>180.03700256347656</v>
      </c>
      <c r="CQ12" s="1">
        <v>9.5</v>
      </c>
      <c r="CR12" s="1">
        <v>26.190999984741211</v>
      </c>
      <c r="CS12" s="1">
        <v>41.839000701904297</v>
      </c>
      <c r="CT12" s="1">
        <v>5.3379998207092285</v>
      </c>
      <c r="CU12" s="1">
        <v>21.893999099731445</v>
      </c>
      <c r="CV12" s="1">
        <v>61.359001159667969</v>
      </c>
      <c r="CW12" s="1">
        <v>10.814000129699707</v>
      </c>
      <c r="CX12" s="1">
        <v>18.38800048828125</v>
      </c>
      <c r="CY12" s="1">
        <v>14.529000282287598</v>
      </c>
      <c r="CZ12" s="1">
        <v>5.0380001068115234</v>
      </c>
      <c r="DA12" s="1">
        <v>-21.799999237060547</v>
      </c>
      <c r="DB12" s="1">
        <v>21.85099983215332</v>
      </c>
      <c r="DC12" s="1">
        <v>430.468994140625</v>
      </c>
      <c r="DD12" s="1">
        <v>2868.426025390625</v>
      </c>
      <c r="DE12" s="1">
        <v>84.271003723144531</v>
      </c>
      <c r="DF12" s="1">
        <v>1305.4849853515625</v>
      </c>
      <c r="DG12" s="1">
        <v>5356.8310546875</v>
      </c>
      <c r="DH12" s="1">
        <v>378.56900024414062</v>
      </c>
      <c r="DI12" s="1">
        <v>1818.2139892578125</v>
      </c>
      <c r="DJ12" s="1">
        <v>34.306999206542969</v>
      </c>
      <c r="DK12" s="1">
        <v>67.766998291015625</v>
      </c>
      <c r="DL12" s="1">
        <v>84.9219970703125</v>
      </c>
      <c r="DM12" s="1">
        <v>151.11799621582031</v>
      </c>
      <c r="DN12" s="1">
        <v>119.47699737548828</v>
      </c>
      <c r="DO12" s="1">
        <v>107.20700073242188</v>
      </c>
      <c r="DP12" s="1">
        <v>129.48800659179688</v>
      </c>
      <c r="DQ12" s="1">
        <v>90.683998107910156</v>
      </c>
      <c r="DR12" s="1">
        <v>77.48699951171875</v>
      </c>
      <c r="DS12" s="1">
        <v>107.50800323486328</v>
      </c>
      <c r="DT12" s="1">
        <v>134.9429931640625</v>
      </c>
      <c r="DU12" s="1">
        <v>146.4429931640625</v>
      </c>
      <c r="DV12" s="1">
        <v>191.36199951171875</v>
      </c>
      <c r="DW12" s="1">
        <v>100</v>
      </c>
      <c r="DX12" s="1">
        <v>6.5399999618530273</v>
      </c>
      <c r="DY12" s="1">
        <v>1.1499999761581421</v>
      </c>
      <c r="DZ12" s="1">
        <v>0.41999998688697815</v>
      </c>
      <c r="EA12" s="1">
        <v>3.6600000858306885</v>
      </c>
      <c r="EB12" s="1">
        <v>0.62999999523162842</v>
      </c>
      <c r="EC12" s="1">
        <v>0.31000000238418579</v>
      </c>
      <c r="ED12" s="1">
        <v>1.1799999475479126</v>
      </c>
      <c r="EE12" s="1">
        <v>0.52999997138977051</v>
      </c>
      <c r="EF12" s="1">
        <v>4.3899998664855957</v>
      </c>
      <c r="EG12" s="1">
        <v>2.380000114440918</v>
      </c>
      <c r="EH12" s="1">
        <v>217.91134643554688</v>
      </c>
      <c r="EI12" s="1">
        <v>16.768630981445312</v>
      </c>
      <c r="EJ12" s="1">
        <v>21.726581573486328</v>
      </c>
      <c r="EK12" s="1">
        <v>27.168207168579102</v>
      </c>
      <c r="EL12" s="1">
        <v>63.302097320556641</v>
      </c>
      <c r="EM12" s="1">
        <v>45.929500579833984</v>
      </c>
      <c r="EN12" s="1">
        <v>65.014846801757812</v>
      </c>
      <c r="EO12" s="1">
        <v>38.5816650390625</v>
      </c>
      <c r="EP12" s="1">
        <v>72.462982177734375</v>
      </c>
      <c r="EQ12" s="1">
        <v>54.961559295654297</v>
      </c>
      <c r="ER12" s="1">
        <v>59.114856719970703</v>
      </c>
    </row>
    <row r="13" spans="1:148" s="1" customFormat="1" x14ac:dyDescent="0.2">
      <c r="A13" s="1">
        <v>12</v>
      </c>
      <c r="B13" s="1" t="s">
        <v>4</v>
      </c>
      <c r="C13" s="1" t="s">
        <v>438</v>
      </c>
      <c r="D13" s="1" t="s">
        <v>604</v>
      </c>
      <c r="E13" s="1" t="s">
        <v>441</v>
      </c>
      <c r="F13" s="1" t="s">
        <v>605</v>
      </c>
      <c r="G13" s="1">
        <v>15</v>
      </c>
      <c r="H13" s="1">
        <v>1.4970000350444934E-8</v>
      </c>
      <c r="I13" s="1">
        <v>1</v>
      </c>
      <c r="J13" s="1">
        <v>-2.0436999797821045</v>
      </c>
      <c r="K13" s="1">
        <v>28.026399612426758</v>
      </c>
      <c r="L13" s="1">
        <v>10.385000228881836</v>
      </c>
      <c r="M13" s="1">
        <v>2048</v>
      </c>
      <c r="N13" s="1">
        <v>1536</v>
      </c>
      <c r="O13" s="1">
        <v>39.090999603271484</v>
      </c>
      <c r="P13" s="1">
        <v>1.9129999876022339</v>
      </c>
      <c r="Q13" s="1">
        <v>10.729999542236328</v>
      </c>
      <c r="R13" s="1">
        <v>25.916000366210938</v>
      </c>
      <c r="S13" s="1">
        <v>0.47099998593330383</v>
      </c>
      <c r="T13" s="1">
        <v>4.3260002136230469</v>
      </c>
      <c r="U13" s="1">
        <v>10.072999954223633</v>
      </c>
      <c r="V13" s="1">
        <v>1.7029999494552612</v>
      </c>
      <c r="W13" s="1">
        <v>1.4340000152587891</v>
      </c>
      <c r="X13" s="1">
        <v>-0.24400000274181366</v>
      </c>
      <c r="Y13" s="1">
        <v>0.10999999940395355</v>
      </c>
      <c r="Z13" s="1">
        <v>95.600997924804688</v>
      </c>
      <c r="AA13" s="1">
        <v>-0.25522744655609131</v>
      </c>
      <c r="AB13" s="1">
        <v>0.11506156623363495</v>
      </c>
      <c r="AC13" s="1">
        <v>1.4999842643737793</v>
      </c>
      <c r="AD13" s="1">
        <v>10.536500930786133</v>
      </c>
      <c r="AE13" s="1">
        <v>1.7813620567321777</v>
      </c>
      <c r="AF13" s="1">
        <v>11.223731994628906</v>
      </c>
      <c r="AG13" s="1">
        <v>40.889739990234375</v>
      </c>
      <c r="AH13" s="1">
        <v>4.5250577926635742</v>
      </c>
      <c r="AI13" s="1">
        <v>27.108505249023438</v>
      </c>
      <c r="AJ13" s="1">
        <v>0.49267268180847168</v>
      </c>
      <c r="AK13" s="1">
        <v>2.0010251998901367</v>
      </c>
      <c r="AL13" s="1">
        <v>6.3355998992919922</v>
      </c>
      <c r="AM13" s="1">
        <v>2.0499000549316406</v>
      </c>
      <c r="AN13" s="1">
        <v>0.29649999737739563</v>
      </c>
      <c r="AO13" s="1">
        <v>0.5350000262260437</v>
      </c>
      <c r="AP13" s="1">
        <v>1.7491999864578247</v>
      </c>
      <c r="AQ13" s="1">
        <v>1.0450999736785889</v>
      </c>
      <c r="AR13" s="1">
        <v>3.5129001140594482</v>
      </c>
      <c r="AS13" s="1">
        <v>0.23319999873638153</v>
      </c>
      <c r="AT13" s="1">
        <v>6.4699999988079071E-2</v>
      </c>
      <c r="AU13" s="1">
        <v>-0.12540000677108765</v>
      </c>
      <c r="AV13" s="1">
        <v>3.0300000682473183E-2</v>
      </c>
      <c r="AW13" s="1">
        <v>23</v>
      </c>
      <c r="AX13" s="1">
        <v>-0.34099999070167542</v>
      </c>
      <c r="AY13" s="1">
        <v>0.11299999803304672</v>
      </c>
      <c r="AZ13" s="1">
        <v>1.4939999580383301</v>
      </c>
      <c r="BA13" s="1">
        <v>10.343999862670898</v>
      </c>
      <c r="BB13" s="1">
        <v>1.3190000057220459</v>
      </c>
      <c r="BC13" s="1">
        <v>10.819000244140625</v>
      </c>
      <c r="BD13" s="1">
        <v>37.222999572753906</v>
      </c>
      <c r="BE13" s="1">
        <v>3.7739999294281006</v>
      </c>
      <c r="BF13" s="1">
        <v>26</v>
      </c>
      <c r="BG13" s="1">
        <v>0.45899999141693115</v>
      </c>
      <c r="BH13" s="1">
        <v>1.8029999732971191</v>
      </c>
      <c r="BI13" s="1">
        <v>1508</v>
      </c>
      <c r="BJ13" s="1">
        <v>700</v>
      </c>
      <c r="BK13" s="1">
        <v>8876</v>
      </c>
      <c r="BL13" s="1">
        <v>58806</v>
      </c>
      <c r="BM13" s="1">
        <v>847</v>
      </c>
      <c r="BN13" s="1">
        <v>26500</v>
      </c>
      <c r="BO13" s="1">
        <v>106694</v>
      </c>
      <c r="BP13" s="1">
        <v>7847</v>
      </c>
      <c r="BQ13" s="1">
        <v>36755</v>
      </c>
      <c r="BR13" s="1">
        <v>1433</v>
      </c>
      <c r="BS13" s="1">
        <v>2128</v>
      </c>
      <c r="BT13" s="1">
        <v>1354</v>
      </c>
      <c r="BU13" s="1">
        <v>105</v>
      </c>
      <c r="BV13" s="1">
        <v>299</v>
      </c>
      <c r="BW13" s="1">
        <v>370</v>
      </c>
      <c r="BX13" s="1">
        <v>29</v>
      </c>
      <c r="BY13" s="1">
        <v>287</v>
      </c>
      <c r="BZ13" s="1">
        <v>775</v>
      </c>
      <c r="CA13" s="1">
        <v>158</v>
      </c>
      <c r="CB13" s="1">
        <v>207</v>
      </c>
      <c r="CC13" s="1">
        <v>262</v>
      </c>
      <c r="CD13" s="1">
        <v>74</v>
      </c>
      <c r="CE13" s="1">
        <v>576</v>
      </c>
      <c r="CF13" s="1">
        <v>104</v>
      </c>
      <c r="CG13" s="1">
        <v>229</v>
      </c>
      <c r="CH13" s="1">
        <v>373</v>
      </c>
      <c r="CI13" s="1">
        <v>13</v>
      </c>
      <c r="CJ13" s="1">
        <v>164</v>
      </c>
      <c r="CK13" s="1">
        <v>362</v>
      </c>
      <c r="CL13" s="1">
        <v>102</v>
      </c>
      <c r="CM13" s="1">
        <v>181</v>
      </c>
      <c r="CN13" s="1">
        <v>230</v>
      </c>
      <c r="CO13" s="1">
        <v>70</v>
      </c>
      <c r="CP13" s="1">
        <v>185.98800659179688</v>
      </c>
      <c r="CQ13" s="1">
        <v>10.449999809265137</v>
      </c>
      <c r="CR13" s="1">
        <v>27.801000595092773</v>
      </c>
      <c r="CS13" s="1">
        <v>37.13800048828125</v>
      </c>
      <c r="CT13" s="1">
        <v>4.0770001411437988</v>
      </c>
      <c r="CU13" s="1">
        <v>22.766000747680664</v>
      </c>
      <c r="CV13" s="1">
        <v>59.087001800537109</v>
      </c>
      <c r="CW13" s="1">
        <v>11.800000190734863</v>
      </c>
      <c r="CX13" s="1">
        <v>19.419000625610352</v>
      </c>
      <c r="CY13" s="1">
        <v>16.971000671386719</v>
      </c>
      <c r="CZ13" s="1">
        <v>4.8189997673034668</v>
      </c>
      <c r="DA13" s="1">
        <v>-35.153999328613281</v>
      </c>
      <c r="DB13" s="1">
        <v>24.552000045776367</v>
      </c>
      <c r="DC13" s="1">
        <v>416.2919921875</v>
      </c>
      <c r="DD13" s="1">
        <v>2916.10009765625</v>
      </c>
      <c r="DE13" s="1">
        <v>80.632003784179688</v>
      </c>
      <c r="DF13" s="1">
        <v>1304.3609619140625</v>
      </c>
      <c r="DG13" s="1">
        <v>5310.27197265625</v>
      </c>
      <c r="DH13" s="1">
        <v>380.73599243164062</v>
      </c>
      <c r="DI13" s="1">
        <v>1821.8499755859375</v>
      </c>
      <c r="DJ13" s="1">
        <v>30.798000335693359</v>
      </c>
      <c r="DK13" s="1">
        <v>66.119003295898438</v>
      </c>
      <c r="DL13" s="1">
        <v>84.9219970703125</v>
      </c>
      <c r="DM13" s="1">
        <v>151.11799621582031</v>
      </c>
      <c r="DN13" s="1">
        <v>119.47699737548828</v>
      </c>
      <c r="DO13" s="1">
        <v>107.21700286865234</v>
      </c>
      <c r="DP13" s="1">
        <v>129.48800659179688</v>
      </c>
      <c r="DQ13" s="1">
        <v>90.674003601074219</v>
      </c>
      <c r="DR13" s="1">
        <v>77.48699951171875</v>
      </c>
      <c r="DS13" s="1">
        <v>107.50299835205078</v>
      </c>
      <c r="DT13" s="1">
        <v>134.906005859375</v>
      </c>
      <c r="DU13" s="1">
        <v>146.4429931640625</v>
      </c>
      <c r="DV13" s="1">
        <v>191.36199951171875</v>
      </c>
      <c r="DW13" s="1">
        <v>100</v>
      </c>
      <c r="DX13" s="1">
        <v>6.1399998664855957</v>
      </c>
      <c r="DY13" s="1">
        <v>1.1699999570846558</v>
      </c>
      <c r="DZ13" s="1">
        <v>0.41999998688697815</v>
      </c>
      <c r="EA13" s="1">
        <v>3.690000057220459</v>
      </c>
      <c r="EB13" s="1">
        <v>0.62999999523162842</v>
      </c>
      <c r="EC13" s="1">
        <v>0.31000000238418579</v>
      </c>
      <c r="ED13" s="1">
        <v>1.1799999475479126</v>
      </c>
      <c r="EE13" s="1">
        <v>0.52999997138977051</v>
      </c>
      <c r="EF13" s="1">
        <v>4.9600000381469727</v>
      </c>
      <c r="EG13" s="1">
        <v>2.4100000858306885</v>
      </c>
      <c r="EH13" s="1">
        <v>221.4835205078125</v>
      </c>
      <c r="EI13" s="1">
        <v>17.587087631225586</v>
      </c>
      <c r="EJ13" s="1">
        <v>22.384407043457031</v>
      </c>
      <c r="EK13" s="1">
        <v>25.596439361572266</v>
      </c>
      <c r="EL13" s="1">
        <v>55.322162628173828</v>
      </c>
      <c r="EM13" s="1">
        <v>46.835220336914062</v>
      </c>
      <c r="EN13" s="1">
        <v>63.7998046875</v>
      </c>
      <c r="EO13" s="1">
        <v>40.302200317382812</v>
      </c>
      <c r="EP13" s="1">
        <v>74.466751098632812</v>
      </c>
      <c r="EQ13" s="1">
        <v>59.401153564453125</v>
      </c>
      <c r="ER13" s="1">
        <v>57.815731048583984</v>
      </c>
    </row>
    <row r="14" spans="1:148" s="1" customFormat="1" x14ac:dyDescent="0.2">
      <c r="A14" s="1">
        <v>13</v>
      </c>
      <c r="B14" s="1" t="s">
        <v>4</v>
      </c>
      <c r="C14" s="1" t="s">
        <v>438</v>
      </c>
      <c r="D14" s="1" t="s">
        <v>606</v>
      </c>
      <c r="E14" s="1" t="s">
        <v>441</v>
      </c>
      <c r="F14" s="1" t="s">
        <v>607</v>
      </c>
      <c r="G14" s="1">
        <v>15</v>
      </c>
      <c r="H14" s="1">
        <v>1.4970000350444934E-8</v>
      </c>
      <c r="I14" s="1">
        <v>1</v>
      </c>
      <c r="J14" s="1">
        <v>-1.86080002784729</v>
      </c>
      <c r="K14" s="1">
        <v>27.653799057006836</v>
      </c>
      <c r="L14" s="1">
        <v>10.383999824523926</v>
      </c>
      <c r="M14" s="1">
        <v>2048</v>
      </c>
      <c r="N14" s="1">
        <v>1536</v>
      </c>
      <c r="O14" s="1">
        <v>39.990001678466797</v>
      </c>
      <c r="P14" s="1">
        <v>2.0520000457763672</v>
      </c>
      <c r="Q14" s="1">
        <v>10.656000137329102</v>
      </c>
      <c r="R14" s="1">
        <v>25.569999694824219</v>
      </c>
      <c r="S14" s="1">
        <v>0.52700001001358032</v>
      </c>
      <c r="T14" s="1">
        <v>4.4079999923706055</v>
      </c>
      <c r="U14" s="1">
        <v>10.116999626159668</v>
      </c>
      <c r="V14" s="1">
        <v>1.8240000009536743</v>
      </c>
      <c r="W14" s="1">
        <v>1.465999960899353</v>
      </c>
      <c r="X14" s="1">
        <v>-0.19099999964237213</v>
      </c>
      <c r="Y14" s="1">
        <v>0.10100000351667404</v>
      </c>
      <c r="Z14" s="1">
        <v>96.577003479003906</v>
      </c>
      <c r="AA14" s="1">
        <v>-0.1977696567773819</v>
      </c>
      <c r="AB14" s="1">
        <v>0.10457976162433624</v>
      </c>
      <c r="AC14" s="1">
        <v>1.5179597139358521</v>
      </c>
      <c r="AD14" s="1">
        <v>10.475578308105469</v>
      </c>
      <c r="AE14" s="1">
        <v>1.8886483907699585</v>
      </c>
      <c r="AF14" s="1">
        <v>11.033682823181152</v>
      </c>
      <c r="AG14" s="1">
        <v>41.407375335693359</v>
      </c>
      <c r="AH14" s="1">
        <v>4.5642333030700684</v>
      </c>
      <c r="AI14" s="1">
        <v>26.476282119750977</v>
      </c>
      <c r="AJ14" s="1">
        <v>0.54567855596542358</v>
      </c>
      <c r="AK14" s="1">
        <v>2.1247293949127197</v>
      </c>
      <c r="AL14" s="1">
        <v>6.3937997817993164</v>
      </c>
      <c r="AM14" s="1">
        <v>2.0083000659942627</v>
      </c>
      <c r="AN14" s="1">
        <v>0.29899999499320984</v>
      </c>
      <c r="AO14" s="1">
        <v>0.56550002098083496</v>
      </c>
      <c r="AP14" s="1">
        <v>1.7331999540328979</v>
      </c>
      <c r="AQ14" s="1">
        <v>1.0506000518798828</v>
      </c>
      <c r="AR14" s="1">
        <v>3.4191000461578369</v>
      </c>
      <c r="AS14" s="1">
        <v>0.24670000374317169</v>
      </c>
      <c r="AT14" s="1">
        <v>7.1400001645088196E-2</v>
      </c>
      <c r="AU14" s="1">
        <v>-9.6900001168251038E-2</v>
      </c>
      <c r="AV14" s="1">
        <v>2.7400000020861626E-2</v>
      </c>
      <c r="AW14" s="1">
        <v>23</v>
      </c>
      <c r="AX14" s="1">
        <v>-0.26600000262260437</v>
      </c>
      <c r="AY14" s="1">
        <v>0.10300000011920929</v>
      </c>
      <c r="AZ14" s="1">
        <v>1.5260000228881836</v>
      </c>
      <c r="BA14" s="1">
        <v>10.383000373840332</v>
      </c>
      <c r="BB14" s="1">
        <v>1.4179999828338623</v>
      </c>
      <c r="BC14" s="1">
        <v>10.755999565124512</v>
      </c>
      <c r="BD14" s="1">
        <v>38.132999420166016</v>
      </c>
      <c r="BE14" s="1">
        <v>3.8529999256134033</v>
      </c>
      <c r="BF14" s="1">
        <v>25.636999130249023</v>
      </c>
      <c r="BG14" s="1">
        <v>0.51399999856948853</v>
      </c>
      <c r="BH14" s="1">
        <v>1.9320000410079956</v>
      </c>
      <c r="BI14" s="1">
        <v>1531</v>
      </c>
      <c r="BJ14" s="1">
        <v>644</v>
      </c>
      <c r="BK14" s="1">
        <v>8993</v>
      </c>
      <c r="BL14" s="1">
        <v>59067</v>
      </c>
      <c r="BM14" s="1">
        <v>920</v>
      </c>
      <c r="BN14" s="1">
        <v>26356</v>
      </c>
      <c r="BO14" s="1">
        <v>109248</v>
      </c>
      <c r="BP14" s="1">
        <v>8015</v>
      </c>
      <c r="BQ14" s="1">
        <v>36238</v>
      </c>
      <c r="BR14" s="1">
        <v>1449</v>
      </c>
      <c r="BS14" s="1">
        <v>2287</v>
      </c>
      <c r="BT14" s="1">
        <v>1297</v>
      </c>
      <c r="BU14" s="1">
        <v>102</v>
      </c>
      <c r="BV14" s="1">
        <v>268</v>
      </c>
      <c r="BW14" s="1">
        <v>375</v>
      </c>
      <c r="BX14" s="1">
        <v>32</v>
      </c>
      <c r="BY14" s="1">
        <v>285</v>
      </c>
      <c r="BZ14" s="1">
        <v>787</v>
      </c>
      <c r="CA14" s="1">
        <v>150</v>
      </c>
      <c r="CB14" s="1">
        <v>195</v>
      </c>
      <c r="CC14" s="1">
        <v>213</v>
      </c>
      <c r="CD14" s="1">
        <v>88</v>
      </c>
      <c r="CE14" s="1">
        <v>574</v>
      </c>
      <c r="CF14" s="1">
        <v>93</v>
      </c>
      <c r="CG14" s="1">
        <v>200</v>
      </c>
      <c r="CH14" s="1">
        <v>414</v>
      </c>
      <c r="CI14" s="1">
        <v>22</v>
      </c>
      <c r="CJ14" s="1">
        <v>172</v>
      </c>
      <c r="CK14" s="1">
        <v>337</v>
      </c>
      <c r="CL14" s="1">
        <v>112</v>
      </c>
      <c r="CM14" s="1">
        <v>183</v>
      </c>
      <c r="CN14" s="1">
        <v>190</v>
      </c>
      <c r="CO14" s="1">
        <v>71</v>
      </c>
      <c r="CP14" s="1">
        <v>180.58399963378906</v>
      </c>
      <c r="CQ14" s="1">
        <v>9.75</v>
      </c>
      <c r="CR14" s="1">
        <v>24.76099967956543</v>
      </c>
      <c r="CS14" s="1">
        <v>39.275001525878906</v>
      </c>
      <c r="CT14" s="1">
        <v>5.3229999542236328</v>
      </c>
      <c r="CU14" s="1">
        <v>23.048999786376953</v>
      </c>
      <c r="CV14" s="1">
        <v>58.637001037597656</v>
      </c>
      <c r="CW14" s="1">
        <v>12.28600025177002</v>
      </c>
      <c r="CX14" s="1">
        <v>18.909000396728516</v>
      </c>
      <c r="CY14" s="1">
        <v>13.843999862670898</v>
      </c>
      <c r="CZ14" s="1">
        <v>5.3810000419616699</v>
      </c>
      <c r="DA14" s="1">
        <v>-27.448999404907227</v>
      </c>
      <c r="DB14" s="1">
        <v>22.451000213623047</v>
      </c>
      <c r="DC14" s="1">
        <v>425.19100952148438</v>
      </c>
      <c r="DD14" s="1">
        <v>2927.12890625</v>
      </c>
      <c r="DE14" s="1">
        <v>86.686996459960938</v>
      </c>
      <c r="DF14" s="1">
        <v>1296.85595703125</v>
      </c>
      <c r="DG14" s="1">
        <v>5440.10693359375</v>
      </c>
      <c r="DH14" s="1">
        <v>388.65899658203125</v>
      </c>
      <c r="DI14" s="1">
        <v>1796.4119873046875</v>
      </c>
      <c r="DJ14" s="1">
        <v>34.458999633789062</v>
      </c>
      <c r="DK14" s="1">
        <v>70.858001708984375</v>
      </c>
      <c r="DL14" s="1">
        <v>84.9219970703125</v>
      </c>
      <c r="DM14" s="1">
        <v>151.11799621582031</v>
      </c>
      <c r="DN14" s="1">
        <v>119.47699737548828</v>
      </c>
      <c r="DO14" s="1">
        <v>107.21199798583984</v>
      </c>
      <c r="DP14" s="1">
        <v>129.48800659179688</v>
      </c>
      <c r="DQ14" s="1">
        <v>90.683998107910156</v>
      </c>
      <c r="DR14" s="1">
        <v>77.48699951171875</v>
      </c>
      <c r="DS14" s="1">
        <v>107.50299835205078</v>
      </c>
      <c r="DT14" s="1">
        <v>134.8699951171875</v>
      </c>
      <c r="DU14" s="1">
        <v>146.4429931640625</v>
      </c>
      <c r="DV14" s="1">
        <v>191.36199951171875</v>
      </c>
      <c r="DW14" s="1">
        <v>100</v>
      </c>
      <c r="DX14" s="1">
        <v>6.4499998092651367</v>
      </c>
      <c r="DY14" s="1">
        <v>1.1499999761581421</v>
      </c>
      <c r="DZ14" s="1">
        <v>0.41999998688697815</v>
      </c>
      <c r="EA14" s="1">
        <v>3.5999999046325684</v>
      </c>
      <c r="EB14" s="1">
        <v>0.62999999523162842</v>
      </c>
      <c r="EC14" s="1">
        <v>0.31000000238418579</v>
      </c>
      <c r="ED14" s="1">
        <v>1.1699999570846558</v>
      </c>
      <c r="EE14" s="1">
        <v>0.52999997138977051</v>
      </c>
      <c r="EF14" s="1">
        <v>4.320000171661377</v>
      </c>
      <c r="EG14" s="1">
        <v>2.3299999237060547</v>
      </c>
      <c r="EH14" s="1">
        <v>218.24212646484375</v>
      </c>
      <c r="EI14" s="1">
        <v>16.987836837768555</v>
      </c>
      <c r="EJ14" s="1">
        <v>21.125133514404297</v>
      </c>
      <c r="EK14" s="1">
        <v>26.322578430175781</v>
      </c>
      <c r="EL14" s="1">
        <v>63.213092803955078</v>
      </c>
      <c r="EM14" s="1">
        <v>47.125415802001953</v>
      </c>
      <c r="EN14" s="1">
        <v>63.556396484375</v>
      </c>
      <c r="EO14" s="1">
        <v>41.123783111572266</v>
      </c>
      <c r="EP14" s="1">
        <v>73.482383728027344</v>
      </c>
      <c r="EQ14" s="1">
        <v>53.650276184082031</v>
      </c>
      <c r="ER14" s="1">
        <v>61.094078063964844</v>
      </c>
    </row>
    <row r="15" spans="1:148" s="1" customFormat="1" x14ac:dyDescent="0.2">
      <c r="A15" s="1">
        <v>14</v>
      </c>
      <c r="B15" s="1" t="s">
        <v>4</v>
      </c>
      <c r="C15" s="1" t="s">
        <v>438</v>
      </c>
      <c r="D15" s="1" t="s">
        <v>608</v>
      </c>
      <c r="E15" s="1" t="s">
        <v>441</v>
      </c>
      <c r="F15" s="1" t="s">
        <v>609</v>
      </c>
      <c r="G15" s="1">
        <v>15</v>
      </c>
      <c r="H15" s="1">
        <v>1.4970000350444934E-8</v>
      </c>
      <c r="I15" s="1">
        <v>1</v>
      </c>
      <c r="J15" s="1">
        <v>-1.6684999465942383</v>
      </c>
      <c r="K15" s="1">
        <v>27.248800277709961</v>
      </c>
      <c r="L15" s="1">
        <v>10.382499694824219</v>
      </c>
      <c r="M15" s="1">
        <v>2048</v>
      </c>
      <c r="N15" s="1">
        <v>1536</v>
      </c>
      <c r="O15" s="1">
        <v>39.591999053955078</v>
      </c>
      <c r="P15" s="1">
        <v>1.7250000238418579</v>
      </c>
      <c r="Q15" s="1">
        <v>11.02400016784668</v>
      </c>
      <c r="R15" s="1">
        <v>25.98900032043457</v>
      </c>
      <c r="S15" s="1">
        <v>0.53200000524520874</v>
      </c>
      <c r="T15" s="1">
        <v>4.2709999084472656</v>
      </c>
      <c r="U15" s="1">
        <v>10.154999732971191</v>
      </c>
      <c r="V15" s="1">
        <v>1.5089999437332153</v>
      </c>
      <c r="W15" s="1">
        <v>1.4989999532699585</v>
      </c>
      <c r="X15" s="1">
        <v>-0.20000000298023224</v>
      </c>
      <c r="Y15" s="1">
        <v>0.10300000011920929</v>
      </c>
      <c r="Z15" s="1">
        <v>96.259986877441406</v>
      </c>
      <c r="AA15" s="1">
        <v>-0.20777066051959991</v>
      </c>
      <c r="AB15" s="1">
        <v>0.1070018857717514</v>
      </c>
      <c r="AC15" s="1">
        <v>1.5572409629821777</v>
      </c>
      <c r="AD15" s="1">
        <v>10.549553871154785</v>
      </c>
      <c r="AE15" s="1">
        <v>1.5676295757293701</v>
      </c>
      <c r="AF15" s="1">
        <v>11.452319145202637</v>
      </c>
      <c r="AG15" s="1">
        <v>41.130275726318359</v>
      </c>
      <c r="AH15" s="1">
        <v>4.4369421005249023</v>
      </c>
      <c r="AI15" s="1">
        <v>26.998758316040039</v>
      </c>
      <c r="AJ15" s="1">
        <v>0.55266988277435303</v>
      </c>
      <c r="AK15" s="1">
        <v>1.7920218706130981</v>
      </c>
      <c r="AL15" s="1">
        <v>6.3625001907348633</v>
      </c>
      <c r="AM15" s="1">
        <v>2.0880999565124512</v>
      </c>
      <c r="AN15" s="1">
        <v>0.30730000138282776</v>
      </c>
      <c r="AO15" s="1">
        <v>0.47020000219345093</v>
      </c>
      <c r="AP15" s="1">
        <v>1.7486000061035156</v>
      </c>
      <c r="AQ15" s="1">
        <v>1.0232000350952148</v>
      </c>
      <c r="AR15" s="1">
        <v>3.4928998947143555</v>
      </c>
      <c r="AS15" s="1">
        <v>0.20839999616146088</v>
      </c>
      <c r="AT15" s="1">
        <v>7.2400003671646118E-2</v>
      </c>
      <c r="AU15" s="1">
        <v>-0.10199999809265137</v>
      </c>
      <c r="AV15" s="1">
        <v>2.8200000524520874E-2</v>
      </c>
      <c r="AW15" s="1">
        <v>23</v>
      </c>
      <c r="AX15" s="1">
        <v>-0.2800000011920929</v>
      </c>
      <c r="AY15" s="1">
        <v>0.10599999874830246</v>
      </c>
      <c r="AZ15" s="1">
        <v>1.5609999895095825</v>
      </c>
      <c r="BA15" s="1">
        <v>10.423000335693359</v>
      </c>
      <c r="BB15" s="1">
        <v>1.1699999570846558</v>
      </c>
      <c r="BC15" s="1">
        <v>11.133999824523926</v>
      </c>
      <c r="BD15" s="1">
        <v>37.708000183105469</v>
      </c>
      <c r="BE15" s="1">
        <v>3.7339999675750732</v>
      </c>
      <c r="BF15" s="1">
        <v>26.069999694824219</v>
      </c>
      <c r="BG15" s="1">
        <v>0.51899999380111694</v>
      </c>
      <c r="BH15" s="1">
        <v>1.625</v>
      </c>
      <c r="BI15" s="1">
        <v>1505</v>
      </c>
      <c r="BJ15" s="1">
        <v>666</v>
      </c>
      <c r="BK15" s="1">
        <v>9207</v>
      </c>
      <c r="BL15" s="1">
        <v>59248</v>
      </c>
      <c r="BM15" s="1">
        <v>780</v>
      </c>
      <c r="BN15" s="1">
        <v>27261</v>
      </c>
      <c r="BO15" s="1">
        <v>108095</v>
      </c>
      <c r="BP15" s="1">
        <v>7758</v>
      </c>
      <c r="BQ15" s="1">
        <v>36840</v>
      </c>
      <c r="BR15" s="1">
        <v>1484</v>
      </c>
      <c r="BS15" s="1">
        <v>1965</v>
      </c>
      <c r="BT15" s="1">
        <v>1273</v>
      </c>
      <c r="BU15" s="1">
        <v>111</v>
      </c>
      <c r="BV15" s="1">
        <v>291</v>
      </c>
      <c r="BW15" s="1">
        <v>383</v>
      </c>
      <c r="BX15" s="1">
        <v>31</v>
      </c>
      <c r="BY15" s="1">
        <v>300</v>
      </c>
      <c r="BZ15" s="1">
        <v>803</v>
      </c>
      <c r="CA15" s="1">
        <v>151</v>
      </c>
      <c r="CB15" s="1">
        <v>182</v>
      </c>
      <c r="CC15" s="1">
        <v>227</v>
      </c>
      <c r="CD15" s="1">
        <v>102</v>
      </c>
      <c r="CE15" s="1">
        <v>583</v>
      </c>
      <c r="CF15" s="1">
        <v>95</v>
      </c>
      <c r="CG15" s="1">
        <v>177</v>
      </c>
      <c r="CH15" s="1">
        <v>359</v>
      </c>
      <c r="CI15" s="1">
        <v>34</v>
      </c>
      <c r="CJ15" s="1">
        <v>153</v>
      </c>
      <c r="CK15" s="1">
        <v>367</v>
      </c>
      <c r="CL15" s="1">
        <v>99</v>
      </c>
      <c r="CM15" s="1">
        <v>194</v>
      </c>
      <c r="CN15" s="1">
        <v>198</v>
      </c>
      <c r="CO15" s="1">
        <v>71</v>
      </c>
      <c r="CP15" s="1">
        <v>179.38200378417969</v>
      </c>
      <c r="CQ15" s="1">
        <v>10.300000190734863</v>
      </c>
      <c r="CR15" s="1">
        <v>25.680999755859375</v>
      </c>
      <c r="CS15" s="1">
        <v>37.21099853515625</v>
      </c>
      <c r="CT15" s="1">
        <v>6.5229997634887695</v>
      </c>
      <c r="CU15" s="1">
        <v>22.909000396728516</v>
      </c>
      <c r="CV15" s="1">
        <v>60.86199951171875</v>
      </c>
      <c r="CW15" s="1">
        <v>11.38599967956543</v>
      </c>
      <c r="CX15" s="1">
        <v>18.791999816894531</v>
      </c>
      <c r="CY15" s="1">
        <v>14.684000015258789</v>
      </c>
      <c r="CZ15" s="1">
        <v>5.9140000343322754</v>
      </c>
      <c r="DA15" s="1">
        <v>-28.847999572753906</v>
      </c>
      <c r="DB15" s="1">
        <v>23.000999450683594</v>
      </c>
      <c r="DC15" s="1">
        <v>434.9849853515625</v>
      </c>
      <c r="DD15" s="1">
        <v>2938.322998046875</v>
      </c>
      <c r="DE15" s="1">
        <v>71.484001159667969</v>
      </c>
      <c r="DF15" s="1">
        <v>1342.3929443359375</v>
      </c>
      <c r="DG15" s="1">
        <v>5379.466796875</v>
      </c>
      <c r="DH15" s="1">
        <v>376.69601440429688</v>
      </c>
      <c r="DI15" s="1">
        <v>1826.7440185546875</v>
      </c>
      <c r="DJ15" s="1">
        <v>34.784999847412109</v>
      </c>
      <c r="DK15" s="1">
        <v>59.590000152587891</v>
      </c>
      <c r="DL15" s="1">
        <v>84.9219970703125</v>
      </c>
      <c r="DM15" s="1">
        <v>151.11799621582031</v>
      </c>
      <c r="DN15" s="1">
        <v>119.47699737548828</v>
      </c>
      <c r="DO15" s="1">
        <v>107.22699737548828</v>
      </c>
      <c r="DP15" s="1">
        <v>129.48800659179688</v>
      </c>
      <c r="DQ15" s="1">
        <v>90.667999267578125</v>
      </c>
      <c r="DR15" s="1">
        <v>77.48699951171875</v>
      </c>
      <c r="DS15" s="1">
        <v>107.50800323486328</v>
      </c>
      <c r="DT15" s="1">
        <v>134.95199584960938</v>
      </c>
      <c r="DU15" s="1">
        <v>146.4429931640625</v>
      </c>
      <c r="DV15" s="1">
        <v>191.36199951171875</v>
      </c>
      <c r="DW15" s="1">
        <v>100</v>
      </c>
      <c r="DX15" s="1">
        <v>6.4200000762939453</v>
      </c>
      <c r="DY15" s="1">
        <v>1.1399999856948853</v>
      </c>
      <c r="DZ15" s="1">
        <v>0.41999998688697815</v>
      </c>
      <c r="EA15" s="1">
        <v>4.070000171661377</v>
      </c>
      <c r="EB15" s="1">
        <v>0.62000000476837158</v>
      </c>
      <c r="EC15" s="1">
        <v>0.31000000238418579</v>
      </c>
      <c r="ED15" s="1">
        <v>1.190000057220459</v>
      </c>
      <c r="EE15" s="1">
        <v>0.52999997138977051</v>
      </c>
      <c r="EF15" s="1">
        <v>4.3499999046325684</v>
      </c>
      <c r="EG15" s="1">
        <v>2.5899999141693115</v>
      </c>
      <c r="EH15" s="1">
        <v>217.51460266113281</v>
      </c>
      <c r="EI15" s="1">
        <v>17.460409164428711</v>
      </c>
      <c r="EJ15" s="1">
        <v>21.514007568359375</v>
      </c>
      <c r="EK15" s="1">
        <v>25.62158203125</v>
      </c>
      <c r="EL15" s="1">
        <v>69.976539611816406</v>
      </c>
      <c r="EM15" s="1">
        <v>46.982082366943359</v>
      </c>
      <c r="EN15" s="1">
        <v>64.750999450683594</v>
      </c>
      <c r="EO15" s="1">
        <v>39.588893890380859</v>
      </c>
      <c r="EP15" s="1">
        <v>73.254692077636719</v>
      </c>
      <c r="EQ15" s="1">
        <v>55.253952026367188</v>
      </c>
      <c r="ER15" s="1">
        <v>64.048393249511719</v>
      </c>
    </row>
    <row r="16" spans="1:148" s="1" customFormat="1" x14ac:dyDescent="0.2">
      <c r="A16" s="1">
        <v>15</v>
      </c>
      <c r="B16" s="1" t="s">
        <v>4</v>
      </c>
      <c r="C16" s="1" t="s">
        <v>438</v>
      </c>
      <c r="D16" s="1" t="s">
        <v>610</v>
      </c>
      <c r="E16" s="1" t="s">
        <v>441</v>
      </c>
      <c r="F16" s="1" t="s">
        <v>611</v>
      </c>
      <c r="G16" s="1">
        <v>15</v>
      </c>
      <c r="H16" s="1">
        <v>1.4979999463093918E-8</v>
      </c>
      <c r="I16" s="1">
        <v>1</v>
      </c>
      <c r="J16" s="1">
        <v>-1.5733000040054321</v>
      </c>
      <c r="K16" s="1">
        <v>27.001800537109375</v>
      </c>
      <c r="L16" s="1">
        <v>10.381500244140625</v>
      </c>
      <c r="M16" s="1">
        <v>2048</v>
      </c>
      <c r="N16" s="1">
        <v>1536</v>
      </c>
      <c r="O16" s="1">
        <v>39.7239990234375</v>
      </c>
      <c r="P16" s="1">
        <v>1.9739999771118164</v>
      </c>
      <c r="Q16" s="1">
        <v>10.772000312805176</v>
      </c>
      <c r="R16" s="1">
        <v>26.312000274658203</v>
      </c>
      <c r="S16" s="1">
        <v>0.51499998569488525</v>
      </c>
      <c r="T16" s="1">
        <v>4.2789998054504395</v>
      </c>
      <c r="U16" s="1">
        <v>10.112000465393066</v>
      </c>
      <c r="V16" s="1">
        <v>1.7389999628067017</v>
      </c>
      <c r="W16" s="1">
        <v>1.4830000400543213</v>
      </c>
      <c r="X16" s="1">
        <v>-0.28700000047683716</v>
      </c>
      <c r="Y16" s="1">
        <v>0.1120000034570694</v>
      </c>
      <c r="Z16" s="1">
        <v>96.83099365234375</v>
      </c>
      <c r="AA16" s="1">
        <v>-0.29639270901679993</v>
      </c>
      <c r="AB16" s="1">
        <v>0.11566544324159622</v>
      </c>
      <c r="AC16" s="1">
        <v>1.5315344333648682</v>
      </c>
      <c r="AD16" s="1">
        <v>10.442937850952148</v>
      </c>
      <c r="AE16" s="1">
        <v>1.795912504196167</v>
      </c>
      <c r="AF16" s="1">
        <v>11.124537467956543</v>
      </c>
      <c r="AG16" s="1">
        <v>41.024051666259766</v>
      </c>
      <c r="AH16" s="1">
        <v>4.4190397262573242</v>
      </c>
      <c r="AI16" s="1">
        <v>27.173116683959961</v>
      </c>
      <c r="AJ16" s="1">
        <v>0.53185451030731201</v>
      </c>
      <c r="AK16" s="1">
        <v>2.0386035442352295</v>
      </c>
      <c r="AL16" s="1">
        <v>6.3558998107910156</v>
      </c>
      <c r="AM16" s="1">
        <v>2.0315001010894775</v>
      </c>
      <c r="AN16" s="1">
        <v>0.30279999971389771</v>
      </c>
      <c r="AO16" s="1">
        <v>0.53949999809265137</v>
      </c>
      <c r="AP16" s="1">
        <v>1.7337000370025635</v>
      </c>
      <c r="AQ16" s="1">
        <v>1.0204999446868896</v>
      </c>
      <c r="AR16" s="1">
        <v>3.5209000110626221</v>
      </c>
      <c r="AS16" s="1">
        <v>0.23749999701976776</v>
      </c>
      <c r="AT16" s="1">
        <v>6.9799996912479401E-2</v>
      </c>
      <c r="AU16" s="1">
        <v>-0.14579999446868896</v>
      </c>
      <c r="AV16" s="1">
        <v>3.060000017285347E-2</v>
      </c>
      <c r="AW16" s="1">
        <v>23</v>
      </c>
      <c r="AX16" s="1">
        <v>-0.40099999308586121</v>
      </c>
      <c r="AY16" s="1">
        <v>0.11500000208616257</v>
      </c>
      <c r="AZ16" s="1">
        <v>1.5449999570846558</v>
      </c>
      <c r="BA16" s="1">
        <v>10.385000228881836</v>
      </c>
      <c r="BB16" s="1">
        <v>1.3470000028610229</v>
      </c>
      <c r="BC16" s="1">
        <v>10.86299991607666</v>
      </c>
      <c r="BD16" s="1">
        <v>37.847999572753906</v>
      </c>
      <c r="BE16" s="1">
        <v>3.7309999465942383</v>
      </c>
      <c r="BF16" s="1">
        <v>26.399999618530273</v>
      </c>
      <c r="BG16" s="1">
        <v>0.50199997425079346</v>
      </c>
      <c r="BH16" s="1">
        <v>1.8609999418258667</v>
      </c>
      <c r="BI16" s="1">
        <v>1469</v>
      </c>
      <c r="BJ16" s="1">
        <v>690</v>
      </c>
      <c r="BK16" s="1">
        <v>9082</v>
      </c>
      <c r="BL16" s="1">
        <v>59095</v>
      </c>
      <c r="BM16" s="1">
        <v>879</v>
      </c>
      <c r="BN16" s="1">
        <v>26652</v>
      </c>
      <c r="BO16" s="1">
        <v>108517</v>
      </c>
      <c r="BP16" s="1">
        <v>7744</v>
      </c>
      <c r="BQ16" s="1">
        <v>37338</v>
      </c>
      <c r="BR16" s="1">
        <v>1434</v>
      </c>
      <c r="BS16" s="1">
        <v>2221</v>
      </c>
      <c r="BT16" s="1">
        <v>1352</v>
      </c>
      <c r="BU16" s="1">
        <v>99</v>
      </c>
      <c r="BV16" s="1">
        <v>255</v>
      </c>
      <c r="BW16" s="1">
        <v>391</v>
      </c>
      <c r="BX16" s="1">
        <v>31</v>
      </c>
      <c r="BY16" s="1">
        <v>313</v>
      </c>
      <c r="BZ16" s="1">
        <v>822</v>
      </c>
      <c r="CA16" s="1">
        <v>124</v>
      </c>
      <c r="CB16" s="1">
        <v>199</v>
      </c>
      <c r="CC16" s="1">
        <v>214</v>
      </c>
      <c r="CD16" s="1">
        <v>88</v>
      </c>
      <c r="CE16" s="1">
        <v>599</v>
      </c>
      <c r="CF16" s="1">
        <v>89</v>
      </c>
      <c r="CG16" s="1">
        <v>189</v>
      </c>
      <c r="CH16" s="1">
        <v>372</v>
      </c>
      <c r="CI16" s="1">
        <v>25</v>
      </c>
      <c r="CJ16" s="1">
        <v>165</v>
      </c>
      <c r="CK16" s="1">
        <v>294</v>
      </c>
      <c r="CL16" s="1">
        <v>101</v>
      </c>
      <c r="CM16" s="1">
        <v>190</v>
      </c>
      <c r="CN16" s="1">
        <v>205</v>
      </c>
      <c r="CO16" s="1">
        <v>84</v>
      </c>
      <c r="CP16" s="1">
        <v>188.31599426269531</v>
      </c>
      <c r="CQ16" s="1">
        <v>9.3999996185302734</v>
      </c>
      <c r="CR16" s="1">
        <v>23.520999908447266</v>
      </c>
      <c r="CS16" s="1">
        <v>38.238998413085938</v>
      </c>
      <c r="CT16" s="1">
        <v>5.5539999008178711</v>
      </c>
      <c r="CU16" s="1">
        <v>24.159999847412109</v>
      </c>
      <c r="CV16" s="1">
        <v>58.659000396728516</v>
      </c>
      <c r="CW16" s="1">
        <v>10.756999969482422</v>
      </c>
      <c r="CX16" s="1">
        <v>19.457000732421875</v>
      </c>
      <c r="CY16" s="1">
        <v>14.126999855041504</v>
      </c>
      <c r="CZ16" s="1">
        <v>5.7519998550415039</v>
      </c>
      <c r="DA16" s="1">
        <v>-41.383998870849609</v>
      </c>
      <c r="DB16" s="1">
        <v>25.101999282836914</v>
      </c>
      <c r="DC16" s="1">
        <v>430.88699340820312</v>
      </c>
      <c r="DD16" s="1">
        <v>2929.576904296875</v>
      </c>
      <c r="DE16" s="1">
        <v>82.355003356933594</v>
      </c>
      <c r="DF16" s="1">
        <v>1310.592041015625</v>
      </c>
      <c r="DG16" s="1">
        <v>5403.048828125</v>
      </c>
      <c r="DH16" s="1">
        <v>376.62399291992188</v>
      </c>
      <c r="DI16" s="1">
        <v>1851.074951171875</v>
      </c>
      <c r="DJ16" s="1">
        <v>33.674999237060547</v>
      </c>
      <c r="DK16" s="1">
        <v>68.287002563476562</v>
      </c>
      <c r="DL16" s="1">
        <v>84.9219970703125</v>
      </c>
      <c r="DM16" s="1">
        <v>151.11799621582031</v>
      </c>
      <c r="DN16" s="1">
        <v>119.47699737548828</v>
      </c>
      <c r="DO16" s="1">
        <v>107.22699737548828</v>
      </c>
      <c r="DP16" s="1">
        <v>129.48800659179688</v>
      </c>
      <c r="DQ16" s="1">
        <v>90.674003601074219</v>
      </c>
      <c r="DR16" s="1">
        <v>77.48699951171875</v>
      </c>
      <c r="DS16" s="1">
        <v>107.50299835205078</v>
      </c>
      <c r="DT16" s="1">
        <v>134.89300537109375</v>
      </c>
      <c r="DU16" s="1">
        <v>146.4429931640625</v>
      </c>
      <c r="DV16" s="1">
        <v>191.36199951171875</v>
      </c>
      <c r="DW16" s="1">
        <v>100</v>
      </c>
      <c r="DX16" s="1">
        <v>5.9000000953674316</v>
      </c>
      <c r="DY16" s="1">
        <v>1.1399999856948853</v>
      </c>
      <c r="DZ16" s="1">
        <v>0.41999998688697815</v>
      </c>
      <c r="EA16" s="1">
        <v>3.7100000381469727</v>
      </c>
      <c r="EB16" s="1">
        <v>0.62999999523162842</v>
      </c>
      <c r="EC16" s="1">
        <v>0.31000000238418579</v>
      </c>
      <c r="ED16" s="1">
        <v>1.190000057220459</v>
      </c>
      <c r="EE16" s="1">
        <v>0.52999997138977051</v>
      </c>
      <c r="EF16" s="1">
        <v>4.4099998474121094</v>
      </c>
      <c r="EG16" s="1">
        <v>2.3900001049041748</v>
      </c>
      <c r="EH16" s="1">
        <v>222.86534118652344</v>
      </c>
      <c r="EI16" s="1">
        <v>16.680141448974609</v>
      </c>
      <c r="EJ16" s="1">
        <v>20.589378356933594</v>
      </c>
      <c r="EK16" s="1">
        <v>25.973087310791016</v>
      </c>
      <c r="EL16" s="1">
        <v>64.570144653320312</v>
      </c>
      <c r="EM16" s="1">
        <v>48.247814178466797</v>
      </c>
      <c r="EN16" s="1">
        <v>63.568321228027344</v>
      </c>
      <c r="EO16" s="1">
        <v>38.479850769042969</v>
      </c>
      <c r="EP16" s="1">
        <v>74.539581298828125</v>
      </c>
      <c r="EQ16" s="1">
        <v>54.19586181640625</v>
      </c>
      <c r="ER16" s="1">
        <v>63.165073394775391</v>
      </c>
    </row>
    <row r="17" spans="1:148" s="1" customFormat="1" x14ac:dyDescent="0.2">
      <c r="A17" s="1">
        <v>16</v>
      </c>
      <c r="B17" s="1" t="s">
        <v>4</v>
      </c>
      <c r="C17" s="1" t="s">
        <v>438</v>
      </c>
      <c r="D17" s="1" t="s">
        <v>612</v>
      </c>
      <c r="E17" s="1" t="s">
        <v>441</v>
      </c>
      <c r="F17" s="1" t="s">
        <v>613</v>
      </c>
      <c r="G17" s="1">
        <v>15</v>
      </c>
      <c r="H17" s="1">
        <v>1.4970000350444934E-8</v>
      </c>
      <c r="I17" s="1">
        <v>1</v>
      </c>
      <c r="J17" s="1">
        <v>-1.552899956703186</v>
      </c>
      <c r="K17" s="1">
        <v>26.795999526977539</v>
      </c>
      <c r="L17" s="1">
        <v>10.380999565124512</v>
      </c>
      <c r="M17" s="1">
        <v>2048</v>
      </c>
      <c r="N17" s="1">
        <v>1536</v>
      </c>
      <c r="O17" s="1">
        <v>39.687000274658203</v>
      </c>
      <c r="P17" s="1">
        <v>1.9730000495910645</v>
      </c>
      <c r="Q17" s="1">
        <v>10.821999549865723</v>
      </c>
      <c r="R17" s="1">
        <v>26.134000778198242</v>
      </c>
      <c r="S17" s="1">
        <v>0.46000000834465027</v>
      </c>
      <c r="T17" s="1">
        <v>4.2389998435974121</v>
      </c>
      <c r="U17" s="1">
        <v>10.144000053405762</v>
      </c>
      <c r="V17" s="1">
        <v>1.6950000524520874</v>
      </c>
      <c r="W17" s="1">
        <v>1.4600000381469727</v>
      </c>
      <c r="X17" s="1">
        <v>-0.15000000596046448</v>
      </c>
      <c r="Y17" s="1">
        <v>9.0999998152256012E-2</v>
      </c>
      <c r="Z17" s="1">
        <v>96.597000122070312</v>
      </c>
      <c r="AA17" s="1">
        <v>-0.1552843302488327</v>
      </c>
      <c r="AB17" s="1">
        <v>9.4205819070339203E-2</v>
      </c>
      <c r="AC17" s="1">
        <v>1.5114341974258423</v>
      </c>
      <c r="AD17" s="1">
        <v>10.501361846923828</v>
      </c>
      <c r="AE17" s="1">
        <v>1.7547128200531006</v>
      </c>
      <c r="AF17" s="1">
        <v>11.203246116638184</v>
      </c>
      <c r="AG17" s="1">
        <v>41.085128784179688</v>
      </c>
      <c r="AH17" s="1">
        <v>4.3883347511291504</v>
      </c>
      <c r="AI17" s="1">
        <v>27.054670333862305</v>
      </c>
      <c r="AJ17" s="1">
        <v>0.4762052595615387</v>
      </c>
      <c r="AK17" s="1">
        <v>2.0425066947937012</v>
      </c>
      <c r="AL17" s="1">
        <v>6.3617000579833984</v>
      </c>
      <c r="AM17" s="1">
        <v>2.0448000431060791</v>
      </c>
      <c r="AN17" s="1">
        <v>0.29859998822212219</v>
      </c>
      <c r="AO17" s="1">
        <v>0.52670001983642578</v>
      </c>
      <c r="AP17" s="1">
        <v>1.7423000335693359</v>
      </c>
      <c r="AQ17" s="1">
        <v>1.0127999782562256</v>
      </c>
      <c r="AR17" s="1">
        <v>3.5034999847412109</v>
      </c>
      <c r="AS17" s="1">
        <v>0.2378000020980835</v>
      </c>
      <c r="AT17" s="1">
        <v>6.25E-2</v>
      </c>
      <c r="AU17" s="1">
        <v>-7.6399996876716614E-2</v>
      </c>
      <c r="AV17" s="1">
        <v>2.4900000542402267E-2</v>
      </c>
      <c r="AW17" s="1">
        <v>23</v>
      </c>
      <c r="AX17" s="1">
        <v>-0.210999995470047</v>
      </c>
      <c r="AY17" s="1">
        <v>9.3999996781349182E-2</v>
      </c>
      <c r="AZ17" s="1">
        <v>1.5210000276565552</v>
      </c>
      <c r="BA17" s="1">
        <v>10.416999816894531</v>
      </c>
      <c r="BB17" s="1">
        <v>1.312999963760376</v>
      </c>
      <c r="BC17" s="1">
        <v>10.920999526977539</v>
      </c>
      <c r="BD17" s="1">
        <v>37.814998626708984</v>
      </c>
      <c r="BE17" s="1">
        <v>3.6989998817443848</v>
      </c>
      <c r="BF17" s="1">
        <v>26.216999053955078</v>
      </c>
      <c r="BG17" s="1">
        <v>0.44900000095367432</v>
      </c>
      <c r="BH17" s="1">
        <v>1.8589999675750732</v>
      </c>
      <c r="BI17" s="1">
        <v>1525</v>
      </c>
      <c r="BJ17" s="1">
        <v>607</v>
      </c>
      <c r="BK17" s="1">
        <v>8947</v>
      </c>
      <c r="BL17" s="1">
        <v>59235</v>
      </c>
      <c r="BM17" s="1">
        <v>860</v>
      </c>
      <c r="BN17" s="1">
        <v>26727</v>
      </c>
      <c r="BO17" s="1">
        <v>108362</v>
      </c>
      <c r="BP17" s="1">
        <v>7693</v>
      </c>
      <c r="BQ17" s="1">
        <v>37037</v>
      </c>
      <c r="BR17" s="1">
        <v>1409</v>
      </c>
      <c r="BS17" s="1">
        <v>2240</v>
      </c>
      <c r="BT17" s="1">
        <v>1273</v>
      </c>
      <c r="BU17" s="1">
        <v>110</v>
      </c>
      <c r="BV17" s="1">
        <v>252</v>
      </c>
      <c r="BW17" s="1">
        <v>392</v>
      </c>
      <c r="BX17" s="1">
        <v>38</v>
      </c>
      <c r="BY17" s="1">
        <v>277</v>
      </c>
      <c r="BZ17" s="1">
        <v>758</v>
      </c>
      <c r="CA17" s="1">
        <v>146</v>
      </c>
      <c r="CB17" s="1">
        <v>206</v>
      </c>
      <c r="CC17" s="1">
        <v>266</v>
      </c>
      <c r="CD17" s="1">
        <v>94</v>
      </c>
      <c r="CE17" s="1">
        <v>536</v>
      </c>
      <c r="CF17" s="1">
        <v>89</v>
      </c>
      <c r="CG17" s="1">
        <v>204</v>
      </c>
      <c r="CH17" s="1">
        <v>372</v>
      </c>
      <c r="CI17" s="1">
        <v>21</v>
      </c>
      <c r="CJ17" s="1">
        <v>155</v>
      </c>
      <c r="CK17" s="1">
        <v>382</v>
      </c>
      <c r="CL17" s="1">
        <v>106</v>
      </c>
      <c r="CM17" s="1">
        <v>161</v>
      </c>
      <c r="CN17" s="1">
        <v>211</v>
      </c>
      <c r="CO17" s="1">
        <v>102</v>
      </c>
      <c r="CP17" s="1">
        <v>174.25300598144531</v>
      </c>
      <c r="CQ17" s="1">
        <v>9.9499998092651367</v>
      </c>
      <c r="CR17" s="1">
        <v>23.76099967956543</v>
      </c>
      <c r="CS17" s="1">
        <v>38.292999267578125</v>
      </c>
      <c r="CT17" s="1">
        <v>5.7690000534057617</v>
      </c>
      <c r="CU17" s="1">
        <v>21.815000534057617</v>
      </c>
      <c r="CV17" s="1">
        <v>59.036998748779297</v>
      </c>
      <c r="CW17" s="1">
        <v>11.743000030517578</v>
      </c>
      <c r="CX17" s="1">
        <v>18.381999969482422</v>
      </c>
      <c r="CY17" s="1">
        <v>16.881000518798828</v>
      </c>
      <c r="CZ17" s="1">
        <v>6.494999885559082</v>
      </c>
      <c r="DA17" s="1">
        <v>-21.718999862670898</v>
      </c>
      <c r="DB17" s="1">
        <v>20.400999069213867</v>
      </c>
      <c r="DC17" s="1">
        <v>423.88800048828125</v>
      </c>
      <c r="DD17" s="1">
        <v>2936.5849609375</v>
      </c>
      <c r="DE17" s="1">
        <v>80.239997863769531</v>
      </c>
      <c r="DF17" s="1">
        <v>1316.699951171875</v>
      </c>
      <c r="DG17" s="1">
        <v>5394.81787109375</v>
      </c>
      <c r="DH17" s="1">
        <v>373.08599853515625</v>
      </c>
      <c r="DI17" s="1">
        <v>1837.041015625</v>
      </c>
      <c r="DJ17" s="1">
        <v>30.08799934387207</v>
      </c>
      <c r="DK17" s="1">
        <v>68.177001953125</v>
      </c>
      <c r="DL17" s="1">
        <v>84.9219970703125</v>
      </c>
      <c r="DM17" s="1">
        <v>151.11799621582031</v>
      </c>
      <c r="DN17" s="1">
        <v>119.47699737548828</v>
      </c>
      <c r="DO17" s="1">
        <v>107.21199798583984</v>
      </c>
      <c r="DP17" s="1">
        <v>129.42999267578125</v>
      </c>
      <c r="DQ17" s="1">
        <v>90.667999267578125</v>
      </c>
      <c r="DR17" s="1">
        <v>77.48699951171875</v>
      </c>
      <c r="DS17" s="1">
        <v>107.52400207519531</v>
      </c>
      <c r="DT17" s="1">
        <v>134.91999816894531</v>
      </c>
      <c r="DU17" s="1">
        <v>146.4429931640625</v>
      </c>
      <c r="DV17" s="1">
        <v>191.36199951171875</v>
      </c>
      <c r="DW17" s="1">
        <v>100</v>
      </c>
      <c r="DX17" s="1">
        <v>6.9600000381469727</v>
      </c>
      <c r="DY17" s="1">
        <v>1.1499999761581421</v>
      </c>
      <c r="DZ17" s="1">
        <v>0.41999998688697815</v>
      </c>
      <c r="EA17" s="1">
        <v>3.7699999809265137</v>
      </c>
      <c r="EB17" s="1">
        <v>0.62999999523162842</v>
      </c>
      <c r="EC17" s="1">
        <v>0.31000000238418579</v>
      </c>
      <c r="ED17" s="1">
        <v>1.2000000476837158</v>
      </c>
      <c r="EE17" s="1">
        <v>0.52999997138977051</v>
      </c>
      <c r="EF17" s="1">
        <v>5.0500001907348633</v>
      </c>
      <c r="EG17" s="1">
        <v>2.4100000858306885</v>
      </c>
      <c r="EH17" s="1">
        <v>214.38236999511719</v>
      </c>
      <c r="EI17" s="1">
        <v>17.161188125610352</v>
      </c>
      <c r="EJ17" s="1">
        <v>20.694154739379883</v>
      </c>
      <c r="EK17" s="1">
        <v>25.991420745849609</v>
      </c>
      <c r="EL17" s="1">
        <v>65.808059692382812</v>
      </c>
      <c r="EM17" s="1">
        <v>45.846565246582031</v>
      </c>
      <c r="EN17" s="1">
        <v>63.772808074951172</v>
      </c>
      <c r="EO17" s="1">
        <v>40.204750061035156</v>
      </c>
      <c r="EP17" s="1">
        <v>72.451164245605469</v>
      </c>
      <c r="EQ17" s="1">
        <v>59.243438720703125</v>
      </c>
      <c r="ER17" s="1">
        <v>67.120796203613281</v>
      </c>
    </row>
    <row r="18" spans="1:148" s="1" customFormat="1" x14ac:dyDescent="0.2">
      <c r="A18" s="1">
        <v>17</v>
      </c>
      <c r="B18" s="1" t="s">
        <v>4</v>
      </c>
      <c r="C18" s="1" t="s">
        <v>438</v>
      </c>
      <c r="D18" s="1" t="s">
        <v>614</v>
      </c>
      <c r="E18" s="1" t="s">
        <v>441</v>
      </c>
      <c r="F18" s="1" t="s">
        <v>615</v>
      </c>
      <c r="G18" s="1">
        <v>15</v>
      </c>
      <c r="H18" s="1">
        <v>1.4970000350444934E-8</v>
      </c>
      <c r="I18" s="1">
        <v>1</v>
      </c>
      <c r="J18" s="1">
        <v>-1.118399977684021</v>
      </c>
      <c r="K18" s="1">
        <v>26.193599700927734</v>
      </c>
      <c r="L18" s="1">
        <v>10.379500389099121</v>
      </c>
      <c r="M18" s="1">
        <v>2048</v>
      </c>
      <c r="N18" s="1">
        <v>1536</v>
      </c>
      <c r="O18" s="1">
        <v>39.726001739501953</v>
      </c>
      <c r="P18" s="1">
        <v>1.8849999904632568</v>
      </c>
      <c r="Q18" s="1">
        <v>10.854999542236328</v>
      </c>
      <c r="R18" s="1">
        <v>25.930999755859375</v>
      </c>
      <c r="S18" s="1">
        <v>0.48500001430511475</v>
      </c>
      <c r="T18" s="1">
        <v>4.2560000419616699</v>
      </c>
      <c r="U18" s="1">
        <v>10.062999725341797</v>
      </c>
      <c r="V18" s="1">
        <v>1.6100000143051147</v>
      </c>
      <c r="W18" s="1">
        <v>1.4589999914169312</v>
      </c>
      <c r="X18" s="1">
        <v>-0.12200000137090683</v>
      </c>
      <c r="Y18" s="1">
        <v>9.7999997437000275E-2</v>
      </c>
      <c r="Z18" s="1">
        <v>96.275001525878906</v>
      </c>
      <c r="AA18" s="1">
        <v>-0.12672033905982971</v>
      </c>
      <c r="AB18" s="1">
        <v>0.10179173946380615</v>
      </c>
      <c r="AC18" s="1">
        <v>1.5154504776000977</v>
      </c>
      <c r="AD18" s="1">
        <v>10.452349662780762</v>
      </c>
      <c r="AE18" s="1">
        <v>1.6722928285598755</v>
      </c>
      <c r="AF18" s="1">
        <v>11.274992942810059</v>
      </c>
      <c r="AG18" s="1">
        <v>41.263050079345703</v>
      </c>
      <c r="AH18" s="1">
        <v>4.4206695556640625</v>
      </c>
      <c r="AI18" s="1">
        <v>26.934301376342773</v>
      </c>
      <c r="AJ18" s="1">
        <v>0.5037652850151062</v>
      </c>
      <c r="AK18" s="1">
        <v>1.9579330682754517</v>
      </c>
      <c r="AL18" s="1">
        <v>6.3807001113891602</v>
      </c>
      <c r="AM18" s="1">
        <v>2.0550999641418457</v>
      </c>
      <c r="AN18" s="1">
        <v>0.29899999499320984</v>
      </c>
      <c r="AO18" s="1">
        <v>0.50139999389648438</v>
      </c>
      <c r="AP18" s="1">
        <v>1.7318999767303467</v>
      </c>
      <c r="AQ18" s="1">
        <v>1.0190999507904053</v>
      </c>
      <c r="AR18" s="1">
        <v>3.4832999706268311</v>
      </c>
      <c r="AS18" s="1">
        <v>0.22769999504089355</v>
      </c>
      <c r="AT18" s="1">
        <v>6.5999999642372131E-2</v>
      </c>
      <c r="AU18" s="1">
        <v>-6.1999998986721039E-2</v>
      </c>
      <c r="AV18" s="1">
        <v>2.669999934732914E-2</v>
      </c>
      <c r="AW18" s="1">
        <v>23</v>
      </c>
      <c r="AX18" s="1">
        <v>-0.17100000381469727</v>
      </c>
      <c r="AY18" s="1">
        <v>0.10000000149011612</v>
      </c>
      <c r="AZ18" s="1">
        <v>1.5190000534057617</v>
      </c>
      <c r="BA18" s="1">
        <v>10.331000328063965</v>
      </c>
      <c r="BB18" s="1">
        <v>1.2480000257492065</v>
      </c>
      <c r="BC18" s="1">
        <v>10.961000442504883</v>
      </c>
      <c r="BD18" s="1">
        <v>37.854999542236328</v>
      </c>
      <c r="BE18" s="1">
        <v>3.7179999351501465</v>
      </c>
      <c r="BF18" s="1">
        <v>26.010000228881836</v>
      </c>
      <c r="BG18" s="1">
        <v>0.47299998998641968</v>
      </c>
      <c r="BH18" s="1">
        <v>1.7769999504089355</v>
      </c>
      <c r="BI18" s="1">
        <v>1524</v>
      </c>
      <c r="BJ18" s="1">
        <v>643</v>
      </c>
      <c r="BK18" s="1">
        <v>8967</v>
      </c>
      <c r="BL18" s="1">
        <v>58793</v>
      </c>
      <c r="BM18" s="1">
        <v>806</v>
      </c>
      <c r="BN18" s="1">
        <v>26845</v>
      </c>
      <c r="BO18" s="1">
        <v>108478</v>
      </c>
      <c r="BP18" s="1">
        <v>7721</v>
      </c>
      <c r="BQ18" s="1">
        <v>36764</v>
      </c>
      <c r="BR18" s="1">
        <v>1432</v>
      </c>
      <c r="BS18" s="1">
        <v>2126</v>
      </c>
      <c r="BT18" s="1">
        <v>1218</v>
      </c>
      <c r="BU18" s="1">
        <v>100</v>
      </c>
      <c r="BV18" s="1">
        <v>268</v>
      </c>
      <c r="BW18" s="1">
        <v>415</v>
      </c>
      <c r="BX18" s="1">
        <v>27</v>
      </c>
      <c r="BY18" s="1">
        <v>310</v>
      </c>
      <c r="BZ18" s="1">
        <v>795</v>
      </c>
      <c r="CA18" s="1">
        <v>137</v>
      </c>
      <c r="CB18" s="1">
        <v>209</v>
      </c>
      <c r="CC18" s="1">
        <v>250</v>
      </c>
      <c r="CD18" s="1">
        <v>97</v>
      </c>
      <c r="CE18" s="1">
        <v>543</v>
      </c>
      <c r="CF18" s="1">
        <v>106</v>
      </c>
      <c r="CG18" s="1">
        <v>218</v>
      </c>
      <c r="CH18" s="1">
        <v>388</v>
      </c>
      <c r="CI18" s="1">
        <v>17</v>
      </c>
      <c r="CJ18" s="1">
        <v>143</v>
      </c>
      <c r="CK18" s="1">
        <v>340</v>
      </c>
      <c r="CL18" s="1">
        <v>101</v>
      </c>
      <c r="CM18" s="1">
        <v>174</v>
      </c>
      <c r="CN18" s="1">
        <v>208</v>
      </c>
      <c r="CO18" s="1">
        <v>71</v>
      </c>
      <c r="CP18" s="1">
        <v>170.01300048828125</v>
      </c>
      <c r="CQ18" s="1">
        <v>10.300000190734863</v>
      </c>
      <c r="CR18" s="1">
        <v>25.301000595092773</v>
      </c>
      <c r="CS18" s="1">
        <v>40.275001525878906</v>
      </c>
      <c r="CT18" s="1">
        <v>4.3229999542236328</v>
      </c>
      <c r="CU18" s="1">
        <v>22.944000244140625</v>
      </c>
      <c r="CV18" s="1">
        <v>59.214000701904297</v>
      </c>
      <c r="CW18" s="1">
        <v>11.128999710083008</v>
      </c>
      <c r="CX18" s="1">
        <v>19.174999237060547</v>
      </c>
      <c r="CY18" s="1">
        <v>16.016000747680664</v>
      </c>
      <c r="CZ18" s="1">
        <v>5.7239999771118164</v>
      </c>
      <c r="DA18" s="1">
        <v>-17.579000473022461</v>
      </c>
      <c r="DB18" s="1">
        <v>21.85099983215332</v>
      </c>
      <c r="DC18" s="1">
        <v>423.3489990234375</v>
      </c>
      <c r="DD18" s="1">
        <v>2912.306884765625</v>
      </c>
      <c r="DE18" s="1">
        <v>76.285003662109375</v>
      </c>
      <c r="DF18" s="1">
        <v>1321.489990234375</v>
      </c>
      <c r="DG18" s="1">
        <v>5400.51708984375</v>
      </c>
      <c r="DH18" s="1">
        <v>375.10198974609375</v>
      </c>
      <c r="DI18" s="1">
        <v>1822.5460205078125</v>
      </c>
      <c r="DJ18" s="1">
        <v>31.719999313354492</v>
      </c>
      <c r="DK18" s="1">
        <v>65.148002624511719</v>
      </c>
      <c r="DL18" s="1">
        <v>84.9219970703125</v>
      </c>
      <c r="DM18" s="1">
        <v>151.11799621582031</v>
      </c>
      <c r="DN18" s="1">
        <v>119.47699737548828</v>
      </c>
      <c r="DO18" s="1">
        <v>107.21199798583984</v>
      </c>
      <c r="DP18" s="1">
        <v>129.48800659179688</v>
      </c>
      <c r="DQ18" s="1">
        <v>90.679000854492188</v>
      </c>
      <c r="DR18" s="1">
        <v>77.48699951171875</v>
      </c>
      <c r="DS18" s="1">
        <v>107.51300048828125</v>
      </c>
      <c r="DT18" s="1">
        <v>134.92599487304688</v>
      </c>
      <c r="DU18" s="1">
        <v>146.4429931640625</v>
      </c>
      <c r="DV18" s="1">
        <v>191.36199951171875</v>
      </c>
      <c r="DW18" s="1">
        <v>100</v>
      </c>
      <c r="DX18" s="1">
        <v>6.6700000762939453</v>
      </c>
      <c r="DY18" s="1">
        <v>1.1599999666213989</v>
      </c>
      <c r="DZ18" s="1">
        <v>0.41999998688697815</v>
      </c>
      <c r="EA18" s="1">
        <v>3.8199999332427979</v>
      </c>
      <c r="EB18" s="1">
        <v>0.62999999523162842</v>
      </c>
      <c r="EC18" s="1">
        <v>0.31000000238418579</v>
      </c>
      <c r="ED18" s="1">
        <v>1.190000057220459</v>
      </c>
      <c r="EE18" s="1">
        <v>0.52999997138977051</v>
      </c>
      <c r="EF18" s="1">
        <v>4.7800002098083496</v>
      </c>
      <c r="EG18" s="1">
        <v>2.4600000381469727</v>
      </c>
      <c r="EH18" s="1">
        <v>211.75808715820312</v>
      </c>
      <c r="EI18" s="1">
        <v>17.460409164428711</v>
      </c>
      <c r="EJ18" s="1">
        <v>21.354244232177734</v>
      </c>
      <c r="EK18" s="1">
        <v>26.655576705932617</v>
      </c>
      <c r="EL18" s="1">
        <v>56.966747283935547</v>
      </c>
      <c r="EM18" s="1">
        <v>47.017955780029297</v>
      </c>
      <c r="EN18" s="1">
        <v>63.868335723876953</v>
      </c>
      <c r="EO18" s="1">
        <v>39.139553070068359</v>
      </c>
      <c r="EP18" s="1">
        <v>73.9974365234375</v>
      </c>
      <c r="EQ18" s="1">
        <v>57.705631256103516</v>
      </c>
      <c r="ER18" s="1">
        <v>63.011146545410156</v>
      </c>
    </row>
    <row r="19" spans="1:148" s="1" customFormat="1" x14ac:dyDescent="0.2">
      <c r="A19" s="1">
        <v>18</v>
      </c>
      <c r="B19" s="1" t="s">
        <v>4</v>
      </c>
      <c r="C19" s="1" t="s">
        <v>438</v>
      </c>
      <c r="D19" s="1" t="s">
        <v>616</v>
      </c>
      <c r="E19" s="1" t="s">
        <v>441</v>
      </c>
      <c r="F19" s="1" t="s">
        <v>617</v>
      </c>
      <c r="G19" s="1">
        <v>15</v>
      </c>
      <c r="H19" s="1">
        <v>1.4970000350444934E-8</v>
      </c>
      <c r="I19" s="1">
        <v>1</v>
      </c>
      <c r="J19" s="1">
        <v>-1.0667999982833862</v>
      </c>
      <c r="K19" s="1">
        <v>26.059499740600586</v>
      </c>
      <c r="L19" s="1">
        <v>10.378999710083008</v>
      </c>
      <c r="M19" s="1">
        <v>2048</v>
      </c>
      <c r="N19" s="1">
        <v>1536</v>
      </c>
      <c r="O19" s="1">
        <v>39.834999084472656</v>
      </c>
      <c r="P19" s="1">
        <v>1.8710000514984131</v>
      </c>
      <c r="Q19" s="1">
        <v>10.847000122070312</v>
      </c>
      <c r="R19" s="1">
        <v>25.778999328613281</v>
      </c>
      <c r="S19" s="1">
        <v>0.48500001430511475</v>
      </c>
      <c r="T19" s="1">
        <v>4.254000186920166</v>
      </c>
      <c r="U19" s="1">
        <v>10.114999771118164</v>
      </c>
      <c r="V19" s="1">
        <v>1.7289999723434448</v>
      </c>
      <c r="W19" s="1">
        <v>1.4329999685287476</v>
      </c>
      <c r="X19" s="1">
        <v>0.40400001406669617</v>
      </c>
      <c r="Y19" s="1">
        <v>9.3000002205371857E-2</v>
      </c>
      <c r="Z19" s="1">
        <v>96.653999328613281</v>
      </c>
      <c r="AA19" s="1">
        <v>0.41798582673072815</v>
      </c>
      <c r="AB19" s="1">
        <v>9.6219509840011597E-2</v>
      </c>
      <c r="AC19" s="1">
        <v>1.4826080799102783</v>
      </c>
      <c r="AD19" s="1">
        <v>10.465164184570312</v>
      </c>
      <c r="AE19" s="1">
        <v>1.7888551950454712</v>
      </c>
      <c r="AF19" s="1">
        <v>11.222505569458008</v>
      </c>
      <c r="AG19" s="1">
        <v>41.214019775390625</v>
      </c>
      <c r="AH19" s="1">
        <v>4.4012665748596191</v>
      </c>
      <c r="AI19" s="1">
        <v>26.671424865722656</v>
      </c>
      <c r="AJ19" s="1">
        <v>0.50178992748260498</v>
      </c>
      <c r="AK19" s="1">
        <v>1.9357708692550659</v>
      </c>
      <c r="AL19" s="1">
        <v>6.3891000747680664</v>
      </c>
      <c r="AM19" s="1">
        <v>2.0506999492645264</v>
      </c>
      <c r="AN19" s="1">
        <v>0.29319998621940613</v>
      </c>
      <c r="AO19" s="1">
        <v>0.53769999742507935</v>
      </c>
      <c r="AP19" s="1">
        <v>1.7382999658584595</v>
      </c>
      <c r="AQ19" s="1">
        <v>1.0170999765396118</v>
      </c>
      <c r="AR19" s="1">
        <v>3.4579000473022461</v>
      </c>
      <c r="AS19" s="1">
        <v>0.22560000419616699</v>
      </c>
      <c r="AT19" s="1">
        <v>6.589999794960022E-2</v>
      </c>
      <c r="AU19" s="1">
        <v>0.20309999585151672</v>
      </c>
      <c r="AV19" s="1">
        <v>2.500000037252903E-2</v>
      </c>
      <c r="AW19" s="1">
        <v>23</v>
      </c>
      <c r="AX19" s="1">
        <v>0.56999999284744263</v>
      </c>
      <c r="AY19" s="1">
        <v>9.4999998807907104E-2</v>
      </c>
      <c r="AZ19" s="1">
        <v>1.4919999837875366</v>
      </c>
      <c r="BA19" s="1">
        <v>10.383999824523926</v>
      </c>
      <c r="BB19" s="1">
        <v>1.340999960899353</v>
      </c>
      <c r="BC19" s="1">
        <v>10.951000213623047</v>
      </c>
      <c r="BD19" s="1">
        <v>37.963001251220703</v>
      </c>
      <c r="BE19" s="1">
        <v>3.7139999866485596</v>
      </c>
      <c r="BF19" s="1">
        <v>25.857999801635742</v>
      </c>
      <c r="BG19" s="1">
        <v>0.47299998998641968</v>
      </c>
      <c r="BH19" s="1">
        <v>1.7619999647140503</v>
      </c>
      <c r="BI19" s="1">
        <v>1863</v>
      </c>
      <c r="BJ19" s="1">
        <v>628</v>
      </c>
      <c r="BK19" s="1">
        <v>8822</v>
      </c>
      <c r="BL19" s="1">
        <v>59050</v>
      </c>
      <c r="BM19" s="1">
        <v>870</v>
      </c>
      <c r="BN19" s="1">
        <v>26789</v>
      </c>
      <c r="BO19" s="1">
        <v>108781</v>
      </c>
      <c r="BP19" s="1">
        <v>7707</v>
      </c>
      <c r="BQ19" s="1">
        <v>36537</v>
      </c>
      <c r="BR19" s="1">
        <v>1375</v>
      </c>
      <c r="BS19" s="1">
        <v>2080</v>
      </c>
      <c r="BT19" s="1">
        <v>857</v>
      </c>
      <c r="BU19" s="1">
        <v>106</v>
      </c>
      <c r="BV19" s="1">
        <v>276</v>
      </c>
      <c r="BW19" s="1">
        <v>369</v>
      </c>
      <c r="BX19" s="1">
        <v>29</v>
      </c>
      <c r="BY19" s="1">
        <v>260</v>
      </c>
      <c r="BZ19" s="1">
        <v>782</v>
      </c>
      <c r="CA19" s="1">
        <v>145</v>
      </c>
      <c r="CB19" s="1">
        <v>186</v>
      </c>
      <c r="CC19" s="1">
        <v>214</v>
      </c>
      <c r="CD19" s="1">
        <v>77</v>
      </c>
      <c r="CE19" s="1">
        <v>456</v>
      </c>
      <c r="CF19" s="1">
        <v>107</v>
      </c>
      <c r="CG19" s="1">
        <v>209</v>
      </c>
      <c r="CH19" s="1">
        <v>395</v>
      </c>
      <c r="CI19" s="1">
        <v>22</v>
      </c>
      <c r="CJ19" s="1">
        <v>163</v>
      </c>
      <c r="CK19" s="1">
        <v>355</v>
      </c>
      <c r="CL19" s="1">
        <v>94</v>
      </c>
      <c r="CM19" s="1">
        <v>183</v>
      </c>
      <c r="CN19" s="1">
        <v>205</v>
      </c>
      <c r="CO19" s="1">
        <v>62</v>
      </c>
      <c r="CP19" s="1">
        <v>127.68099975585938</v>
      </c>
      <c r="CQ19" s="1">
        <v>10.649999618530273</v>
      </c>
      <c r="CR19" s="1">
        <v>25.590999603271484</v>
      </c>
      <c r="CS19" s="1">
        <v>38.083999633789062</v>
      </c>
      <c r="CT19" s="1">
        <v>5.0460000038146973</v>
      </c>
      <c r="CU19" s="1">
        <v>21.320999145507812</v>
      </c>
      <c r="CV19" s="1">
        <v>59.162998199462891</v>
      </c>
      <c r="CW19" s="1">
        <v>10.857000350952148</v>
      </c>
      <c r="CX19" s="1">
        <v>18.451999664306641</v>
      </c>
      <c r="CY19" s="1">
        <v>14.126999855041504</v>
      </c>
      <c r="CZ19" s="1">
        <v>4.7049999237060547</v>
      </c>
      <c r="DA19" s="1">
        <v>58.671001434326172</v>
      </c>
      <c r="DB19" s="1">
        <v>20.750999450683594</v>
      </c>
      <c r="DC19" s="1">
        <v>415.79901123046875</v>
      </c>
      <c r="DD19" s="1">
        <v>2927.4619140625</v>
      </c>
      <c r="DE19" s="1">
        <v>81.962997436523438</v>
      </c>
      <c r="DF19" s="1">
        <v>1320.303955078125</v>
      </c>
      <c r="DG19" s="1">
        <v>5415.919921875</v>
      </c>
      <c r="DH19" s="1">
        <v>374.6719970703125</v>
      </c>
      <c r="DI19" s="1">
        <v>1811.875</v>
      </c>
      <c r="DJ19" s="1">
        <v>31.708000183105469</v>
      </c>
      <c r="DK19" s="1">
        <v>64.634002685546875</v>
      </c>
      <c r="DL19" s="1">
        <v>83.447998046875</v>
      </c>
      <c r="DM19" s="1">
        <v>151.11799621582031</v>
      </c>
      <c r="DN19" s="1">
        <v>119.47699737548828</v>
      </c>
      <c r="DO19" s="1">
        <v>107.21199798583984</v>
      </c>
      <c r="DP19" s="1">
        <v>129.48800659179688</v>
      </c>
      <c r="DQ19" s="1">
        <v>90.674003601074219</v>
      </c>
      <c r="DR19" s="1">
        <v>77.48699951171875</v>
      </c>
      <c r="DS19" s="1">
        <v>107.50800323486328</v>
      </c>
      <c r="DT19" s="1">
        <v>134.88400268554688</v>
      </c>
      <c r="DU19" s="1">
        <v>146.4429931640625</v>
      </c>
      <c r="DV19" s="1">
        <v>191.36199951171875</v>
      </c>
      <c r="DW19" s="1">
        <v>9.5100002288818359</v>
      </c>
      <c r="DX19" s="1">
        <v>6.9899997711181641</v>
      </c>
      <c r="DY19" s="1">
        <v>1.1699999570846558</v>
      </c>
      <c r="DZ19" s="1">
        <v>0.41999998688697815</v>
      </c>
      <c r="EA19" s="1">
        <v>3.7000000476837158</v>
      </c>
      <c r="EB19" s="1">
        <v>0.62999999523162842</v>
      </c>
      <c r="EC19" s="1">
        <v>0.31000000238418579</v>
      </c>
      <c r="ED19" s="1">
        <v>1.190000057220459</v>
      </c>
      <c r="EE19" s="1">
        <v>0.52999997138977051</v>
      </c>
      <c r="EF19" s="1">
        <v>4.6100001335144043</v>
      </c>
      <c r="EG19" s="1">
        <v>2.4300000667572021</v>
      </c>
      <c r="EH19" s="1">
        <v>183.51100158691406</v>
      </c>
      <c r="EI19" s="1">
        <v>17.754587173461914</v>
      </c>
      <c r="EJ19" s="1">
        <v>21.476278305053711</v>
      </c>
      <c r="EK19" s="1">
        <v>25.920392990112305</v>
      </c>
      <c r="EL19" s="1">
        <v>61.546363830566406</v>
      </c>
      <c r="EM19" s="1">
        <v>45.324493408203125</v>
      </c>
      <c r="EN19" s="1">
        <v>63.840827941894531</v>
      </c>
      <c r="EO19" s="1">
        <v>38.658298492431641</v>
      </c>
      <c r="EP19" s="1">
        <v>72.588981628417969</v>
      </c>
      <c r="EQ19" s="1">
        <v>54.19586181640625</v>
      </c>
      <c r="ER19" s="1">
        <v>57.127784729003906</v>
      </c>
    </row>
    <row r="20" spans="1:148" s="1" customFormat="1" x14ac:dyDescent="0.2">
      <c r="A20" s="1">
        <v>19</v>
      </c>
      <c r="B20" s="1" t="s">
        <v>4</v>
      </c>
      <c r="C20" s="1" t="s">
        <v>438</v>
      </c>
      <c r="D20" s="1" t="s">
        <v>618</v>
      </c>
      <c r="E20" s="1" t="s">
        <v>441</v>
      </c>
      <c r="F20" s="1" t="s">
        <v>619</v>
      </c>
      <c r="G20" s="1">
        <v>15</v>
      </c>
      <c r="H20" s="1">
        <v>1.4970000350444934E-8</v>
      </c>
      <c r="I20" s="1">
        <v>1</v>
      </c>
      <c r="J20" s="1">
        <v>0.43630000948905945</v>
      </c>
      <c r="K20" s="1">
        <v>22.858800888061523</v>
      </c>
      <c r="L20" s="1">
        <v>10.371000289916992</v>
      </c>
      <c r="M20" s="1">
        <v>2048</v>
      </c>
      <c r="N20" s="1">
        <v>1536</v>
      </c>
      <c r="O20" s="1">
        <v>39.736000061035156</v>
      </c>
      <c r="P20" s="1">
        <v>2.0320000648498535</v>
      </c>
      <c r="Q20" s="1">
        <v>10.588000297546387</v>
      </c>
      <c r="R20" s="1">
        <v>25.770000457763672</v>
      </c>
      <c r="S20" s="1">
        <v>0.51800000667572021</v>
      </c>
      <c r="T20" s="1">
        <v>4.440000057220459</v>
      </c>
      <c r="U20" s="1">
        <v>10.005999565124512</v>
      </c>
      <c r="V20" s="1">
        <v>1.7940000295639038</v>
      </c>
      <c r="W20" s="1">
        <v>1.4520000219345093</v>
      </c>
      <c r="X20" s="1">
        <v>0.52899998426437378</v>
      </c>
      <c r="Y20" s="1">
        <v>8.9000001549720764E-2</v>
      </c>
      <c r="Z20" s="1">
        <v>96.710990905761719</v>
      </c>
      <c r="AA20" s="1">
        <v>0.54699057340621948</v>
      </c>
      <c r="AB20" s="1">
        <v>9.2026770114898682E-2</v>
      </c>
      <c r="AC20" s="1">
        <v>1.5013805627822876</v>
      </c>
      <c r="AD20" s="1">
        <v>10.34628963470459</v>
      </c>
      <c r="AE20" s="1">
        <v>1.8550114631652832</v>
      </c>
      <c r="AF20" s="1">
        <v>10.948083877563477</v>
      </c>
      <c r="AG20" s="1">
        <v>41.087368011474609</v>
      </c>
      <c r="AH20" s="1">
        <v>4.590998649597168</v>
      </c>
      <c r="AI20" s="1">
        <v>26.646402359008789</v>
      </c>
      <c r="AJ20" s="1">
        <v>0.53561645746231079</v>
      </c>
      <c r="AK20" s="1">
        <v>2.1011056900024414</v>
      </c>
      <c r="AL20" s="1">
        <v>6.3801999092102051</v>
      </c>
      <c r="AM20" s="1">
        <v>2.0037999153137207</v>
      </c>
      <c r="AN20" s="1">
        <v>0.29739999771118164</v>
      </c>
      <c r="AO20" s="1">
        <v>0.55860000848770142</v>
      </c>
      <c r="AP20" s="1">
        <v>1.7214000225067139</v>
      </c>
      <c r="AQ20" s="1">
        <v>1.0628000497817993</v>
      </c>
      <c r="AR20" s="1">
        <v>3.4605000019073486</v>
      </c>
      <c r="AS20" s="1">
        <v>0.24539999663829803</v>
      </c>
      <c r="AT20" s="1">
        <v>7.0399999618530273E-2</v>
      </c>
      <c r="AU20" s="1">
        <v>0.26499998569488525</v>
      </c>
      <c r="AV20" s="1">
        <v>2.4000000208616257E-2</v>
      </c>
      <c r="AW20" s="1">
        <v>23</v>
      </c>
      <c r="AX20" s="1">
        <v>0.74500000476837158</v>
      </c>
      <c r="AY20" s="1">
        <v>9.2000000178813934E-2</v>
      </c>
      <c r="AZ20" s="1">
        <v>1.5130000114440918</v>
      </c>
      <c r="BA20" s="1">
        <v>10.276000022888184</v>
      </c>
      <c r="BB20" s="1">
        <v>1.3910000324249268</v>
      </c>
      <c r="BC20" s="1">
        <v>10.671999931335449</v>
      </c>
      <c r="BD20" s="1">
        <v>37.873001098632812</v>
      </c>
      <c r="BE20" s="1">
        <v>3.874000072479248</v>
      </c>
      <c r="BF20" s="1">
        <v>25.851999282836914</v>
      </c>
      <c r="BG20" s="1">
        <v>0.50499999523162842</v>
      </c>
      <c r="BH20" s="1">
        <v>1.9149999618530273</v>
      </c>
      <c r="BI20" s="1">
        <v>1954</v>
      </c>
      <c r="BJ20" s="1">
        <v>600</v>
      </c>
      <c r="BK20" s="1">
        <v>8944</v>
      </c>
      <c r="BL20" s="1">
        <v>58468</v>
      </c>
      <c r="BM20" s="1">
        <v>905</v>
      </c>
      <c r="BN20" s="1">
        <v>26171</v>
      </c>
      <c r="BO20" s="1">
        <v>108568</v>
      </c>
      <c r="BP20" s="1">
        <v>8035</v>
      </c>
      <c r="BQ20" s="1">
        <v>36558</v>
      </c>
      <c r="BR20" s="1">
        <v>1457</v>
      </c>
      <c r="BS20" s="1">
        <v>2250</v>
      </c>
      <c r="BT20" s="1">
        <v>805</v>
      </c>
      <c r="BU20" s="1">
        <v>107</v>
      </c>
      <c r="BV20" s="1">
        <v>271</v>
      </c>
      <c r="BW20" s="1">
        <v>406</v>
      </c>
      <c r="BX20" s="1">
        <v>29</v>
      </c>
      <c r="BY20" s="1">
        <v>289</v>
      </c>
      <c r="BZ20" s="1">
        <v>820</v>
      </c>
      <c r="CA20" s="1">
        <v>141</v>
      </c>
      <c r="CB20" s="1">
        <v>227</v>
      </c>
      <c r="CC20" s="1">
        <v>225</v>
      </c>
      <c r="CD20" s="1">
        <v>65</v>
      </c>
      <c r="CE20" s="1">
        <v>417</v>
      </c>
      <c r="CF20" s="1">
        <v>94</v>
      </c>
      <c r="CG20" s="1">
        <v>236</v>
      </c>
      <c r="CH20" s="1">
        <v>378</v>
      </c>
      <c r="CI20" s="1">
        <v>26</v>
      </c>
      <c r="CJ20" s="1">
        <v>186</v>
      </c>
      <c r="CK20" s="1">
        <v>354</v>
      </c>
      <c r="CL20" s="1">
        <v>100</v>
      </c>
      <c r="CM20" s="1">
        <v>170</v>
      </c>
      <c r="CN20" s="1">
        <v>207</v>
      </c>
      <c r="CO20" s="1">
        <v>80</v>
      </c>
      <c r="CP20" s="1">
        <v>118.69599914550781</v>
      </c>
      <c r="CQ20" s="1">
        <v>10.050000190734863</v>
      </c>
      <c r="CR20" s="1">
        <v>26.051000595092773</v>
      </c>
      <c r="CS20" s="1">
        <v>39.330001831054688</v>
      </c>
      <c r="CT20" s="1">
        <v>5.4770002365112305</v>
      </c>
      <c r="CU20" s="1">
        <v>23.930999755859375</v>
      </c>
      <c r="CV20" s="1">
        <v>61.2239990234375</v>
      </c>
      <c r="CW20" s="1">
        <v>11.171999931335449</v>
      </c>
      <c r="CX20" s="1">
        <v>19.891000747680664</v>
      </c>
      <c r="CY20" s="1">
        <v>14.720999717712402</v>
      </c>
      <c r="CZ20" s="1">
        <v>4.7620000839233398</v>
      </c>
      <c r="DA20" s="1">
        <v>76.761001586914062</v>
      </c>
      <c r="DB20" s="1">
        <v>19.951000213623047</v>
      </c>
      <c r="DC20" s="1">
        <v>421.44699096679688</v>
      </c>
      <c r="DD20" s="1">
        <v>2896.860107421875</v>
      </c>
      <c r="DE20" s="1">
        <v>85.032997131347656</v>
      </c>
      <c r="DF20" s="1">
        <v>1286.6939697265625</v>
      </c>
      <c r="DG20" s="1">
        <v>5403.06689453125</v>
      </c>
      <c r="DH20" s="1">
        <v>390.77398681640625</v>
      </c>
      <c r="DI20" s="1">
        <v>1811.490966796875</v>
      </c>
      <c r="DJ20" s="1">
        <v>33.847999572753906</v>
      </c>
      <c r="DK20" s="1">
        <v>70.244003295898438</v>
      </c>
      <c r="DL20" s="1">
        <v>83.324996948242188</v>
      </c>
      <c r="DM20" s="1">
        <v>151.11799621582031</v>
      </c>
      <c r="DN20" s="1">
        <v>119.47699737548828</v>
      </c>
      <c r="DO20" s="1">
        <v>107.21199798583984</v>
      </c>
      <c r="DP20" s="1">
        <v>129.46200561523438</v>
      </c>
      <c r="DQ20" s="1">
        <v>90.679000854492188</v>
      </c>
      <c r="DR20" s="1">
        <v>77.48699951171875</v>
      </c>
      <c r="DS20" s="1">
        <v>107.50299835205078</v>
      </c>
      <c r="DT20" s="1">
        <v>134.93800354003906</v>
      </c>
      <c r="DU20" s="1">
        <v>146.4429931640625</v>
      </c>
      <c r="DV20" s="1">
        <v>191.36199951171875</v>
      </c>
      <c r="DW20" s="1">
        <v>7.2699999809265137</v>
      </c>
      <c r="DX20" s="1">
        <v>7.0900001525878906</v>
      </c>
      <c r="DY20" s="1">
        <v>1.1599999666213989</v>
      </c>
      <c r="DZ20" s="1">
        <v>0.41999998688697815</v>
      </c>
      <c r="EA20" s="1">
        <v>3.6400001049041748</v>
      </c>
      <c r="EB20" s="1">
        <v>0.62999999523162842</v>
      </c>
      <c r="EC20" s="1">
        <v>0.31000000238418579</v>
      </c>
      <c r="ED20" s="1">
        <v>1.1599999666213989</v>
      </c>
      <c r="EE20" s="1">
        <v>0.52999997138977051</v>
      </c>
      <c r="EF20" s="1">
        <v>4.440000057220459</v>
      </c>
      <c r="EG20" s="1">
        <v>2.3199999332427979</v>
      </c>
      <c r="EH20" s="1">
        <v>176.93630981445312</v>
      </c>
      <c r="EI20" s="1">
        <v>17.247209548950195</v>
      </c>
      <c r="EJ20" s="1">
        <v>21.668437957763672</v>
      </c>
      <c r="EK20" s="1">
        <v>26.341001510620117</v>
      </c>
      <c r="EL20" s="1">
        <v>64.120986938476562</v>
      </c>
      <c r="EM20" s="1">
        <v>48.01861572265625</v>
      </c>
      <c r="EN20" s="1">
        <v>64.943283081054688</v>
      </c>
      <c r="EO20" s="1">
        <v>39.215091705322266</v>
      </c>
      <c r="EP20" s="1">
        <v>75.366317749023438</v>
      </c>
      <c r="EQ20" s="1">
        <v>55.323520660400391</v>
      </c>
      <c r="ER20" s="1">
        <v>57.472785949707031</v>
      </c>
    </row>
    <row r="21" spans="1:148" s="1" customFormat="1" x14ac:dyDescent="0.2">
      <c r="A21" s="1">
        <v>20</v>
      </c>
      <c r="B21" s="1" t="s">
        <v>4</v>
      </c>
      <c r="C21" s="1" t="s">
        <v>438</v>
      </c>
      <c r="D21" s="1" t="s">
        <v>620</v>
      </c>
      <c r="E21" s="1" t="s">
        <v>441</v>
      </c>
      <c r="F21" s="1" t="s">
        <v>621</v>
      </c>
      <c r="G21" s="1">
        <v>15</v>
      </c>
      <c r="H21" s="1">
        <v>1.4979999463093918E-8</v>
      </c>
      <c r="I21" s="1">
        <v>1</v>
      </c>
      <c r="J21" s="1">
        <v>0.23370000720024109</v>
      </c>
      <c r="K21" s="1">
        <v>22.840499877929688</v>
      </c>
      <c r="L21" s="1">
        <v>10.371999740600586</v>
      </c>
      <c r="M21" s="1">
        <v>2048</v>
      </c>
      <c r="N21" s="1">
        <v>1536</v>
      </c>
      <c r="O21" s="1">
        <v>39.606998443603516</v>
      </c>
      <c r="P21" s="1">
        <v>2.059999942779541</v>
      </c>
      <c r="Q21" s="1">
        <v>10.53600025177002</v>
      </c>
      <c r="R21" s="1">
        <v>26.090999603271484</v>
      </c>
      <c r="S21" s="1">
        <v>0.55800002813339233</v>
      </c>
      <c r="T21" s="1">
        <v>4.3369998931884766</v>
      </c>
      <c r="U21" s="1">
        <v>9.9370002746582031</v>
      </c>
      <c r="V21" s="1">
        <v>1.8070000410079956</v>
      </c>
      <c r="W21" s="1">
        <v>1.4049999713897705</v>
      </c>
      <c r="X21" s="1">
        <v>0.460999995470047</v>
      </c>
      <c r="Y21" s="1">
        <v>9.0000003576278687E-2</v>
      </c>
      <c r="Z21" s="1">
        <v>96.67498779296875</v>
      </c>
      <c r="AA21" s="1">
        <v>0.47685551643371582</v>
      </c>
      <c r="AB21" s="1">
        <v>9.3095444142818451E-2</v>
      </c>
      <c r="AC21" s="1">
        <v>1.4533231258392334</v>
      </c>
      <c r="AD21" s="1">
        <v>10.278770446777344</v>
      </c>
      <c r="AE21" s="1">
        <v>1.8691494464874268</v>
      </c>
      <c r="AF21" s="1">
        <v>10.898372650146484</v>
      </c>
      <c r="AG21" s="1">
        <v>40.969230651855469</v>
      </c>
      <c r="AH21" s="1">
        <v>4.4861655235290527</v>
      </c>
      <c r="AI21" s="1">
        <v>26.988367080688477</v>
      </c>
      <c r="AJ21" s="1">
        <v>0.57719171047210693</v>
      </c>
      <c r="AK21" s="1">
        <v>2.1308510303497314</v>
      </c>
      <c r="AL21" s="1">
        <v>6.3705000877380371</v>
      </c>
      <c r="AM21" s="1">
        <v>1.997499942779541</v>
      </c>
      <c r="AN21" s="1">
        <v>0.28839999437332153</v>
      </c>
      <c r="AO21" s="1">
        <v>0.56349998712539673</v>
      </c>
      <c r="AP21" s="1">
        <v>1.7127000093460083</v>
      </c>
      <c r="AQ21" s="1">
        <v>1.0398000478744507</v>
      </c>
      <c r="AR21" s="1">
        <v>3.5097000598907471</v>
      </c>
      <c r="AS21" s="1">
        <v>0.2492000013589859</v>
      </c>
      <c r="AT21" s="1">
        <v>7.5999997556209564E-2</v>
      </c>
      <c r="AU21" s="1">
        <v>0.23199999332427979</v>
      </c>
      <c r="AV21" s="1">
        <v>2.4199999868869781E-2</v>
      </c>
      <c r="AW21" s="1">
        <v>23</v>
      </c>
      <c r="AX21" s="1">
        <v>0.65100002288818359</v>
      </c>
      <c r="AY21" s="1">
        <v>9.2000000178813934E-2</v>
      </c>
      <c r="AZ21" s="1">
        <v>1.4639999866485596</v>
      </c>
      <c r="BA21" s="1">
        <v>10.211000442504883</v>
      </c>
      <c r="BB21" s="1">
        <v>1.3980000019073486</v>
      </c>
      <c r="BC21" s="1">
        <v>10.61299991607666</v>
      </c>
      <c r="BD21" s="1">
        <v>37.743000030517578</v>
      </c>
      <c r="BE21" s="1">
        <v>3.7769999504089355</v>
      </c>
      <c r="BF21" s="1">
        <v>26.184999465942383</v>
      </c>
      <c r="BG21" s="1">
        <v>0.54400002956390381</v>
      </c>
      <c r="BH21" s="1">
        <v>1.9440000057220459</v>
      </c>
      <c r="BI21" s="1">
        <v>1882</v>
      </c>
      <c r="BJ21" s="1">
        <v>617</v>
      </c>
      <c r="BK21" s="1">
        <v>8655</v>
      </c>
      <c r="BL21" s="1">
        <v>58107</v>
      </c>
      <c r="BM21" s="1">
        <v>909</v>
      </c>
      <c r="BN21" s="1">
        <v>26019</v>
      </c>
      <c r="BO21" s="1">
        <v>108226</v>
      </c>
      <c r="BP21" s="1">
        <v>7843</v>
      </c>
      <c r="BQ21" s="1">
        <v>37024</v>
      </c>
      <c r="BR21" s="1">
        <v>1509</v>
      </c>
      <c r="BS21" s="1">
        <v>2312</v>
      </c>
      <c r="BT21" s="1">
        <v>814</v>
      </c>
      <c r="BU21" s="1">
        <v>115</v>
      </c>
      <c r="BV21" s="1">
        <v>270</v>
      </c>
      <c r="BW21" s="1">
        <v>381</v>
      </c>
      <c r="BX21" s="1">
        <v>33</v>
      </c>
      <c r="BY21" s="1">
        <v>266</v>
      </c>
      <c r="BZ21" s="1">
        <v>767</v>
      </c>
      <c r="CA21" s="1">
        <v>144</v>
      </c>
      <c r="CB21" s="1">
        <v>200</v>
      </c>
      <c r="CC21" s="1">
        <v>212</v>
      </c>
      <c r="CD21" s="1">
        <v>94</v>
      </c>
      <c r="CE21" s="1">
        <v>432</v>
      </c>
      <c r="CF21" s="1">
        <v>101</v>
      </c>
      <c r="CG21" s="1">
        <v>194</v>
      </c>
      <c r="CH21" s="1">
        <v>367</v>
      </c>
      <c r="CI21" s="1">
        <v>22</v>
      </c>
      <c r="CJ21" s="1">
        <v>183</v>
      </c>
      <c r="CK21" s="1">
        <v>367</v>
      </c>
      <c r="CL21" s="1">
        <v>98</v>
      </c>
      <c r="CM21" s="1">
        <v>175</v>
      </c>
      <c r="CN21" s="1">
        <v>189</v>
      </c>
      <c r="CO21" s="1">
        <v>76</v>
      </c>
      <c r="CP21" s="1">
        <v>121.1510009765625</v>
      </c>
      <c r="CQ21" s="1">
        <v>10.800000190734863</v>
      </c>
      <c r="CR21" s="1">
        <v>24.721000671386719</v>
      </c>
      <c r="CS21" s="1">
        <v>37.465999603271484</v>
      </c>
      <c r="CT21" s="1">
        <v>5.4149999618530273</v>
      </c>
      <c r="CU21" s="1">
        <v>22.596000671386719</v>
      </c>
      <c r="CV21" s="1">
        <v>58.867000579833984</v>
      </c>
      <c r="CW21" s="1">
        <v>11.11400032043457</v>
      </c>
      <c r="CX21" s="1">
        <v>18.767999649047852</v>
      </c>
      <c r="CY21" s="1">
        <v>13.777000427246094</v>
      </c>
      <c r="CZ21" s="1">
        <v>5.7519998550415039</v>
      </c>
      <c r="DA21" s="1">
        <v>67.100997924804688</v>
      </c>
      <c r="DB21" s="1">
        <v>20.051000595092773</v>
      </c>
      <c r="DC21" s="1">
        <v>408.30801391601562</v>
      </c>
      <c r="DD21" s="1">
        <v>2880.51611328125</v>
      </c>
      <c r="DE21" s="1">
        <v>85.495002746582031</v>
      </c>
      <c r="DF21" s="1">
        <v>1280.405029296875</v>
      </c>
      <c r="DG21" s="1">
        <v>5388.09814453125</v>
      </c>
      <c r="DH21" s="1">
        <v>381.22198486328125</v>
      </c>
      <c r="DI21" s="1">
        <v>1836.0030517578125</v>
      </c>
      <c r="DJ21" s="1">
        <v>36.5260009765625</v>
      </c>
      <c r="DK21" s="1">
        <v>71.319999694824219</v>
      </c>
      <c r="DL21" s="1">
        <v>83.430000305175781</v>
      </c>
      <c r="DM21" s="1">
        <v>151.11799621582031</v>
      </c>
      <c r="DN21" s="1">
        <v>119.47699737548828</v>
      </c>
      <c r="DO21" s="1">
        <v>107.24199676513672</v>
      </c>
      <c r="DP21" s="1">
        <v>129.48800659179688</v>
      </c>
      <c r="DQ21" s="1">
        <v>90.667999267578125</v>
      </c>
      <c r="DR21" s="1">
        <v>77.498001098632812</v>
      </c>
      <c r="DS21" s="1">
        <v>107.52899932861328</v>
      </c>
      <c r="DT21" s="1">
        <v>134.91999816894531</v>
      </c>
      <c r="DU21" s="1">
        <v>146.4429931640625</v>
      </c>
      <c r="DV21" s="1">
        <v>191.36199951171875</v>
      </c>
      <c r="DW21" s="1">
        <v>8.2600002288818359</v>
      </c>
      <c r="DX21" s="1">
        <v>7.1999998092651367</v>
      </c>
      <c r="DY21" s="1">
        <v>1.1799999475479126</v>
      </c>
      <c r="DZ21" s="1">
        <v>0.41999998688697815</v>
      </c>
      <c r="EA21" s="1">
        <v>3.630000114440918</v>
      </c>
      <c r="EB21" s="1">
        <v>0.63999998569488525</v>
      </c>
      <c r="EC21" s="1">
        <v>0.31000000238418579</v>
      </c>
      <c r="ED21" s="1">
        <v>1.1799999475479126</v>
      </c>
      <c r="EE21" s="1">
        <v>0.52999997138977051</v>
      </c>
      <c r="EF21" s="1">
        <v>4.130000114440918</v>
      </c>
      <c r="EG21" s="1">
        <v>2.3299999237060547</v>
      </c>
      <c r="EH21" s="1">
        <v>178.75674438476562</v>
      </c>
      <c r="EI21" s="1">
        <v>17.879184722900391</v>
      </c>
      <c r="EJ21" s="1">
        <v>21.108062744140625</v>
      </c>
      <c r="EK21" s="1">
        <v>25.709222793579102</v>
      </c>
      <c r="EL21" s="1">
        <v>63.757026672363281</v>
      </c>
      <c r="EM21" s="1">
        <v>46.660026550292969</v>
      </c>
      <c r="EN21" s="1">
        <v>63.680923461914062</v>
      </c>
      <c r="EO21" s="1">
        <v>39.113166809082031</v>
      </c>
      <c r="EP21" s="1">
        <v>73.207901000976562</v>
      </c>
      <c r="EQ21" s="1">
        <v>53.520294189453125</v>
      </c>
      <c r="ER21" s="1">
        <v>63.165073394775391</v>
      </c>
    </row>
    <row r="22" spans="1:148" s="1" customFormat="1" x14ac:dyDescent="0.2">
      <c r="A22" s="1">
        <v>21</v>
      </c>
      <c r="B22" s="1" t="s">
        <v>4</v>
      </c>
      <c r="C22" s="1" t="s">
        <v>438</v>
      </c>
      <c r="D22" s="1" t="s">
        <v>622</v>
      </c>
      <c r="E22" s="1" t="s">
        <v>441</v>
      </c>
      <c r="F22" s="1" t="s">
        <v>623</v>
      </c>
      <c r="G22" s="1">
        <v>15</v>
      </c>
      <c r="H22" s="1">
        <v>1.4979999463093918E-8</v>
      </c>
      <c r="I22" s="1">
        <v>1</v>
      </c>
      <c r="J22" s="1">
        <v>0.23370000720024109</v>
      </c>
      <c r="K22" s="1">
        <v>22.840499877929688</v>
      </c>
      <c r="L22" s="1">
        <v>10.371500015258789</v>
      </c>
      <c r="M22" s="1">
        <v>2048</v>
      </c>
      <c r="N22" s="1">
        <v>1536</v>
      </c>
      <c r="O22" s="1">
        <v>39.771999359130859</v>
      </c>
      <c r="P22" s="1">
        <v>2.0780000686645508</v>
      </c>
      <c r="Q22" s="1">
        <v>10.557000160217285</v>
      </c>
      <c r="R22" s="1">
        <v>25.972000122070312</v>
      </c>
      <c r="S22" s="1">
        <v>0.51700001955032349</v>
      </c>
      <c r="T22" s="1">
        <v>4.3860001564025879</v>
      </c>
      <c r="U22" s="1">
        <v>10.067000389099121</v>
      </c>
      <c r="V22" s="1">
        <v>1.8619999885559082</v>
      </c>
      <c r="W22" s="1">
        <v>1.4270000457763672</v>
      </c>
      <c r="X22" s="1">
        <v>-0.14399999380111694</v>
      </c>
      <c r="Y22" s="1">
        <v>9.4999998807907104E-2</v>
      </c>
      <c r="Z22" s="1">
        <v>96.628997802734375</v>
      </c>
      <c r="AA22" s="1">
        <v>-0.14902357757091522</v>
      </c>
      <c r="AB22" s="1">
        <v>9.8314173519611359E-2</v>
      </c>
      <c r="AC22" s="1">
        <v>1.4767823219299316</v>
      </c>
      <c r="AD22" s="1">
        <v>10.418198585510254</v>
      </c>
      <c r="AE22" s="1">
        <v>1.9269578456878662</v>
      </c>
      <c r="AF22" s="1">
        <v>10.925292015075684</v>
      </c>
      <c r="AG22" s="1">
        <v>41.15948486328125</v>
      </c>
      <c r="AH22" s="1">
        <v>4.5390105247497559</v>
      </c>
      <c r="AI22" s="1">
        <v>26.878059387207031</v>
      </c>
      <c r="AJ22" s="1">
        <v>0.53503608703613281</v>
      </c>
      <c r="AK22" s="1">
        <v>2.1504933834075928</v>
      </c>
      <c r="AL22" s="1">
        <v>6.3730998039245605</v>
      </c>
      <c r="AM22" s="1">
        <v>1.9939999580383301</v>
      </c>
      <c r="AN22" s="1">
        <v>0.29179999232292175</v>
      </c>
      <c r="AO22" s="1">
        <v>0.57849997282028198</v>
      </c>
      <c r="AP22" s="1">
        <v>1.7285000085830688</v>
      </c>
      <c r="AQ22" s="1">
        <v>1.047700047492981</v>
      </c>
      <c r="AR22" s="1">
        <v>3.4804999828338623</v>
      </c>
      <c r="AS22" s="1">
        <v>0.25040000677108765</v>
      </c>
      <c r="AT22" s="1">
        <v>7.0100001990795135E-2</v>
      </c>
      <c r="AU22" s="1">
        <v>-7.3100000619888306E-2</v>
      </c>
      <c r="AV22" s="1">
        <v>2.5900000706315041E-2</v>
      </c>
      <c r="AW22" s="1">
        <v>23</v>
      </c>
      <c r="AX22" s="1">
        <v>-0.20200000703334808</v>
      </c>
      <c r="AY22" s="1">
        <v>9.7999997437000275E-2</v>
      </c>
      <c r="AZ22" s="1">
        <v>1.4869999885559082</v>
      </c>
      <c r="BA22" s="1">
        <v>10.33899974822998</v>
      </c>
      <c r="BB22" s="1">
        <v>1.4440000057220459</v>
      </c>
      <c r="BC22" s="1">
        <v>10.640999794006348</v>
      </c>
      <c r="BD22" s="1">
        <v>37.909000396728516</v>
      </c>
      <c r="BE22" s="1">
        <v>3.8250000476837158</v>
      </c>
      <c r="BF22" s="1">
        <v>26.052000045776367</v>
      </c>
      <c r="BG22" s="1">
        <v>0.50400000810623169</v>
      </c>
      <c r="BH22" s="1">
        <v>1.9589999914169312</v>
      </c>
      <c r="BI22" s="1">
        <v>1541</v>
      </c>
      <c r="BJ22" s="1">
        <v>637</v>
      </c>
      <c r="BK22" s="1">
        <v>8811</v>
      </c>
      <c r="BL22" s="1">
        <v>58827</v>
      </c>
      <c r="BM22" s="1">
        <v>941</v>
      </c>
      <c r="BN22" s="1">
        <v>26094</v>
      </c>
      <c r="BO22" s="1">
        <v>108739</v>
      </c>
      <c r="BP22" s="1">
        <v>7941</v>
      </c>
      <c r="BQ22" s="1">
        <v>36837</v>
      </c>
      <c r="BR22" s="1">
        <v>1466</v>
      </c>
      <c r="BS22" s="1">
        <v>2316</v>
      </c>
      <c r="BT22" s="1">
        <v>1249</v>
      </c>
      <c r="BU22" s="1">
        <v>107</v>
      </c>
      <c r="BV22" s="1">
        <v>276</v>
      </c>
      <c r="BW22" s="1">
        <v>384</v>
      </c>
      <c r="BX22" s="1">
        <v>30</v>
      </c>
      <c r="BY22" s="1">
        <v>295</v>
      </c>
      <c r="BZ22" s="1">
        <v>821</v>
      </c>
      <c r="CA22" s="1">
        <v>150</v>
      </c>
      <c r="CB22" s="1">
        <v>196</v>
      </c>
      <c r="CC22" s="1">
        <v>229</v>
      </c>
      <c r="CD22" s="1">
        <v>89</v>
      </c>
      <c r="CE22" s="1">
        <v>562</v>
      </c>
      <c r="CF22" s="1">
        <v>105</v>
      </c>
      <c r="CG22" s="1">
        <v>233</v>
      </c>
      <c r="CH22" s="1">
        <v>368</v>
      </c>
      <c r="CI22" s="1">
        <v>28</v>
      </c>
      <c r="CJ22" s="1">
        <v>159</v>
      </c>
      <c r="CK22" s="1">
        <v>351</v>
      </c>
      <c r="CL22" s="1">
        <v>96</v>
      </c>
      <c r="CM22" s="1">
        <v>177</v>
      </c>
      <c r="CN22" s="1">
        <v>216</v>
      </c>
      <c r="CO22" s="1">
        <v>68</v>
      </c>
      <c r="CP22" s="1">
        <v>174.90699768066406</v>
      </c>
      <c r="CQ22" s="1">
        <v>10.600000381469727</v>
      </c>
      <c r="CR22" s="1">
        <v>26.311000823974609</v>
      </c>
      <c r="CS22" s="1">
        <v>37.674999237060547</v>
      </c>
      <c r="CT22" s="1">
        <v>5.7849998474121094</v>
      </c>
      <c r="CU22" s="1">
        <v>22.938999176025391</v>
      </c>
      <c r="CV22" s="1">
        <v>61.145999908447266</v>
      </c>
      <c r="CW22" s="1">
        <v>11.142999649047852</v>
      </c>
      <c r="CX22" s="1">
        <v>18.663999557495117</v>
      </c>
      <c r="CY22" s="1">
        <v>15.064999580383301</v>
      </c>
      <c r="CZ22" s="1">
        <v>5.3330001831054688</v>
      </c>
      <c r="DA22" s="1">
        <v>-20.771999359130859</v>
      </c>
      <c r="DB22" s="1">
        <v>21.250999450683594</v>
      </c>
      <c r="DC22" s="1">
        <v>414.52801513671875</v>
      </c>
      <c r="DD22" s="1">
        <v>2916.623046875</v>
      </c>
      <c r="DE22" s="1">
        <v>88.325996398925781</v>
      </c>
      <c r="DF22" s="1">
        <v>1283.823974609375</v>
      </c>
      <c r="DG22" s="1">
        <v>5411.80908203125</v>
      </c>
      <c r="DH22" s="1">
        <v>386.09799194335938</v>
      </c>
      <c r="DI22" s="1">
        <v>1826.720947265625</v>
      </c>
      <c r="DJ22" s="1">
        <v>33.804000854492188</v>
      </c>
      <c r="DK22" s="1">
        <v>71.873001098632812</v>
      </c>
      <c r="DL22" s="1">
        <v>84.9219970703125</v>
      </c>
      <c r="DM22" s="1">
        <v>151.11799621582031</v>
      </c>
      <c r="DN22" s="1">
        <v>119.47699737548828</v>
      </c>
      <c r="DO22" s="1">
        <v>107.23200225830078</v>
      </c>
      <c r="DP22" s="1">
        <v>129.45700073242188</v>
      </c>
      <c r="DQ22" s="1">
        <v>90.679000854492188</v>
      </c>
      <c r="DR22" s="1">
        <v>77.48699951171875</v>
      </c>
      <c r="DS22" s="1">
        <v>107.50299835205078</v>
      </c>
      <c r="DT22" s="1">
        <v>134.90199279785156</v>
      </c>
      <c r="DU22" s="1">
        <v>146.4429931640625</v>
      </c>
      <c r="DV22" s="1">
        <v>191.36199951171875</v>
      </c>
      <c r="DW22" s="1">
        <v>100</v>
      </c>
      <c r="DX22" s="1">
        <v>6.8600001335144043</v>
      </c>
      <c r="DY22" s="1">
        <v>1.1699999570846558</v>
      </c>
      <c r="DZ22" s="1">
        <v>0.41999998688697815</v>
      </c>
      <c r="EA22" s="1">
        <v>3.5799999237060547</v>
      </c>
      <c r="EB22" s="1">
        <v>0.63999998569488525</v>
      </c>
      <c r="EC22" s="1">
        <v>0.31000000238418579</v>
      </c>
      <c r="ED22" s="1">
        <v>1.1699999570846558</v>
      </c>
      <c r="EE22" s="1">
        <v>0.52999997138977051</v>
      </c>
      <c r="EF22" s="1">
        <v>4.4699997901916504</v>
      </c>
      <c r="EG22" s="1">
        <v>2.309999942779541</v>
      </c>
      <c r="EH22" s="1">
        <v>214.78431701660156</v>
      </c>
      <c r="EI22" s="1">
        <v>17.712862014770508</v>
      </c>
      <c r="EJ22" s="1">
        <v>21.776298522949219</v>
      </c>
      <c r="EK22" s="1">
        <v>25.780834197998047</v>
      </c>
      <c r="EL22" s="1">
        <v>65.899246215820312</v>
      </c>
      <c r="EM22" s="1">
        <v>47.012828826904297</v>
      </c>
      <c r="EN22" s="1">
        <v>64.901901245117188</v>
      </c>
      <c r="EO22" s="1">
        <v>39.164161682128906</v>
      </c>
      <c r="EP22" s="1">
        <v>73.004791259765625</v>
      </c>
      <c r="EQ22" s="1">
        <v>55.966190338134766</v>
      </c>
      <c r="ER22" s="1">
        <v>60.820976257324219</v>
      </c>
    </row>
    <row r="23" spans="1:148" s="1" customFormat="1" x14ac:dyDescent="0.2">
      <c r="A23" s="1">
        <v>22</v>
      </c>
      <c r="B23" s="1" t="s">
        <v>4</v>
      </c>
      <c r="C23" s="1" t="s">
        <v>438</v>
      </c>
      <c r="D23" s="1" t="s">
        <v>624</v>
      </c>
      <c r="E23" s="1" t="s">
        <v>441</v>
      </c>
      <c r="F23" s="1" t="s">
        <v>625</v>
      </c>
      <c r="G23" s="1">
        <v>15</v>
      </c>
      <c r="H23" s="1">
        <v>1.4970000350444934E-8</v>
      </c>
      <c r="I23" s="1">
        <v>1</v>
      </c>
      <c r="J23" s="1">
        <v>-0.32240000367164612</v>
      </c>
      <c r="K23" s="1">
        <v>22.635000228881836</v>
      </c>
      <c r="L23" s="1">
        <v>10.375499725341797</v>
      </c>
      <c r="M23" s="1">
        <v>2048</v>
      </c>
      <c r="N23" s="1">
        <v>1536</v>
      </c>
      <c r="O23" s="1">
        <v>39.685001373291016</v>
      </c>
      <c r="P23" s="1">
        <v>2.0450000762939453</v>
      </c>
      <c r="Q23" s="1">
        <v>10.645999908447266</v>
      </c>
      <c r="R23" s="1">
        <v>25.797000885009766</v>
      </c>
      <c r="S23" s="1">
        <v>0.45600000023841858</v>
      </c>
      <c r="T23" s="1">
        <v>4.315000057220459</v>
      </c>
      <c r="U23" s="1">
        <v>10.128999710083008</v>
      </c>
      <c r="V23" s="1">
        <v>1.7879999876022339</v>
      </c>
      <c r="W23" s="1">
        <v>1.4789999723434448</v>
      </c>
      <c r="X23" s="1">
        <v>-0.22800000011920929</v>
      </c>
      <c r="Y23" s="1">
        <v>9.2000000178813934E-2</v>
      </c>
      <c r="Z23" s="1">
        <v>96.278999328613281</v>
      </c>
      <c r="AA23" s="1">
        <v>-0.23681177198886871</v>
      </c>
      <c r="AB23" s="1">
        <v>9.5555625855922699E-2</v>
      </c>
      <c r="AC23" s="1">
        <v>1.5361604690551758</v>
      </c>
      <c r="AD23" s="1">
        <v>10.520466804504395</v>
      </c>
      <c r="AE23" s="1">
        <v>1.8571028709411621</v>
      </c>
      <c r="AF23" s="1">
        <v>11.05744743347168</v>
      </c>
      <c r="AG23" s="1">
        <v>41.21875</v>
      </c>
      <c r="AH23" s="1">
        <v>4.4817667007446289</v>
      </c>
      <c r="AI23" s="1">
        <v>26.794008255004883</v>
      </c>
      <c r="AJ23" s="1">
        <v>0.47362354397773743</v>
      </c>
      <c r="AK23" s="1">
        <v>2.1240353584289551</v>
      </c>
      <c r="AL23" s="1">
        <v>6.3743000030517578</v>
      </c>
      <c r="AM23" s="1">
        <v>2.0155999660491943</v>
      </c>
      <c r="AN23" s="1">
        <v>0.30300000309944153</v>
      </c>
      <c r="AO23" s="1">
        <v>0.5569000244140625</v>
      </c>
      <c r="AP23" s="1">
        <v>1.7432999610900879</v>
      </c>
      <c r="AQ23" s="1">
        <v>1.0332000255584717</v>
      </c>
      <c r="AR23" s="1">
        <v>3.4653999805450439</v>
      </c>
      <c r="AS23" s="1">
        <v>0.24699999392032623</v>
      </c>
      <c r="AT23" s="1">
        <v>6.210000067949295E-2</v>
      </c>
      <c r="AU23" s="1">
        <v>-0.11620000004768372</v>
      </c>
      <c r="AV23" s="1">
        <v>2.5200000032782555E-2</v>
      </c>
      <c r="AW23" s="1">
        <v>23</v>
      </c>
      <c r="AX23" s="1">
        <v>-0.31799998879432678</v>
      </c>
      <c r="AY23" s="1">
        <v>9.4999998807907104E-2</v>
      </c>
      <c r="AZ23" s="1">
        <v>1.5399999618530273</v>
      </c>
      <c r="BA23" s="1">
        <v>10.39900016784668</v>
      </c>
      <c r="BB23" s="1">
        <v>1.3880000114440918</v>
      </c>
      <c r="BC23" s="1">
        <v>10.741999626159668</v>
      </c>
      <c r="BD23" s="1">
        <v>37.832000732421875</v>
      </c>
      <c r="BE23" s="1">
        <v>3.7669999599456787</v>
      </c>
      <c r="BF23" s="1">
        <v>25.871000289916992</v>
      </c>
      <c r="BG23" s="1">
        <v>0.44499999284744263</v>
      </c>
      <c r="BH23" s="1">
        <v>1.9270000457763672</v>
      </c>
      <c r="BI23" s="1">
        <v>1529</v>
      </c>
      <c r="BJ23" s="1">
        <v>635</v>
      </c>
      <c r="BK23" s="1">
        <v>9073</v>
      </c>
      <c r="BL23" s="1">
        <v>59087</v>
      </c>
      <c r="BM23" s="1">
        <v>903</v>
      </c>
      <c r="BN23" s="1">
        <v>26326</v>
      </c>
      <c r="BO23" s="1">
        <v>108438</v>
      </c>
      <c r="BP23" s="1">
        <v>7829</v>
      </c>
      <c r="BQ23" s="1">
        <v>36582</v>
      </c>
      <c r="BR23" s="1">
        <v>1364</v>
      </c>
      <c r="BS23" s="1">
        <v>2279</v>
      </c>
      <c r="BT23" s="1">
        <v>1332</v>
      </c>
      <c r="BU23" s="1">
        <v>132</v>
      </c>
      <c r="BV23" s="1">
        <v>263</v>
      </c>
      <c r="BW23" s="1">
        <v>346</v>
      </c>
      <c r="BX23" s="1">
        <v>29</v>
      </c>
      <c r="BY23" s="1">
        <v>289</v>
      </c>
      <c r="BZ23" s="1">
        <v>776</v>
      </c>
      <c r="CA23" s="1">
        <v>144</v>
      </c>
      <c r="CB23" s="1">
        <v>200</v>
      </c>
      <c r="CC23" s="1">
        <v>252</v>
      </c>
      <c r="CD23" s="1">
        <v>85</v>
      </c>
      <c r="CE23" s="1">
        <v>592</v>
      </c>
      <c r="CF23" s="1">
        <v>91</v>
      </c>
      <c r="CG23" s="1">
        <v>213</v>
      </c>
      <c r="CH23" s="1">
        <v>375</v>
      </c>
      <c r="CI23" s="1">
        <v>26</v>
      </c>
      <c r="CJ23" s="1">
        <v>172</v>
      </c>
      <c r="CK23" s="1">
        <v>392</v>
      </c>
      <c r="CL23" s="1">
        <v>105</v>
      </c>
      <c r="CM23" s="1">
        <v>195</v>
      </c>
      <c r="CN23" s="1">
        <v>178</v>
      </c>
      <c r="CO23" s="1">
        <v>73</v>
      </c>
      <c r="CP23" s="1">
        <v>185.73199462890625</v>
      </c>
      <c r="CQ23" s="1">
        <v>11.149999618530273</v>
      </c>
      <c r="CR23" s="1">
        <v>24.801000595092773</v>
      </c>
      <c r="CS23" s="1">
        <v>35.919998168945312</v>
      </c>
      <c r="CT23" s="1">
        <v>5.4770002365112305</v>
      </c>
      <c r="CU23" s="1">
        <v>23.256000518798828</v>
      </c>
      <c r="CV23" s="1">
        <v>60.480998992919922</v>
      </c>
      <c r="CW23" s="1">
        <v>11.61400032043457</v>
      </c>
      <c r="CX23" s="1">
        <v>19.753999710083008</v>
      </c>
      <c r="CY23" s="1">
        <v>15.652999877929688</v>
      </c>
      <c r="CZ23" s="1">
        <v>5.3239998817443848</v>
      </c>
      <c r="DA23" s="1">
        <v>-32.797000885009766</v>
      </c>
      <c r="DB23" s="1">
        <v>20.60099983215332</v>
      </c>
      <c r="DC23" s="1">
        <v>429.156005859375</v>
      </c>
      <c r="DD23" s="1">
        <v>2931.491943359375</v>
      </c>
      <c r="DE23" s="1">
        <v>84.833000183105469</v>
      </c>
      <c r="DF23" s="1">
        <v>1295.14404296875</v>
      </c>
      <c r="DG23" s="1">
        <v>5397.22509765625</v>
      </c>
      <c r="DH23" s="1">
        <v>380.02099609375</v>
      </c>
      <c r="DI23" s="1">
        <v>1812.83203125</v>
      </c>
      <c r="DJ23" s="1">
        <v>29.815999984741211</v>
      </c>
      <c r="DK23" s="1">
        <v>70.649002075195312</v>
      </c>
      <c r="DL23" s="1">
        <v>84.9219970703125</v>
      </c>
      <c r="DM23" s="1">
        <v>151.11799621582031</v>
      </c>
      <c r="DN23" s="1">
        <v>119.47699737548828</v>
      </c>
      <c r="DO23" s="1">
        <v>107.22200012207031</v>
      </c>
      <c r="DP23" s="1">
        <v>129.46699523925781</v>
      </c>
      <c r="DQ23" s="1">
        <v>90.667999267578125</v>
      </c>
      <c r="DR23" s="1">
        <v>77.48699951171875</v>
      </c>
      <c r="DS23" s="1">
        <v>107.50800323486328</v>
      </c>
      <c r="DT23" s="1">
        <v>134.88800048828125</v>
      </c>
      <c r="DU23" s="1">
        <v>146.4429931640625</v>
      </c>
      <c r="DV23" s="1">
        <v>191.36199951171875</v>
      </c>
      <c r="DW23" s="1">
        <v>100</v>
      </c>
      <c r="DX23" s="1">
        <v>7.1100001335144043</v>
      </c>
      <c r="DY23" s="1">
        <v>1.1499999761581421</v>
      </c>
      <c r="DZ23" s="1">
        <v>0.41999998688697815</v>
      </c>
      <c r="EA23" s="1">
        <v>3.6500000953674316</v>
      </c>
      <c r="EB23" s="1">
        <v>0.62999999523162842</v>
      </c>
      <c r="EC23" s="1">
        <v>0.31000000238418579</v>
      </c>
      <c r="ED23" s="1">
        <v>1.1799999475479126</v>
      </c>
      <c r="EE23" s="1">
        <v>0.52999997138977051</v>
      </c>
      <c r="EF23" s="1">
        <v>5</v>
      </c>
      <c r="EG23" s="1">
        <v>2.3299999237060547</v>
      </c>
      <c r="EH23" s="1">
        <v>221.33103942871094</v>
      </c>
      <c r="EI23" s="1">
        <v>18.166582107543945</v>
      </c>
      <c r="EJ23" s="1">
        <v>21.142190933227539</v>
      </c>
      <c r="EK23" s="1">
        <v>25.173202514648438</v>
      </c>
      <c r="EL23" s="1">
        <v>64.120986938476562</v>
      </c>
      <c r="EM23" s="1">
        <v>47.336555480957031</v>
      </c>
      <c r="EN23" s="1">
        <v>64.548011779785156</v>
      </c>
      <c r="EO23" s="1">
        <v>39.983303070068359</v>
      </c>
      <c r="EP23" s="1">
        <v>75.1063232421875</v>
      </c>
      <c r="EQ23" s="1">
        <v>57.047935485839844</v>
      </c>
      <c r="ER23" s="1">
        <v>60.769626617431641</v>
      </c>
    </row>
    <row r="24" spans="1:148" s="1" customFormat="1" x14ac:dyDescent="0.2">
      <c r="A24" s="1">
        <v>23</v>
      </c>
      <c r="B24" s="1" t="s">
        <v>4</v>
      </c>
      <c r="C24" s="1" t="s">
        <v>438</v>
      </c>
      <c r="D24" s="1" t="s">
        <v>626</v>
      </c>
      <c r="E24" s="1" t="s">
        <v>441</v>
      </c>
      <c r="F24" s="1" t="s">
        <v>627</v>
      </c>
      <c r="G24" s="1">
        <v>15</v>
      </c>
      <c r="H24" s="1">
        <v>1.4970000350444934E-8</v>
      </c>
      <c r="I24" s="1">
        <v>1</v>
      </c>
      <c r="J24" s="1">
        <v>-0.61690002679824829</v>
      </c>
      <c r="K24" s="1">
        <v>22.545299530029297</v>
      </c>
      <c r="L24" s="1">
        <v>10.376500129699707</v>
      </c>
      <c r="M24" s="1">
        <v>2048</v>
      </c>
      <c r="N24" s="1">
        <v>1536</v>
      </c>
      <c r="O24" s="1">
        <v>39.659999847412109</v>
      </c>
      <c r="P24" s="1">
        <v>1.8539999723434448</v>
      </c>
      <c r="Q24" s="1">
        <v>10.795000076293945</v>
      </c>
      <c r="R24" s="1">
        <v>26.000999450683594</v>
      </c>
      <c r="S24" s="1">
        <v>0.51999998092651367</v>
      </c>
      <c r="T24" s="1">
        <v>4.5380001068115234</v>
      </c>
      <c r="U24" s="1">
        <v>10.034999847412109</v>
      </c>
      <c r="V24" s="1">
        <v>1.7690000534057617</v>
      </c>
      <c r="W24" s="1">
        <v>1.468000054359436</v>
      </c>
      <c r="X24" s="1">
        <v>-0.18600000441074371</v>
      </c>
      <c r="Y24" s="1">
        <v>9.0000003576278687E-2</v>
      </c>
      <c r="Z24" s="1">
        <v>96.60198974609375</v>
      </c>
      <c r="AA24" s="1">
        <v>-0.19254261255264282</v>
      </c>
      <c r="AB24" s="1">
        <v>9.3165785074234009E-2</v>
      </c>
      <c r="AC24" s="1">
        <v>1.5196374654769897</v>
      </c>
      <c r="AD24" s="1">
        <v>10.387984275817871</v>
      </c>
      <c r="AE24" s="1">
        <v>1.8312252759933472</v>
      </c>
      <c r="AF24" s="1">
        <v>11.174717903137207</v>
      </c>
      <c r="AG24" s="1">
        <v>41.0550537109375</v>
      </c>
      <c r="AH24" s="1">
        <v>4.6976261138916016</v>
      </c>
      <c r="AI24" s="1">
        <v>26.915594100952148</v>
      </c>
      <c r="AJ24" s="1">
        <v>0.53829115629196167</v>
      </c>
      <c r="AK24" s="1">
        <v>1.919215202331543</v>
      </c>
      <c r="AL24" s="1">
        <v>6.3544998168945312</v>
      </c>
      <c r="AM24" s="1">
        <v>2.0387001037597656</v>
      </c>
      <c r="AN24" s="1">
        <v>0.30019998550415039</v>
      </c>
      <c r="AO24" s="1">
        <v>0.5493999719619751</v>
      </c>
      <c r="AP24" s="1">
        <v>1.7228000164031982</v>
      </c>
      <c r="AQ24" s="1">
        <v>1.0837999582290649</v>
      </c>
      <c r="AR24" s="1">
        <v>3.4841001033782959</v>
      </c>
      <c r="AS24" s="1">
        <v>0.22339999675750732</v>
      </c>
      <c r="AT24" s="1">
        <v>7.0600003004074097E-2</v>
      </c>
      <c r="AU24" s="1">
        <v>-9.4300001859664917E-2</v>
      </c>
      <c r="AV24" s="1">
        <v>2.4599999189376831E-2</v>
      </c>
      <c r="AW24" s="1">
        <v>23</v>
      </c>
      <c r="AX24" s="1">
        <v>-0.25999999046325684</v>
      </c>
      <c r="AY24" s="1">
        <v>9.3000002205371857E-2</v>
      </c>
      <c r="AZ24" s="1">
        <v>1.5290000438690186</v>
      </c>
      <c r="BA24" s="1">
        <v>10.302000045776367</v>
      </c>
      <c r="BB24" s="1">
        <v>1.371999979019165</v>
      </c>
      <c r="BC24" s="1">
        <v>10.878999710083008</v>
      </c>
      <c r="BD24" s="1">
        <v>37.758998870849609</v>
      </c>
      <c r="BE24" s="1">
        <v>3.9619998931884766</v>
      </c>
      <c r="BF24" s="1">
        <v>26.080999374389648</v>
      </c>
      <c r="BG24" s="1">
        <v>0.50700002908706665</v>
      </c>
      <c r="BH24" s="1">
        <v>1.746999979019165</v>
      </c>
      <c r="BI24" s="1">
        <v>1530</v>
      </c>
      <c r="BJ24" s="1">
        <v>609</v>
      </c>
      <c r="BK24" s="1">
        <v>8957</v>
      </c>
      <c r="BL24" s="1">
        <v>58587</v>
      </c>
      <c r="BM24" s="1">
        <v>894</v>
      </c>
      <c r="BN24" s="1">
        <v>26629</v>
      </c>
      <c r="BO24" s="1">
        <v>108262</v>
      </c>
      <c r="BP24" s="1">
        <v>8222</v>
      </c>
      <c r="BQ24" s="1">
        <v>36884</v>
      </c>
      <c r="BR24" s="1">
        <v>1471</v>
      </c>
      <c r="BS24" s="1">
        <v>2072</v>
      </c>
      <c r="BT24" s="1">
        <v>1260</v>
      </c>
      <c r="BU24" s="1">
        <v>111</v>
      </c>
      <c r="BV24" s="1">
        <v>229</v>
      </c>
      <c r="BW24" s="1">
        <v>399</v>
      </c>
      <c r="BX24" s="1">
        <v>33</v>
      </c>
      <c r="BY24" s="1">
        <v>288</v>
      </c>
      <c r="BZ24" s="1">
        <v>824</v>
      </c>
      <c r="CA24" s="1">
        <v>162</v>
      </c>
      <c r="CB24" s="1">
        <v>233</v>
      </c>
      <c r="CC24" s="1">
        <v>236</v>
      </c>
      <c r="CD24" s="1">
        <v>71</v>
      </c>
      <c r="CE24" s="1">
        <v>598</v>
      </c>
      <c r="CF24" s="1">
        <v>95</v>
      </c>
      <c r="CG24" s="1">
        <v>202</v>
      </c>
      <c r="CH24" s="1">
        <v>359</v>
      </c>
      <c r="CI24" s="1">
        <v>23</v>
      </c>
      <c r="CJ24" s="1">
        <v>147</v>
      </c>
      <c r="CK24" s="1">
        <v>368</v>
      </c>
      <c r="CL24" s="1">
        <v>98</v>
      </c>
      <c r="CM24" s="1">
        <v>171</v>
      </c>
      <c r="CN24" s="1">
        <v>190</v>
      </c>
      <c r="CO24" s="1">
        <v>80</v>
      </c>
      <c r="CP24" s="1">
        <v>179.83599853515625</v>
      </c>
      <c r="CQ24" s="1">
        <v>10.300000190734863</v>
      </c>
      <c r="CR24" s="1">
        <v>22.090999603271484</v>
      </c>
      <c r="CS24" s="1">
        <v>38.083999633789062</v>
      </c>
      <c r="CT24" s="1">
        <v>5.5229997634887695</v>
      </c>
      <c r="CU24" s="1">
        <v>21.99799919128418</v>
      </c>
      <c r="CV24" s="1">
        <v>62.069999694824219</v>
      </c>
      <c r="CW24" s="1">
        <v>11.628999710083008</v>
      </c>
      <c r="CX24" s="1">
        <v>20.243999481201172</v>
      </c>
      <c r="CY24" s="1">
        <v>15.020000457763672</v>
      </c>
      <c r="CZ24" s="1">
        <v>4.9910001754760742</v>
      </c>
      <c r="DA24" s="1">
        <v>-26.802000045776367</v>
      </c>
      <c r="DB24" s="1">
        <v>20.150999069213867</v>
      </c>
      <c r="DC24" s="1">
        <v>426.05801391601562</v>
      </c>
      <c r="DD24" s="1">
        <v>2904.10791015625</v>
      </c>
      <c r="DE24" s="1">
        <v>83.887001037597656</v>
      </c>
      <c r="DF24" s="1">
        <v>1311.5999755859375</v>
      </c>
      <c r="DG24" s="1">
        <v>5386.71923828125</v>
      </c>
      <c r="DH24" s="1">
        <v>399.67599487304688</v>
      </c>
      <c r="DI24" s="1">
        <v>1827.5</v>
      </c>
      <c r="DJ24" s="1">
        <v>34.014999389648438</v>
      </c>
      <c r="DK24" s="1">
        <v>64.081001281738281</v>
      </c>
      <c r="DL24" s="1">
        <v>84.9219970703125</v>
      </c>
      <c r="DM24" s="1">
        <v>151.11799621582031</v>
      </c>
      <c r="DN24" s="1">
        <v>119.47699737548828</v>
      </c>
      <c r="DO24" s="1">
        <v>107.22699737548828</v>
      </c>
      <c r="DP24" s="1">
        <v>129.48800659179688</v>
      </c>
      <c r="DQ24" s="1">
        <v>90.667999267578125</v>
      </c>
      <c r="DR24" s="1">
        <v>77.48699951171875</v>
      </c>
      <c r="DS24" s="1">
        <v>107.51300048828125</v>
      </c>
      <c r="DT24" s="1">
        <v>134.92500305175781</v>
      </c>
      <c r="DU24" s="1">
        <v>146.4429931640625</v>
      </c>
      <c r="DV24" s="1">
        <v>191.36199951171875</v>
      </c>
      <c r="DW24" s="1">
        <v>100</v>
      </c>
      <c r="DX24" s="1">
        <v>7.0799999237060547</v>
      </c>
      <c r="DY24" s="1">
        <v>1.1399999856948853</v>
      </c>
      <c r="DZ24" s="1">
        <v>0.41999998688697815</v>
      </c>
      <c r="EA24" s="1">
        <v>3.6700000762939453</v>
      </c>
      <c r="EB24" s="1">
        <v>0.62999999523162842</v>
      </c>
      <c r="EC24" s="1">
        <v>0.31000000238418579</v>
      </c>
      <c r="ED24" s="1">
        <v>1.1499999761581421</v>
      </c>
      <c r="EE24" s="1">
        <v>0.52999997138977051</v>
      </c>
      <c r="EF24" s="1">
        <v>4.4600000381469727</v>
      </c>
      <c r="EG24" s="1">
        <v>2.4500000476837158</v>
      </c>
      <c r="EH24" s="1">
        <v>217.78965759277344</v>
      </c>
      <c r="EI24" s="1">
        <v>17.460409164428711</v>
      </c>
      <c r="EJ24" s="1">
        <v>19.953683853149414</v>
      </c>
      <c r="EK24" s="1">
        <v>25.920392990112305</v>
      </c>
      <c r="EL24" s="1">
        <v>64.389678955078125</v>
      </c>
      <c r="EM24" s="1">
        <v>46.038455963134766</v>
      </c>
      <c r="EN24" s="1">
        <v>65.39044189453125</v>
      </c>
      <c r="EO24" s="1">
        <v>40.009113311767578</v>
      </c>
      <c r="EP24" s="1">
        <v>76.032119750976562</v>
      </c>
      <c r="EQ24" s="1">
        <v>55.882537841796875</v>
      </c>
      <c r="ER24" s="1">
        <v>58.838470458984375</v>
      </c>
    </row>
    <row r="25" spans="1:148" s="1" customFormat="1" x14ac:dyDescent="0.2">
      <c r="A25" s="1">
        <v>24</v>
      </c>
      <c r="B25" s="1" t="s">
        <v>4</v>
      </c>
      <c r="C25" s="1" t="s">
        <v>438</v>
      </c>
      <c r="D25" s="1" t="s">
        <v>628</v>
      </c>
      <c r="E25" s="1" t="s">
        <v>441</v>
      </c>
      <c r="F25" s="1" t="s">
        <v>629</v>
      </c>
      <c r="G25" s="1">
        <v>15</v>
      </c>
      <c r="H25" s="1">
        <v>1.4970000350444934E-8</v>
      </c>
      <c r="I25" s="1">
        <v>1</v>
      </c>
      <c r="J25" s="1">
        <v>-0.61690002679824829</v>
      </c>
      <c r="K25" s="1">
        <v>22.545299530029297</v>
      </c>
      <c r="L25" s="1">
        <v>10.37600040435791</v>
      </c>
      <c r="M25" s="1">
        <v>2048</v>
      </c>
      <c r="N25" s="1">
        <v>1536</v>
      </c>
      <c r="O25" s="1">
        <v>39.747001647949219</v>
      </c>
      <c r="P25" s="1">
        <v>1.8049999475479126</v>
      </c>
      <c r="Q25" s="1">
        <v>10.802000045776367</v>
      </c>
      <c r="R25" s="1">
        <v>25.930000305175781</v>
      </c>
      <c r="S25" s="1">
        <v>0.49099999666213989</v>
      </c>
      <c r="T25" s="1">
        <v>4.4920001029968262</v>
      </c>
      <c r="U25" s="1">
        <v>10.10099983215332</v>
      </c>
      <c r="V25" s="1">
        <v>1.6950000524520874</v>
      </c>
      <c r="W25" s="1">
        <v>1.4390000104904175</v>
      </c>
      <c r="X25" s="1">
        <v>-0.17900000512599945</v>
      </c>
      <c r="Y25" s="1">
        <v>8.6000002920627594E-2</v>
      </c>
      <c r="Z25" s="1">
        <v>96.464996337890625</v>
      </c>
      <c r="AA25" s="1">
        <v>-0.18555954098701477</v>
      </c>
      <c r="AB25" s="1">
        <v>8.915150910615921E-2</v>
      </c>
      <c r="AC25" s="1">
        <v>1.4917328357696533</v>
      </c>
      <c r="AD25" s="1">
        <v>10.471155166625977</v>
      </c>
      <c r="AE25" s="1">
        <v>1.757114052772522</v>
      </c>
      <c r="AF25" s="1">
        <v>11.197844505310059</v>
      </c>
      <c r="AG25" s="1">
        <v>41.203548431396484</v>
      </c>
      <c r="AH25" s="1">
        <v>4.656611442565918</v>
      </c>
      <c r="AI25" s="1">
        <v>26.880216598510742</v>
      </c>
      <c r="AJ25" s="1">
        <v>0.50899291038513184</v>
      </c>
      <c r="AK25" s="1">
        <v>1.8711450099945068</v>
      </c>
      <c r="AL25" s="1">
        <v>6.370999813079834</v>
      </c>
      <c r="AM25" s="1">
        <v>2.0408000946044922</v>
      </c>
      <c r="AN25" s="1">
        <v>0.29440000653266907</v>
      </c>
      <c r="AO25" s="1">
        <v>0.52670001983642578</v>
      </c>
      <c r="AP25" s="1">
        <v>1.7347999811172485</v>
      </c>
      <c r="AQ25" s="1">
        <v>1.0734000205993652</v>
      </c>
      <c r="AR25" s="1">
        <v>3.4760000705718994</v>
      </c>
      <c r="AS25" s="1">
        <v>0.21760000288486481</v>
      </c>
      <c r="AT25" s="1">
        <v>6.6699996590614319E-2</v>
      </c>
      <c r="AU25" s="1">
        <v>-9.1099999845027924E-2</v>
      </c>
      <c r="AV25" s="1">
        <v>2.3299999535083771E-2</v>
      </c>
      <c r="AW25" s="1">
        <v>23</v>
      </c>
      <c r="AX25" s="1">
        <v>-0.25099998712539673</v>
      </c>
      <c r="AY25" s="1">
        <v>8.7999999523162842E-2</v>
      </c>
      <c r="AZ25" s="1">
        <v>1.4989999532699585</v>
      </c>
      <c r="BA25" s="1">
        <v>10.368000030517578</v>
      </c>
      <c r="BB25" s="1">
        <v>1.315000057220459</v>
      </c>
      <c r="BC25" s="1">
        <v>10.892999649047852</v>
      </c>
      <c r="BD25" s="1">
        <v>37.853000640869141</v>
      </c>
      <c r="BE25" s="1">
        <v>3.9249999523162842</v>
      </c>
      <c r="BF25" s="1">
        <v>26.006000518798828</v>
      </c>
      <c r="BG25" s="1">
        <v>0.47900000214576721</v>
      </c>
      <c r="BH25" s="1">
        <v>1.7009999752044678</v>
      </c>
      <c r="BI25" s="1">
        <v>1539</v>
      </c>
      <c r="BJ25" s="1">
        <v>623</v>
      </c>
      <c r="BK25" s="1">
        <v>8832</v>
      </c>
      <c r="BL25" s="1">
        <v>58907</v>
      </c>
      <c r="BM25" s="1">
        <v>866</v>
      </c>
      <c r="BN25" s="1">
        <v>26696</v>
      </c>
      <c r="BO25" s="1">
        <v>108524</v>
      </c>
      <c r="BP25" s="1">
        <v>8161</v>
      </c>
      <c r="BQ25" s="1">
        <v>36757</v>
      </c>
      <c r="BR25" s="1">
        <v>1400</v>
      </c>
      <c r="BS25" s="1">
        <v>2048</v>
      </c>
      <c r="BT25" s="1">
        <v>1280</v>
      </c>
      <c r="BU25" s="1">
        <v>109</v>
      </c>
      <c r="BV25" s="1">
        <v>255</v>
      </c>
      <c r="BW25" s="1">
        <v>373</v>
      </c>
      <c r="BX25" s="1">
        <v>37</v>
      </c>
      <c r="BY25" s="1">
        <v>300</v>
      </c>
      <c r="BZ25" s="1">
        <v>808</v>
      </c>
      <c r="CA25" s="1">
        <v>138</v>
      </c>
      <c r="CB25" s="1">
        <v>193</v>
      </c>
      <c r="CC25" s="1">
        <v>227</v>
      </c>
      <c r="CD25" s="1">
        <v>89</v>
      </c>
      <c r="CE25" s="1">
        <v>581</v>
      </c>
      <c r="CF25" s="1">
        <v>132</v>
      </c>
      <c r="CG25" s="1">
        <v>214</v>
      </c>
      <c r="CH25" s="1">
        <v>335</v>
      </c>
      <c r="CI25" s="1">
        <v>26</v>
      </c>
      <c r="CJ25" s="1">
        <v>168</v>
      </c>
      <c r="CK25" s="1">
        <v>383</v>
      </c>
      <c r="CL25" s="1">
        <v>117</v>
      </c>
      <c r="CM25" s="1">
        <v>189</v>
      </c>
      <c r="CN25" s="1">
        <v>191</v>
      </c>
      <c r="CO25" s="1">
        <v>88</v>
      </c>
      <c r="CP25" s="1">
        <v>179.80099487304688</v>
      </c>
      <c r="CQ25" s="1">
        <v>12.050000190734863</v>
      </c>
      <c r="CR25" s="1">
        <v>24.270999908447266</v>
      </c>
      <c r="CS25" s="1">
        <v>35.575000762939453</v>
      </c>
      <c r="CT25" s="1">
        <v>6.2150001525878906</v>
      </c>
      <c r="CU25" s="1">
        <v>23.631999969482422</v>
      </c>
      <c r="CV25" s="1">
        <v>61.852001190185547</v>
      </c>
      <c r="CW25" s="1">
        <v>12.300000190734863</v>
      </c>
      <c r="CX25" s="1">
        <v>19.103000640869141</v>
      </c>
      <c r="CY25" s="1">
        <v>14.574999809265137</v>
      </c>
      <c r="CZ25" s="1">
        <v>5.9050002098083496</v>
      </c>
      <c r="DA25" s="1">
        <v>-25.865999221801758</v>
      </c>
      <c r="DB25" s="1">
        <v>19.10099983215332</v>
      </c>
      <c r="DC25" s="1">
        <v>417.6199951171875</v>
      </c>
      <c r="DD25" s="1">
        <v>2922.758056640625</v>
      </c>
      <c r="DE25" s="1">
        <v>80.393997192382812</v>
      </c>
      <c r="DF25" s="1">
        <v>1313.3270263671875</v>
      </c>
      <c r="DG25" s="1">
        <v>5400.2099609375</v>
      </c>
      <c r="DH25" s="1">
        <v>395.95098876953125</v>
      </c>
      <c r="DI25" s="1">
        <v>1822.2659912109375</v>
      </c>
      <c r="DJ25" s="1">
        <v>32.094001770019531</v>
      </c>
      <c r="DK25" s="1">
        <v>62.367000579833984</v>
      </c>
      <c r="DL25" s="1">
        <v>84.9219970703125</v>
      </c>
      <c r="DM25" s="1">
        <v>151.11799621582031</v>
      </c>
      <c r="DN25" s="1">
        <v>119.47699737548828</v>
      </c>
      <c r="DO25" s="1">
        <v>107.21700286865234</v>
      </c>
      <c r="DP25" s="1">
        <v>129.48800659179688</v>
      </c>
      <c r="DQ25" s="1">
        <v>90.674003601074219</v>
      </c>
      <c r="DR25" s="1">
        <v>77.48699951171875</v>
      </c>
      <c r="DS25" s="1">
        <v>107.49800109863281</v>
      </c>
      <c r="DT25" s="1">
        <v>134.92900085449219</v>
      </c>
      <c r="DU25" s="1">
        <v>146.4429931640625</v>
      </c>
      <c r="DV25" s="1">
        <v>191.36199951171875</v>
      </c>
      <c r="DW25" s="1">
        <v>100</v>
      </c>
      <c r="DX25" s="1">
        <v>7.690000057220459</v>
      </c>
      <c r="DY25" s="1">
        <v>1.1599999666213989</v>
      </c>
      <c r="DZ25" s="1">
        <v>0.41999998688697815</v>
      </c>
      <c r="EA25" s="1">
        <v>3.7899999618530273</v>
      </c>
      <c r="EB25" s="1">
        <v>0.62999999523162842</v>
      </c>
      <c r="EC25" s="1">
        <v>0.31000000238418579</v>
      </c>
      <c r="ED25" s="1">
        <v>1.1599999666213989</v>
      </c>
      <c r="EE25" s="1">
        <v>0.52999997138977051</v>
      </c>
      <c r="EF25" s="1">
        <v>4.619999885559082</v>
      </c>
      <c r="EG25" s="1">
        <v>2.5199999809265137</v>
      </c>
      <c r="EH25" s="1">
        <v>217.76847839355469</v>
      </c>
      <c r="EI25" s="1">
        <v>18.885536193847656</v>
      </c>
      <c r="EJ25" s="1">
        <v>20.915061950683594</v>
      </c>
      <c r="EK25" s="1">
        <v>25.052021026611328</v>
      </c>
      <c r="EL25" s="1">
        <v>68.304512023925781</v>
      </c>
      <c r="EM25" s="1">
        <v>47.717689514160156</v>
      </c>
      <c r="EN25" s="1">
        <v>65.2755126953125</v>
      </c>
      <c r="EO25" s="1">
        <v>41.147205352783203</v>
      </c>
      <c r="EP25" s="1">
        <v>73.858375549316406</v>
      </c>
      <c r="EQ25" s="1">
        <v>55.048500061035156</v>
      </c>
      <c r="ER25" s="1">
        <v>63.999641418457031</v>
      </c>
    </row>
    <row r="26" spans="1:148" s="1" customFormat="1" x14ac:dyDescent="0.2">
      <c r="A26" s="1">
        <v>25</v>
      </c>
      <c r="B26" s="1" t="s">
        <v>4</v>
      </c>
      <c r="C26" s="1" t="s">
        <v>438</v>
      </c>
      <c r="D26" s="1" t="s">
        <v>630</v>
      </c>
      <c r="E26" s="1" t="s">
        <v>441</v>
      </c>
      <c r="F26" s="1" t="s">
        <v>631</v>
      </c>
      <c r="G26" s="1">
        <v>15</v>
      </c>
      <c r="H26" s="1">
        <v>1.4979999463093918E-8</v>
      </c>
      <c r="I26" s="1">
        <v>1</v>
      </c>
      <c r="J26" s="1">
        <v>2.3399999365210533E-2</v>
      </c>
      <c r="K26" s="1">
        <v>22.251699447631836</v>
      </c>
      <c r="L26" s="1">
        <v>10.371999740600586</v>
      </c>
      <c r="M26" s="1">
        <v>2048</v>
      </c>
      <c r="N26" s="1">
        <v>1536</v>
      </c>
      <c r="O26" s="1">
        <v>39.505001068115234</v>
      </c>
      <c r="P26" s="1">
        <v>2.130000114440918</v>
      </c>
      <c r="Q26" s="1">
        <v>10.609000205993652</v>
      </c>
      <c r="R26" s="1">
        <v>25.410999298095703</v>
      </c>
      <c r="S26" s="1">
        <v>0.52499997615814209</v>
      </c>
      <c r="T26" s="1">
        <v>4.3899998664855957</v>
      </c>
      <c r="U26" s="1">
        <v>10.006999969482422</v>
      </c>
      <c r="V26" s="1">
        <v>1.6710000038146973</v>
      </c>
      <c r="W26" s="1">
        <v>1.4620000123977661</v>
      </c>
      <c r="X26" s="1">
        <v>-0.29300001263618469</v>
      </c>
      <c r="Y26" s="1">
        <v>9.3000002205371857E-2</v>
      </c>
      <c r="Z26" s="1">
        <v>95.61199951171875</v>
      </c>
      <c r="AA26" s="1">
        <v>-0.30644690990447998</v>
      </c>
      <c r="AB26" s="1">
        <v>9.7268126904964447E-2</v>
      </c>
      <c r="AC26" s="1">
        <v>1.5290968418121338</v>
      </c>
      <c r="AD26" s="1">
        <v>10.466259956359863</v>
      </c>
      <c r="AE26" s="1">
        <v>1.7476886510848999</v>
      </c>
      <c r="AF26" s="1">
        <v>11.095888137817383</v>
      </c>
      <c r="AG26" s="1">
        <v>41.318038940429688</v>
      </c>
      <c r="AH26" s="1">
        <v>4.5914740562438965</v>
      </c>
      <c r="AI26" s="1">
        <v>26.577207565307617</v>
      </c>
      <c r="AJ26" s="1">
        <v>0.54909425973892212</v>
      </c>
      <c r="AK26" s="1">
        <v>2.2277538776397705</v>
      </c>
      <c r="AL26" s="1">
        <v>6.3769001960754395</v>
      </c>
      <c r="AM26" s="1">
        <v>2.0183999538421631</v>
      </c>
      <c r="AN26" s="1">
        <v>0.3010999858379364</v>
      </c>
      <c r="AO26" s="1">
        <v>0.52300000190734863</v>
      </c>
      <c r="AP26" s="1">
        <v>1.7308000326156616</v>
      </c>
      <c r="AQ26" s="1">
        <v>1.0563000440597534</v>
      </c>
      <c r="AR26" s="1">
        <v>3.4303998947143555</v>
      </c>
      <c r="AS26" s="1">
        <v>0.25859999656677246</v>
      </c>
      <c r="AT26" s="1">
        <v>7.1800000965595245E-2</v>
      </c>
      <c r="AU26" s="1">
        <v>-0.15019999444484711</v>
      </c>
      <c r="AV26" s="1">
        <v>2.5499999523162842E-2</v>
      </c>
      <c r="AW26" s="1">
        <v>23</v>
      </c>
      <c r="AX26" s="1">
        <v>-0.40799999237060547</v>
      </c>
      <c r="AY26" s="1">
        <v>9.4999998807907104E-2</v>
      </c>
      <c r="AZ26" s="1">
        <v>1.5230000019073486</v>
      </c>
      <c r="BA26" s="1">
        <v>10.272000312805176</v>
      </c>
      <c r="BB26" s="1">
        <v>1.2979999780654907</v>
      </c>
      <c r="BC26" s="1">
        <v>10.708999633789062</v>
      </c>
      <c r="BD26" s="1">
        <v>37.665000915527344</v>
      </c>
      <c r="BE26" s="1">
        <v>3.8389999866485596</v>
      </c>
      <c r="BF26" s="1">
        <v>25.479999542236328</v>
      </c>
      <c r="BG26" s="1">
        <v>0.51200002431869507</v>
      </c>
      <c r="BH26" s="1">
        <v>2.0069999694824219</v>
      </c>
      <c r="BI26" s="1">
        <v>1476</v>
      </c>
      <c r="BJ26" s="1">
        <v>597</v>
      </c>
      <c r="BK26" s="1">
        <v>8970</v>
      </c>
      <c r="BL26" s="1">
        <v>58427</v>
      </c>
      <c r="BM26" s="1">
        <v>849</v>
      </c>
      <c r="BN26" s="1">
        <v>26222</v>
      </c>
      <c r="BO26" s="1">
        <v>108016</v>
      </c>
      <c r="BP26" s="1">
        <v>7964</v>
      </c>
      <c r="BQ26" s="1">
        <v>36047</v>
      </c>
      <c r="BR26" s="1">
        <v>1470</v>
      </c>
      <c r="BS26" s="1">
        <v>2382</v>
      </c>
      <c r="BT26" s="1">
        <v>1351</v>
      </c>
      <c r="BU26" s="1">
        <v>96</v>
      </c>
      <c r="BV26" s="1">
        <v>264</v>
      </c>
      <c r="BW26" s="1">
        <v>384</v>
      </c>
      <c r="BX26" s="1">
        <v>27</v>
      </c>
      <c r="BY26" s="1">
        <v>250</v>
      </c>
      <c r="BZ26" s="1">
        <v>809</v>
      </c>
      <c r="CA26" s="1">
        <v>126</v>
      </c>
      <c r="CB26" s="1">
        <v>195</v>
      </c>
      <c r="CC26" s="1">
        <v>230</v>
      </c>
      <c r="CD26" s="1">
        <v>75</v>
      </c>
      <c r="CE26" s="1">
        <v>612</v>
      </c>
      <c r="CF26" s="1">
        <v>88</v>
      </c>
      <c r="CG26" s="1">
        <v>193</v>
      </c>
      <c r="CH26" s="1">
        <v>339</v>
      </c>
      <c r="CI26" s="1">
        <v>28</v>
      </c>
      <c r="CJ26" s="1">
        <v>170</v>
      </c>
      <c r="CK26" s="1">
        <v>325</v>
      </c>
      <c r="CL26" s="1">
        <v>102</v>
      </c>
      <c r="CM26" s="1">
        <v>188</v>
      </c>
      <c r="CN26" s="1">
        <v>188</v>
      </c>
      <c r="CO26" s="1">
        <v>102</v>
      </c>
      <c r="CP26" s="1">
        <v>189.64300537109375</v>
      </c>
      <c r="CQ26" s="1">
        <v>9.1999998092651367</v>
      </c>
      <c r="CR26" s="1">
        <v>24.270999908447266</v>
      </c>
      <c r="CS26" s="1">
        <v>36.356998443603516</v>
      </c>
      <c r="CT26" s="1">
        <v>5.5079998970031738</v>
      </c>
      <c r="CU26" s="1">
        <v>21.141000747680664</v>
      </c>
      <c r="CV26" s="1">
        <v>59.320999145507812</v>
      </c>
      <c r="CW26" s="1">
        <v>10.88599967956543</v>
      </c>
      <c r="CX26" s="1">
        <v>19.155000686645508</v>
      </c>
      <c r="CY26" s="1">
        <v>14.682000160217285</v>
      </c>
      <c r="CZ26" s="1">
        <v>5.7709999084472656</v>
      </c>
      <c r="DA26" s="1">
        <v>-42.011001586914062</v>
      </c>
      <c r="DB26" s="1">
        <v>20.650999069213867</v>
      </c>
      <c r="DC26" s="1">
        <v>424.52899169921875</v>
      </c>
      <c r="DD26" s="1">
        <v>2897.764892578125</v>
      </c>
      <c r="DE26" s="1">
        <v>79.4010009765625</v>
      </c>
      <c r="DF26" s="1">
        <v>1292.0419921875</v>
      </c>
      <c r="DG26" s="1">
        <v>5377.0048828125</v>
      </c>
      <c r="DH26" s="1">
        <v>387.50601196289062</v>
      </c>
      <c r="DI26" s="1">
        <v>1786.5789794921875</v>
      </c>
      <c r="DJ26" s="1">
        <v>34.319999694824219</v>
      </c>
      <c r="DK26" s="1">
        <v>73.635002136230469</v>
      </c>
      <c r="DL26" s="1">
        <v>84.9219970703125</v>
      </c>
      <c r="DM26" s="1">
        <v>151.11799621582031</v>
      </c>
      <c r="DN26" s="1">
        <v>119.47699737548828</v>
      </c>
      <c r="DO26" s="1">
        <v>107.20700073242188</v>
      </c>
      <c r="DP26" s="1">
        <v>129.48800659179688</v>
      </c>
      <c r="DQ26" s="1">
        <v>90.683998107910156</v>
      </c>
      <c r="DR26" s="1">
        <v>77.48699951171875</v>
      </c>
      <c r="DS26" s="1">
        <v>107.51899719238281</v>
      </c>
      <c r="DT26" s="1">
        <v>134.9429931640625</v>
      </c>
      <c r="DU26" s="1">
        <v>146.4429931640625</v>
      </c>
      <c r="DV26" s="1">
        <v>191.36199951171875</v>
      </c>
      <c r="DW26" s="1">
        <v>100</v>
      </c>
      <c r="DX26" s="1">
        <v>6.7699999809265137</v>
      </c>
      <c r="DY26" s="1">
        <v>1.1499999761581421</v>
      </c>
      <c r="DZ26" s="1">
        <v>0.41999998688697815</v>
      </c>
      <c r="EA26" s="1">
        <v>3.7899999618530273</v>
      </c>
      <c r="EB26" s="1">
        <v>0.62999999523162842</v>
      </c>
      <c r="EC26" s="1">
        <v>0.31000000238418579</v>
      </c>
      <c r="ED26" s="1">
        <v>1.1699999570846558</v>
      </c>
      <c r="EE26" s="1">
        <v>0.52999997138977051</v>
      </c>
      <c r="EF26" s="1">
        <v>4.4000000953674316</v>
      </c>
      <c r="EG26" s="1">
        <v>2.2899999618530273</v>
      </c>
      <c r="EH26" s="1">
        <v>223.64920043945312</v>
      </c>
      <c r="EI26" s="1">
        <v>16.501739501953125</v>
      </c>
      <c r="EJ26" s="1">
        <v>20.915061950683594</v>
      </c>
      <c r="EK26" s="1">
        <v>25.32586669921875</v>
      </c>
      <c r="EL26" s="1">
        <v>64.302192687988281</v>
      </c>
      <c r="EM26" s="1">
        <v>45.132766723632812</v>
      </c>
      <c r="EN26" s="1">
        <v>63.926013946533203</v>
      </c>
      <c r="EO26" s="1">
        <v>38.709892272949219</v>
      </c>
      <c r="EP26" s="1">
        <v>73.958831787109375</v>
      </c>
      <c r="EQ26" s="1">
        <v>55.250190734863281</v>
      </c>
      <c r="ER26" s="1">
        <v>63.269309997558594</v>
      </c>
    </row>
    <row r="27" spans="1:148" s="1" customFormat="1" x14ac:dyDescent="0.2">
      <c r="A27" s="1">
        <v>26</v>
      </c>
      <c r="B27" s="1" t="s">
        <v>4</v>
      </c>
      <c r="C27" s="1" t="s">
        <v>438</v>
      </c>
      <c r="D27" s="1" t="s">
        <v>632</v>
      </c>
      <c r="E27" s="1" t="s">
        <v>441</v>
      </c>
      <c r="F27" s="1" t="s">
        <v>633</v>
      </c>
      <c r="G27" s="1">
        <v>15</v>
      </c>
      <c r="H27" s="1">
        <v>1.4979999463093918E-8</v>
      </c>
      <c r="I27" s="1">
        <v>1</v>
      </c>
      <c r="J27" s="1">
        <v>0.15729999542236328</v>
      </c>
      <c r="K27" s="1">
        <v>23.394500732421875</v>
      </c>
      <c r="L27" s="1">
        <v>10.373000144958496</v>
      </c>
      <c r="M27" s="1">
        <v>2048</v>
      </c>
      <c r="N27" s="1">
        <v>1536</v>
      </c>
      <c r="O27" s="1">
        <v>39.821998596191406</v>
      </c>
      <c r="P27" s="1">
        <v>2.0199999809265137</v>
      </c>
      <c r="Q27" s="1">
        <v>10.562999725341797</v>
      </c>
      <c r="R27" s="1">
        <v>25.858999252319336</v>
      </c>
      <c r="S27" s="1">
        <v>0.50099998712539673</v>
      </c>
      <c r="T27" s="1">
        <v>4.4369997978210449</v>
      </c>
      <c r="U27" s="1">
        <v>9.8389997482299805</v>
      </c>
      <c r="V27" s="1">
        <v>1.9149999618530273</v>
      </c>
      <c r="W27" s="1">
        <v>1.4309999942779541</v>
      </c>
      <c r="X27" s="1">
        <v>-0.25200000405311584</v>
      </c>
      <c r="Y27" s="1">
        <v>7.1999996900558472E-2</v>
      </c>
      <c r="Z27" s="1">
        <v>96.296989440917969</v>
      </c>
      <c r="AA27" s="1">
        <v>-0.2616904079914093</v>
      </c>
      <c r="AB27" s="1">
        <v>7.4768692255020142E-2</v>
      </c>
      <c r="AC27" s="1">
        <v>1.4860278367996216</v>
      </c>
      <c r="AD27" s="1">
        <v>10.217349052429199</v>
      </c>
      <c r="AE27" s="1">
        <v>1.9886394739151001</v>
      </c>
      <c r="AF27" s="1">
        <v>10.96919059753418</v>
      </c>
      <c r="AG27" s="1">
        <v>41.353313446044922</v>
      </c>
      <c r="AH27" s="1">
        <v>4.6076202392578125</v>
      </c>
      <c r="AI27" s="1">
        <v>26.853382110595703</v>
      </c>
      <c r="AJ27" s="1">
        <v>0.52026546001434326</v>
      </c>
      <c r="AK27" s="1">
        <v>2.0976772308349609</v>
      </c>
      <c r="AL27" s="1">
        <v>6.3899002075195312</v>
      </c>
      <c r="AM27" s="1">
        <v>1.9977999925613403</v>
      </c>
      <c r="AN27" s="1">
        <v>0.29300001263618469</v>
      </c>
      <c r="AO27" s="1">
        <v>0.59579998254776001</v>
      </c>
      <c r="AP27" s="1">
        <v>1.6916999816894531</v>
      </c>
      <c r="AQ27" s="1">
        <v>1.0614000558853149</v>
      </c>
      <c r="AR27" s="1">
        <v>3.4702000617980957</v>
      </c>
      <c r="AS27" s="1">
        <v>0.24379999935626984</v>
      </c>
      <c r="AT27" s="1">
        <v>6.8099997937679291E-2</v>
      </c>
      <c r="AU27" s="1">
        <v>-0.12829999625682831</v>
      </c>
      <c r="AV27" s="1">
        <v>1.9799999892711639E-2</v>
      </c>
      <c r="AW27" s="1">
        <v>23</v>
      </c>
      <c r="AX27" s="1">
        <v>-0.35199999809265137</v>
      </c>
      <c r="AY27" s="1">
        <v>7.4000000953674316E-2</v>
      </c>
      <c r="AZ27" s="1">
        <v>1.4900000095367432</v>
      </c>
      <c r="BA27" s="1">
        <v>10.10099983215332</v>
      </c>
      <c r="BB27" s="1">
        <v>1.4869999885559082</v>
      </c>
      <c r="BC27" s="1">
        <v>10.645000457763672</v>
      </c>
      <c r="BD27" s="1">
        <v>37.943000793457031</v>
      </c>
      <c r="BE27" s="1">
        <v>3.8710000514984131</v>
      </c>
      <c r="BF27" s="1">
        <v>25.936000823974609</v>
      </c>
      <c r="BG27" s="1">
        <v>0.48899999260902405</v>
      </c>
      <c r="BH27" s="1">
        <v>1.9040000438690186</v>
      </c>
      <c r="BI27" s="1">
        <v>1474</v>
      </c>
      <c r="BJ27" s="1">
        <v>552</v>
      </c>
      <c r="BK27" s="1">
        <v>8805</v>
      </c>
      <c r="BL27" s="1">
        <v>57490</v>
      </c>
      <c r="BM27" s="1">
        <v>955</v>
      </c>
      <c r="BN27" s="1">
        <v>26096</v>
      </c>
      <c r="BO27" s="1">
        <v>108775</v>
      </c>
      <c r="BP27" s="1">
        <v>8040</v>
      </c>
      <c r="BQ27" s="1">
        <v>36723</v>
      </c>
      <c r="BR27" s="1">
        <v>1432</v>
      </c>
      <c r="BS27" s="1">
        <v>2264</v>
      </c>
      <c r="BT27" s="1">
        <v>1309</v>
      </c>
      <c r="BU27" s="1">
        <v>121</v>
      </c>
      <c r="BV27" s="1">
        <v>270</v>
      </c>
      <c r="BW27" s="1">
        <v>405</v>
      </c>
      <c r="BX27" s="1">
        <v>25</v>
      </c>
      <c r="BY27" s="1">
        <v>285</v>
      </c>
      <c r="BZ27" s="1">
        <v>762</v>
      </c>
      <c r="CA27" s="1">
        <v>146</v>
      </c>
      <c r="CB27" s="1">
        <v>243</v>
      </c>
      <c r="CC27" s="1">
        <v>239</v>
      </c>
      <c r="CD27" s="1">
        <v>87</v>
      </c>
      <c r="CE27" s="1">
        <v>593</v>
      </c>
      <c r="CF27" s="1">
        <v>108</v>
      </c>
      <c r="CG27" s="1">
        <v>205</v>
      </c>
      <c r="CH27" s="1">
        <v>336</v>
      </c>
      <c r="CI27" s="1">
        <v>21</v>
      </c>
      <c r="CJ27" s="1">
        <v>161</v>
      </c>
      <c r="CK27" s="1">
        <v>356</v>
      </c>
      <c r="CL27" s="1">
        <v>102</v>
      </c>
      <c r="CM27" s="1">
        <v>178</v>
      </c>
      <c r="CN27" s="1">
        <v>176</v>
      </c>
      <c r="CO27" s="1">
        <v>80</v>
      </c>
      <c r="CP27" s="1">
        <v>183.74899291992188</v>
      </c>
      <c r="CQ27" s="1">
        <v>11.449999809265137</v>
      </c>
      <c r="CR27" s="1">
        <v>25.051000595092773</v>
      </c>
      <c r="CS27" s="1">
        <v>37.366001129150391</v>
      </c>
      <c r="CT27" s="1">
        <v>4.5689997673034668</v>
      </c>
      <c r="CU27" s="1">
        <v>22.517999649047852</v>
      </c>
      <c r="CV27" s="1">
        <v>58.0989990234375</v>
      </c>
      <c r="CW27" s="1">
        <v>11.456999778747559</v>
      </c>
      <c r="CX27" s="1">
        <v>21.096000671386719</v>
      </c>
      <c r="CY27" s="1">
        <v>14.956999778747559</v>
      </c>
      <c r="CZ27" s="1">
        <v>5.5999999046325684</v>
      </c>
      <c r="DA27" s="1">
        <v>-36.316001892089844</v>
      </c>
      <c r="DB27" s="1">
        <v>16.150999069213867</v>
      </c>
      <c r="DC27" s="1">
        <v>415.48800659179688</v>
      </c>
      <c r="DD27" s="1">
        <v>2849.4990234375</v>
      </c>
      <c r="DE27" s="1">
        <v>90.942001342773438</v>
      </c>
      <c r="DF27" s="1">
        <v>1284.344970703125</v>
      </c>
      <c r="DG27" s="1">
        <v>5416.68017578125</v>
      </c>
      <c r="DH27" s="1">
        <v>390.73800659179688</v>
      </c>
      <c r="DI27" s="1">
        <v>1818.5670166015625</v>
      </c>
      <c r="DJ27" s="1">
        <v>32.778999328613281</v>
      </c>
      <c r="DK27" s="1">
        <v>69.873001098632812</v>
      </c>
      <c r="DL27" s="1">
        <v>84.9219970703125</v>
      </c>
      <c r="DM27" s="1">
        <v>151.11799621582031</v>
      </c>
      <c r="DN27" s="1">
        <v>119.47699737548828</v>
      </c>
      <c r="DO27" s="1">
        <v>107.20200347900391</v>
      </c>
      <c r="DP27" s="1">
        <v>129.45700073242188</v>
      </c>
      <c r="DQ27" s="1">
        <v>90.674003601074219</v>
      </c>
      <c r="DR27" s="1">
        <v>77.48699951171875</v>
      </c>
      <c r="DS27" s="1">
        <v>107.51300048828125</v>
      </c>
      <c r="DT27" s="1">
        <v>134.91799926757812</v>
      </c>
      <c r="DU27" s="1">
        <v>146.4429931640625</v>
      </c>
      <c r="DV27" s="1">
        <v>191.36199951171875</v>
      </c>
      <c r="DW27" s="1">
        <v>100</v>
      </c>
      <c r="DX27" s="1">
        <v>8.6499996185302734</v>
      </c>
      <c r="DY27" s="1">
        <v>1.1699999570846558</v>
      </c>
      <c r="DZ27" s="1">
        <v>0.41999998688697815</v>
      </c>
      <c r="EA27" s="1">
        <v>3.4800000190734863</v>
      </c>
      <c r="EB27" s="1">
        <v>0.62999999523162842</v>
      </c>
      <c r="EC27" s="1">
        <v>0.31000000238418579</v>
      </c>
      <c r="ED27" s="1">
        <v>1.1699999570846558</v>
      </c>
      <c r="EE27" s="1">
        <v>0.52999997138977051</v>
      </c>
      <c r="EF27" s="1">
        <v>4.5900001525878906</v>
      </c>
      <c r="EG27" s="1">
        <v>2.3499999046325684</v>
      </c>
      <c r="EH27" s="1">
        <v>220.14633178710938</v>
      </c>
      <c r="EI27" s="1">
        <v>18.409353256225586</v>
      </c>
      <c r="EJ27" s="1">
        <v>21.248479843139648</v>
      </c>
      <c r="EK27" s="1">
        <v>25.674892425537109</v>
      </c>
      <c r="EL27" s="1">
        <v>58.565166473388672</v>
      </c>
      <c r="EM27" s="1">
        <v>46.579421997070312</v>
      </c>
      <c r="EN27" s="1">
        <v>63.264156341552734</v>
      </c>
      <c r="EO27" s="1">
        <v>39.712135314941406</v>
      </c>
      <c r="EP27" s="1">
        <v>77.615608215332031</v>
      </c>
      <c r="EQ27" s="1">
        <v>55.765220642089844</v>
      </c>
      <c r="ER27" s="1">
        <v>62.324897766113281</v>
      </c>
    </row>
    <row r="28" spans="1:148" s="1" customFormat="1" x14ac:dyDescent="0.2">
      <c r="A28" s="1">
        <v>27</v>
      </c>
      <c r="B28" s="1" t="s">
        <v>4</v>
      </c>
      <c r="C28" s="1" t="s">
        <v>438</v>
      </c>
      <c r="D28" s="1" t="s">
        <v>634</v>
      </c>
      <c r="E28" s="1" t="s">
        <v>441</v>
      </c>
      <c r="F28" s="1" t="s">
        <v>635</v>
      </c>
      <c r="G28" s="1">
        <v>15</v>
      </c>
      <c r="H28" s="1">
        <v>1.4970000350444934E-8</v>
      </c>
      <c r="I28" s="1">
        <v>1</v>
      </c>
      <c r="J28" s="1">
        <v>1.4091000556945801</v>
      </c>
      <c r="K28" s="1">
        <v>17.116500854492188</v>
      </c>
      <c r="L28" s="1">
        <v>10.361499786376953</v>
      </c>
      <c r="M28" s="1">
        <v>2048</v>
      </c>
      <c r="N28" s="1">
        <v>1536</v>
      </c>
      <c r="O28" s="1">
        <v>39.444000244140625</v>
      </c>
      <c r="P28" s="1">
        <v>1.843000054359436</v>
      </c>
      <c r="Q28" s="1">
        <v>10.895000457763672</v>
      </c>
      <c r="R28" s="1">
        <v>25.71299934387207</v>
      </c>
      <c r="S28" s="1">
        <v>0.45300000905990601</v>
      </c>
      <c r="T28" s="1">
        <v>4.2829999923706055</v>
      </c>
      <c r="U28" s="1">
        <v>10.381999969482422</v>
      </c>
      <c r="V28" s="1">
        <v>1.6139999628067017</v>
      </c>
      <c r="W28" s="1">
        <v>1.5210000276565552</v>
      </c>
      <c r="X28" s="1">
        <v>-0.16200000047683716</v>
      </c>
      <c r="Y28" s="1">
        <v>9.4999998807907104E-2</v>
      </c>
      <c r="Z28" s="1">
        <v>96.128013610839844</v>
      </c>
      <c r="AA28" s="1">
        <v>-0.16852527856826782</v>
      </c>
      <c r="AB28" s="1">
        <v>9.882654994726181E-2</v>
      </c>
      <c r="AC28" s="1">
        <v>1.5822651386260986</v>
      </c>
      <c r="AD28" s="1">
        <v>10.80018138885498</v>
      </c>
      <c r="AE28" s="1">
        <v>1.6790111064910889</v>
      </c>
      <c r="AF28" s="1">
        <v>11.333845138549805</v>
      </c>
      <c r="AG28" s="1">
        <v>41.032783508300781</v>
      </c>
      <c r="AH28" s="1">
        <v>4.4555168151855469</v>
      </c>
      <c r="AI28" s="1">
        <v>26.74870491027832</v>
      </c>
      <c r="AJ28" s="1">
        <v>0.47124660015106201</v>
      </c>
      <c r="AK28" s="1">
        <v>1.9172351360321045</v>
      </c>
      <c r="AL28" s="1">
        <v>6.3505997657775879</v>
      </c>
      <c r="AM28" s="1">
        <v>2.0676000118255615</v>
      </c>
      <c r="AN28" s="1">
        <v>0.31240001320838928</v>
      </c>
      <c r="AO28" s="1">
        <v>0.50389999151229858</v>
      </c>
      <c r="AP28" s="1">
        <v>1.7910000085830688</v>
      </c>
      <c r="AQ28" s="1">
        <v>1.0279999971389771</v>
      </c>
      <c r="AR28" s="1">
        <v>3.4623000621795654</v>
      </c>
      <c r="AS28" s="1">
        <v>0.22310000658035278</v>
      </c>
      <c r="AT28" s="1">
        <v>6.1799999326467514E-2</v>
      </c>
      <c r="AU28" s="1">
        <v>-8.2900002598762512E-2</v>
      </c>
      <c r="AV28" s="1">
        <v>2.6000000536441803E-2</v>
      </c>
      <c r="AW28" s="1">
        <v>23</v>
      </c>
      <c r="AX28" s="1">
        <v>-0.22699999809265137</v>
      </c>
      <c r="AY28" s="1">
        <v>9.7999997437000275E-2</v>
      </c>
      <c r="AZ28" s="1">
        <v>1.5850000381469727</v>
      </c>
      <c r="BA28" s="1">
        <v>10.656000137329102</v>
      </c>
      <c r="BB28" s="1">
        <v>1.253000020980835</v>
      </c>
      <c r="BC28" s="1">
        <v>11.003999710083008</v>
      </c>
      <c r="BD28" s="1">
        <v>37.584999084472656</v>
      </c>
      <c r="BE28" s="1">
        <v>3.744999885559082</v>
      </c>
      <c r="BF28" s="1">
        <v>25.784999847412109</v>
      </c>
      <c r="BG28" s="1">
        <v>0.44200000166893005</v>
      </c>
      <c r="BH28" s="1">
        <v>1.7350000143051147</v>
      </c>
      <c r="BI28" s="1">
        <v>1510</v>
      </c>
      <c r="BJ28" s="1">
        <v>639</v>
      </c>
      <c r="BK28" s="1">
        <v>9344</v>
      </c>
      <c r="BL28" s="1">
        <v>60570</v>
      </c>
      <c r="BM28" s="1">
        <v>827</v>
      </c>
      <c r="BN28" s="1">
        <v>26949</v>
      </c>
      <c r="BO28" s="1">
        <v>107739</v>
      </c>
      <c r="BP28" s="1">
        <v>7791</v>
      </c>
      <c r="BQ28" s="1">
        <v>36474</v>
      </c>
      <c r="BR28" s="1">
        <v>1339</v>
      </c>
      <c r="BS28" s="1">
        <v>2086</v>
      </c>
      <c r="BT28" s="1">
        <v>1252</v>
      </c>
      <c r="BU28" s="1">
        <v>110</v>
      </c>
      <c r="BV28" s="1">
        <v>274</v>
      </c>
      <c r="BW28" s="1">
        <v>384</v>
      </c>
      <c r="BX28" s="1">
        <v>41</v>
      </c>
      <c r="BY28" s="1">
        <v>294</v>
      </c>
      <c r="BZ28" s="1">
        <v>804</v>
      </c>
      <c r="CA28" s="1">
        <v>132</v>
      </c>
      <c r="CB28" s="1">
        <v>195</v>
      </c>
      <c r="CC28" s="1">
        <v>238</v>
      </c>
      <c r="CD28" s="1">
        <v>93</v>
      </c>
      <c r="CE28" s="1">
        <v>555</v>
      </c>
      <c r="CF28" s="1">
        <v>105</v>
      </c>
      <c r="CG28" s="1">
        <v>228</v>
      </c>
      <c r="CH28" s="1">
        <v>381</v>
      </c>
      <c r="CI28" s="1">
        <v>22</v>
      </c>
      <c r="CJ28" s="1">
        <v>160</v>
      </c>
      <c r="CK28" s="1">
        <v>353</v>
      </c>
      <c r="CL28" s="1">
        <v>115</v>
      </c>
      <c r="CM28" s="1">
        <v>213</v>
      </c>
      <c r="CN28" s="1">
        <v>183</v>
      </c>
      <c r="CO28" s="1">
        <v>83</v>
      </c>
      <c r="CP28" s="1">
        <v>174.41600036621094</v>
      </c>
      <c r="CQ28" s="1">
        <v>10.75</v>
      </c>
      <c r="CR28" s="1">
        <v>26.020999908447266</v>
      </c>
      <c r="CS28" s="1">
        <v>38.265998840332031</v>
      </c>
      <c r="CT28" s="1">
        <v>6.1539998054504395</v>
      </c>
      <c r="CU28" s="1">
        <v>22.936000823974609</v>
      </c>
      <c r="CV28" s="1">
        <v>60.292999267578125</v>
      </c>
      <c r="CW28" s="1">
        <v>11.986000061035156</v>
      </c>
      <c r="CX28" s="1">
        <v>20.38800048828125</v>
      </c>
      <c r="CY28" s="1">
        <v>15.013999938964844</v>
      </c>
      <c r="CZ28" s="1">
        <v>5.9140000343322754</v>
      </c>
      <c r="DA28" s="1">
        <v>-23.381999969482422</v>
      </c>
      <c r="DB28" s="1">
        <v>21.201000213623047</v>
      </c>
      <c r="DC28" s="1">
        <v>441.50399780273438</v>
      </c>
      <c r="DD28" s="1">
        <v>3003.9619140625</v>
      </c>
      <c r="DE28" s="1">
        <v>76.554000854492188</v>
      </c>
      <c r="DF28" s="1">
        <v>1326.7149658203125</v>
      </c>
      <c r="DG28" s="1">
        <v>5362.0009765625</v>
      </c>
      <c r="DH28" s="1">
        <v>377.74798583984375</v>
      </c>
      <c r="DI28" s="1">
        <v>1806.7779541015625</v>
      </c>
      <c r="DJ28" s="1">
        <v>29.621000289916992</v>
      </c>
      <c r="DK28" s="1">
        <v>63.624000549316406</v>
      </c>
      <c r="DL28" s="1">
        <v>84.9219970703125</v>
      </c>
      <c r="DM28" s="1">
        <v>151.11799621582031</v>
      </c>
      <c r="DN28" s="1">
        <v>119.47699737548828</v>
      </c>
      <c r="DO28" s="1">
        <v>107.22200012207031</v>
      </c>
      <c r="DP28" s="1">
        <v>129.48800659179688</v>
      </c>
      <c r="DQ28" s="1">
        <v>90.667999267578125</v>
      </c>
      <c r="DR28" s="1">
        <v>77.48699951171875</v>
      </c>
      <c r="DS28" s="1">
        <v>107.50299835205078</v>
      </c>
      <c r="DT28" s="1">
        <v>134.89300537109375</v>
      </c>
      <c r="DU28" s="1">
        <v>146.4429931640625</v>
      </c>
      <c r="DV28" s="1">
        <v>191.36199951171875</v>
      </c>
      <c r="DW28" s="1">
        <v>100</v>
      </c>
      <c r="DX28" s="1">
        <v>6.8899998664855957</v>
      </c>
      <c r="DY28" s="1">
        <v>1.1299999952316284</v>
      </c>
      <c r="DZ28" s="1">
        <v>0.40999999642372131</v>
      </c>
      <c r="EA28" s="1">
        <v>3.8900001049041748</v>
      </c>
      <c r="EB28" s="1">
        <v>0.62000000476837158</v>
      </c>
      <c r="EC28" s="1">
        <v>0.31000000238418579</v>
      </c>
      <c r="ED28" s="1">
        <v>1.190000057220459</v>
      </c>
      <c r="EE28" s="1">
        <v>0.52999997138977051</v>
      </c>
      <c r="EF28" s="1">
        <v>4.9600000381469727</v>
      </c>
      <c r="EG28" s="1">
        <v>2.5</v>
      </c>
      <c r="EH28" s="1">
        <v>214.48262023925781</v>
      </c>
      <c r="EI28" s="1">
        <v>17.837747573852539</v>
      </c>
      <c r="EJ28" s="1">
        <v>21.655956268310547</v>
      </c>
      <c r="EK28" s="1">
        <v>25.982254028320312</v>
      </c>
      <c r="EL28" s="1">
        <v>67.968475341796875</v>
      </c>
      <c r="EM28" s="1">
        <v>47.009757995605469</v>
      </c>
      <c r="EN28" s="1">
        <v>64.447616577148438</v>
      </c>
      <c r="EO28" s="1">
        <v>40.618598937988281</v>
      </c>
      <c r="EP28" s="1">
        <v>76.30206298828125</v>
      </c>
      <c r="EQ28" s="1">
        <v>55.871376037597656</v>
      </c>
      <c r="ER28" s="1">
        <v>64.048393249511719</v>
      </c>
    </row>
    <row r="29" spans="1:148" s="1" customFormat="1" x14ac:dyDescent="0.2">
      <c r="A29" s="1">
        <v>28</v>
      </c>
      <c r="B29" s="1" t="s">
        <v>4</v>
      </c>
      <c r="C29" s="1" t="s">
        <v>438</v>
      </c>
      <c r="D29" s="1" t="s">
        <v>636</v>
      </c>
      <c r="E29" s="1" t="s">
        <v>441</v>
      </c>
      <c r="F29" s="1" t="s">
        <v>637</v>
      </c>
      <c r="G29" s="1">
        <v>15</v>
      </c>
      <c r="H29" s="1">
        <v>1.4970000350444934E-8</v>
      </c>
      <c r="I29" s="1">
        <v>1</v>
      </c>
      <c r="J29" s="1">
        <v>0.84869998693466187</v>
      </c>
      <c r="K29" s="1">
        <v>16.787900924682617</v>
      </c>
      <c r="L29" s="1">
        <v>10.364999771118164</v>
      </c>
      <c r="M29" s="1">
        <v>2048</v>
      </c>
      <c r="N29" s="1">
        <v>1536</v>
      </c>
      <c r="O29" s="1">
        <v>39.762001037597656</v>
      </c>
      <c r="P29" s="1">
        <v>1.6929999589920044</v>
      </c>
      <c r="Q29" s="1">
        <v>10.855999946594238</v>
      </c>
      <c r="R29" s="1">
        <v>25.83799934387207</v>
      </c>
      <c r="S29" s="1">
        <v>0.46399998664855957</v>
      </c>
      <c r="T29" s="1">
        <v>4.3229999542236328</v>
      </c>
      <c r="U29" s="1">
        <v>10.383000373840332</v>
      </c>
      <c r="V29" s="1">
        <v>1.6289999485015869</v>
      </c>
      <c r="W29" s="1">
        <v>1.5360000133514404</v>
      </c>
      <c r="X29" s="1">
        <v>-0.23399999737739563</v>
      </c>
      <c r="Y29" s="1">
        <v>0.10300000011920929</v>
      </c>
      <c r="Z29" s="1">
        <v>96.428993225097656</v>
      </c>
      <c r="AA29" s="1">
        <v>-0.24266558885574341</v>
      </c>
      <c r="AB29" s="1">
        <v>0.10681435465812683</v>
      </c>
      <c r="AC29" s="1">
        <v>1.5928819179534912</v>
      </c>
      <c r="AD29" s="1">
        <v>10.767509460449219</v>
      </c>
      <c r="AE29" s="1">
        <v>1.6893258094787598</v>
      </c>
      <c r="AF29" s="1">
        <v>11.258025169372559</v>
      </c>
      <c r="AG29" s="1">
        <v>41.234485626220703</v>
      </c>
      <c r="AH29" s="1">
        <v>4.4830913543701172</v>
      </c>
      <c r="AI29" s="1">
        <v>26.794845581054688</v>
      </c>
      <c r="AJ29" s="1">
        <v>0.48118308186531067</v>
      </c>
      <c r="AK29" s="1">
        <v>1.7556959390640259</v>
      </c>
      <c r="AL29" s="1">
        <v>6.3776001930236816</v>
      </c>
      <c r="AM29" s="1">
        <v>2.0524001121520996</v>
      </c>
      <c r="AN29" s="1">
        <v>0.31439998745918274</v>
      </c>
      <c r="AO29" s="1">
        <v>0.506600022315979</v>
      </c>
      <c r="AP29" s="1">
        <v>1.7843999862670898</v>
      </c>
      <c r="AQ29" s="1">
        <v>1.0334999561309814</v>
      </c>
      <c r="AR29" s="1">
        <v>3.4660999774932861</v>
      </c>
      <c r="AS29" s="1">
        <v>0.20430000126361847</v>
      </c>
      <c r="AT29" s="1">
        <v>6.3000001013278961E-2</v>
      </c>
      <c r="AU29" s="1">
        <v>-0.11919999867677689</v>
      </c>
      <c r="AV29" s="1">
        <v>2.8100000694394112E-2</v>
      </c>
      <c r="AW29" s="1">
        <v>23</v>
      </c>
      <c r="AX29" s="1">
        <v>-0.32699999213218689</v>
      </c>
      <c r="AY29" s="1">
        <v>0.10599999874830246</v>
      </c>
      <c r="AZ29" s="1">
        <v>1.6000000238418579</v>
      </c>
      <c r="BA29" s="1">
        <v>10.652999877929688</v>
      </c>
      <c r="BB29" s="1">
        <v>1.2649999856948853</v>
      </c>
      <c r="BC29" s="1">
        <v>10.96399974822998</v>
      </c>
      <c r="BD29" s="1">
        <v>37.896999359130859</v>
      </c>
      <c r="BE29" s="1">
        <v>3.7799999713897705</v>
      </c>
      <c r="BF29" s="1">
        <v>25.909999847412109</v>
      </c>
      <c r="BG29" s="1">
        <v>0.45199999213218689</v>
      </c>
      <c r="BH29" s="1">
        <v>1.593999981880188</v>
      </c>
      <c r="BI29" s="1">
        <v>1529</v>
      </c>
      <c r="BJ29" s="1">
        <v>679</v>
      </c>
      <c r="BK29" s="1">
        <v>9418</v>
      </c>
      <c r="BL29" s="1">
        <v>60571</v>
      </c>
      <c r="BM29" s="1">
        <v>835</v>
      </c>
      <c r="BN29" s="1">
        <v>26860</v>
      </c>
      <c r="BO29" s="1">
        <v>108624</v>
      </c>
      <c r="BP29" s="1">
        <v>7830</v>
      </c>
      <c r="BQ29" s="1">
        <v>36631</v>
      </c>
      <c r="BR29" s="1">
        <v>1351</v>
      </c>
      <c r="BS29" s="1">
        <v>1901</v>
      </c>
      <c r="BT29" s="1">
        <v>1337</v>
      </c>
      <c r="BU29" s="1">
        <v>127</v>
      </c>
      <c r="BV29" s="1">
        <v>275</v>
      </c>
      <c r="BW29" s="1">
        <v>372</v>
      </c>
      <c r="BX29" s="1">
        <v>37</v>
      </c>
      <c r="BY29" s="1">
        <v>302</v>
      </c>
      <c r="BZ29" s="1">
        <v>821</v>
      </c>
      <c r="CA29" s="1">
        <v>137</v>
      </c>
      <c r="CB29" s="1">
        <v>216</v>
      </c>
      <c r="CC29" s="1">
        <v>230</v>
      </c>
      <c r="CD29" s="1">
        <v>80</v>
      </c>
      <c r="CE29" s="1">
        <v>596</v>
      </c>
      <c r="CF29" s="1">
        <v>93</v>
      </c>
      <c r="CG29" s="1">
        <v>205</v>
      </c>
      <c r="CH29" s="1">
        <v>412</v>
      </c>
      <c r="CI29" s="1">
        <v>26</v>
      </c>
      <c r="CJ29" s="1">
        <v>159</v>
      </c>
      <c r="CK29" s="1">
        <v>341</v>
      </c>
      <c r="CL29" s="1">
        <v>91</v>
      </c>
      <c r="CM29" s="1">
        <v>174</v>
      </c>
      <c r="CN29" s="1">
        <v>191</v>
      </c>
      <c r="CO29" s="1">
        <v>65</v>
      </c>
      <c r="CP29" s="1">
        <v>186.62399291992188</v>
      </c>
      <c r="CQ29" s="1">
        <v>11</v>
      </c>
      <c r="CR29" s="1">
        <v>25.400999069213867</v>
      </c>
      <c r="CS29" s="1">
        <v>39.020000457763672</v>
      </c>
      <c r="CT29" s="1">
        <v>6.2150001525878906</v>
      </c>
      <c r="CU29" s="1">
        <v>23.302000045776367</v>
      </c>
      <c r="CV29" s="1">
        <v>60.700000762939453</v>
      </c>
      <c r="CW29" s="1">
        <v>10.413999557495117</v>
      </c>
      <c r="CX29" s="1">
        <v>19.530000686645508</v>
      </c>
      <c r="CY29" s="1">
        <v>14.729000091552734</v>
      </c>
      <c r="CZ29" s="1">
        <v>4.9050002098083496</v>
      </c>
      <c r="DA29" s="1">
        <v>-33.688999176025391</v>
      </c>
      <c r="DB29" s="1">
        <v>22.951999664306641</v>
      </c>
      <c r="DC29" s="1">
        <v>445.82998657226562</v>
      </c>
      <c r="DD29" s="1">
        <v>3003.258056640625</v>
      </c>
      <c r="DE29" s="1">
        <v>77.292999267578125</v>
      </c>
      <c r="DF29" s="1">
        <v>1321.884033203125</v>
      </c>
      <c r="DG29" s="1">
        <v>5406.42919921875</v>
      </c>
      <c r="DH29" s="1">
        <v>381.27099609375</v>
      </c>
      <c r="DI29" s="1">
        <v>1815.5150146484375</v>
      </c>
      <c r="DJ29" s="1">
        <v>30.306999206542969</v>
      </c>
      <c r="DK29" s="1">
        <v>58.465999603271484</v>
      </c>
      <c r="DL29" s="1">
        <v>84.9219970703125</v>
      </c>
      <c r="DM29" s="1">
        <v>151.11799621582031</v>
      </c>
      <c r="DN29" s="1">
        <v>119.47699737548828</v>
      </c>
      <c r="DO29" s="1">
        <v>107.22699737548828</v>
      </c>
      <c r="DP29" s="1">
        <v>129.48800659179688</v>
      </c>
      <c r="DQ29" s="1">
        <v>90.667999267578125</v>
      </c>
      <c r="DR29" s="1">
        <v>77.48699951171875</v>
      </c>
      <c r="DS29" s="1">
        <v>107.51300048828125</v>
      </c>
      <c r="DT29" s="1">
        <v>134.90400695800781</v>
      </c>
      <c r="DU29" s="1">
        <v>146.4429931640625</v>
      </c>
      <c r="DV29" s="1">
        <v>191.36199951171875</v>
      </c>
      <c r="DW29" s="1">
        <v>100</v>
      </c>
      <c r="DX29" s="1">
        <v>6.5300002098083496</v>
      </c>
      <c r="DY29" s="1">
        <v>1.1200000047683716</v>
      </c>
      <c r="DZ29" s="1">
        <v>0.40999999642372131</v>
      </c>
      <c r="EA29" s="1">
        <v>3.869999885559082</v>
      </c>
      <c r="EB29" s="1">
        <v>0.62999999523162842</v>
      </c>
      <c r="EC29" s="1">
        <v>0.31000000238418579</v>
      </c>
      <c r="ED29" s="1">
        <v>1.1799999475479126</v>
      </c>
      <c r="EE29" s="1">
        <v>0.52999997138977051</v>
      </c>
      <c r="EF29" s="1">
        <v>4.8400001525878906</v>
      </c>
      <c r="EG29" s="1">
        <v>2.5799999237060547</v>
      </c>
      <c r="EH29" s="1">
        <v>221.86187744140625</v>
      </c>
      <c r="EI29" s="1">
        <v>18.043972015380859</v>
      </c>
      <c r="EJ29" s="1">
        <v>21.396402359008789</v>
      </c>
      <c r="EK29" s="1">
        <v>26.236984252929688</v>
      </c>
      <c r="EL29" s="1">
        <v>68.304512023925781</v>
      </c>
      <c r="EM29" s="1">
        <v>47.383350372314453</v>
      </c>
      <c r="EN29" s="1">
        <v>64.664772033691406</v>
      </c>
      <c r="EO29" s="1">
        <v>37.861392974853516</v>
      </c>
      <c r="EP29" s="1">
        <v>74.679275512695312</v>
      </c>
      <c r="EQ29" s="1">
        <v>55.338554382324219</v>
      </c>
      <c r="ER29" s="1">
        <v>58.329341888427734</v>
      </c>
    </row>
    <row r="30" spans="1:148" s="1" customFormat="1" x14ac:dyDescent="0.2">
      <c r="A30" s="1">
        <v>29</v>
      </c>
      <c r="B30" s="1" t="s">
        <v>4</v>
      </c>
      <c r="C30" s="1" t="s">
        <v>438</v>
      </c>
      <c r="D30" s="1" t="s">
        <v>638</v>
      </c>
      <c r="E30" s="1" t="s">
        <v>441</v>
      </c>
      <c r="F30" s="1" t="s">
        <v>639</v>
      </c>
      <c r="G30" s="1">
        <v>15</v>
      </c>
      <c r="H30" s="1">
        <v>1.4970000350444934E-8</v>
      </c>
      <c r="I30" s="1">
        <v>1</v>
      </c>
      <c r="J30" s="1">
        <v>0.33669999241828918</v>
      </c>
      <c r="K30" s="1">
        <v>17.356700897216797</v>
      </c>
      <c r="L30" s="1">
        <v>10.368499755859375</v>
      </c>
      <c r="M30" s="1">
        <v>2048</v>
      </c>
      <c r="N30" s="1">
        <v>1536</v>
      </c>
      <c r="O30" s="1">
        <v>39.673999786376953</v>
      </c>
      <c r="P30" s="1">
        <v>1.8190000057220459</v>
      </c>
      <c r="Q30" s="1">
        <v>10.937999725341797</v>
      </c>
      <c r="R30" s="1">
        <v>25.503999710083008</v>
      </c>
      <c r="S30" s="1">
        <v>0.5130000114440918</v>
      </c>
      <c r="T30" s="1">
        <v>4.1050000190734863</v>
      </c>
      <c r="U30" s="1">
        <v>10.277999877929688</v>
      </c>
      <c r="V30" s="1">
        <v>1.5980000495910645</v>
      </c>
      <c r="W30" s="1">
        <v>1.4889999628067017</v>
      </c>
      <c r="X30" s="1">
        <v>-0.23100000619888306</v>
      </c>
      <c r="Y30" s="1">
        <v>0.10499999672174454</v>
      </c>
      <c r="Z30" s="1">
        <v>95.864997863769531</v>
      </c>
      <c r="AA30" s="1">
        <v>-0.24096386134624481</v>
      </c>
      <c r="AB30" s="1">
        <v>0.1095290333032608</v>
      </c>
      <c r="AC30" s="1">
        <v>1.5532258749008179</v>
      </c>
      <c r="AD30" s="1">
        <v>10.72132682800293</v>
      </c>
      <c r="AE30" s="1">
        <v>1.6669275760650635</v>
      </c>
      <c r="AF30" s="1">
        <v>11.409795761108398</v>
      </c>
      <c r="AG30" s="1">
        <v>41.385280609130859</v>
      </c>
      <c r="AH30" s="1">
        <v>4.2820634841918945</v>
      </c>
      <c r="AI30" s="1">
        <v>26.604080200195312</v>
      </c>
      <c r="AJ30" s="1">
        <v>0.53512758016586304</v>
      </c>
      <c r="AK30" s="1">
        <v>1.8974599838256836</v>
      </c>
      <c r="AL30" s="1">
        <v>6.3892998695373535</v>
      </c>
      <c r="AM30" s="1">
        <v>2.0762999057769775</v>
      </c>
      <c r="AN30" s="1">
        <v>0.3059999942779541</v>
      </c>
      <c r="AO30" s="1">
        <v>0.49900001287460327</v>
      </c>
      <c r="AP30" s="1">
        <v>1.7734999656677246</v>
      </c>
      <c r="AQ30" s="1">
        <v>0.98559999465942383</v>
      </c>
      <c r="AR30" s="1">
        <v>3.434999942779541</v>
      </c>
      <c r="AS30" s="1">
        <v>0.22030000388622284</v>
      </c>
      <c r="AT30" s="1">
        <v>6.9899998605251312E-2</v>
      </c>
      <c r="AU30" s="1">
        <v>-0.11800000071525574</v>
      </c>
      <c r="AV30" s="1">
        <v>2.8699999675154686E-2</v>
      </c>
      <c r="AW30" s="1">
        <v>23</v>
      </c>
      <c r="AX30" s="1">
        <v>-0.32199999690055847</v>
      </c>
      <c r="AY30" s="1">
        <v>0.10700000077486038</v>
      </c>
      <c r="AZ30" s="1">
        <v>1.5509999990463257</v>
      </c>
      <c r="BA30" s="1">
        <v>10.545999526977539</v>
      </c>
      <c r="BB30" s="1">
        <v>1.2410000562667847</v>
      </c>
      <c r="BC30" s="1">
        <v>11.064999580383301</v>
      </c>
      <c r="BD30" s="1">
        <v>37.830001831054688</v>
      </c>
      <c r="BE30" s="1">
        <v>3.5920000076293945</v>
      </c>
      <c r="BF30" s="1">
        <v>25.572000503540039</v>
      </c>
      <c r="BG30" s="1">
        <v>0.5</v>
      </c>
      <c r="BH30" s="1">
        <v>1.7120000123977661</v>
      </c>
      <c r="BI30" s="1">
        <v>1492</v>
      </c>
      <c r="BJ30" s="1">
        <v>658</v>
      </c>
      <c r="BK30" s="1">
        <v>9151</v>
      </c>
      <c r="BL30" s="1">
        <v>59976</v>
      </c>
      <c r="BM30" s="1">
        <v>818</v>
      </c>
      <c r="BN30" s="1">
        <v>27100</v>
      </c>
      <c r="BO30" s="1">
        <v>108439</v>
      </c>
      <c r="BP30" s="1">
        <v>7454</v>
      </c>
      <c r="BQ30" s="1">
        <v>36134</v>
      </c>
      <c r="BR30" s="1">
        <v>1414</v>
      </c>
      <c r="BS30" s="1">
        <v>2054</v>
      </c>
      <c r="BT30" s="1">
        <v>1349</v>
      </c>
      <c r="BU30" s="1">
        <v>103</v>
      </c>
      <c r="BV30" s="1">
        <v>276</v>
      </c>
      <c r="BW30" s="1">
        <v>423</v>
      </c>
      <c r="BX30" s="1">
        <v>33</v>
      </c>
      <c r="BY30" s="1">
        <v>288</v>
      </c>
      <c r="BZ30" s="1">
        <v>824</v>
      </c>
      <c r="CA30" s="1">
        <v>118</v>
      </c>
      <c r="CB30" s="1">
        <v>217</v>
      </c>
      <c r="CC30" s="1">
        <v>218</v>
      </c>
      <c r="CD30" s="1">
        <v>87</v>
      </c>
      <c r="CE30" s="1">
        <v>547</v>
      </c>
      <c r="CF30" s="1">
        <v>88</v>
      </c>
      <c r="CG30" s="1">
        <v>212</v>
      </c>
      <c r="CH30" s="1">
        <v>355</v>
      </c>
      <c r="CI30" s="1">
        <v>27</v>
      </c>
      <c r="CJ30" s="1">
        <v>171</v>
      </c>
      <c r="CK30" s="1">
        <v>342</v>
      </c>
      <c r="CL30" s="1">
        <v>100</v>
      </c>
      <c r="CM30" s="1">
        <v>147</v>
      </c>
      <c r="CN30" s="1">
        <v>160</v>
      </c>
      <c r="CO30" s="1">
        <v>83</v>
      </c>
      <c r="CP30" s="1">
        <v>182.36799621582031</v>
      </c>
      <c r="CQ30" s="1">
        <v>9.5500001907348633</v>
      </c>
      <c r="CR30" s="1">
        <v>25.680999755859375</v>
      </c>
      <c r="CS30" s="1">
        <v>39.21099853515625</v>
      </c>
      <c r="CT30" s="1">
        <v>5.9539999961853027</v>
      </c>
      <c r="CU30" s="1">
        <v>23.156000137329102</v>
      </c>
      <c r="CV30" s="1">
        <v>60.910999298095703</v>
      </c>
      <c r="CW30" s="1">
        <v>10.513999938964844</v>
      </c>
      <c r="CX30" s="1">
        <v>18.25</v>
      </c>
      <c r="CY30" s="1">
        <v>13.633999824523926</v>
      </c>
      <c r="CZ30" s="1">
        <v>5.685999870300293</v>
      </c>
      <c r="DA30" s="1">
        <v>-33.134998321533203</v>
      </c>
      <c r="DB30" s="1">
        <v>23.35099983215332</v>
      </c>
      <c r="DC30" s="1">
        <v>432.18099975585938</v>
      </c>
      <c r="DD30" s="1">
        <v>2973.048095703125</v>
      </c>
      <c r="DE30" s="1">
        <v>75.853996276855469</v>
      </c>
      <c r="DF30" s="1">
        <v>1334.0689697265625</v>
      </c>
      <c r="DG30" s="1">
        <v>5396.84521484375</v>
      </c>
      <c r="DH30" s="1">
        <v>362.35400390625</v>
      </c>
      <c r="DI30" s="1">
        <v>1791.8509521484375</v>
      </c>
      <c r="DJ30" s="1">
        <v>33.500999450683594</v>
      </c>
      <c r="DK30" s="1">
        <v>62.785999298095703</v>
      </c>
      <c r="DL30" s="1">
        <v>84.9219970703125</v>
      </c>
      <c r="DM30" s="1">
        <v>151.11799621582031</v>
      </c>
      <c r="DN30" s="1">
        <v>119.47699737548828</v>
      </c>
      <c r="DO30" s="1">
        <v>107.22200012207031</v>
      </c>
      <c r="DP30" s="1">
        <v>129.48800659179688</v>
      </c>
      <c r="DQ30" s="1">
        <v>90.679000854492188</v>
      </c>
      <c r="DR30" s="1">
        <v>77.48699951171875</v>
      </c>
      <c r="DS30" s="1">
        <v>107.49800109863281</v>
      </c>
      <c r="DT30" s="1">
        <v>134.875</v>
      </c>
      <c r="DU30" s="1">
        <v>146.4429931640625</v>
      </c>
      <c r="DV30" s="1">
        <v>191.36199951171875</v>
      </c>
      <c r="DW30" s="1">
        <v>100</v>
      </c>
      <c r="DX30" s="1">
        <v>6.2399997711181641</v>
      </c>
      <c r="DY30" s="1">
        <v>1.1399999856948853</v>
      </c>
      <c r="DZ30" s="1">
        <v>0.41999998688697815</v>
      </c>
      <c r="EA30" s="1">
        <v>3.9100000858306885</v>
      </c>
      <c r="EB30" s="1">
        <v>0.62000000476837158</v>
      </c>
      <c r="EC30" s="1">
        <v>0.31000000238418579</v>
      </c>
      <c r="ED30" s="1">
        <v>1.2100000381469727</v>
      </c>
      <c r="EE30" s="1">
        <v>0.52999997138977051</v>
      </c>
      <c r="EF30" s="1">
        <v>4.4099998474121094</v>
      </c>
      <c r="EG30" s="1">
        <v>2.5099999904632568</v>
      </c>
      <c r="EH30" s="1">
        <v>219.31748962402344</v>
      </c>
      <c r="EI30" s="1">
        <v>16.812700271606445</v>
      </c>
      <c r="EJ30" s="1">
        <v>21.514007568359375</v>
      </c>
      <c r="EK30" s="1">
        <v>26.301122665405273</v>
      </c>
      <c r="EL30" s="1">
        <v>66.854896545410156</v>
      </c>
      <c r="EM30" s="1">
        <v>47.23468017578125</v>
      </c>
      <c r="EN30" s="1">
        <v>64.777069091796875</v>
      </c>
      <c r="EO30" s="1">
        <v>38.042739868164062</v>
      </c>
      <c r="EP30" s="1">
        <v>72.190559387207031</v>
      </c>
      <c r="EQ30" s="1">
        <v>53.241806030273438</v>
      </c>
      <c r="ER30" s="1">
        <v>62.801643371582031</v>
      </c>
    </row>
    <row r="31" spans="1:148" s="1" customFormat="1" x14ac:dyDescent="0.2">
      <c r="A31" s="1">
        <v>30</v>
      </c>
      <c r="B31" s="1" t="s">
        <v>4</v>
      </c>
      <c r="C31" s="1" t="s">
        <v>438</v>
      </c>
      <c r="D31" s="1" t="s">
        <v>640</v>
      </c>
      <c r="E31" s="1" t="s">
        <v>441</v>
      </c>
      <c r="F31" s="1" t="s">
        <v>641</v>
      </c>
      <c r="G31" s="1">
        <v>15</v>
      </c>
      <c r="H31" s="1">
        <v>1.4979999463093918E-8</v>
      </c>
      <c r="I31" s="1">
        <v>1</v>
      </c>
      <c r="J31" s="1">
        <v>0.27000001072883606</v>
      </c>
      <c r="K31" s="1">
        <v>18.057899475097656</v>
      </c>
      <c r="L31" s="1">
        <v>10.368000030517578</v>
      </c>
      <c r="M31" s="1">
        <v>2048</v>
      </c>
      <c r="N31" s="1">
        <v>1536</v>
      </c>
      <c r="O31" s="1">
        <v>39.729999542236328</v>
      </c>
      <c r="P31" s="1">
        <v>1.5460000038146973</v>
      </c>
      <c r="Q31" s="1">
        <v>10.864999771118164</v>
      </c>
      <c r="R31" s="1">
        <v>25.670999526977539</v>
      </c>
      <c r="S31" s="1">
        <v>0.460999995470047</v>
      </c>
      <c r="T31" s="1">
        <v>4.1589999198913574</v>
      </c>
      <c r="U31" s="1">
        <v>10.281000137329102</v>
      </c>
      <c r="V31" s="1">
        <v>1.5429999828338623</v>
      </c>
      <c r="W31" s="1">
        <v>1.5049999952316284</v>
      </c>
      <c r="X31" s="1">
        <v>-0.20900000631809235</v>
      </c>
      <c r="Y31" s="1">
        <v>9.6000000834465027E-2</v>
      </c>
      <c r="Z31" s="1">
        <v>95.7139892578125</v>
      </c>
      <c r="AA31" s="1">
        <v>-0.21835888922214508</v>
      </c>
      <c r="AB31" s="1">
        <v>0.10029882192611694</v>
      </c>
      <c r="AC31" s="1">
        <v>1.5723929405212402</v>
      </c>
      <c r="AD31" s="1">
        <v>10.741376876831055</v>
      </c>
      <c r="AE31" s="1">
        <v>1.6120946407318115</v>
      </c>
      <c r="AF31" s="1">
        <v>11.351527214050293</v>
      </c>
      <c r="AG31" s="1">
        <v>41.509082794189453</v>
      </c>
      <c r="AH31" s="1">
        <v>4.3452372550964355</v>
      </c>
      <c r="AI31" s="1">
        <v>26.820531845092773</v>
      </c>
      <c r="AJ31" s="1">
        <v>0.48164328932762146</v>
      </c>
      <c r="AK31" s="1">
        <v>1.6152288913726807</v>
      </c>
      <c r="AL31" s="1">
        <v>6.4113998413085938</v>
      </c>
      <c r="AM31" s="1">
        <v>2.0666000843048096</v>
      </c>
      <c r="AN31" s="1">
        <v>0.30979999899864197</v>
      </c>
      <c r="AO31" s="1">
        <v>0.4828999936580658</v>
      </c>
      <c r="AP31" s="1">
        <v>1.7776999473571777</v>
      </c>
      <c r="AQ31" s="1">
        <v>1.0003999471664429</v>
      </c>
      <c r="AR31" s="1">
        <v>3.4646000862121582</v>
      </c>
      <c r="AS31" s="1">
        <v>0.18760000169277191</v>
      </c>
      <c r="AT31" s="1">
        <v>6.3000001013278961E-2</v>
      </c>
      <c r="AU31" s="1">
        <v>-0.10700000077486038</v>
      </c>
      <c r="AV31" s="1">
        <v>2.6399999856948853E-2</v>
      </c>
      <c r="AW31" s="1">
        <v>23</v>
      </c>
      <c r="AX31" s="1">
        <v>-0.29199999570846558</v>
      </c>
      <c r="AY31" s="1">
        <v>9.8999999463558197E-2</v>
      </c>
      <c r="AZ31" s="1">
        <v>1.5659999847412109</v>
      </c>
      <c r="BA31" s="1">
        <v>10.545999526977539</v>
      </c>
      <c r="BB31" s="1">
        <v>1.1979999542236328</v>
      </c>
      <c r="BC31" s="1">
        <v>10.986000061035156</v>
      </c>
      <c r="BD31" s="1">
        <v>37.879001617431641</v>
      </c>
      <c r="BE31" s="1">
        <v>3.6380000114440918</v>
      </c>
      <c r="BF31" s="1">
        <v>25.740999221801758</v>
      </c>
      <c r="BG31" s="1">
        <v>0.44900000095367432</v>
      </c>
      <c r="BH31" s="1">
        <v>1.4550000429153442</v>
      </c>
      <c r="BI31" s="1">
        <v>1471</v>
      </c>
      <c r="BJ31" s="1">
        <v>634</v>
      </c>
      <c r="BK31" s="1">
        <v>9234</v>
      </c>
      <c r="BL31" s="1">
        <v>59997</v>
      </c>
      <c r="BM31" s="1">
        <v>789</v>
      </c>
      <c r="BN31" s="1">
        <v>26934</v>
      </c>
      <c r="BO31" s="1">
        <v>108641</v>
      </c>
      <c r="BP31" s="1">
        <v>7574</v>
      </c>
      <c r="BQ31" s="1">
        <v>36426</v>
      </c>
      <c r="BR31" s="1">
        <v>1372</v>
      </c>
      <c r="BS31" s="1">
        <v>1771</v>
      </c>
      <c r="BT31" s="1">
        <v>1258</v>
      </c>
      <c r="BU31" s="1">
        <v>106</v>
      </c>
      <c r="BV31" s="1">
        <v>269</v>
      </c>
      <c r="BW31" s="1">
        <v>398</v>
      </c>
      <c r="BX31" s="1">
        <v>32</v>
      </c>
      <c r="BY31" s="1">
        <v>303</v>
      </c>
      <c r="BZ31" s="1">
        <v>813</v>
      </c>
      <c r="CA31" s="1">
        <v>156</v>
      </c>
      <c r="CB31" s="1">
        <v>205</v>
      </c>
      <c r="CC31" s="1">
        <v>238</v>
      </c>
      <c r="CD31" s="1">
        <v>84</v>
      </c>
      <c r="CE31" s="1">
        <v>576</v>
      </c>
      <c r="CF31" s="1">
        <v>99</v>
      </c>
      <c r="CG31" s="1">
        <v>214</v>
      </c>
      <c r="CH31" s="1">
        <v>363</v>
      </c>
      <c r="CI31" s="1">
        <v>25</v>
      </c>
      <c r="CJ31" s="1">
        <v>162</v>
      </c>
      <c r="CK31" s="1">
        <v>346</v>
      </c>
      <c r="CL31" s="1">
        <v>100</v>
      </c>
      <c r="CM31" s="1">
        <v>192</v>
      </c>
      <c r="CN31" s="1">
        <v>220</v>
      </c>
      <c r="CO31" s="1">
        <v>85</v>
      </c>
      <c r="CP31" s="1">
        <v>177.25399780273438</v>
      </c>
      <c r="CQ31" s="1">
        <v>10.25</v>
      </c>
      <c r="CR31" s="1">
        <v>25.250999450683594</v>
      </c>
      <c r="CS31" s="1">
        <v>38.21099853515625</v>
      </c>
      <c r="CT31" s="1">
        <v>5.6459999084472656</v>
      </c>
      <c r="CU31" s="1">
        <v>23.49799919128418</v>
      </c>
      <c r="CV31" s="1">
        <v>60.479000091552734</v>
      </c>
      <c r="CW31" s="1">
        <v>11.600000381469727</v>
      </c>
      <c r="CX31" s="1">
        <v>19.860000610351562</v>
      </c>
      <c r="CY31" s="1">
        <v>15.588000297546387</v>
      </c>
      <c r="CZ31" s="1">
        <v>5.629000186920166</v>
      </c>
      <c r="DA31" s="1">
        <v>-30.121000289916992</v>
      </c>
      <c r="DB31" s="1">
        <v>21.451000213623047</v>
      </c>
      <c r="DC31" s="1">
        <v>436.76699829101562</v>
      </c>
      <c r="DD31" s="1">
        <v>2975.10791015625</v>
      </c>
      <c r="DE31" s="1">
        <v>73.261001586914062</v>
      </c>
      <c r="DF31" s="1">
        <v>1325.4000244140625</v>
      </c>
      <c r="DG31" s="1">
        <v>5407.509765625</v>
      </c>
      <c r="DH31" s="1">
        <v>367.27301025390625</v>
      </c>
      <c r="DI31" s="1">
        <v>1804.89697265625</v>
      </c>
      <c r="DJ31" s="1">
        <v>30.148000717163086</v>
      </c>
      <c r="DK31" s="1">
        <v>53.408000946044922</v>
      </c>
      <c r="DL31" s="1">
        <v>84.9219970703125</v>
      </c>
      <c r="DM31" s="1">
        <v>151.11799621582031</v>
      </c>
      <c r="DN31" s="1">
        <v>119.47699737548828</v>
      </c>
      <c r="DO31" s="1">
        <v>107.20200347900391</v>
      </c>
      <c r="DP31" s="1">
        <v>129.48800659179688</v>
      </c>
      <c r="DQ31" s="1">
        <v>90.683998107910156</v>
      </c>
      <c r="DR31" s="1">
        <v>77.48699951171875</v>
      </c>
      <c r="DS31" s="1">
        <v>107.50299835205078</v>
      </c>
      <c r="DT31" s="1">
        <v>134.9429931640625</v>
      </c>
      <c r="DU31" s="1">
        <v>146.4429931640625</v>
      </c>
      <c r="DV31" s="1">
        <v>191.36199951171875</v>
      </c>
      <c r="DW31" s="1">
        <v>100</v>
      </c>
      <c r="DX31" s="1">
        <v>6.75</v>
      </c>
      <c r="DY31" s="1">
        <v>1.1399999856948853</v>
      </c>
      <c r="DZ31" s="1">
        <v>0.41999998688697815</v>
      </c>
      <c r="EA31" s="1">
        <v>3.9700000286102295</v>
      </c>
      <c r="EB31" s="1">
        <v>0.62999999523162842</v>
      </c>
      <c r="EC31" s="1">
        <v>0.31000000238418579</v>
      </c>
      <c r="ED31" s="1">
        <v>1.2000000476837158</v>
      </c>
      <c r="EE31" s="1">
        <v>0.52999997138977051</v>
      </c>
      <c r="EF31" s="1">
        <v>4.9200000762939453</v>
      </c>
      <c r="EG31" s="1">
        <v>2.75</v>
      </c>
      <c r="EH31" s="1">
        <v>216.22056579589844</v>
      </c>
      <c r="EI31" s="1">
        <v>17.417976379394531</v>
      </c>
      <c r="EJ31" s="1">
        <v>21.333133697509766</v>
      </c>
      <c r="EK31" s="1">
        <v>25.96357536315918</v>
      </c>
      <c r="EL31" s="1">
        <v>65.102737426757812</v>
      </c>
      <c r="EM31" s="1">
        <v>47.582210540771484</v>
      </c>
      <c r="EN31" s="1">
        <v>64.546943664550781</v>
      </c>
      <c r="EO31" s="1">
        <v>39.959201812744141</v>
      </c>
      <c r="EP31" s="1">
        <v>75.307563781738281</v>
      </c>
      <c r="EQ31" s="1">
        <v>56.929370880126953</v>
      </c>
      <c r="ER31" s="1">
        <v>62.486068725585938</v>
      </c>
    </row>
    <row r="32" spans="1:148" s="1" customFormat="1" x14ac:dyDescent="0.2">
      <c r="A32" s="1">
        <v>31</v>
      </c>
      <c r="B32" s="1" t="s">
        <v>4</v>
      </c>
      <c r="C32" s="1" t="s">
        <v>438</v>
      </c>
      <c r="D32" s="1" t="s">
        <v>642</v>
      </c>
      <c r="E32" s="1" t="s">
        <v>441</v>
      </c>
      <c r="F32" s="1" t="s">
        <v>643</v>
      </c>
      <c r="G32" s="1">
        <v>15</v>
      </c>
      <c r="H32" s="1">
        <v>1.4979999463093918E-8</v>
      </c>
      <c r="I32" s="1">
        <v>1</v>
      </c>
      <c r="J32" s="1">
        <v>-0.11940000206232071</v>
      </c>
      <c r="K32" s="1">
        <v>18.264999389648438</v>
      </c>
      <c r="L32" s="1">
        <v>10.371000289916992</v>
      </c>
      <c r="M32" s="1">
        <v>2048</v>
      </c>
      <c r="N32" s="1">
        <v>1536</v>
      </c>
      <c r="O32" s="1">
        <v>39.638999938964844</v>
      </c>
      <c r="P32" s="1">
        <v>1.6289999485015869</v>
      </c>
      <c r="Q32" s="1">
        <v>10.958000183105469</v>
      </c>
      <c r="R32" s="1">
        <v>25.913999557495117</v>
      </c>
      <c r="S32" s="1">
        <v>0.45600000023841858</v>
      </c>
      <c r="T32" s="1">
        <v>4.2899999618530273</v>
      </c>
      <c r="U32" s="1">
        <v>10.423000335693359</v>
      </c>
      <c r="V32" s="1">
        <v>1.5989999771118164</v>
      </c>
      <c r="W32" s="1">
        <v>1.5140000581741333</v>
      </c>
      <c r="X32" s="1">
        <v>-0.20299999415874481</v>
      </c>
      <c r="Y32" s="1">
        <v>9.8999999463558197E-2</v>
      </c>
      <c r="Z32" s="1">
        <v>96.380996704101562</v>
      </c>
      <c r="AA32" s="1">
        <v>-0.21062241494655609</v>
      </c>
      <c r="AB32" s="1">
        <v>0.10271734744310379</v>
      </c>
      <c r="AC32" s="1">
        <v>1.5708491802215576</v>
      </c>
      <c r="AD32" s="1">
        <v>10.814373016357422</v>
      </c>
      <c r="AE32" s="1">
        <v>1.6590406894683838</v>
      </c>
      <c r="AF32" s="1">
        <v>11.369462013244629</v>
      </c>
      <c r="AG32" s="1">
        <v>41.127403259277344</v>
      </c>
      <c r="AH32" s="1">
        <v>4.451085090637207</v>
      </c>
      <c r="AI32" s="1">
        <v>26.887041091918945</v>
      </c>
      <c r="AJ32" s="1">
        <v>0.47312229871749878</v>
      </c>
      <c r="AK32" s="1">
        <v>1.6901671886444092</v>
      </c>
      <c r="AL32" s="1">
        <v>6.364799976348877</v>
      </c>
      <c r="AM32" s="1">
        <v>2.0739998817443848</v>
      </c>
      <c r="AN32" s="1">
        <v>0.31009998917579651</v>
      </c>
      <c r="AO32" s="1">
        <v>0.49790000915527344</v>
      </c>
      <c r="AP32" s="1">
        <v>1.7933000326156616</v>
      </c>
      <c r="AQ32" s="1">
        <v>1.0267000198364258</v>
      </c>
      <c r="AR32" s="1">
        <v>3.4798998832702637</v>
      </c>
      <c r="AS32" s="1">
        <v>0.19670000672340393</v>
      </c>
      <c r="AT32" s="1">
        <v>6.210000067949295E-2</v>
      </c>
      <c r="AU32" s="1">
        <v>-0.10320000350475311</v>
      </c>
      <c r="AV32" s="1">
        <v>2.7100000530481339E-2</v>
      </c>
      <c r="AW32" s="1">
        <v>23</v>
      </c>
      <c r="AX32" s="1">
        <v>-0.28299999237060547</v>
      </c>
      <c r="AY32" s="1">
        <v>0.10199999809265137</v>
      </c>
      <c r="AZ32" s="1">
        <v>1.5770000219345093</v>
      </c>
      <c r="BA32" s="1">
        <v>10.696000099182129</v>
      </c>
      <c r="BB32" s="1">
        <v>1.2410000562667847</v>
      </c>
      <c r="BC32" s="1">
        <v>11.067000389099121</v>
      </c>
      <c r="BD32" s="1">
        <v>37.763999938964844</v>
      </c>
      <c r="BE32" s="1">
        <v>3.75</v>
      </c>
      <c r="BF32" s="1">
        <v>25.988000869750977</v>
      </c>
      <c r="BG32" s="1">
        <v>0.44499999284744263</v>
      </c>
      <c r="BH32" s="1">
        <v>1.534000039100647</v>
      </c>
      <c r="BI32" s="1">
        <v>1498</v>
      </c>
      <c r="BJ32" s="1">
        <v>661</v>
      </c>
      <c r="BK32" s="1">
        <v>9270</v>
      </c>
      <c r="BL32" s="1">
        <v>60826</v>
      </c>
      <c r="BM32" s="1">
        <v>807</v>
      </c>
      <c r="BN32" s="1">
        <v>27101</v>
      </c>
      <c r="BO32" s="1">
        <v>108321</v>
      </c>
      <c r="BP32" s="1">
        <v>7800</v>
      </c>
      <c r="BQ32" s="1">
        <v>36772</v>
      </c>
      <c r="BR32" s="1">
        <v>1343</v>
      </c>
      <c r="BS32" s="1">
        <v>1860</v>
      </c>
      <c r="BT32" s="1">
        <v>1261</v>
      </c>
      <c r="BU32" s="1">
        <v>122</v>
      </c>
      <c r="BV32" s="1">
        <v>259</v>
      </c>
      <c r="BW32" s="1">
        <v>397</v>
      </c>
      <c r="BX32" s="1">
        <v>36</v>
      </c>
      <c r="BY32" s="1">
        <v>283</v>
      </c>
      <c r="BZ32" s="1">
        <v>813</v>
      </c>
      <c r="CA32" s="1">
        <v>135</v>
      </c>
      <c r="CB32" s="1">
        <v>207</v>
      </c>
      <c r="CC32" s="1">
        <v>242</v>
      </c>
      <c r="CD32" s="1">
        <v>82</v>
      </c>
      <c r="CE32" s="1">
        <v>590</v>
      </c>
      <c r="CF32" s="1">
        <v>96</v>
      </c>
      <c r="CG32" s="1">
        <v>203</v>
      </c>
      <c r="CH32" s="1">
        <v>358</v>
      </c>
      <c r="CI32" s="1">
        <v>14</v>
      </c>
      <c r="CJ32" s="1">
        <v>153</v>
      </c>
      <c r="CK32" s="1">
        <v>351</v>
      </c>
      <c r="CL32" s="1">
        <v>109</v>
      </c>
      <c r="CM32" s="1">
        <v>191</v>
      </c>
      <c r="CN32" s="1">
        <v>164</v>
      </c>
      <c r="CO32" s="1">
        <v>91</v>
      </c>
      <c r="CP32" s="1">
        <v>179.05400085449219</v>
      </c>
      <c r="CQ32" s="1">
        <v>10.899999618530273</v>
      </c>
      <c r="CR32" s="1">
        <v>24.221000671386719</v>
      </c>
      <c r="CS32" s="1">
        <v>37.929000854492188</v>
      </c>
      <c r="CT32" s="1">
        <v>4.8309998512268066</v>
      </c>
      <c r="CU32" s="1">
        <v>22.028999328613281</v>
      </c>
      <c r="CV32" s="1">
        <v>60.701999664306641</v>
      </c>
      <c r="CW32" s="1">
        <v>11.642999649047852</v>
      </c>
      <c r="CX32" s="1">
        <v>19.91200065612793</v>
      </c>
      <c r="CY32" s="1">
        <v>14.923999786376953</v>
      </c>
      <c r="CZ32" s="1">
        <v>5.7239999771118164</v>
      </c>
      <c r="DA32" s="1">
        <v>-29.221000671386719</v>
      </c>
      <c r="DB32" s="1">
        <v>22.150999069213867</v>
      </c>
      <c r="DC32" s="1">
        <v>439.5989990234375</v>
      </c>
      <c r="DD32" s="1">
        <v>3017.215087890625</v>
      </c>
      <c r="DE32" s="1">
        <v>75.876998901367188</v>
      </c>
      <c r="DF32" s="1">
        <v>1335.2469482421875</v>
      </c>
      <c r="DG32" s="1">
        <v>5391.0751953125</v>
      </c>
      <c r="DH32" s="1">
        <v>378.54098510742188</v>
      </c>
      <c r="DI32" s="1">
        <v>1822.2110595703125</v>
      </c>
      <c r="DJ32" s="1">
        <v>29.843999862670898</v>
      </c>
      <c r="DK32" s="1">
        <v>56.279998779296875</v>
      </c>
      <c r="DL32" s="1">
        <v>84.9219970703125</v>
      </c>
      <c r="DM32" s="1">
        <v>151.11799621582031</v>
      </c>
      <c r="DN32" s="1">
        <v>119.47699737548828</v>
      </c>
      <c r="DO32" s="1">
        <v>107.21700286865234</v>
      </c>
      <c r="DP32" s="1">
        <v>129.48800659179688</v>
      </c>
      <c r="DQ32" s="1">
        <v>90.683998107910156</v>
      </c>
      <c r="DR32" s="1">
        <v>77.498001098632812</v>
      </c>
      <c r="DS32" s="1">
        <v>107.50299835205078</v>
      </c>
      <c r="DT32" s="1">
        <v>134.91999816894531</v>
      </c>
      <c r="DU32" s="1">
        <v>146.4429931640625</v>
      </c>
      <c r="DV32" s="1">
        <v>191.36199951171875</v>
      </c>
      <c r="DW32" s="1">
        <v>100</v>
      </c>
      <c r="DX32" s="1">
        <v>6.690000057220459</v>
      </c>
      <c r="DY32" s="1">
        <v>1.1299999952316284</v>
      </c>
      <c r="DZ32" s="1">
        <v>0.40999999642372131</v>
      </c>
      <c r="EA32" s="1">
        <v>3.8499999046325684</v>
      </c>
      <c r="EB32" s="1">
        <v>0.62000000476837158</v>
      </c>
      <c r="EC32" s="1">
        <v>0.31000000238418579</v>
      </c>
      <c r="ED32" s="1">
        <v>1.190000057220459</v>
      </c>
      <c r="EE32" s="1">
        <v>0.52999997138977051</v>
      </c>
      <c r="EF32" s="1">
        <v>4.929999828338623</v>
      </c>
      <c r="EG32" s="1">
        <v>2.6700000762939453</v>
      </c>
      <c r="EH32" s="1">
        <v>217.31562805175781</v>
      </c>
      <c r="EI32" s="1">
        <v>17.961767196655273</v>
      </c>
      <c r="EJ32" s="1">
        <v>20.893508911132812</v>
      </c>
      <c r="EK32" s="1">
        <v>25.867591857910156</v>
      </c>
      <c r="EL32" s="1">
        <v>60.220909118652344</v>
      </c>
      <c r="EM32" s="1">
        <v>46.070888519287109</v>
      </c>
      <c r="EN32" s="1">
        <v>64.665840148925781</v>
      </c>
      <c r="EO32" s="1">
        <v>40.033187866210938</v>
      </c>
      <c r="EP32" s="1">
        <v>75.406089782714844</v>
      </c>
      <c r="EQ32" s="1">
        <v>55.703670501708984</v>
      </c>
      <c r="ER32" s="1">
        <v>63.011146545410156</v>
      </c>
    </row>
    <row r="33" spans="1:148" s="1" customFormat="1" x14ac:dyDescent="0.2">
      <c r="A33" s="1">
        <v>32</v>
      </c>
      <c r="B33" s="1" t="s">
        <v>4</v>
      </c>
      <c r="C33" s="1" t="s">
        <v>438</v>
      </c>
      <c r="D33" s="1" t="s">
        <v>644</v>
      </c>
      <c r="E33" s="1" t="s">
        <v>441</v>
      </c>
      <c r="F33" s="1" t="s">
        <v>645</v>
      </c>
      <c r="G33" s="1">
        <v>15</v>
      </c>
      <c r="H33" s="1">
        <v>1.4970000350444934E-8</v>
      </c>
      <c r="I33" s="1">
        <v>1</v>
      </c>
      <c r="J33" s="1">
        <v>-0.5163000226020813</v>
      </c>
      <c r="K33" s="1">
        <v>18.04680061340332</v>
      </c>
      <c r="L33" s="1">
        <v>10.371999740600586</v>
      </c>
      <c r="M33" s="1">
        <v>2048</v>
      </c>
      <c r="N33" s="1">
        <v>1536</v>
      </c>
      <c r="O33" s="1">
        <v>39.540000915527344</v>
      </c>
      <c r="P33" s="1">
        <v>1.8159999847412109</v>
      </c>
      <c r="Q33" s="1">
        <v>10.741999626159668</v>
      </c>
      <c r="R33" s="1">
        <v>25.996999740600586</v>
      </c>
      <c r="S33" s="1">
        <v>0.54199999570846558</v>
      </c>
      <c r="T33" s="1">
        <v>4.2719998359680176</v>
      </c>
      <c r="U33" s="1">
        <v>10.298000335693359</v>
      </c>
      <c r="V33" s="1">
        <v>1.5399999618530273</v>
      </c>
      <c r="W33" s="1">
        <v>1.5039999485015869</v>
      </c>
      <c r="X33" s="1">
        <v>-0.21199999749660492</v>
      </c>
      <c r="Y33" s="1">
        <v>8.5000000894069672E-2</v>
      </c>
      <c r="Z33" s="1">
        <v>96.194007873535156</v>
      </c>
      <c r="AA33" s="1">
        <v>-0.22038793563842773</v>
      </c>
      <c r="AB33" s="1">
        <v>8.8363096117973328E-2</v>
      </c>
      <c r="AC33" s="1">
        <v>1.5635069608688354</v>
      </c>
      <c r="AD33" s="1">
        <v>10.705449104309082</v>
      </c>
      <c r="AE33" s="1">
        <v>1.6009311676025391</v>
      </c>
      <c r="AF33" s="1">
        <v>11.167015075683594</v>
      </c>
      <c r="AG33" s="1">
        <v>41.10443115234375</v>
      </c>
      <c r="AH33" s="1">
        <v>4.4410247802734375</v>
      </c>
      <c r="AI33" s="1">
        <v>27.025592803955078</v>
      </c>
      <c r="AJ33" s="1">
        <v>0.56344467401504517</v>
      </c>
      <c r="AK33" s="1">
        <v>1.887851357460022</v>
      </c>
      <c r="AL33" s="1">
        <v>6.3657999038696289</v>
      </c>
      <c r="AM33" s="1">
        <v>2.0383999347686768</v>
      </c>
      <c r="AN33" s="1">
        <v>0.30899998545646667</v>
      </c>
      <c r="AO33" s="1">
        <v>0.48080000281333923</v>
      </c>
      <c r="AP33" s="1">
        <v>1.7764999866485596</v>
      </c>
      <c r="AQ33" s="1">
        <v>1.0253000259399414</v>
      </c>
      <c r="AR33" s="1">
        <v>3.5004000663757324</v>
      </c>
      <c r="AS33" s="1">
        <v>0.21979999542236328</v>
      </c>
      <c r="AT33" s="1">
        <v>7.4000000953674316E-2</v>
      </c>
      <c r="AU33" s="1">
        <v>-0.10859999805688858</v>
      </c>
      <c r="AV33" s="1">
        <v>2.3299999535083771E-2</v>
      </c>
      <c r="AW33" s="1">
        <v>23</v>
      </c>
      <c r="AX33" s="1">
        <v>-0.29699999094009399</v>
      </c>
      <c r="AY33" s="1">
        <v>8.6999997496604919E-2</v>
      </c>
      <c r="AZ33" s="1">
        <v>1.5670000314712524</v>
      </c>
      <c r="BA33" s="1">
        <v>10.572999954223633</v>
      </c>
      <c r="BB33" s="1">
        <v>1.1929999589920044</v>
      </c>
      <c r="BC33" s="1">
        <v>10.842000007629395</v>
      </c>
      <c r="BD33" s="1">
        <v>37.687000274658203</v>
      </c>
      <c r="BE33" s="1">
        <v>3.7320001125335693</v>
      </c>
      <c r="BF33" s="1">
        <v>26.077999114990234</v>
      </c>
      <c r="BG33" s="1">
        <v>0.52899998426437378</v>
      </c>
      <c r="BH33" s="1">
        <v>1.7109999656677246</v>
      </c>
      <c r="BI33" s="1">
        <v>1564</v>
      </c>
      <c r="BJ33" s="1">
        <v>582</v>
      </c>
      <c r="BK33" s="1">
        <v>9269</v>
      </c>
      <c r="BL33" s="1">
        <v>60117</v>
      </c>
      <c r="BM33" s="1">
        <v>790</v>
      </c>
      <c r="BN33" s="1">
        <v>26570</v>
      </c>
      <c r="BO33" s="1">
        <v>107990</v>
      </c>
      <c r="BP33" s="1">
        <v>7757</v>
      </c>
      <c r="BQ33" s="1">
        <v>36871</v>
      </c>
      <c r="BR33" s="1">
        <v>1431</v>
      </c>
      <c r="BS33" s="1">
        <v>2034</v>
      </c>
      <c r="BT33" s="1">
        <v>1381</v>
      </c>
      <c r="BU33" s="1">
        <v>109</v>
      </c>
      <c r="BV33" s="1">
        <v>295</v>
      </c>
      <c r="BW33" s="1">
        <v>391</v>
      </c>
      <c r="BX33" s="1">
        <v>30</v>
      </c>
      <c r="BY33" s="1">
        <v>304</v>
      </c>
      <c r="BZ33" s="1">
        <v>772</v>
      </c>
      <c r="CA33" s="1">
        <v>129</v>
      </c>
      <c r="CB33" s="1">
        <v>212</v>
      </c>
      <c r="CC33" s="1">
        <v>179</v>
      </c>
      <c r="CD33" s="1">
        <v>86</v>
      </c>
      <c r="CE33" s="1">
        <v>563</v>
      </c>
      <c r="CF33" s="1">
        <v>93</v>
      </c>
      <c r="CG33" s="1">
        <v>214</v>
      </c>
      <c r="CH33" s="1">
        <v>382</v>
      </c>
      <c r="CI33" s="1">
        <v>31</v>
      </c>
      <c r="CJ33" s="1">
        <v>160</v>
      </c>
      <c r="CK33" s="1">
        <v>352</v>
      </c>
      <c r="CL33" s="1">
        <v>111</v>
      </c>
      <c r="CM33" s="1">
        <v>183</v>
      </c>
      <c r="CN33" s="1">
        <v>199</v>
      </c>
      <c r="CO33" s="1">
        <v>63</v>
      </c>
      <c r="CP33" s="1">
        <v>187.0260009765625</v>
      </c>
      <c r="CQ33" s="1">
        <v>10.100000381469727</v>
      </c>
      <c r="CR33" s="1">
        <v>27.070999145507812</v>
      </c>
      <c r="CS33" s="1">
        <v>38.693000793457031</v>
      </c>
      <c r="CT33" s="1">
        <v>6.1079998016357422</v>
      </c>
      <c r="CU33" s="1">
        <v>23.452999114990234</v>
      </c>
      <c r="CV33" s="1">
        <v>58.474998474121094</v>
      </c>
      <c r="CW33" s="1">
        <v>11.61400032043457</v>
      </c>
      <c r="CX33" s="1">
        <v>19.770999908447266</v>
      </c>
      <c r="CY33" s="1">
        <v>12.244000434875488</v>
      </c>
      <c r="CZ33" s="1">
        <v>5.0760002136230469</v>
      </c>
      <c r="DA33" s="1">
        <v>-30.589000701904297</v>
      </c>
      <c r="DB33" s="1">
        <v>19.000999450683594</v>
      </c>
      <c r="DC33" s="1">
        <v>436.69900512695312</v>
      </c>
      <c r="DD33" s="1">
        <v>2980.679931640625</v>
      </c>
      <c r="DE33" s="1">
        <v>72.900001525878906</v>
      </c>
      <c r="DF33" s="1">
        <v>1307.18603515625</v>
      </c>
      <c r="DG33" s="1">
        <v>5376.5341796875</v>
      </c>
      <c r="DH33" s="1">
        <v>376.41799926757812</v>
      </c>
      <c r="DI33" s="1">
        <v>1827.321044921875</v>
      </c>
      <c r="DJ33" s="1">
        <v>35.458999633789062</v>
      </c>
      <c r="DK33" s="1">
        <v>62.729000091552734</v>
      </c>
      <c r="DL33" s="1">
        <v>84.9219970703125</v>
      </c>
      <c r="DM33" s="1">
        <v>151.11799621582031</v>
      </c>
      <c r="DN33" s="1">
        <v>119.47699737548828</v>
      </c>
      <c r="DO33" s="1">
        <v>107.21199798583984</v>
      </c>
      <c r="DP33" s="1">
        <v>129.48800659179688</v>
      </c>
      <c r="DQ33" s="1">
        <v>90.674003601074219</v>
      </c>
      <c r="DR33" s="1">
        <v>77.498001098632812</v>
      </c>
      <c r="DS33" s="1">
        <v>107.50800323486328</v>
      </c>
      <c r="DT33" s="1">
        <v>134.90199279785156</v>
      </c>
      <c r="DU33" s="1">
        <v>146.4429931640625</v>
      </c>
      <c r="DV33" s="1">
        <v>191.36199951171875</v>
      </c>
      <c r="DW33" s="1">
        <v>100</v>
      </c>
      <c r="DX33" s="1">
        <v>7.369999885559082</v>
      </c>
      <c r="DY33" s="1">
        <v>1.1399999856948853</v>
      </c>
      <c r="DZ33" s="1">
        <v>0.40999999642372131</v>
      </c>
      <c r="EA33" s="1">
        <v>4</v>
      </c>
      <c r="EB33" s="1">
        <v>0.62999999523162842</v>
      </c>
      <c r="EC33" s="1">
        <v>0.31000000238418579</v>
      </c>
      <c r="ED33" s="1">
        <v>1.190000057220459</v>
      </c>
      <c r="EE33" s="1">
        <v>0.52999997138977051</v>
      </c>
      <c r="EF33" s="1">
        <v>4.0900001525878906</v>
      </c>
      <c r="EG33" s="1">
        <v>2.4900000095367432</v>
      </c>
      <c r="EH33" s="1">
        <v>222.1007080078125</v>
      </c>
      <c r="EI33" s="1">
        <v>17.290060043334961</v>
      </c>
      <c r="EJ33" s="1">
        <v>22.088563919067383</v>
      </c>
      <c r="EK33" s="1">
        <v>26.12681770324707</v>
      </c>
      <c r="EL33" s="1">
        <v>67.713973999023438</v>
      </c>
      <c r="EM33" s="1">
        <v>47.536632537841797</v>
      </c>
      <c r="EN33" s="1">
        <v>63.468540191650391</v>
      </c>
      <c r="EO33" s="1">
        <v>39.983303070068359</v>
      </c>
      <c r="EP33" s="1">
        <v>75.138633728027344</v>
      </c>
      <c r="EQ33" s="1">
        <v>50.454841613769531</v>
      </c>
      <c r="ER33" s="1">
        <v>59.337379455566406</v>
      </c>
    </row>
    <row r="34" spans="1:148" s="1" customFormat="1" x14ac:dyDescent="0.2">
      <c r="A34" s="1">
        <v>33</v>
      </c>
      <c r="B34" s="1" t="s">
        <v>4</v>
      </c>
      <c r="C34" s="1" t="s">
        <v>438</v>
      </c>
      <c r="D34" s="1" t="s">
        <v>646</v>
      </c>
      <c r="E34" s="1" t="s">
        <v>441</v>
      </c>
      <c r="F34" s="1" t="s">
        <v>647</v>
      </c>
      <c r="G34" s="1">
        <v>15</v>
      </c>
      <c r="H34" s="1">
        <v>1.4970000350444934E-8</v>
      </c>
      <c r="I34" s="1">
        <v>1</v>
      </c>
      <c r="J34" s="1">
        <v>1.1434999704360962</v>
      </c>
      <c r="K34" s="1">
        <v>18.933300018310547</v>
      </c>
      <c r="L34" s="1">
        <v>10.364500045776367</v>
      </c>
      <c r="M34" s="1">
        <v>2048</v>
      </c>
      <c r="N34" s="1">
        <v>1536</v>
      </c>
      <c r="O34" s="1">
        <v>39.412998199462891</v>
      </c>
      <c r="P34" s="1">
        <v>1.6289999485015869</v>
      </c>
      <c r="Q34" s="1">
        <v>11.041999816894531</v>
      </c>
      <c r="R34" s="1">
        <v>25.826000213623047</v>
      </c>
      <c r="S34" s="1">
        <v>0.49700000882148743</v>
      </c>
      <c r="T34" s="1">
        <v>4.1979999542236328</v>
      </c>
      <c r="U34" s="1">
        <v>10.324999809265137</v>
      </c>
      <c r="V34" s="1">
        <v>1.6360000371932983</v>
      </c>
      <c r="W34" s="1">
        <v>1.5199999809265137</v>
      </c>
      <c r="X34" s="1">
        <v>0.47900000214576721</v>
      </c>
      <c r="Y34" s="1">
        <v>9.6000000834465027E-2</v>
      </c>
      <c r="Z34" s="1">
        <v>96.436996459960938</v>
      </c>
      <c r="AA34" s="1">
        <v>0.49669733643531799</v>
      </c>
      <c r="AB34" s="1">
        <v>9.9546857178211212E-2</v>
      </c>
      <c r="AC34" s="1">
        <v>1.5761586427688599</v>
      </c>
      <c r="AD34" s="1">
        <v>10.70647144317627</v>
      </c>
      <c r="AE34" s="1">
        <v>1.6964445114135742</v>
      </c>
      <c r="AF34" s="1">
        <v>11.44996166229248</v>
      </c>
      <c r="AG34" s="1">
        <v>40.869167327880859</v>
      </c>
      <c r="AH34" s="1">
        <v>4.3531012535095215</v>
      </c>
      <c r="AI34" s="1">
        <v>26.780179977416992</v>
      </c>
      <c r="AJ34" s="1">
        <v>0.51536238193511963</v>
      </c>
      <c r="AK34" s="1">
        <v>1.6891857385635376</v>
      </c>
      <c r="AL34" s="1">
        <v>6.3527002334594727</v>
      </c>
      <c r="AM34" s="1">
        <v>2.0977001190185547</v>
      </c>
      <c r="AN34" s="1">
        <v>0.31270000338554382</v>
      </c>
      <c r="AO34" s="1">
        <v>0.51139998435974121</v>
      </c>
      <c r="AP34" s="1">
        <v>1.7833000421524048</v>
      </c>
      <c r="AQ34" s="1">
        <v>1.0087000131607056</v>
      </c>
      <c r="AR34" s="1">
        <v>3.4814000129699707</v>
      </c>
      <c r="AS34" s="1">
        <v>0.19740000367164612</v>
      </c>
      <c r="AT34" s="1">
        <v>6.7800000309944153E-2</v>
      </c>
      <c r="AU34" s="1">
        <v>0.24130000174045563</v>
      </c>
      <c r="AV34" s="1">
        <v>2.6000000536441803E-2</v>
      </c>
      <c r="AW34" s="1">
        <v>23</v>
      </c>
      <c r="AX34" s="1">
        <v>0.67599999904632568</v>
      </c>
      <c r="AY34" s="1">
        <v>9.8999999463558197E-2</v>
      </c>
      <c r="AZ34" s="1">
        <v>1.5839999914169312</v>
      </c>
      <c r="BA34" s="1">
        <v>10.598999977111816</v>
      </c>
      <c r="BB34" s="1">
        <v>1.2680000066757202</v>
      </c>
      <c r="BC34" s="1">
        <v>11.149999618530273</v>
      </c>
      <c r="BD34" s="1">
        <v>37.534999847412109</v>
      </c>
      <c r="BE34" s="1">
        <v>3.6659998893737793</v>
      </c>
      <c r="BF34" s="1">
        <v>25.909000396728516</v>
      </c>
      <c r="BG34" s="1">
        <v>0.48399999737739563</v>
      </c>
      <c r="BH34" s="1">
        <v>1.534000039100647</v>
      </c>
      <c r="BI34" s="1">
        <v>1881</v>
      </c>
      <c r="BJ34" s="1">
        <v>634</v>
      </c>
      <c r="BK34" s="1">
        <v>9320</v>
      </c>
      <c r="BL34" s="1">
        <v>60206</v>
      </c>
      <c r="BM34" s="1">
        <v>828</v>
      </c>
      <c r="BN34" s="1">
        <v>27296</v>
      </c>
      <c r="BO34" s="1">
        <v>107585</v>
      </c>
      <c r="BP34" s="1">
        <v>7603</v>
      </c>
      <c r="BQ34" s="1">
        <v>36638</v>
      </c>
      <c r="BR34" s="1">
        <v>1463</v>
      </c>
      <c r="BS34" s="1">
        <v>1856</v>
      </c>
      <c r="BT34" s="1">
        <v>824</v>
      </c>
      <c r="BU34" s="1">
        <v>113</v>
      </c>
      <c r="BV34" s="1">
        <v>259</v>
      </c>
      <c r="BW34" s="1">
        <v>367</v>
      </c>
      <c r="BX34" s="1">
        <v>26</v>
      </c>
      <c r="BY34" s="1">
        <v>296</v>
      </c>
      <c r="BZ34" s="1">
        <v>792</v>
      </c>
      <c r="CA34" s="1">
        <v>144</v>
      </c>
      <c r="CB34" s="1">
        <v>207</v>
      </c>
      <c r="CC34" s="1">
        <v>259</v>
      </c>
      <c r="CD34" s="1">
        <v>91</v>
      </c>
      <c r="CE34" s="1">
        <v>400</v>
      </c>
      <c r="CF34" s="1">
        <v>91</v>
      </c>
      <c r="CG34" s="1">
        <v>226</v>
      </c>
      <c r="CH34" s="1">
        <v>347</v>
      </c>
      <c r="CI34" s="1">
        <v>27</v>
      </c>
      <c r="CJ34" s="1">
        <v>155</v>
      </c>
      <c r="CK34" s="1">
        <v>354</v>
      </c>
      <c r="CL34" s="1">
        <v>90</v>
      </c>
      <c r="CM34" s="1">
        <v>192</v>
      </c>
      <c r="CN34" s="1">
        <v>197</v>
      </c>
      <c r="CO34" s="1">
        <v>75</v>
      </c>
      <c r="CP34" s="1">
        <v>118.56900024414062</v>
      </c>
      <c r="CQ34" s="1">
        <v>10.199999809265137</v>
      </c>
      <c r="CR34" s="1">
        <v>24.910999298095703</v>
      </c>
      <c r="CS34" s="1">
        <v>35.792999267578125</v>
      </c>
      <c r="CT34" s="1">
        <v>5.3080000877380371</v>
      </c>
      <c r="CU34" s="1">
        <v>22.798000335693359</v>
      </c>
      <c r="CV34" s="1">
        <v>59.672000885009766</v>
      </c>
      <c r="CW34" s="1">
        <v>10.543000221252441</v>
      </c>
      <c r="CX34" s="1">
        <v>19.961000442504883</v>
      </c>
      <c r="CY34" s="1">
        <v>16.305999755859375</v>
      </c>
      <c r="CZ34" s="1">
        <v>5.6100001335144043</v>
      </c>
      <c r="DA34" s="1">
        <v>69.583999633789062</v>
      </c>
      <c r="DB34" s="1">
        <v>21.500999450683594</v>
      </c>
      <c r="DC34" s="1">
        <v>441.41299438476562</v>
      </c>
      <c r="DD34" s="1">
        <v>2988.070068359375</v>
      </c>
      <c r="DE34" s="1">
        <v>77.500999450683594</v>
      </c>
      <c r="DF34" s="1">
        <v>1344.260009765625</v>
      </c>
      <c r="DG34" s="1">
        <v>5354.81982421875</v>
      </c>
      <c r="DH34" s="1">
        <v>369.78201293945312</v>
      </c>
      <c r="DI34" s="1">
        <v>1815.43603515625</v>
      </c>
      <c r="DJ34" s="1">
        <v>32.463001251220703</v>
      </c>
      <c r="DK34" s="1">
        <v>56.261001586914062</v>
      </c>
      <c r="DL34" s="1">
        <v>83.377998352050781</v>
      </c>
      <c r="DM34" s="1">
        <v>151.11799621582031</v>
      </c>
      <c r="DN34" s="1">
        <v>119.47699737548828</v>
      </c>
      <c r="DO34" s="1">
        <v>107.23200225830078</v>
      </c>
      <c r="DP34" s="1">
        <v>129.48800659179688</v>
      </c>
      <c r="DQ34" s="1">
        <v>90.674003601074219</v>
      </c>
      <c r="DR34" s="1">
        <v>77.48699951171875</v>
      </c>
      <c r="DS34" s="1">
        <v>107.50800323486328</v>
      </c>
      <c r="DT34" s="1">
        <v>134.92999267578125</v>
      </c>
      <c r="DU34" s="1">
        <v>146.4429931640625</v>
      </c>
      <c r="DV34" s="1">
        <v>191.36199951171875</v>
      </c>
      <c r="DW34" s="1">
        <v>7.9200000762939453</v>
      </c>
      <c r="DX34" s="1">
        <v>6.7300000190734863</v>
      </c>
      <c r="DY34" s="1">
        <v>1.1299999952316284</v>
      </c>
      <c r="DZ34" s="1">
        <v>0.40999999642372131</v>
      </c>
      <c r="EA34" s="1">
        <v>3.8299999237060547</v>
      </c>
      <c r="EB34" s="1">
        <v>0.62000000476837158</v>
      </c>
      <c r="EC34" s="1">
        <v>0.31000000238418579</v>
      </c>
      <c r="ED34" s="1">
        <v>1.2000000476837158</v>
      </c>
      <c r="EE34" s="1">
        <v>0.52999997138977051</v>
      </c>
      <c r="EF34" s="1">
        <v>4.7199997901916504</v>
      </c>
      <c r="EG34" s="1">
        <v>2.6700000762939453</v>
      </c>
      <c r="EH34" s="1">
        <v>176.84162902832031</v>
      </c>
      <c r="EI34" s="1">
        <v>17.375442504882812</v>
      </c>
      <c r="EJ34" s="1">
        <v>21.189022064208984</v>
      </c>
      <c r="EK34" s="1">
        <v>25.128662109375</v>
      </c>
      <c r="EL34" s="1">
        <v>63.123970031738281</v>
      </c>
      <c r="EM34" s="1">
        <v>46.868125915527344</v>
      </c>
      <c r="EN34" s="1">
        <v>64.114860534667969</v>
      </c>
      <c r="EO34" s="1">
        <v>38.095169067382812</v>
      </c>
      <c r="EP34" s="1">
        <v>75.498809814453125</v>
      </c>
      <c r="EQ34" s="1">
        <v>58.225719451904297</v>
      </c>
      <c r="ER34" s="1">
        <v>62.380519866943359</v>
      </c>
    </row>
    <row r="35" spans="1:148" s="1" customFormat="1" x14ac:dyDescent="0.2">
      <c r="A35" s="1">
        <v>34</v>
      </c>
      <c r="B35" s="1" t="s">
        <v>4</v>
      </c>
      <c r="C35" s="1" t="s">
        <v>438</v>
      </c>
      <c r="D35" s="1" t="s">
        <v>648</v>
      </c>
      <c r="E35" s="1" t="s">
        <v>441</v>
      </c>
      <c r="F35" s="1" t="s">
        <v>649</v>
      </c>
      <c r="G35" s="1">
        <v>15</v>
      </c>
      <c r="H35" s="1">
        <v>1.4970000350444934E-8</v>
      </c>
      <c r="I35" s="1">
        <v>1</v>
      </c>
      <c r="J35" s="1">
        <v>1.00409996509552</v>
      </c>
      <c r="K35" s="1">
        <v>18.906099319458008</v>
      </c>
      <c r="L35" s="1">
        <v>10.364500045776367</v>
      </c>
      <c r="M35" s="1">
        <v>2048</v>
      </c>
      <c r="N35" s="1">
        <v>1536</v>
      </c>
      <c r="O35" s="1">
        <v>39.900001525878906</v>
      </c>
      <c r="P35" s="1">
        <v>1.6050000190734863</v>
      </c>
      <c r="Q35" s="1">
        <v>11.107000350952148</v>
      </c>
      <c r="R35" s="1">
        <v>25.906999588012695</v>
      </c>
      <c r="S35" s="1">
        <v>0.49099999666213989</v>
      </c>
      <c r="T35" s="1">
        <v>4.3940000534057617</v>
      </c>
      <c r="U35" s="1">
        <v>10.253000259399414</v>
      </c>
      <c r="V35" s="1">
        <v>1.621999979019165</v>
      </c>
      <c r="W35" s="1">
        <v>1.5230000019073486</v>
      </c>
      <c r="X35" s="1">
        <v>-0.17499999701976776</v>
      </c>
      <c r="Y35" s="1">
        <v>9.3999996781349182E-2</v>
      </c>
      <c r="Z35" s="1">
        <v>96.77398681640625</v>
      </c>
      <c r="AA35" s="1">
        <v>-0.18083371222019196</v>
      </c>
      <c r="AB35" s="1">
        <v>9.7133539617061615E-2</v>
      </c>
      <c r="AC35" s="1">
        <v>1.5737701654434204</v>
      </c>
      <c r="AD35" s="1">
        <v>10.594789505004883</v>
      </c>
      <c r="AE35" s="1">
        <v>1.6760703325271606</v>
      </c>
      <c r="AF35" s="1">
        <v>11.47725772857666</v>
      </c>
      <c r="AG35" s="1">
        <v>41.230087280273438</v>
      </c>
      <c r="AH35" s="1">
        <v>4.5404767990112305</v>
      </c>
      <c r="AI35" s="1">
        <v>26.770624160766602</v>
      </c>
      <c r="AJ35" s="1">
        <v>0.50736773014068604</v>
      </c>
      <c r="AK35" s="1">
        <v>1.658503532409668</v>
      </c>
      <c r="AL35" s="1">
        <v>6.3722000122070312</v>
      </c>
      <c r="AM35" s="1">
        <v>2.0908999443054199</v>
      </c>
      <c r="AN35" s="1">
        <v>0.31029999256134033</v>
      </c>
      <c r="AO35" s="1">
        <v>0.5023999810218811</v>
      </c>
      <c r="AP35" s="1">
        <v>1.7545000314712524</v>
      </c>
      <c r="AQ35" s="1">
        <v>1.0461000204086304</v>
      </c>
      <c r="AR35" s="1">
        <v>3.4602999687194824</v>
      </c>
      <c r="AS35" s="1">
        <v>0.19280000030994415</v>
      </c>
      <c r="AT35" s="1">
        <v>6.6500000655651093E-2</v>
      </c>
      <c r="AU35" s="1">
        <v>-8.8799998164176941E-2</v>
      </c>
      <c r="AV35" s="1">
        <v>2.5599999353289604E-2</v>
      </c>
      <c r="AW35" s="1">
        <v>23</v>
      </c>
      <c r="AX35" s="1">
        <v>-0.24500000476837158</v>
      </c>
      <c r="AY35" s="1">
        <v>9.7000002861022949E-2</v>
      </c>
      <c r="AZ35" s="1">
        <v>1.5850000381469727</v>
      </c>
      <c r="BA35" s="1">
        <v>10.517999649047852</v>
      </c>
      <c r="BB35" s="1">
        <v>1.2599999904632568</v>
      </c>
      <c r="BC35" s="1">
        <v>11.218000411987305</v>
      </c>
      <c r="BD35" s="1">
        <v>37.993000030517578</v>
      </c>
      <c r="BE35" s="1">
        <v>3.8440001010894775</v>
      </c>
      <c r="BF35" s="1">
        <v>25.979000091552734</v>
      </c>
      <c r="BG35" s="1">
        <v>0.47900000214576721</v>
      </c>
      <c r="BH35" s="1">
        <v>1.5110000371932983</v>
      </c>
      <c r="BI35" s="1">
        <v>1625</v>
      </c>
      <c r="BJ35" s="1">
        <v>628</v>
      </c>
      <c r="BK35" s="1">
        <v>9349</v>
      </c>
      <c r="BL35" s="1">
        <v>59766</v>
      </c>
      <c r="BM35" s="1">
        <v>832</v>
      </c>
      <c r="BN35" s="1">
        <v>27469</v>
      </c>
      <c r="BO35" s="1">
        <v>108937</v>
      </c>
      <c r="BP35" s="1">
        <v>7992</v>
      </c>
      <c r="BQ35" s="1">
        <v>36732</v>
      </c>
      <c r="BR35" s="1">
        <v>1377</v>
      </c>
      <c r="BS35" s="1">
        <v>1808</v>
      </c>
      <c r="BT35" s="1">
        <v>1343</v>
      </c>
      <c r="BU35" s="1">
        <v>93</v>
      </c>
      <c r="BV35" s="1">
        <v>277</v>
      </c>
      <c r="BW35" s="1">
        <v>363</v>
      </c>
      <c r="BX35" s="1">
        <v>39</v>
      </c>
      <c r="BY35" s="1">
        <v>284</v>
      </c>
      <c r="BZ35" s="1">
        <v>846</v>
      </c>
      <c r="CA35" s="1">
        <v>145</v>
      </c>
      <c r="CB35" s="1">
        <v>206</v>
      </c>
      <c r="CC35" s="1">
        <v>213</v>
      </c>
      <c r="CD35" s="1">
        <v>80</v>
      </c>
      <c r="CE35" s="1">
        <v>602</v>
      </c>
      <c r="CF35" s="1">
        <v>115</v>
      </c>
      <c r="CG35" s="1">
        <v>221</v>
      </c>
      <c r="CH35" s="1">
        <v>367</v>
      </c>
      <c r="CI35" s="1">
        <v>24</v>
      </c>
      <c r="CJ35" s="1">
        <v>177</v>
      </c>
      <c r="CK35" s="1">
        <v>357</v>
      </c>
      <c r="CL35" s="1">
        <v>110</v>
      </c>
      <c r="CM35" s="1">
        <v>189</v>
      </c>
      <c r="CN35" s="1">
        <v>187</v>
      </c>
      <c r="CO35" s="1">
        <v>63</v>
      </c>
      <c r="CP35" s="1">
        <v>187.82400512695312</v>
      </c>
      <c r="CQ35" s="1">
        <v>10.399999618530273</v>
      </c>
      <c r="CR35" s="1">
        <v>26.020999908447266</v>
      </c>
      <c r="CS35" s="1">
        <v>36.484001159667969</v>
      </c>
      <c r="CT35" s="1">
        <v>6.184999942779541</v>
      </c>
      <c r="CU35" s="1">
        <v>23.238000869750977</v>
      </c>
      <c r="CV35" s="1">
        <v>62.798999786376953</v>
      </c>
      <c r="CW35" s="1">
        <v>12</v>
      </c>
      <c r="CX35" s="1">
        <v>19.761999130249023</v>
      </c>
      <c r="CY35" s="1">
        <v>13.796999931335449</v>
      </c>
      <c r="CZ35" s="1">
        <v>4.8480000495910645</v>
      </c>
      <c r="DA35" s="1">
        <v>-25.284999847412109</v>
      </c>
      <c r="DB35" s="1">
        <v>21.000999450683594</v>
      </c>
      <c r="DC35" s="1">
        <v>441.7550048828125</v>
      </c>
      <c r="DD35" s="1">
        <v>2965.180908203125</v>
      </c>
      <c r="DE35" s="1">
        <v>77.024002075195312</v>
      </c>
      <c r="DF35" s="1">
        <v>1352.498046875</v>
      </c>
      <c r="DG35" s="1">
        <v>5420.18798828125</v>
      </c>
      <c r="DH35" s="1">
        <v>387.79299926757812</v>
      </c>
      <c r="DI35" s="1">
        <v>1820.35205078125</v>
      </c>
      <c r="DJ35" s="1">
        <v>32.104999542236328</v>
      </c>
      <c r="DK35" s="1">
        <v>55.423000335693359</v>
      </c>
      <c r="DL35" s="1">
        <v>84.9219970703125</v>
      </c>
      <c r="DM35" s="1">
        <v>151.11799621582031</v>
      </c>
      <c r="DN35" s="1">
        <v>119.47699737548828</v>
      </c>
      <c r="DO35" s="1">
        <v>107.20700073242188</v>
      </c>
      <c r="DP35" s="1">
        <v>129.48800659179688</v>
      </c>
      <c r="DQ35" s="1">
        <v>90.674003601074219</v>
      </c>
      <c r="DR35" s="1">
        <v>77.48699951171875</v>
      </c>
      <c r="DS35" s="1">
        <v>107.52400207519531</v>
      </c>
      <c r="DT35" s="1">
        <v>134.89900207519531</v>
      </c>
      <c r="DU35" s="1">
        <v>146.4429931640625</v>
      </c>
      <c r="DV35" s="1">
        <v>191.36199951171875</v>
      </c>
      <c r="DW35" s="1">
        <v>100</v>
      </c>
      <c r="DX35" s="1">
        <v>6.880000114440918</v>
      </c>
      <c r="DY35" s="1">
        <v>1.1299999952316284</v>
      </c>
      <c r="DZ35" s="1">
        <v>0.41999998688697815</v>
      </c>
      <c r="EA35" s="1">
        <v>3.880000114440918</v>
      </c>
      <c r="EB35" s="1">
        <v>0.62000000476837158</v>
      </c>
      <c r="EC35" s="1">
        <v>0.31000000238418579</v>
      </c>
      <c r="ED35" s="1">
        <v>1.1699999570846558</v>
      </c>
      <c r="EE35" s="1">
        <v>0.52999997138977051</v>
      </c>
      <c r="EF35" s="1">
        <v>4.5500001907348633</v>
      </c>
      <c r="EG35" s="1">
        <v>2.6600000858306885</v>
      </c>
      <c r="EH35" s="1">
        <v>222.57405090332031</v>
      </c>
      <c r="EI35" s="1">
        <v>17.544963836669922</v>
      </c>
      <c r="EJ35" s="1">
        <v>21.655956268310547</v>
      </c>
      <c r="EK35" s="1">
        <v>25.370061874389648</v>
      </c>
      <c r="EL35" s="1">
        <v>68.139450073242188</v>
      </c>
      <c r="EM35" s="1">
        <v>47.3182373046875</v>
      </c>
      <c r="EN35" s="1">
        <v>65.773323059082031</v>
      </c>
      <c r="EO35" s="1">
        <v>40.642311096191406</v>
      </c>
      <c r="EP35" s="1">
        <v>75.121528625488281</v>
      </c>
      <c r="EQ35" s="1">
        <v>53.559127807617188</v>
      </c>
      <c r="ER35" s="1">
        <v>57.989433288574219</v>
      </c>
    </row>
    <row r="36" spans="1:148" s="1" customFormat="1" x14ac:dyDescent="0.2">
      <c r="A36" s="1">
        <v>35</v>
      </c>
      <c r="B36" s="1" t="s">
        <v>4</v>
      </c>
      <c r="C36" s="1" t="s">
        <v>438</v>
      </c>
      <c r="D36" s="1" t="s">
        <v>650</v>
      </c>
      <c r="E36" s="1" t="s">
        <v>651</v>
      </c>
      <c r="F36" s="1" t="s">
        <v>652</v>
      </c>
      <c r="G36" s="1">
        <v>15</v>
      </c>
      <c r="H36" s="1">
        <v>1.4979999463093918E-8</v>
      </c>
      <c r="I36" s="1">
        <v>1</v>
      </c>
      <c r="J36" s="1">
        <v>0.92940002679824829</v>
      </c>
      <c r="K36" s="1">
        <v>18.951000213623047</v>
      </c>
      <c r="L36" s="1">
        <v>10.364999771118164</v>
      </c>
      <c r="M36" s="1">
        <v>2048</v>
      </c>
      <c r="N36" s="1">
        <v>1536</v>
      </c>
      <c r="O36" s="1">
        <v>39.477001190185547</v>
      </c>
      <c r="P36" s="1">
        <v>1.7029999494552612</v>
      </c>
      <c r="Q36" s="1">
        <v>11.13700008392334</v>
      </c>
      <c r="R36" s="1">
        <v>25.961000442504883</v>
      </c>
      <c r="S36" s="1">
        <v>0.46700000762939453</v>
      </c>
      <c r="T36" s="1">
        <v>4.4019999504089355</v>
      </c>
      <c r="U36" s="1">
        <v>10.33899974822998</v>
      </c>
      <c r="V36" s="1">
        <v>1.8170000314712524</v>
      </c>
      <c r="W36" s="1">
        <v>1.5190000534057617</v>
      </c>
      <c r="X36" s="1">
        <v>0.48899999260902405</v>
      </c>
      <c r="Y36" s="1">
        <v>9.7000002861022949E-2</v>
      </c>
      <c r="Z36" s="1">
        <v>97.180007934570312</v>
      </c>
      <c r="AA36" s="1">
        <v>0.50318992137908936</v>
      </c>
      <c r="AB36" s="1">
        <v>9.9814772605895996E-2</v>
      </c>
      <c r="AC36" s="1">
        <v>1.563078761100769</v>
      </c>
      <c r="AD36" s="1">
        <v>10.639019012451172</v>
      </c>
      <c r="AE36" s="1">
        <v>1.8697261810302734</v>
      </c>
      <c r="AF36" s="1">
        <v>11.460176467895508</v>
      </c>
      <c r="AG36" s="1">
        <v>40.622554779052734</v>
      </c>
      <c r="AH36" s="1">
        <v>4.5297379493713379</v>
      </c>
      <c r="AI36" s="1">
        <v>26.71434211730957</v>
      </c>
      <c r="AJ36" s="1">
        <v>0.48055151104927063</v>
      </c>
      <c r="AK36" s="1">
        <v>1.7524179220199585</v>
      </c>
      <c r="AL36" s="1">
        <v>6.3192000389099121</v>
      </c>
      <c r="AM36" s="1">
        <v>2.1013000011444092</v>
      </c>
      <c r="AN36" s="1">
        <v>0.31009998917579651</v>
      </c>
      <c r="AO36" s="1">
        <v>0.56410002708435059</v>
      </c>
      <c r="AP36" s="1">
        <v>1.7733999490737915</v>
      </c>
      <c r="AQ36" s="1">
        <v>1.0505000352859497</v>
      </c>
      <c r="AR36" s="1">
        <v>3.4755001068115234</v>
      </c>
      <c r="AS36" s="1">
        <v>0.20499999821186066</v>
      </c>
      <c r="AT36" s="1">
        <v>6.3299998641014099E-2</v>
      </c>
      <c r="AU36" s="1">
        <v>0.24459999799728394</v>
      </c>
      <c r="AV36" s="1">
        <v>2.5900000706315041E-2</v>
      </c>
      <c r="AW36" s="1">
        <v>23</v>
      </c>
      <c r="AX36" s="1">
        <v>0.69099998474121094</v>
      </c>
      <c r="AY36" s="1">
        <v>9.8999999463558197E-2</v>
      </c>
      <c r="AZ36" s="1">
        <v>1.5820000171661377</v>
      </c>
      <c r="BA36" s="1">
        <v>10.61400032043457</v>
      </c>
      <c r="BB36" s="1">
        <v>1.4099999666213989</v>
      </c>
      <c r="BC36" s="1">
        <v>11.230999946594238</v>
      </c>
      <c r="BD36" s="1">
        <v>37.561000823974609</v>
      </c>
      <c r="BE36" s="1">
        <v>3.8420000076293945</v>
      </c>
      <c r="BF36" s="1">
        <v>26.042999267578125</v>
      </c>
      <c r="BG36" s="1">
        <v>0.45500001311302185</v>
      </c>
      <c r="BH36" s="1">
        <v>1.6039999723434448</v>
      </c>
      <c r="BI36" s="1">
        <v>1934</v>
      </c>
      <c r="BJ36" s="1">
        <v>653</v>
      </c>
      <c r="BK36" s="1">
        <v>9353</v>
      </c>
      <c r="BL36" s="1">
        <v>60356</v>
      </c>
      <c r="BM36" s="1">
        <v>905</v>
      </c>
      <c r="BN36" s="1">
        <v>27528</v>
      </c>
      <c r="BO36" s="1">
        <v>107750</v>
      </c>
      <c r="BP36" s="1">
        <v>7955</v>
      </c>
      <c r="BQ36" s="1">
        <v>36850</v>
      </c>
      <c r="BR36" s="1">
        <v>1370</v>
      </c>
      <c r="BS36" s="1">
        <v>1916</v>
      </c>
      <c r="BT36" s="1">
        <v>842</v>
      </c>
      <c r="BU36" s="1">
        <v>110</v>
      </c>
      <c r="BV36" s="1">
        <v>297</v>
      </c>
      <c r="BW36" s="1">
        <v>392</v>
      </c>
      <c r="BX36" s="1">
        <v>23</v>
      </c>
      <c r="BY36" s="1">
        <v>298</v>
      </c>
      <c r="BZ36" s="1">
        <v>830</v>
      </c>
      <c r="CA36" s="1">
        <v>144</v>
      </c>
      <c r="CB36" s="1">
        <v>228</v>
      </c>
      <c r="CC36" s="1">
        <v>240</v>
      </c>
      <c r="CD36" s="1">
        <v>76</v>
      </c>
      <c r="CE36" s="1">
        <v>419</v>
      </c>
      <c r="CF36" s="1">
        <v>111</v>
      </c>
      <c r="CG36" s="1">
        <v>200</v>
      </c>
      <c r="CH36" s="1">
        <v>346</v>
      </c>
      <c r="CI36" s="1">
        <v>20</v>
      </c>
      <c r="CJ36" s="1">
        <v>172</v>
      </c>
      <c r="CK36" s="1">
        <v>331</v>
      </c>
      <c r="CL36" s="1">
        <v>84</v>
      </c>
      <c r="CM36" s="1">
        <v>170</v>
      </c>
      <c r="CN36" s="1">
        <v>183</v>
      </c>
      <c r="CO36" s="1">
        <v>74</v>
      </c>
      <c r="CP36" s="1">
        <v>122.27899932861328</v>
      </c>
      <c r="CQ36" s="1">
        <v>11.050000190734863</v>
      </c>
      <c r="CR36" s="1">
        <v>26.791000366210938</v>
      </c>
      <c r="CS36" s="1">
        <v>37.111000061035156</v>
      </c>
      <c r="CT36" s="1">
        <v>4.2769999504089355</v>
      </c>
      <c r="CU36" s="1">
        <v>23.722000122070312</v>
      </c>
      <c r="CV36" s="1">
        <v>60.752998352050781</v>
      </c>
      <c r="CW36" s="1">
        <v>10.11400032043457</v>
      </c>
      <c r="CX36" s="1">
        <v>19.940999984741211</v>
      </c>
      <c r="CY36" s="1">
        <v>15.116999626159668</v>
      </c>
      <c r="CZ36" s="1">
        <v>5.0100002288818359</v>
      </c>
      <c r="DA36" s="1">
        <v>71.176002502441406</v>
      </c>
      <c r="DB36" s="1">
        <v>21.60099983215332</v>
      </c>
      <c r="DC36" s="1">
        <v>441.18499755859375</v>
      </c>
      <c r="DD36" s="1">
        <v>2994.320068359375</v>
      </c>
      <c r="DE36" s="1">
        <v>86.233001708984375</v>
      </c>
      <c r="DF36" s="1">
        <v>1354.9739990234375</v>
      </c>
      <c r="DG36" s="1">
        <v>5362.09814453125</v>
      </c>
      <c r="DH36" s="1">
        <v>387.82699584960938</v>
      </c>
      <c r="DI36" s="1">
        <v>1826.095947265625</v>
      </c>
      <c r="DJ36" s="1">
        <v>30.552000045776367</v>
      </c>
      <c r="DK36" s="1">
        <v>58.861000061035156</v>
      </c>
      <c r="DL36" s="1">
        <v>83.360000610351562</v>
      </c>
      <c r="DM36" s="1">
        <v>151.11799621582031</v>
      </c>
      <c r="DN36" s="1">
        <v>119.47699737548828</v>
      </c>
      <c r="DO36" s="1">
        <v>107.23200225830078</v>
      </c>
      <c r="DP36" s="1">
        <v>129.45700073242188</v>
      </c>
      <c r="DQ36" s="1">
        <v>90.674003601074219</v>
      </c>
      <c r="DR36" s="1">
        <v>77.492996215820312</v>
      </c>
      <c r="DS36" s="1">
        <v>107.50299835205078</v>
      </c>
      <c r="DT36" s="1">
        <v>134.91999816894531</v>
      </c>
      <c r="DU36" s="1">
        <v>146.4429931640625</v>
      </c>
      <c r="DV36" s="1">
        <v>191.36199951171875</v>
      </c>
      <c r="DW36" s="1">
        <v>7.8600001335144043</v>
      </c>
      <c r="DX36" s="1">
        <v>6.8400001525878906</v>
      </c>
      <c r="DY36" s="1">
        <v>1.1299999952316284</v>
      </c>
      <c r="DZ36" s="1">
        <v>0.40999999642372131</v>
      </c>
      <c r="EA36" s="1">
        <v>3.5699999332427979</v>
      </c>
      <c r="EB36" s="1">
        <v>0.62000000476837158</v>
      </c>
      <c r="EC36" s="1">
        <v>0.31000000238418579</v>
      </c>
      <c r="ED36" s="1">
        <v>1.1699999570846558</v>
      </c>
      <c r="EE36" s="1">
        <v>0.52999997138977051</v>
      </c>
      <c r="EF36" s="1">
        <v>4.8499999046325684</v>
      </c>
      <c r="EG36" s="1">
        <v>2.5799999237060547</v>
      </c>
      <c r="EH36" s="1">
        <v>179.58700561523438</v>
      </c>
      <c r="EI36" s="1">
        <v>18.084934234619141</v>
      </c>
      <c r="EJ36" s="1">
        <v>21.974035263061523</v>
      </c>
      <c r="EK36" s="1">
        <v>25.587133407592773</v>
      </c>
      <c r="EL36" s="1">
        <v>56.662853240966797</v>
      </c>
      <c r="EM36" s="1">
        <v>47.808467864990234</v>
      </c>
      <c r="EN36" s="1">
        <v>64.6929931640625</v>
      </c>
      <c r="EO36" s="1">
        <v>37.312061309814453</v>
      </c>
      <c r="EP36" s="1">
        <v>75.460983276367188</v>
      </c>
      <c r="EQ36" s="1">
        <v>56.062694549560547</v>
      </c>
      <c r="ER36" s="1">
        <v>58.950359344482422</v>
      </c>
    </row>
    <row r="37" spans="1:148" s="1" customFormat="1" x14ac:dyDescent="0.2">
      <c r="A37" s="1">
        <v>36</v>
      </c>
      <c r="B37" s="1" t="s">
        <v>4</v>
      </c>
      <c r="C37" s="1" t="s">
        <v>438</v>
      </c>
      <c r="D37" s="1" t="s">
        <v>653</v>
      </c>
      <c r="E37" s="1" t="s">
        <v>651</v>
      </c>
      <c r="F37" s="1" t="s">
        <v>654</v>
      </c>
      <c r="G37" s="1">
        <v>15</v>
      </c>
      <c r="H37" s="1">
        <v>1.4979999463093918E-8</v>
      </c>
      <c r="I37" s="1">
        <v>1</v>
      </c>
      <c r="J37" s="1">
        <v>0.74040001630783081</v>
      </c>
      <c r="K37" s="1">
        <v>19.970100402832031</v>
      </c>
      <c r="L37" s="1">
        <v>10.367500305175781</v>
      </c>
      <c r="M37" s="1">
        <v>2048</v>
      </c>
      <c r="N37" s="1">
        <v>1536</v>
      </c>
      <c r="O37" s="1">
        <v>39.506000518798828</v>
      </c>
      <c r="P37" s="1">
        <v>1.9229999780654907</v>
      </c>
      <c r="Q37" s="1">
        <v>11.260000228881836</v>
      </c>
      <c r="R37" s="1">
        <v>25.429000854492188</v>
      </c>
      <c r="S37" s="1">
        <v>0.48800000548362732</v>
      </c>
      <c r="T37" s="1">
        <v>4.2690000534057617</v>
      </c>
      <c r="U37" s="1">
        <v>10.343999862670898</v>
      </c>
      <c r="V37" s="1">
        <v>1.4029999971389771</v>
      </c>
      <c r="W37" s="1">
        <v>1.5210000276565552</v>
      </c>
      <c r="X37" s="1">
        <v>0.45100000500679016</v>
      </c>
      <c r="Y37" s="1">
        <v>8.3999998867511749E-2</v>
      </c>
      <c r="Z37" s="1">
        <v>96.468986511230469</v>
      </c>
      <c r="AA37" s="1">
        <v>0.46750777959823608</v>
      </c>
      <c r="AB37" s="1">
        <v>8.7074615061283112E-2</v>
      </c>
      <c r="AC37" s="1">
        <v>1.5766725540161133</v>
      </c>
      <c r="AD37" s="1">
        <v>10.722617149353027</v>
      </c>
      <c r="AE37" s="1">
        <v>1.4543534517288208</v>
      </c>
      <c r="AF37" s="1">
        <v>11.672144889831543</v>
      </c>
      <c r="AG37" s="1">
        <v>40.952022552490234</v>
      </c>
      <c r="AH37" s="1">
        <v>4.4252562522888184</v>
      </c>
      <c r="AI37" s="1">
        <v>26.359766006469727</v>
      </c>
      <c r="AJ37" s="1">
        <v>0.50586205720901489</v>
      </c>
      <c r="AK37" s="1">
        <v>1.9933868646621704</v>
      </c>
      <c r="AL37" s="1">
        <v>6.3421998023986816</v>
      </c>
      <c r="AM37" s="1">
        <v>2.1305999755859375</v>
      </c>
      <c r="AN37" s="1">
        <v>0.31139999628067017</v>
      </c>
      <c r="AO37" s="1">
        <v>0.43659999966621399</v>
      </c>
      <c r="AP37" s="1">
        <v>1.7793999910354614</v>
      </c>
      <c r="AQ37" s="1">
        <v>1.0217000246047974</v>
      </c>
      <c r="AR37" s="1">
        <v>3.4140999317169189</v>
      </c>
      <c r="AS37" s="1">
        <v>0.2320999950170517</v>
      </c>
      <c r="AT37" s="1">
        <v>6.6299997270107269E-2</v>
      </c>
      <c r="AU37" s="1">
        <v>0.226500004529953</v>
      </c>
      <c r="AV37" s="1">
        <v>2.2500000894069672E-2</v>
      </c>
      <c r="AW37" s="1">
        <v>23</v>
      </c>
      <c r="AX37" s="1">
        <v>0.63300001621246338</v>
      </c>
      <c r="AY37" s="1">
        <v>8.6000002920627594E-2</v>
      </c>
      <c r="AZ37" s="1">
        <v>1.5839999914169312</v>
      </c>
      <c r="BA37" s="1">
        <v>10.618000030517578</v>
      </c>
      <c r="BB37" s="1">
        <v>1.0889999866485596</v>
      </c>
      <c r="BC37" s="1">
        <v>11.390000343322754</v>
      </c>
      <c r="BD37" s="1">
        <v>37.631999969482422</v>
      </c>
      <c r="BE37" s="1">
        <v>3.7409999370574951</v>
      </c>
      <c r="BF37" s="1">
        <v>25.499000549316406</v>
      </c>
      <c r="BG37" s="1">
        <v>0.47600001096725464</v>
      </c>
      <c r="BH37" s="1">
        <v>1.809999942779541</v>
      </c>
      <c r="BI37" s="1">
        <v>1793</v>
      </c>
      <c r="BJ37" s="1">
        <v>584</v>
      </c>
      <c r="BK37" s="1">
        <v>9392</v>
      </c>
      <c r="BL37" s="1">
        <v>60480</v>
      </c>
      <c r="BM37" s="1">
        <v>718</v>
      </c>
      <c r="BN37" s="1">
        <v>27911</v>
      </c>
      <c r="BO37" s="1">
        <v>107983</v>
      </c>
      <c r="BP37" s="1">
        <v>7781</v>
      </c>
      <c r="BQ37" s="1">
        <v>36108</v>
      </c>
      <c r="BR37" s="1">
        <v>1362</v>
      </c>
      <c r="BS37" s="1">
        <v>2164</v>
      </c>
      <c r="BT37" s="1">
        <v>797</v>
      </c>
      <c r="BU37" s="1">
        <v>109</v>
      </c>
      <c r="BV37" s="1">
        <v>315</v>
      </c>
      <c r="BW37" s="1">
        <v>434</v>
      </c>
      <c r="BX37" s="1">
        <v>31</v>
      </c>
      <c r="BY37" s="1">
        <v>291</v>
      </c>
      <c r="BZ37" s="1">
        <v>833</v>
      </c>
      <c r="CA37" s="1">
        <v>153</v>
      </c>
      <c r="CB37" s="1">
        <v>212</v>
      </c>
      <c r="CC37" s="1">
        <v>208</v>
      </c>
      <c r="CD37" s="1">
        <v>93</v>
      </c>
      <c r="CE37" s="1">
        <v>382</v>
      </c>
      <c r="CF37" s="1">
        <v>102</v>
      </c>
      <c r="CG37" s="1">
        <v>206</v>
      </c>
      <c r="CH37" s="1">
        <v>412</v>
      </c>
      <c r="CI37" s="1">
        <v>22</v>
      </c>
      <c r="CJ37" s="1">
        <v>181</v>
      </c>
      <c r="CK37" s="1">
        <v>364</v>
      </c>
      <c r="CL37" s="1">
        <v>102</v>
      </c>
      <c r="CM37" s="1">
        <v>205</v>
      </c>
      <c r="CN37" s="1">
        <v>184</v>
      </c>
      <c r="CO37" s="1">
        <v>76</v>
      </c>
      <c r="CP37" s="1">
        <v>114.14900207519531</v>
      </c>
      <c r="CQ37" s="1">
        <v>10.550000190734863</v>
      </c>
      <c r="CR37" s="1">
        <v>28.231000900268555</v>
      </c>
      <c r="CS37" s="1">
        <v>42.402999877929688</v>
      </c>
      <c r="CT37" s="1">
        <v>5.2309999465942383</v>
      </c>
      <c r="CU37" s="1">
        <v>23.794000625610352</v>
      </c>
      <c r="CV37" s="1">
        <v>62.390998840332031</v>
      </c>
      <c r="CW37" s="1">
        <v>11.656999588012695</v>
      </c>
      <c r="CX37" s="1">
        <v>20.854999542236328</v>
      </c>
      <c r="CY37" s="1">
        <v>13.494999885559082</v>
      </c>
      <c r="CZ37" s="1">
        <v>5.7140002250671387</v>
      </c>
      <c r="DA37" s="1">
        <v>65.198997497558594</v>
      </c>
      <c r="DB37" s="1">
        <v>18.650999069213867</v>
      </c>
      <c r="DC37" s="1">
        <v>441.697998046875</v>
      </c>
      <c r="DD37" s="1">
        <v>2995.283935546875</v>
      </c>
      <c r="DE37" s="1">
        <v>66.574996948242188</v>
      </c>
      <c r="DF37" s="1">
        <v>1374.116943359375</v>
      </c>
      <c r="DG37" s="1">
        <v>5372.26416015625</v>
      </c>
      <c r="DH37" s="1">
        <v>377.57598876953125</v>
      </c>
      <c r="DI37" s="1">
        <v>1787.9410400390625</v>
      </c>
      <c r="DJ37" s="1">
        <v>31.906999588012695</v>
      </c>
      <c r="DK37" s="1">
        <v>66.424003601074219</v>
      </c>
      <c r="DL37" s="1">
        <v>83.483001708984375</v>
      </c>
      <c r="DM37" s="1">
        <v>151.11799621582031</v>
      </c>
      <c r="DN37" s="1">
        <v>119.47699737548828</v>
      </c>
      <c r="DO37" s="1">
        <v>107.21700286865234</v>
      </c>
      <c r="DP37" s="1">
        <v>129.48800659179688</v>
      </c>
      <c r="DQ37" s="1">
        <v>90.674003601074219</v>
      </c>
      <c r="DR37" s="1">
        <v>77.498001098632812</v>
      </c>
      <c r="DS37" s="1">
        <v>107.51300048828125</v>
      </c>
      <c r="DT37" s="1">
        <v>134.92399597167969</v>
      </c>
      <c r="DU37" s="1">
        <v>146.4429931640625</v>
      </c>
      <c r="DV37" s="1">
        <v>191.36199951171875</v>
      </c>
      <c r="DW37" s="1">
        <v>8.2700004577636719</v>
      </c>
      <c r="DX37" s="1">
        <v>7.559999942779541</v>
      </c>
      <c r="DY37" s="1">
        <v>1.1399999856948853</v>
      </c>
      <c r="DZ37" s="1">
        <v>0.40999999642372131</v>
      </c>
      <c r="EA37" s="1">
        <v>4.1700000762939453</v>
      </c>
      <c r="EB37" s="1">
        <v>0.61000001430511475</v>
      </c>
      <c r="EC37" s="1">
        <v>0.31000000238418579</v>
      </c>
      <c r="ED37" s="1">
        <v>1.190000057220459</v>
      </c>
      <c r="EE37" s="1">
        <v>0.52999997138977051</v>
      </c>
      <c r="EF37" s="1">
        <v>4.5399999618530273</v>
      </c>
      <c r="EG37" s="1">
        <v>2.4300000667572021</v>
      </c>
      <c r="EH37" s="1">
        <v>173.51419067382812</v>
      </c>
      <c r="EI37" s="1">
        <v>17.671037673950195</v>
      </c>
      <c r="EJ37" s="1">
        <v>22.556854248046875</v>
      </c>
      <c r="EK37" s="1">
        <v>27.3507080078125</v>
      </c>
      <c r="EL37" s="1">
        <v>62.664440155029297</v>
      </c>
      <c r="EM37" s="1">
        <v>47.880966186523438</v>
      </c>
      <c r="EN37" s="1">
        <v>65.559310913085938</v>
      </c>
      <c r="EO37" s="1">
        <v>40.057254791259766</v>
      </c>
      <c r="EP37" s="1">
        <v>77.170982360839844</v>
      </c>
      <c r="EQ37" s="1">
        <v>52.969715118408203</v>
      </c>
      <c r="ER37" s="1">
        <v>62.956085205078125</v>
      </c>
    </row>
    <row r="38" spans="1:148" s="1" customFormat="1" x14ac:dyDescent="0.2">
      <c r="A38" s="1">
        <v>37</v>
      </c>
      <c r="B38" s="1" t="s">
        <v>4</v>
      </c>
      <c r="C38" s="1" t="s">
        <v>438</v>
      </c>
      <c r="D38" s="1" t="s">
        <v>655</v>
      </c>
      <c r="E38" s="1" t="s">
        <v>651</v>
      </c>
      <c r="F38" s="1" t="s">
        <v>656</v>
      </c>
      <c r="G38" s="1">
        <v>15</v>
      </c>
      <c r="H38" s="1">
        <v>1.4979999463093918E-8</v>
      </c>
      <c r="I38" s="1">
        <v>1</v>
      </c>
      <c r="J38" s="1">
        <v>0.68049997091293335</v>
      </c>
      <c r="K38" s="1">
        <v>20.098400115966797</v>
      </c>
      <c r="L38" s="1">
        <v>10.367500305175781</v>
      </c>
      <c r="M38" s="1">
        <v>2048</v>
      </c>
      <c r="N38" s="1">
        <v>1536</v>
      </c>
      <c r="O38" s="1">
        <v>39.455001831054688</v>
      </c>
      <c r="P38" s="1">
        <v>1.9609999656677246</v>
      </c>
      <c r="Q38" s="1">
        <v>10.982999801635742</v>
      </c>
      <c r="R38" s="1">
        <v>25.996000289916992</v>
      </c>
      <c r="S38" s="1">
        <v>0.51399999856948853</v>
      </c>
      <c r="T38" s="1">
        <v>4.3060002326965332</v>
      </c>
      <c r="U38" s="1">
        <v>10.170000076293945</v>
      </c>
      <c r="V38" s="1">
        <v>1.781000018119812</v>
      </c>
      <c r="W38" s="1">
        <v>1.503000020980835</v>
      </c>
      <c r="X38" s="1">
        <v>-0.15899999439716339</v>
      </c>
      <c r="Y38" s="1">
        <v>7.9000003635883331E-2</v>
      </c>
      <c r="Z38" s="1">
        <v>96.63800048828125</v>
      </c>
      <c r="AA38" s="1">
        <v>-0.16453154385089874</v>
      </c>
      <c r="AB38" s="1">
        <v>8.174838125705719E-2</v>
      </c>
      <c r="AC38" s="1">
        <v>1.5552889108657837</v>
      </c>
      <c r="AD38" s="1">
        <v>10.523810386657715</v>
      </c>
      <c r="AE38" s="1">
        <v>1.8429603576660156</v>
      </c>
      <c r="AF38" s="1">
        <v>11.365094184875488</v>
      </c>
      <c r="AG38" s="1">
        <v>40.827625274658203</v>
      </c>
      <c r="AH38" s="1">
        <v>4.4558043479919434</v>
      </c>
      <c r="AI38" s="1">
        <v>26.900392532348633</v>
      </c>
      <c r="AJ38" s="1">
        <v>0.53188186883926392</v>
      </c>
      <c r="AK38" s="1">
        <v>2.0292224884033203</v>
      </c>
      <c r="AL38" s="1">
        <v>6.3256998062133789</v>
      </c>
      <c r="AM38" s="1">
        <v>2.0755000114440918</v>
      </c>
      <c r="AN38" s="1">
        <v>0.30750000476837158</v>
      </c>
      <c r="AO38" s="1">
        <v>0.55379998683929443</v>
      </c>
      <c r="AP38" s="1">
        <v>1.746999979019165</v>
      </c>
      <c r="AQ38" s="1">
        <v>1.0291999578475952</v>
      </c>
      <c r="AR38" s="1">
        <v>3.4855999946594238</v>
      </c>
      <c r="AS38" s="1">
        <v>0.23649999499320984</v>
      </c>
      <c r="AT38" s="1">
        <v>6.9899998605251312E-2</v>
      </c>
      <c r="AU38" s="1">
        <v>-8.1100001931190491E-2</v>
      </c>
      <c r="AV38" s="1">
        <v>2.1600000560283661E-2</v>
      </c>
      <c r="AW38" s="1">
        <v>23</v>
      </c>
      <c r="AX38" s="1">
        <v>-0.22300000488758087</v>
      </c>
      <c r="AY38" s="1">
        <v>8.1000000238418579E-2</v>
      </c>
      <c r="AZ38" s="1">
        <v>1.5659999847412109</v>
      </c>
      <c r="BA38" s="1">
        <v>10.442999839782715</v>
      </c>
      <c r="BB38" s="1">
        <v>1.3819999694824219</v>
      </c>
      <c r="BC38" s="1">
        <v>11.079000473022461</v>
      </c>
      <c r="BD38" s="1">
        <v>37.562000274658203</v>
      </c>
      <c r="BE38" s="1">
        <v>3.7579998970031738</v>
      </c>
      <c r="BF38" s="1">
        <v>26.076999664306641</v>
      </c>
      <c r="BG38" s="1">
        <v>0.50199997425079346</v>
      </c>
      <c r="BH38" s="1">
        <v>1.8480000495910645</v>
      </c>
      <c r="BI38" s="1">
        <v>1515</v>
      </c>
      <c r="BJ38" s="1">
        <v>610</v>
      </c>
      <c r="BK38" s="1">
        <v>9214</v>
      </c>
      <c r="BL38" s="1">
        <v>59462</v>
      </c>
      <c r="BM38" s="1">
        <v>901</v>
      </c>
      <c r="BN38" s="1">
        <v>27128</v>
      </c>
      <c r="BO38" s="1">
        <v>107731</v>
      </c>
      <c r="BP38" s="1">
        <v>7794</v>
      </c>
      <c r="BQ38" s="1">
        <v>36913</v>
      </c>
      <c r="BR38" s="1">
        <v>1430</v>
      </c>
      <c r="BS38" s="1">
        <v>2204</v>
      </c>
      <c r="BT38" s="1">
        <v>1269</v>
      </c>
      <c r="BU38" s="1">
        <v>145</v>
      </c>
      <c r="BV38" s="1">
        <v>265</v>
      </c>
      <c r="BW38" s="1">
        <v>401</v>
      </c>
      <c r="BX38" s="1">
        <v>34</v>
      </c>
      <c r="BY38" s="1">
        <v>266</v>
      </c>
      <c r="BZ38" s="1">
        <v>828</v>
      </c>
      <c r="CA38" s="1">
        <v>134</v>
      </c>
      <c r="CB38" s="1">
        <v>214</v>
      </c>
      <c r="CC38" s="1">
        <v>207</v>
      </c>
      <c r="CD38" s="1">
        <v>92</v>
      </c>
      <c r="CE38" s="1">
        <v>542</v>
      </c>
      <c r="CF38" s="1">
        <v>111</v>
      </c>
      <c r="CG38" s="1">
        <v>191</v>
      </c>
      <c r="CH38" s="1">
        <v>410</v>
      </c>
      <c r="CI38" s="1">
        <v>23</v>
      </c>
      <c r="CJ38" s="1">
        <v>169</v>
      </c>
      <c r="CK38" s="1">
        <v>308</v>
      </c>
      <c r="CL38" s="1">
        <v>94</v>
      </c>
      <c r="CM38" s="1">
        <v>200</v>
      </c>
      <c r="CN38" s="1">
        <v>221</v>
      </c>
      <c r="CO38" s="1">
        <v>75</v>
      </c>
      <c r="CP38" s="1">
        <v>174.54400634765625</v>
      </c>
      <c r="CQ38" s="1">
        <v>12.800000190734863</v>
      </c>
      <c r="CR38" s="1">
        <v>24.281000137329102</v>
      </c>
      <c r="CS38" s="1">
        <v>40.512001037597656</v>
      </c>
      <c r="CT38" s="1">
        <v>5.6149997711181641</v>
      </c>
      <c r="CU38" s="1">
        <v>21.920999526977539</v>
      </c>
      <c r="CV38" s="1">
        <v>59.616001129150391</v>
      </c>
      <c r="CW38" s="1">
        <v>10.543000221252441</v>
      </c>
      <c r="CX38" s="1">
        <v>20.709999084472656</v>
      </c>
      <c r="CY38" s="1">
        <v>14.017000198364258</v>
      </c>
      <c r="CZ38" s="1">
        <v>5.6479997634887695</v>
      </c>
      <c r="DA38" s="1">
        <v>-23.010000228881836</v>
      </c>
      <c r="DB38" s="1">
        <v>17.701000213623047</v>
      </c>
      <c r="DC38" s="1">
        <v>436.73599243164062</v>
      </c>
      <c r="DD38" s="1">
        <v>2945.818115234375</v>
      </c>
      <c r="DE38" s="1">
        <v>84.494003295898438</v>
      </c>
      <c r="DF38" s="1">
        <v>1336.708984375</v>
      </c>
      <c r="DG38" s="1">
        <v>5362.27197265625</v>
      </c>
      <c r="DH38" s="1">
        <v>379.34100341796875</v>
      </c>
      <c r="DI38" s="1">
        <v>1828.489013671875</v>
      </c>
      <c r="DJ38" s="1">
        <v>33.652000427246094</v>
      </c>
      <c r="DK38" s="1">
        <v>67.824996948242188</v>
      </c>
      <c r="DL38" s="1">
        <v>84.9219970703125</v>
      </c>
      <c r="DM38" s="1">
        <v>151.11799621582031</v>
      </c>
      <c r="DN38" s="1">
        <v>119.47699737548828</v>
      </c>
      <c r="DO38" s="1">
        <v>107.21700286865234</v>
      </c>
      <c r="DP38" s="1">
        <v>129.45700073242188</v>
      </c>
      <c r="DQ38" s="1">
        <v>90.679000854492188</v>
      </c>
      <c r="DR38" s="1">
        <v>77.498001098632812</v>
      </c>
      <c r="DS38" s="1">
        <v>107.51899719238281</v>
      </c>
      <c r="DT38" s="1">
        <v>134.93400573730469</v>
      </c>
      <c r="DU38" s="1">
        <v>146.4429931640625</v>
      </c>
      <c r="DV38" s="1">
        <v>191.36199951171875</v>
      </c>
      <c r="DW38" s="1">
        <v>100</v>
      </c>
      <c r="DX38" s="1">
        <v>8.3100004196166992</v>
      </c>
      <c r="DY38" s="1">
        <v>1.1299999952316284</v>
      </c>
      <c r="DZ38" s="1">
        <v>0.41999998688697815</v>
      </c>
      <c r="EA38" s="1">
        <v>3.6600000858306885</v>
      </c>
      <c r="EB38" s="1">
        <v>0.62000000476837158</v>
      </c>
      <c r="EC38" s="1">
        <v>0.31000000238418579</v>
      </c>
      <c r="ED38" s="1">
        <v>1.1799999475479126</v>
      </c>
      <c r="EE38" s="1">
        <v>0.52999997138977051</v>
      </c>
      <c r="EF38" s="1">
        <v>4.3899998664855957</v>
      </c>
      <c r="EG38" s="1">
        <v>2.4000000953674316</v>
      </c>
      <c r="EH38" s="1">
        <v>214.56130981445312</v>
      </c>
      <c r="EI38" s="1">
        <v>19.464389801025391</v>
      </c>
      <c r="EJ38" s="1">
        <v>20.91937255859375</v>
      </c>
      <c r="EK38" s="1">
        <v>26.733888626098633</v>
      </c>
      <c r="EL38" s="1">
        <v>64.92376708984375</v>
      </c>
      <c r="EM38" s="1">
        <v>45.957813262939453</v>
      </c>
      <c r="EN38" s="1">
        <v>64.084770202636719</v>
      </c>
      <c r="EO38" s="1">
        <v>38.095169067382812</v>
      </c>
      <c r="EP38" s="1">
        <v>76.902244567871094</v>
      </c>
      <c r="EQ38" s="1">
        <v>53.984458923339844</v>
      </c>
      <c r="ER38" s="1">
        <v>62.5914306640625</v>
      </c>
    </row>
    <row r="39" spans="1:148" s="1" customFormat="1" x14ac:dyDescent="0.2">
      <c r="A39" s="1">
        <v>38</v>
      </c>
      <c r="B39" s="1" t="s">
        <v>4</v>
      </c>
      <c r="C39" s="1" t="s">
        <v>438</v>
      </c>
      <c r="D39" s="1" t="s">
        <v>657</v>
      </c>
      <c r="E39" s="1" t="s">
        <v>651</v>
      </c>
      <c r="F39" s="1" t="s">
        <v>658</v>
      </c>
      <c r="G39" s="1">
        <v>15</v>
      </c>
      <c r="H39" s="1">
        <v>1.4979999463093918E-8</v>
      </c>
      <c r="I39" s="1">
        <v>1</v>
      </c>
      <c r="J39" s="1">
        <v>0.6194000244140625</v>
      </c>
      <c r="K39" s="1">
        <v>20.017299652099609</v>
      </c>
      <c r="L39" s="1">
        <v>10.367500305175781</v>
      </c>
      <c r="M39" s="1">
        <v>2048</v>
      </c>
      <c r="N39" s="1">
        <v>1536</v>
      </c>
      <c r="O39" s="1">
        <v>39.518001556396484</v>
      </c>
      <c r="P39" s="1">
        <v>1.8849999904632568</v>
      </c>
      <c r="Q39" s="1">
        <v>11.102999687194824</v>
      </c>
      <c r="R39" s="1">
        <v>25.982999801635742</v>
      </c>
      <c r="S39" s="1">
        <v>0.49599999189376831</v>
      </c>
      <c r="T39" s="1">
        <v>4.4149999618530273</v>
      </c>
      <c r="U39" s="1">
        <v>10.348999977111816</v>
      </c>
      <c r="V39" s="1">
        <v>1.5559999942779541</v>
      </c>
      <c r="W39" s="1">
        <v>1.5820000171661377</v>
      </c>
      <c r="X39" s="1">
        <v>-0.28099998831748962</v>
      </c>
      <c r="Y39" s="1">
        <v>9.8999999463558197E-2</v>
      </c>
      <c r="Z39" s="1">
        <v>96.801010131835938</v>
      </c>
      <c r="AA39" s="1">
        <v>-0.29028621315956116</v>
      </c>
      <c r="AB39" s="1">
        <v>0.1022716611623764</v>
      </c>
      <c r="AC39" s="1">
        <v>1.6342805624008179</v>
      </c>
      <c r="AD39" s="1">
        <v>10.691003799438477</v>
      </c>
      <c r="AE39" s="1">
        <v>1.6074212789535522</v>
      </c>
      <c r="AF39" s="1">
        <v>11.469921112060547</v>
      </c>
      <c r="AG39" s="1">
        <v>40.823955535888672</v>
      </c>
      <c r="AH39" s="1">
        <v>4.5609025955200195</v>
      </c>
      <c r="AI39" s="1">
        <v>26.84166145324707</v>
      </c>
      <c r="AJ39" s="1">
        <v>0.51239132881164551</v>
      </c>
      <c r="AK39" s="1">
        <v>1.947293758392334</v>
      </c>
      <c r="AL39" s="1">
        <v>6.3189001083374023</v>
      </c>
      <c r="AM39" s="1">
        <v>2.0924999713897705</v>
      </c>
      <c r="AN39" s="1">
        <v>0.32280001044273376</v>
      </c>
      <c r="AO39" s="1">
        <v>0.48249998688697815</v>
      </c>
      <c r="AP39" s="1">
        <v>1.7732000350952148</v>
      </c>
      <c r="AQ39" s="1">
        <v>1.0523999929428101</v>
      </c>
      <c r="AR39" s="1">
        <v>3.4746999740600586</v>
      </c>
      <c r="AS39" s="1">
        <v>0.22660000622272491</v>
      </c>
      <c r="AT39" s="1">
        <v>6.7100003361701965E-2</v>
      </c>
      <c r="AU39" s="1">
        <v>-0.1429000049829483</v>
      </c>
      <c r="AV39" s="1">
        <v>2.7100000530481339E-2</v>
      </c>
      <c r="AW39" s="1">
        <v>23</v>
      </c>
      <c r="AX39" s="1">
        <v>-0.39300000667572021</v>
      </c>
      <c r="AY39" s="1">
        <v>0.10199999809265137</v>
      </c>
      <c r="AZ39" s="1">
        <v>1.6490000486373901</v>
      </c>
      <c r="BA39" s="1">
        <v>10.623000144958496</v>
      </c>
      <c r="BB39" s="1">
        <v>1.2070000171661377</v>
      </c>
      <c r="BC39" s="1">
        <v>11.208999633789062</v>
      </c>
      <c r="BD39" s="1">
        <v>37.625999450683594</v>
      </c>
      <c r="BE39" s="1">
        <v>3.8619999885559082</v>
      </c>
      <c r="BF39" s="1">
        <v>26.059999465942383</v>
      </c>
      <c r="BG39" s="1">
        <v>0.4830000102519989</v>
      </c>
      <c r="BH39" s="1">
        <v>1.7749999761581421</v>
      </c>
      <c r="BI39" s="1">
        <v>1449</v>
      </c>
      <c r="BJ39" s="1">
        <v>651</v>
      </c>
      <c r="BK39" s="1">
        <v>9683</v>
      </c>
      <c r="BL39" s="1">
        <v>60401</v>
      </c>
      <c r="BM39" s="1">
        <v>801</v>
      </c>
      <c r="BN39" s="1">
        <v>27458</v>
      </c>
      <c r="BO39" s="1">
        <v>107935</v>
      </c>
      <c r="BP39" s="1">
        <v>8013</v>
      </c>
      <c r="BQ39" s="1">
        <v>36877</v>
      </c>
      <c r="BR39" s="1">
        <v>1438</v>
      </c>
      <c r="BS39" s="1">
        <v>2109</v>
      </c>
      <c r="BT39" s="1">
        <v>1278</v>
      </c>
      <c r="BU39" s="1">
        <v>108</v>
      </c>
      <c r="BV39" s="1">
        <v>256</v>
      </c>
      <c r="BW39" s="1">
        <v>369</v>
      </c>
      <c r="BX39" s="1">
        <v>34</v>
      </c>
      <c r="BY39" s="1">
        <v>290</v>
      </c>
      <c r="BZ39" s="1">
        <v>801</v>
      </c>
      <c r="CA39" s="1">
        <v>129</v>
      </c>
      <c r="CB39" s="1">
        <v>203</v>
      </c>
      <c r="CC39" s="1">
        <v>245</v>
      </c>
      <c r="CD39" s="1">
        <v>81</v>
      </c>
      <c r="CE39" s="1">
        <v>634</v>
      </c>
      <c r="CF39" s="1">
        <v>99</v>
      </c>
      <c r="CG39" s="1">
        <v>231</v>
      </c>
      <c r="CH39" s="1">
        <v>372</v>
      </c>
      <c r="CI39" s="1">
        <v>29</v>
      </c>
      <c r="CJ39" s="1">
        <v>163</v>
      </c>
      <c r="CK39" s="1">
        <v>368</v>
      </c>
      <c r="CL39" s="1">
        <v>103</v>
      </c>
      <c r="CM39" s="1">
        <v>200</v>
      </c>
      <c r="CN39" s="1">
        <v>192</v>
      </c>
      <c r="CO39" s="1">
        <v>73</v>
      </c>
      <c r="CP39" s="1">
        <v>185.40299987792969</v>
      </c>
      <c r="CQ39" s="1">
        <v>10.350000381469727</v>
      </c>
      <c r="CR39" s="1">
        <v>24.85099983215332</v>
      </c>
      <c r="CS39" s="1">
        <v>37.037998199462891</v>
      </c>
      <c r="CT39" s="1">
        <v>6.2620000839233398</v>
      </c>
      <c r="CU39" s="1">
        <v>22.87299919128418</v>
      </c>
      <c r="CV39" s="1">
        <v>60.796001434326172</v>
      </c>
      <c r="CW39" s="1">
        <v>11.043000221252441</v>
      </c>
      <c r="CX39" s="1">
        <v>20.152999877929688</v>
      </c>
      <c r="CY39" s="1">
        <v>15.51200008392334</v>
      </c>
      <c r="CZ39" s="1">
        <v>5.1710000038146973</v>
      </c>
      <c r="DA39" s="1">
        <v>-40.471000671386719</v>
      </c>
      <c r="DB39" s="1">
        <v>22.201000213623047</v>
      </c>
      <c r="DC39" s="1">
        <v>459.64898681640625</v>
      </c>
      <c r="DD39" s="1">
        <v>2996.6630859375</v>
      </c>
      <c r="DE39" s="1">
        <v>73.846000671386719</v>
      </c>
      <c r="DF39" s="1">
        <v>1352.31103515625</v>
      </c>
      <c r="DG39" s="1">
        <v>5371.4267578125</v>
      </c>
      <c r="DH39" s="1">
        <v>389.80099487304688</v>
      </c>
      <c r="DI39" s="1">
        <v>1827.239990234375</v>
      </c>
      <c r="DJ39" s="1">
        <v>32.423999786376953</v>
      </c>
      <c r="DK39" s="1">
        <v>65.134002685546875</v>
      </c>
      <c r="DL39" s="1">
        <v>84.9219970703125</v>
      </c>
      <c r="DM39" s="1">
        <v>151.11799621582031</v>
      </c>
      <c r="DN39" s="1">
        <v>119.47699737548828</v>
      </c>
      <c r="DO39" s="1">
        <v>107.23200225830078</v>
      </c>
      <c r="DP39" s="1">
        <v>129.48800659179688</v>
      </c>
      <c r="DQ39" s="1">
        <v>90.667999267578125</v>
      </c>
      <c r="DR39" s="1">
        <v>77.498001098632812</v>
      </c>
      <c r="DS39" s="1">
        <v>107.50299835205078</v>
      </c>
      <c r="DT39" s="1">
        <v>134.91600036621094</v>
      </c>
      <c r="DU39" s="1">
        <v>146.4429931640625</v>
      </c>
      <c r="DV39" s="1">
        <v>191.36199951171875</v>
      </c>
      <c r="DW39" s="1">
        <v>100</v>
      </c>
      <c r="DX39" s="1">
        <v>6.5999999046325684</v>
      </c>
      <c r="DY39" s="1">
        <v>1.1000000238418579</v>
      </c>
      <c r="DZ39" s="1">
        <v>0.40999999642372131</v>
      </c>
      <c r="EA39" s="1">
        <v>3.9800000190734863</v>
      </c>
      <c r="EB39" s="1">
        <v>0.62000000476837158</v>
      </c>
      <c r="EC39" s="1">
        <v>0.31000000238418579</v>
      </c>
      <c r="ED39" s="1">
        <v>1.1699999570846558</v>
      </c>
      <c r="EE39" s="1">
        <v>0.52999997138977051</v>
      </c>
      <c r="EF39" s="1">
        <v>4.6599998474121094</v>
      </c>
      <c r="EG39" s="1">
        <v>2.440000057220459</v>
      </c>
      <c r="EH39" s="1">
        <v>221.13493347167969</v>
      </c>
      <c r="EI39" s="1">
        <v>17.502737045288086</v>
      </c>
      <c r="EJ39" s="1">
        <v>21.163490295410156</v>
      </c>
      <c r="EK39" s="1">
        <v>25.561954498291016</v>
      </c>
      <c r="EL39" s="1">
        <v>68.562294006347656</v>
      </c>
      <c r="EM39" s="1">
        <v>46.945148468017578</v>
      </c>
      <c r="EN39" s="1">
        <v>64.71588134765625</v>
      </c>
      <c r="EO39" s="1">
        <v>38.988033294677734</v>
      </c>
      <c r="EP39" s="1">
        <v>75.861045837402344</v>
      </c>
      <c r="EQ39" s="1">
        <v>56.790420532226562</v>
      </c>
      <c r="ER39" s="1">
        <v>59.890071868896484</v>
      </c>
    </row>
    <row r="40" spans="1:148" s="1" customFormat="1" x14ac:dyDescent="0.2">
      <c r="A40" s="1">
        <v>39</v>
      </c>
      <c r="B40" s="1" t="s">
        <v>4</v>
      </c>
      <c r="C40" s="1" t="s">
        <v>438</v>
      </c>
      <c r="D40" s="1" t="s">
        <v>659</v>
      </c>
      <c r="E40" s="1" t="s">
        <v>651</v>
      </c>
      <c r="F40" s="1" t="s">
        <v>660</v>
      </c>
      <c r="G40" s="1">
        <v>15</v>
      </c>
      <c r="H40" s="1">
        <v>1.4970000350444934E-8</v>
      </c>
      <c r="I40" s="1">
        <v>1</v>
      </c>
      <c r="J40" s="1">
        <v>0.43729999661445618</v>
      </c>
      <c r="K40" s="1">
        <v>13.640899658203125</v>
      </c>
      <c r="L40" s="1">
        <v>10.366999626159668</v>
      </c>
      <c r="M40" s="1">
        <v>2048</v>
      </c>
      <c r="N40" s="1">
        <v>1536</v>
      </c>
      <c r="O40" s="1">
        <v>39.438999176025391</v>
      </c>
      <c r="P40" s="1">
        <v>1.9010000228881836</v>
      </c>
      <c r="Q40" s="1">
        <v>10.848999977111816</v>
      </c>
      <c r="R40" s="1">
        <v>25.64900016784668</v>
      </c>
      <c r="S40" s="1">
        <v>0.58899998664855957</v>
      </c>
      <c r="T40" s="1">
        <v>4.2230000495910645</v>
      </c>
      <c r="U40" s="1">
        <v>10.140000343322754</v>
      </c>
      <c r="V40" s="1">
        <v>1.6009999513626099</v>
      </c>
      <c r="W40" s="1">
        <v>1.4700000286102295</v>
      </c>
      <c r="X40" s="1">
        <v>-0.22300000488758087</v>
      </c>
      <c r="Y40" s="1">
        <v>9.0999998152256012E-2</v>
      </c>
      <c r="Z40" s="1">
        <v>95.802001953125</v>
      </c>
      <c r="AA40" s="1">
        <v>-0.23277175426483154</v>
      </c>
      <c r="AB40" s="1">
        <v>9.4987571239471436E-2</v>
      </c>
      <c r="AC40" s="1">
        <v>1.5344147682189941</v>
      </c>
      <c r="AD40" s="1">
        <v>10.584330558776855</v>
      </c>
      <c r="AE40" s="1">
        <v>1.6711549758911133</v>
      </c>
      <c r="AF40" s="1">
        <v>11.324398040771484</v>
      </c>
      <c r="AG40" s="1">
        <v>41.167198181152344</v>
      </c>
      <c r="AH40" s="1">
        <v>4.4080500602722168</v>
      </c>
      <c r="AI40" s="1">
        <v>26.772928237915039</v>
      </c>
      <c r="AJ40" s="1">
        <v>0.61480969190597534</v>
      </c>
      <c r="AK40" s="1">
        <v>1.984300971031189</v>
      </c>
      <c r="AL40" s="1">
        <v>6.3646998405456543</v>
      </c>
      <c r="AM40" s="1">
        <v>2.0638000965118408</v>
      </c>
      <c r="AN40" s="1">
        <v>0.30259999632835388</v>
      </c>
      <c r="AO40" s="1">
        <v>0.50089997053146362</v>
      </c>
      <c r="AP40" s="1">
        <v>1.7534999847412109</v>
      </c>
      <c r="AQ40" s="1">
        <v>1.0160000324249268</v>
      </c>
      <c r="AR40" s="1">
        <v>3.4616999626159668</v>
      </c>
      <c r="AS40" s="1">
        <v>0.23070000112056732</v>
      </c>
      <c r="AT40" s="1">
        <v>8.0499999225139618E-2</v>
      </c>
      <c r="AU40" s="1">
        <v>-0.11429999768733978</v>
      </c>
      <c r="AV40" s="1">
        <v>2.4900000542402267E-2</v>
      </c>
      <c r="AW40" s="1">
        <v>23</v>
      </c>
      <c r="AX40" s="1">
        <v>-0.31099998950958252</v>
      </c>
      <c r="AY40" s="1">
        <v>9.3000002205371857E-2</v>
      </c>
      <c r="AZ40" s="1">
        <v>1.531000018119812</v>
      </c>
      <c r="BA40" s="1">
        <v>10.409999847412109</v>
      </c>
      <c r="BB40" s="1">
        <v>1.2410000562667847</v>
      </c>
      <c r="BC40" s="1">
        <v>10.958999633789062</v>
      </c>
      <c r="BD40" s="1">
        <v>37.583000183105469</v>
      </c>
      <c r="BE40" s="1">
        <v>3.6909999847412109</v>
      </c>
      <c r="BF40" s="1">
        <v>25.725000381469727</v>
      </c>
      <c r="BG40" s="1">
        <v>0.57400000095367432</v>
      </c>
      <c r="BH40" s="1">
        <v>1.7910000085830688</v>
      </c>
      <c r="BI40" s="1">
        <v>1504</v>
      </c>
      <c r="BJ40" s="1">
        <v>586</v>
      </c>
      <c r="BK40" s="1">
        <v>9014</v>
      </c>
      <c r="BL40" s="1">
        <v>59184</v>
      </c>
      <c r="BM40" s="1">
        <v>815</v>
      </c>
      <c r="BN40" s="1">
        <v>26817</v>
      </c>
      <c r="BO40" s="1">
        <v>107770</v>
      </c>
      <c r="BP40" s="1">
        <v>7685</v>
      </c>
      <c r="BQ40" s="1">
        <v>36344</v>
      </c>
      <c r="BR40" s="1">
        <v>1597</v>
      </c>
      <c r="BS40" s="1">
        <v>2121</v>
      </c>
      <c r="BT40" s="1">
        <v>1299</v>
      </c>
      <c r="BU40" s="1">
        <v>84</v>
      </c>
      <c r="BV40" s="1">
        <v>259</v>
      </c>
      <c r="BW40" s="1">
        <v>385</v>
      </c>
      <c r="BX40" s="1">
        <v>26</v>
      </c>
      <c r="BY40" s="1">
        <v>281</v>
      </c>
      <c r="BZ40" s="1">
        <v>816</v>
      </c>
      <c r="CA40" s="1">
        <v>153</v>
      </c>
      <c r="CB40" s="1">
        <v>194</v>
      </c>
      <c r="CC40" s="1">
        <v>238</v>
      </c>
      <c r="CD40" s="1">
        <v>76</v>
      </c>
      <c r="CE40" s="1">
        <v>590</v>
      </c>
      <c r="CF40" s="1">
        <v>98</v>
      </c>
      <c r="CG40" s="1">
        <v>209</v>
      </c>
      <c r="CH40" s="1">
        <v>364</v>
      </c>
      <c r="CI40" s="1">
        <v>30</v>
      </c>
      <c r="CJ40" s="1">
        <v>150</v>
      </c>
      <c r="CK40" s="1">
        <v>380</v>
      </c>
      <c r="CL40" s="1">
        <v>108</v>
      </c>
      <c r="CM40" s="1">
        <v>167</v>
      </c>
      <c r="CN40" s="1">
        <v>165</v>
      </c>
      <c r="CO40" s="1">
        <v>75</v>
      </c>
      <c r="CP40" s="1">
        <v>182.51199340820312</v>
      </c>
      <c r="CQ40" s="1">
        <v>9.1000003814697266</v>
      </c>
      <c r="CR40" s="1">
        <v>24.400999069213867</v>
      </c>
      <c r="CS40" s="1">
        <v>37.548000335693359</v>
      </c>
      <c r="CT40" s="1">
        <v>5.6310000419616699</v>
      </c>
      <c r="CU40" s="1">
        <v>21.780000686645508</v>
      </c>
      <c r="CV40" s="1">
        <v>62.161998748779297</v>
      </c>
      <c r="CW40" s="1">
        <v>12.086000442504883</v>
      </c>
      <c r="CX40" s="1">
        <v>18.069000244140625</v>
      </c>
      <c r="CY40" s="1">
        <v>14.734999656677246</v>
      </c>
      <c r="CZ40" s="1">
        <v>5.0380001068115234</v>
      </c>
      <c r="DA40" s="1">
        <v>-32.077999114990234</v>
      </c>
      <c r="DB40" s="1">
        <v>20.201000213623047</v>
      </c>
      <c r="DC40" s="1">
        <v>426.60198974609375</v>
      </c>
      <c r="DD40" s="1">
        <v>2934.758056640625</v>
      </c>
      <c r="DE40" s="1">
        <v>75.876998901367188</v>
      </c>
      <c r="DF40" s="1">
        <v>1321.2490234375</v>
      </c>
      <c r="DG40" s="1">
        <v>5361.7021484375</v>
      </c>
      <c r="DH40" s="1">
        <v>372.34298706054688</v>
      </c>
      <c r="DI40" s="1">
        <v>1802.571044921875</v>
      </c>
      <c r="DJ40" s="1">
        <v>38.500999450683594</v>
      </c>
      <c r="DK40" s="1">
        <v>65.666999816894531</v>
      </c>
      <c r="DL40" s="1">
        <v>84.9219970703125</v>
      </c>
      <c r="DM40" s="1">
        <v>151.11799621582031</v>
      </c>
      <c r="DN40" s="1">
        <v>119.47699737548828</v>
      </c>
      <c r="DO40" s="1">
        <v>107.21700286865234</v>
      </c>
      <c r="DP40" s="1">
        <v>129.48800659179688</v>
      </c>
      <c r="DQ40" s="1">
        <v>90.674003601074219</v>
      </c>
      <c r="DR40" s="1">
        <v>77.48699951171875</v>
      </c>
      <c r="DS40" s="1">
        <v>107.49800109863281</v>
      </c>
      <c r="DT40" s="1">
        <v>134.86199951171875</v>
      </c>
      <c r="DU40" s="1">
        <v>146.4429931640625</v>
      </c>
      <c r="DV40" s="1">
        <v>191.36199951171875</v>
      </c>
      <c r="DW40" s="1">
        <v>100</v>
      </c>
      <c r="DX40" s="1">
        <v>6.8600001335144043</v>
      </c>
      <c r="DY40" s="1">
        <v>1.1499999761581421</v>
      </c>
      <c r="DZ40" s="1">
        <v>0.41999998688697815</v>
      </c>
      <c r="EA40" s="1">
        <v>3.8900001049041748</v>
      </c>
      <c r="EB40" s="1">
        <v>0.62999999523162842</v>
      </c>
      <c r="EC40" s="1">
        <v>0.31000000238418579</v>
      </c>
      <c r="ED40" s="1">
        <v>1.2000000476837158</v>
      </c>
      <c r="EE40" s="1">
        <v>0.52999997138977051</v>
      </c>
      <c r="EF40" s="1">
        <v>4.0500001907348633</v>
      </c>
      <c r="EG40" s="1">
        <v>2.4200000762939453</v>
      </c>
      <c r="EH40" s="1">
        <v>219.40406799316406</v>
      </c>
      <c r="EI40" s="1">
        <v>16.411809921264648</v>
      </c>
      <c r="EJ40" s="1">
        <v>20.971000671386719</v>
      </c>
      <c r="EK40" s="1">
        <v>25.737344741821289</v>
      </c>
      <c r="EL40" s="1">
        <v>65.016204833984375</v>
      </c>
      <c r="EM40" s="1">
        <v>45.809768676757812</v>
      </c>
      <c r="EN40" s="1">
        <v>65.438880920410156</v>
      </c>
      <c r="EO40" s="1">
        <v>40.787685394287109</v>
      </c>
      <c r="EP40" s="1">
        <v>71.831680297851562</v>
      </c>
      <c r="EQ40" s="1">
        <v>55.349822998046875</v>
      </c>
      <c r="ER40" s="1">
        <v>59.114856719970703</v>
      </c>
    </row>
    <row r="41" spans="1:148" s="1" customFormat="1" x14ac:dyDescent="0.2">
      <c r="A41" s="1">
        <v>40</v>
      </c>
      <c r="B41" s="1" t="s">
        <v>4</v>
      </c>
      <c r="C41" s="1" t="s">
        <v>438</v>
      </c>
      <c r="D41" s="1" t="s">
        <v>661</v>
      </c>
      <c r="E41" s="1" t="s">
        <v>651</v>
      </c>
      <c r="F41" s="1" t="s">
        <v>662</v>
      </c>
      <c r="G41" s="1">
        <v>15</v>
      </c>
      <c r="H41" s="1">
        <v>1.4979999463093918E-8</v>
      </c>
      <c r="I41" s="1">
        <v>1</v>
      </c>
      <c r="J41" s="1">
        <v>0.32879999279975891</v>
      </c>
      <c r="K41" s="1">
        <v>13.592399597167969</v>
      </c>
      <c r="L41" s="1">
        <v>10.367500305175781</v>
      </c>
      <c r="M41" s="1">
        <v>2048</v>
      </c>
      <c r="N41" s="1">
        <v>1536</v>
      </c>
      <c r="O41" s="1">
        <v>39.492000579833984</v>
      </c>
      <c r="P41" s="1">
        <v>1.8880000114440918</v>
      </c>
      <c r="Q41" s="1">
        <v>10.805000305175781</v>
      </c>
      <c r="R41" s="1">
        <v>26.194000244140625</v>
      </c>
      <c r="S41" s="1">
        <v>0.54199999570846558</v>
      </c>
      <c r="T41" s="1">
        <v>4.3600001335144043</v>
      </c>
      <c r="U41" s="1">
        <v>10.003999710083008</v>
      </c>
      <c r="V41" s="1">
        <v>1.6330000162124634</v>
      </c>
      <c r="W41" s="1">
        <v>1.4470000267028809</v>
      </c>
      <c r="X41" s="1">
        <v>-0.27099999785423279</v>
      </c>
      <c r="Y41" s="1">
        <v>9.7000002861022949E-2</v>
      </c>
      <c r="Z41" s="1">
        <v>96.282997131347656</v>
      </c>
      <c r="AA41" s="1">
        <v>-0.28146195411682129</v>
      </c>
      <c r="AB41" s="1">
        <v>0.10074468702077866</v>
      </c>
      <c r="AC41" s="1">
        <v>1.502861499786377</v>
      </c>
      <c r="AD41" s="1">
        <v>10.390204429626465</v>
      </c>
      <c r="AE41" s="1">
        <v>1.6960419416427612</v>
      </c>
      <c r="AF41" s="1">
        <v>11.222126960754395</v>
      </c>
      <c r="AG41" s="1">
        <v>41.016586303710938</v>
      </c>
      <c r="AH41" s="1">
        <v>4.528317928314209</v>
      </c>
      <c r="AI41" s="1">
        <v>27.205219268798828</v>
      </c>
      <c r="AJ41" s="1">
        <v>0.56292390823364258</v>
      </c>
      <c r="AK41" s="1">
        <v>1.9608862400054932</v>
      </c>
      <c r="AL41" s="1">
        <v>6.3509998321533203</v>
      </c>
      <c r="AM41" s="1">
        <v>2.0480999946594238</v>
      </c>
      <c r="AN41" s="1">
        <v>0.29679998755455017</v>
      </c>
      <c r="AO41" s="1">
        <v>0.50940001010894775</v>
      </c>
      <c r="AP41" s="1">
        <v>1.7238999605178833</v>
      </c>
      <c r="AQ41" s="1">
        <v>1.0450999736785889</v>
      </c>
      <c r="AR41" s="1">
        <v>3.5230000019073486</v>
      </c>
      <c r="AS41" s="1">
        <v>0.22840000689029694</v>
      </c>
      <c r="AT41" s="1">
        <v>7.3899999260902405E-2</v>
      </c>
      <c r="AU41" s="1">
        <v>-0.13830000162124634</v>
      </c>
      <c r="AV41" s="1">
        <v>2.669999934732914E-2</v>
      </c>
      <c r="AW41" s="1">
        <v>23</v>
      </c>
      <c r="AX41" s="1">
        <v>-0.37900000810623169</v>
      </c>
      <c r="AY41" s="1">
        <v>0.10000000149011612</v>
      </c>
      <c r="AZ41" s="1">
        <v>1.5069999694824219</v>
      </c>
      <c r="BA41" s="1">
        <v>10.27400016784668</v>
      </c>
      <c r="BB41" s="1">
        <v>1.2649999856948853</v>
      </c>
      <c r="BC41" s="1">
        <v>10.894000053405762</v>
      </c>
      <c r="BD41" s="1">
        <v>37.604999542236328</v>
      </c>
      <c r="BE41" s="1">
        <v>3.8039999008178711</v>
      </c>
      <c r="BF41" s="1">
        <v>26.283000946044922</v>
      </c>
      <c r="BG41" s="1">
        <v>0.52899998426437378</v>
      </c>
      <c r="BH41" s="1">
        <v>1.7799999713897705</v>
      </c>
      <c r="BI41" s="1">
        <v>1523</v>
      </c>
      <c r="BJ41" s="1">
        <v>623</v>
      </c>
      <c r="BK41" s="1">
        <v>8908</v>
      </c>
      <c r="BL41" s="1">
        <v>58453</v>
      </c>
      <c r="BM41" s="1">
        <v>821</v>
      </c>
      <c r="BN41" s="1">
        <v>26715</v>
      </c>
      <c r="BO41" s="1">
        <v>107922</v>
      </c>
      <c r="BP41" s="1">
        <v>7889</v>
      </c>
      <c r="BQ41" s="1">
        <v>37198</v>
      </c>
      <c r="BR41" s="1">
        <v>1517</v>
      </c>
      <c r="BS41" s="1">
        <v>2131</v>
      </c>
      <c r="BT41" s="1">
        <v>1380</v>
      </c>
      <c r="BU41" s="1">
        <v>105</v>
      </c>
      <c r="BV41" s="1">
        <v>268</v>
      </c>
      <c r="BW41" s="1">
        <v>386</v>
      </c>
      <c r="BX41" s="1">
        <v>27</v>
      </c>
      <c r="BY41" s="1">
        <v>298</v>
      </c>
      <c r="BZ41" s="1">
        <v>865</v>
      </c>
      <c r="CA41" s="1">
        <v>137</v>
      </c>
      <c r="CB41" s="1">
        <v>228</v>
      </c>
      <c r="CC41" s="1">
        <v>234</v>
      </c>
      <c r="CD41" s="1">
        <v>89</v>
      </c>
      <c r="CE41" s="1">
        <v>604</v>
      </c>
      <c r="CF41" s="1">
        <v>83</v>
      </c>
      <c r="CG41" s="1">
        <v>227</v>
      </c>
      <c r="CH41" s="1">
        <v>354</v>
      </c>
      <c r="CI41" s="1">
        <v>21</v>
      </c>
      <c r="CJ41" s="1">
        <v>170</v>
      </c>
      <c r="CK41" s="1">
        <v>341</v>
      </c>
      <c r="CL41" s="1">
        <v>94</v>
      </c>
      <c r="CM41" s="1">
        <v>184</v>
      </c>
      <c r="CN41" s="1">
        <v>200</v>
      </c>
      <c r="CO41" s="1">
        <v>81</v>
      </c>
      <c r="CP41" s="1">
        <v>191.40899658203125</v>
      </c>
      <c r="CQ41" s="1">
        <v>9.3999996185302734</v>
      </c>
      <c r="CR41" s="1">
        <v>25.570999145507812</v>
      </c>
      <c r="CS41" s="1">
        <v>37.147998809814453</v>
      </c>
      <c r="CT41" s="1">
        <v>4.754000186920166</v>
      </c>
      <c r="CU41" s="1">
        <v>23.625</v>
      </c>
      <c r="CV41" s="1">
        <v>63.13800048828125</v>
      </c>
      <c r="CW41" s="1">
        <v>10.628999710083008</v>
      </c>
      <c r="CX41" s="1">
        <v>20.631000518798828</v>
      </c>
      <c r="CY41" s="1">
        <v>15.072999954223633</v>
      </c>
      <c r="CZ41" s="1">
        <v>5.7049999237060547</v>
      </c>
      <c r="DA41" s="1">
        <v>-39.074001312255859</v>
      </c>
      <c r="DB41" s="1">
        <v>21.750999450683594</v>
      </c>
      <c r="DC41" s="1">
        <v>420.125</v>
      </c>
      <c r="DD41" s="1">
        <v>2898.285888671875</v>
      </c>
      <c r="DE41" s="1">
        <v>77.353996276855469</v>
      </c>
      <c r="DF41" s="1">
        <v>1314.2869873046875</v>
      </c>
      <c r="DG41" s="1">
        <v>5368.42578125</v>
      </c>
      <c r="DH41" s="1">
        <v>384.010009765625</v>
      </c>
      <c r="DI41" s="1">
        <v>1842.873046875</v>
      </c>
      <c r="DJ41" s="1">
        <v>35.495998382568359</v>
      </c>
      <c r="DK41" s="1">
        <v>65.333999633789062</v>
      </c>
      <c r="DL41" s="1">
        <v>84.9219970703125</v>
      </c>
      <c r="DM41" s="1">
        <v>151.11799621582031</v>
      </c>
      <c r="DN41" s="1">
        <v>119.47699737548828</v>
      </c>
      <c r="DO41" s="1">
        <v>107.24199676513672</v>
      </c>
      <c r="DP41" s="1">
        <v>129.48800659179688</v>
      </c>
      <c r="DQ41" s="1">
        <v>90.674003601074219</v>
      </c>
      <c r="DR41" s="1">
        <v>77.48699951171875</v>
      </c>
      <c r="DS41" s="1">
        <v>107.51300048828125</v>
      </c>
      <c r="DT41" s="1">
        <v>134.906005859375</v>
      </c>
      <c r="DU41" s="1">
        <v>146.4429931640625</v>
      </c>
      <c r="DV41" s="1">
        <v>191.36199951171875</v>
      </c>
      <c r="DW41" s="1">
        <v>100</v>
      </c>
      <c r="DX41" s="1">
        <v>6.5500001907348633</v>
      </c>
      <c r="DY41" s="1">
        <v>1.1599999666213989</v>
      </c>
      <c r="DZ41" s="1">
        <v>0.41999998688697815</v>
      </c>
      <c r="EA41" s="1">
        <v>3.809999942779541</v>
      </c>
      <c r="EB41" s="1">
        <v>0.62999999523162842</v>
      </c>
      <c r="EC41" s="1">
        <v>0.31000000238418579</v>
      </c>
      <c r="ED41" s="1">
        <v>1.1699999570846558</v>
      </c>
      <c r="EE41" s="1">
        <v>0.52999997138977051</v>
      </c>
      <c r="EF41" s="1">
        <v>4.320000171661377</v>
      </c>
      <c r="EG41" s="1">
        <v>2.4500000476837158</v>
      </c>
      <c r="EH41" s="1">
        <v>224.68812561035156</v>
      </c>
      <c r="EI41" s="1">
        <v>16.680141448974609</v>
      </c>
      <c r="EJ41" s="1">
        <v>21.46788215637207</v>
      </c>
      <c r="EK41" s="1">
        <v>25.599885940551758</v>
      </c>
      <c r="EL41" s="1">
        <v>59.739059448242188</v>
      </c>
      <c r="EM41" s="1">
        <v>47.710624694824219</v>
      </c>
      <c r="EN41" s="1">
        <v>65.950614929199219</v>
      </c>
      <c r="EO41" s="1">
        <v>38.250221252441406</v>
      </c>
      <c r="EP41" s="1">
        <v>76.75543212890625</v>
      </c>
      <c r="EQ41" s="1">
        <v>55.981044769287109</v>
      </c>
      <c r="ER41" s="1">
        <v>62.906475067138672</v>
      </c>
    </row>
    <row r="42" spans="1:148" s="1" customFormat="1" x14ac:dyDescent="0.2">
      <c r="A42" s="1">
        <v>41</v>
      </c>
      <c r="B42" s="1" t="s">
        <v>4</v>
      </c>
      <c r="C42" s="1" t="s">
        <v>438</v>
      </c>
      <c r="D42" s="1" t="s">
        <v>663</v>
      </c>
      <c r="E42" s="1" t="s">
        <v>651</v>
      </c>
      <c r="F42" s="1" t="s">
        <v>664</v>
      </c>
      <c r="G42" s="1">
        <v>15</v>
      </c>
      <c r="H42" s="1">
        <v>1.4979999463093918E-8</v>
      </c>
      <c r="I42" s="1">
        <v>1</v>
      </c>
      <c r="J42" s="1">
        <v>0.1851000040769577</v>
      </c>
      <c r="K42" s="1">
        <v>13.43220043182373</v>
      </c>
      <c r="L42" s="1">
        <v>10.368000030517578</v>
      </c>
      <c r="M42" s="1">
        <v>2048</v>
      </c>
      <c r="N42" s="1">
        <v>1536</v>
      </c>
      <c r="O42" s="1">
        <v>39.602001190185547</v>
      </c>
      <c r="P42" s="1">
        <v>1.812000036239624</v>
      </c>
      <c r="Q42" s="1">
        <v>10.805000305175781</v>
      </c>
      <c r="R42" s="1">
        <v>25.841999053955078</v>
      </c>
      <c r="S42" s="1">
        <v>0.51700001955032349</v>
      </c>
      <c r="T42" s="1">
        <v>4.3309998512268066</v>
      </c>
      <c r="U42" s="1">
        <v>10.050999641418457</v>
      </c>
      <c r="V42" s="1">
        <v>1.7769999504089355</v>
      </c>
      <c r="W42" s="1">
        <v>1.4859999418258667</v>
      </c>
      <c r="X42" s="1">
        <v>-0.16300000250339508</v>
      </c>
      <c r="Y42" s="1">
        <v>9.0000003576278687E-2</v>
      </c>
      <c r="Z42" s="1">
        <v>96.198989868164062</v>
      </c>
      <c r="AA42" s="1">
        <v>-0.16944044828414917</v>
      </c>
      <c r="AB42" s="1">
        <v>9.3556076288223267E-2</v>
      </c>
      <c r="AC42" s="1">
        <v>1.5447146892547607</v>
      </c>
      <c r="AD42" s="1">
        <v>10.44813346862793</v>
      </c>
      <c r="AE42" s="1">
        <v>1.8472127914428711</v>
      </c>
      <c r="AF42" s="1">
        <v>11.231926918029785</v>
      </c>
      <c r="AG42" s="1">
        <v>41.166751861572266</v>
      </c>
      <c r="AH42" s="1">
        <v>4.5021262168884277</v>
      </c>
      <c r="AI42" s="1">
        <v>26.863067626953125</v>
      </c>
      <c r="AJ42" s="1">
        <v>0.53742772340774536</v>
      </c>
      <c r="AK42" s="1">
        <v>1.8835955858230591</v>
      </c>
      <c r="AL42" s="1">
        <v>6.3705000877380371</v>
      </c>
      <c r="AM42" s="1">
        <v>2.0485999584197998</v>
      </c>
      <c r="AN42" s="1">
        <v>0.30500000715255737</v>
      </c>
      <c r="AO42" s="1">
        <v>0.55430001020431519</v>
      </c>
      <c r="AP42" s="1">
        <v>1.7323999404907227</v>
      </c>
      <c r="AQ42" s="1">
        <v>1.0384000539779663</v>
      </c>
      <c r="AR42" s="1">
        <v>3.4765999317169189</v>
      </c>
      <c r="AS42" s="1">
        <v>0.21930000185966492</v>
      </c>
      <c r="AT42" s="1">
        <v>7.0500001311302185E-2</v>
      </c>
      <c r="AU42" s="1">
        <v>-8.2900002598762512E-2</v>
      </c>
      <c r="AV42" s="1">
        <v>2.4700000882148743E-2</v>
      </c>
      <c r="AW42" s="1">
        <v>23</v>
      </c>
      <c r="AX42" s="1">
        <v>-0.22800000011920929</v>
      </c>
      <c r="AY42" s="1">
        <v>9.3000002205371857E-2</v>
      </c>
      <c r="AZ42" s="1">
        <v>1.5470000505447388</v>
      </c>
      <c r="BA42" s="1">
        <v>10.315999984741211</v>
      </c>
      <c r="BB42" s="1">
        <v>1.3789999485015869</v>
      </c>
      <c r="BC42" s="1">
        <v>10.899999618530273</v>
      </c>
      <c r="BD42" s="1">
        <v>37.722000122070312</v>
      </c>
      <c r="BE42" s="1">
        <v>3.7809998989105225</v>
      </c>
      <c r="BF42" s="1">
        <v>25.920000076293945</v>
      </c>
      <c r="BG42" s="1">
        <v>0.50400000810623169</v>
      </c>
      <c r="BH42" s="1">
        <v>1.7079999446868896</v>
      </c>
      <c r="BI42" s="1">
        <v>1572</v>
      </c>
      <c r="BJ42" s="1">
        <v>643</v>
      </c>
      <c r="BK42" s="1">
        <v>9131</v>
      </c>
      <c r="BL42" s="1">
        <v>58682</v>
      </c>
      <c r="BM42" s="1">
        <v>880</v>
      </c>
      <c r="BN42" s="1">
        <v>26694</v>
      </c>
      <c r="BO42" s="1">
        <v>108195</v>
      </c>
      <c r="BP42" s="1">
        <v>7856</v>
      </c>
      <c r="BQ42" s="1">
        <v>36637</v>
      </c>
      <c r="BR42" s="1">
        <v>1468</v>
      </c>
      <c r="BS42" s="1">
        <v>2039</v>
      </c>
      <c r="BT42" s="1">
        <v>1320</v>
      </c>
      <c r="BU42" s="1">
        <v>134</v>
      </c>
      <c r="BV42" s="1">
        <v>276</v>
      </c>
      <c r="BW42" s="1">
        <v>380</v>
      </c>
      <c r="BX42" s="1">
        <v>21</v>
      </c>
      <c r="BY42" s="1">
        <v>272</v>
      </c>
      <c r="BZ42" s="1">
        <v>821</v>
      </c>
      <c r="CA42" s="1">
        <v>152</v>
      </c>
      <c r="CB42" s="1">
        <v>168</v>
      </c>
      <c r="CC42" s="1">
        <v>234</v>
      </c>
      <c r="CD42" s="1">
        <v>86</v>
      </c>
      <c r="CE42" s="1">
        <v>556</v>
      </c>
      <c r="CF42" s="1">
        <v>106</v>
      </c>
      <c r="CG42" s="1">
        <v>204</v>
      </c>
      <c r="CH42" s="1">
        <v>352</v>
      </c>
      <c r="CI42" s="1">
        <v>16</v>
      </c>
      <c r="CJ42" s="1">
        <v>159</v>
      </c>
      <c r="CK42" s="1">
        <v>333</v>
      </c>
      <c r="CL42" s="1">
        <v>98</v>
      </c>
      <c r="CM42" s="1">
        <v>190</v>
      </c>
      <c r="CN42" s="1">
        <v>202</v>
      </c>
      <c r="CO42" s="1">
        <v>71</v>
      </c>
      <c r="CP42" s="1">
        <v>180.71200561523438</v>
      </c>
      <c r="CQ42" s="1">
        <v>12</v>
      </c>
      <c r="CR42" s="1">
        <v>25.440999984741211</v>
      </c>
      <c r="CS42" s="1">
        <v>36.729000091552734</v>
      </c>
      <c r="CT42" s="1">
        <v>3.6619999408721924</v>
      </c>
      <c r="CU42" s="1">
        <v>21.749000549316406</v>
      </c>
      <c r="CV42" s="1">
        <v>60.342998504638672</v>
      </c>
      <c r="CW42" s="1">
        <v>11.343000411987305</v>
      </c>
      <c r="CX42" s="1">
        <v>17.885000228881836</v>
      </c>
      <c r="CY42" s="1">
        <v>15.104000091552734</v>
      </c>
      <c r="CZ42" s="1">
        <v>5.304999828338623</v>
      </c>
      <c r="DA42" s="1">
        <v>-23.475000381469727</v>
      </c>
      <c r="DB42" s="1">
        <v>20.150999069213867</v>
      </c>
      <c r="DC42" s="1">
        <v>431.42001342773438</v>
      </c>
      <c r="DD42" s="1">
        <v>2910.25390625</v>
      </c>
      <c r="DE42" s="1">
        <v>84.347999572753906</v>
      </c>
      <c r="DF42" s="1">
        <v>1315.1099853515625</v>
      </c>
      <c r="DG42" s="1">
        <v>5385.05078125</v>
      </c>
      <c r="DH42" s="1">
        <v>381.64401245117188</v>
      </c>
      <c r="DI42" s="1">
        <v>1817.4620361328125</v>
      </c>
      <c r="DJ42" s="1">
        <v>33.832000732421875</v>
      </c>
      <c r="DK42" s="1">
        <v>62.666999816894531</v>
      </c>
      <c r="DL42" s="1">
        <v>84.9219970703125</v>
      </c>
      <c r="DM42" s="1">
        <v>151.11799621582031</v>
      </c>
      <c r="DN42" s="1">
        <v>119.47699737548828</v>
      </c>
      <c r="DO42" s="1">
        <v>107.21700286865234</v>
      </c>
      <c r="DP42" s="1">
        <v>129.45700073242188</v>
      </c>
      <c r="DQ42" s="1">
        <v>90.683998107910156</v>
      </c>
      <c r="DR42" s="1">
        <v>77.48699951171875</v>
      </c>
      <c r="DS42" s="1">
        <v>107.51300048828125</v>
      </c>
      <c r="DT42" s="1">
        <v>134.91099548339844</v>
      </c>
      <c r="DU42" s="1">
        <v>146.4429931640625</v>
      </c>
      <c r="DV42" s="1">
        <v>191.36199951171875</v>
      </c>
      <c r="DW42" s="1">
        <v>100</v>
      </c>
      <c r="DX42" s="1">
        <v>7.369999885559082</v>
      </c>
      <c r="DY42" s="1">
        <v>1.1399999856948853</v>
      </c>
      <c r="DZ42" s="1">
        <v>0.41999998688697815</v>
      </c>
      <c r="EA42" s="1">
        <v>3.5899999141693115</v>
      </c>
      <c r="EB42" s="1">
        <v>0.62999999523162842</v>
      </c>
      <c r="EC42" s="1">
        <v>0.31000000238418579</v>
      </c>
      <c r="ED42" s="1">
        <v>1.1799999475479126</v>
      </c>
      <c r="EE42" s="1">
        <v>0.52999997138977051</v>
      </c>
      <c r="EF42" s="1">
        <v>4.4800000190734863</v>
      </c>
      <c r="EG42" s="1">
        <v>2.5</v>
      </c>
      <c r="EH42" s="1">
        <v>218.3194580078125</v>
      </c>
      <c r="EI42" s="1">
        <v>18.8463134765625</v>
      </c>
      <c r="EJ42" s="1">
        <v>21.413244247436523</v>
      </c>
      <c r="EK42" s="1">
        <v>25.455104827880859</v>
      </c>
      <c r="EL42" s="1">
        <v>52.430980682373047</v>
      </c>
      <c r="EM42" s="1">
        <v>45.77716064453125</v>
      </c>
      <c r="EN42" s="1">
        <v>64.474327087402344</v>
      </c>
      <c r="EO42" s="1">
        <v>39.514068603515625</v>
      </c>
      <c r="EP42" s="1">
        <v>71.465011596679688</v>
      </c>
      <c r="EQ42" s="1">
        <v>56.038585662841797</v>
      </c>
      <c r="ER42" s="1">
        <v>60.661094665527344</v>
      </c>
    </row>
    <row r="43" spans="1:148" s="1" customFormat="1" x14ac:dyDescent="0.2">
      <c r="A43" s="1">
        <v>42</v>
      </c>
      <c r="B43" s="1" t="s">
        <v>4</v>
      </c>
      <c r="C43" s="1" t="s">
        <v>438</v>
      </c>
      <c r="D43" s="1" t="s">
        <v>665</v>
      </c>
      <c r="E43" s="1" t="s">
        <v>651</v>
      </c>
      <c r="F43" s="1" t="s">
        <v>666</v>
      </c>
      <c r="G43" s="1">
        <v>15</v>
      </c>
      <c r="H43" s="1">
        <v>1.4970000350444934E-8</v>
      </c>
      <c r="I43" s="1">
        <v>1</v>
      </c>
      <c r="J43" s="1">
        <v>2.7000000700354576E-3</v>
      </c>
      <c r="K43" s="1">
        <v>13.275899887084961</v>
      </c>
      <c r="L43" s="1">
        <v>10.369999885559082</v>
      </c>
      <c r="M43" s="1">
        <v>2048</v>
      </c>
      <c r="N43" s="1">
        <v>1536</v>
      </c>
      <c r="O43" s="1">
        <v>39.425998687744141</v>
      </c>
      <c r="P43" s="1">
        <v>1.8869999647140503</v>
      </c>
      <c r="Q43" s="1">
        <v>10.711999893188477</v>
      </c>
      <c r="R43" s="1">
        <v>25.996000289916992</v>
      </c>
      <c r="S43" s="1">
        <v>0.51499998569488525</v>
      </c>
      <c r="T43" s="1">
        <v>4.3689999580383301</v>
      </c>
      <c r="U43" s="1">
        <v>9.8850002288818359</v>
      </c>
      <c r="V43" s="1">
        <v>1.875</v>
      </c>
      <c r="W43" s="1">
        <v>1.4220000505447388</v>
      </c>
      <c r="X43" s="1">
        <v>0.51499998569488525</v>
      </c>
      <c r="Y43" s="1">
        <v>8.7999999523162842E-2</v>
      </c>
      <c r="Z43" s="1">
        <v>96.4530029296875</v>
      </c>
      <c r="AA43" s="1">
        <v>0.53393876552581787</v>
      </c>
      <c r="AB43" s="1">
        <v>9.1236144304275513E-2</v>
      </c>
      <c r="AC43" s="1">
        <v>1.4742932319641113</v>
      </c>
      <c r="AD43" s="1">
        <v>10.248515129089355</v>
      </c>
      <c r="AE43" s="1">
        <v>1.9439518451690674</v>
      </c>
      <c r="AF43" s="1">
        <v>11.105927467346191</v>
      </c>
      <c r="AG43" s="1">
        <v>40.875862121582031</v>
      </c>
      <c r="AH43" s="1">
        <v>4.5296673774719238</v>
      </c>
      <c r="AI43" s="1">
        <v>26.951986312866211</v>
      </c>
      <c r="AJ43" s="1">
        <v>0.53393876552581787</v>
      </c>
      <c r="AK43" s="1">
        <v>1.9563932418823242</v>
      </c>
      <c r="AL43" s="1">
        <v>6.3575000762939453</v>
      </c>
      <c r="AM43" s="1">
        <v>2.0359001159667969</v>
      </c>
      <c r="AN43" s="1">
        <v>0.29249998927116394</v>
      </c>
      <c r="AO43" s="1">
        <v>0.58609998226165771</v>
      </c>
      <c r="AP43" s="1">
        <v>1.7079000473022461</v>
      </c>
      <c r="AQ43" s="1">
        <v>1.0500999689102173</v>
      </c>
      <c r="AR43" s="1">
        <v>3.5058000087738037</v>
      </c>
      <c r="AS43" s="1">
        <v>0.22879999876022339</v>
      </c>
      <c r="AT43" s="1">
        <v>7.0399999618530273E-2</v>
      </c>
      <c r="AU43" s="1">
        <v>0.25960001349449158</v>
      </c>
      <c r="AV43" s="1">
        <v>2.3800000548362732E-2</v>
      </c>
      <c r="AW43" s="1">
        <v>23</v>
      </c>
      <c r="AX43" s="1">
        <v>0.72899997234344482</v>
      </c>
      <c r="AY43" s="1">
        <v>9.0999998152256012E-2</v>
      </c>
      <c r="AZ43" s="1">
        <v>1.4809999465942383</v>
      </c>
      <c r="BA43" s="1">
        <v>10.152999877929688</v>
      </c>
      <c r="BB43" s="1">
        <v>1.4520000219345093</v>
      </c>
      <c r="BC43" s="1">
        <v>10.788000106811523</v>
      </c>
      <c r="BD43" s="1">
        <v>37.535999298095703</v>
      </c>
      <c r="BE43" s="1">
        <v>3.8050000667572021</v>
      </c>
      <c r="BF43" s="1">
        <v>26.08799934387207</v>
      </c>
      <c r="BG43" s="1">
        <v>0.50300002098083496</v>
      </c>
      <c r="BH43" s="1">
        <v>1.7790000438690186</v>
      </c>
      <c r="BI43" s="1">
        <v>1946</v>
      </c>
      <c r="BJ43" s="1">
        <v>589</v>
      </c>
      <c r="BK43" s="1">
        <v>8802</v>
      </c>
      <c r="BL43" s="1">
        <v>57728</v>
      </c>
      <c r="BM43" s="1">
        <v>947</v>
      </c>
      <c r="BN43" s="1">
        <v>26424</v>
      </c>
      <c r="BO43" s="1">
        <v>107595</v>
      </c>
      <c r="BP43" s="1">
        <v>7866</v>
      </c>
      <c r="BQ43" s="1">
        <v>36866</v>
      </c>
      <c r="BR43" s="1">
        <v>1488</v>
      </c>
      <c r="BS43" s="1">
        <v>2125</v>
      </c>
      <c r="BT43" s="1">
        <v>838</v>
      </c>
      <c r="BU43" s="1">
        <v>103</v>
      </c>
      <c r="BV43" s="1">
        <v>307</v>
      </c>
      <c r="BW43" s="1">
        <v>370</v>
      </c>
      <c r="BX43" s="1">
        <v>32</v>
      </c>
      <c r="BY43" s="1">
        <v>278</v>
      </c>
      <c r="BZ43" s="1">
        <v>792</v>
      </c>
      <c r="CA43" s="1">
        <v>112</v>
      </c>
      <c r="CB43" s="1">
        <v>196</v>
      </c>
      <c r="CC43" s="1">
        <v>242</v>
      </c>
      <c r="CD43" s="1">
        <v>82</v>
      </c>
      <c r="CE43" s="1">
        <v>397</v>
      </c>
      <c r="CF43" s="1">
        <v>92</v>
      </c>
      <c r="CG43" s="1">
        <v>206</v>
      </c>
      <c r="CH43" s="1">
        <v>360</v>
      </c>
      <c r="CI43" s="1">
        <v>28</v>
      </c>
      <c r="CJ43" s="1">
        <v>170</v>
      </c>
      <c r="CK43" s="1">
        <v>364</v>
      </c>
      <c r="CL43" s="1">
        <v>90</v>
      </c>
      <c r="CM43" s="1">
        <v>181</v>
      </c>
      <c r="CN43" s="1">
        <v>227</v>
      </c>
      <c r="CO43" s="1">
        <v>86</v>
      </c>
      <c r="CP43" s="1">
        <v>119.51499938964844</v>
      </c>
      <c r="CQ43" s="1">
        <v>9.75</v>
      </c>
      <c r="CR43" s="1">
        <v>27.670999526977539</v>
      </c>
      <c r="CS43" s="1">
        <v>36.547000885009766</v>
      </c>
      <c r="CT43" s="1">
        <v>5.9689998626708984</v>
      </c>
      <c r="CU43" s="1">
        <v>22.590000152587891</v>
      </c>
      <c r="CV43" s="1">
        <v>60.118000030517578</v>
      </c>
      <c r="CW43" s="1">
        <v>9.6289997100830078</v>
      </c>
      <c r="CX43" s="1">
        <v>18.861000061035156</v>
      </c>
      <c r="CY43" s="1">
        <v>15.901000022888184</v>
      </c>
      <c r="CZ43" s="1">
        <v>5.5809998512268066</v>
      </c>
      <c r="DA43" s="1">
        <v>75.140998840332031</v>
      </c>
      <c r="DB43" s="1">
        <v>19.701000213623047</v>
      </c>
      <c r="DC43" s="1">
        <v>412.71798706054688</v>
      </c>
      <c r="DD43" s="1">
        <v>2862.320068359375</v>
      </c>
      <c r="DE43" s="1">
        <v>88.741996765136719</v>
      </c>
      <c r="DF43" s="1">
        <v>1300.7249755859375</v>
      </c>
      <c r="DG43" s="1">
        <v>5354.8798828125</v>
      </c>
      <c r="DH43" s="1">
        <v>383.8590087890625</v>
      </c>
      <c r="DI43" s="1">
        <v>1827.97998046875</v>
      </c>
      <c r="DJ43" s="1">
        <v>33.701999664306641</v>
      </c>
      <c r="DK43" s="1">
        <v>65.258003234863281</v>
      </c>
      <c r="DL43" s="1">
        <v>83.394996643066406</v>
      </c>
      <c r="DM43" s="1">
        <v>151.11799621582031</v>
      </c>
      <c r="DN43" s="1">
        <v>119.47699737548828</v>
      </c>
      <c r="DO43" s="1">
        <v>107.25700378417969</v>
      </c>
      <c r="DP43" s="1">
        <v>129.48800659179688</v>
      </c>
      <c r="DQ43" s="1">
        <v>90.679000854492188</v>
      </c>
      <c r="DR43" s="1">
        <v>77.48699951171875</v>
      </c>
      <c r="DS43" s="1">
        <v>107.50800323486328</v>
      </c>
      <c r="DT43" s="1">
        <v>134.92399597167969</v>
      </c>
      <c r="DU43" s="1">
        <v>146.4429931640625</v>
      </c>
      <c r="DV43" s="1">
        <v>191.36199951171875</v>
      </c>
      <c r="DW43" s="1">
        <v>7.4200000762939453</v>
      </c>
      <c r="DX43" s="1">
        <v>7.1100001335144043</v>
      </c>
      <c r="DY43" s="1">
        <v>1.1799999475479126</v>
      </c>
      <c r="DZ43" s="1">
        <v>0.41999998688697815</v>
      </c>
      <c r="EA43" s="1">
        <v>3.5799999237060547</v>
      </c>
      <c r="EB43" s="1">
        <v>0.62999999523162842</v>
      </c>
      <c r="EC43" s="1">
        <v>0.31000000238418579</v>
      </c>
      <c r="ED43" s="1">
        <v>1.1699999570846558</v>
      </c>
      <c r="EE43" s="1">
        <v>0.52999997138977051</v>
      </c>
      <c r="EF43" s="1">
        <v>4.5399999618530273</v>
      </c>
      <c r="EG43" s="1">
        <v>2.4500000476837158</v>
      </c>
      <c r="EH43" s="1">
        <v>177.54570007324219</v>
      </c>
      <c r="EI43" s="1">
        <v>16.987836837768555</v>
      </c>
      <c r="EJ43" s="1">
        <v>22.332010269165039</v>
      </c>
      <c r="EK43" s="1">
        <v>25.391958236694336</v>
      </c>
      <c r="EL43" s="1">
        <v>66.939056396484375</v>
      </c>
      <c r="EM43" s="1">
        <v>46.653827667236328</v>
      </c>
      <c r="EN43" s="1">
        <v>64.354019165039062</v>
      </c>
      <c r="EO43" s="1">
        <v>36.406452178955078</v>
      </c>
      <c r="EP43" s="1">
        <v>73.389060974121094</v>
      </c>
      <c r="EQ43" s="1">
        <v>57.498085021972656</v>
      </c>
      <c r="ER43" s="1">
        <v>62.219078063964844</v>
      </c>
    </row>
    <row r="44" spans="1:148" s="1" customFormat="1" x14ac:dyDescent="0.2">
      <c r="A44" s="1">
        <v>43</v>
      </c>
      <c r="B44" s="1" t="s">
        <v>4</v>
      </c>
      <c r="C44" s="1" t="s">
        <v>438</v>
      </c>
      <c r="D44" s="1" t="s">
        <v>667</v>
      </c>
      <c r="E44" s="1" t="s">
        <v>651</v>
      </c>
      <c r="F44" s="1" t="s">
        <v>668</v>
      </c>
      <c r="G44" s="1">
        <v>15</v>
      </c>
      <c r="H44" s="1">
        <v>1.4970000350444934E-8</v>
      </c>
      <c r="I44" s="1">
        <v>1</v>
      </c>
      <c r="J44" s="1">
        <v>-0.15230000019073486</v>
      </c>
      <c r="K44" s="1">
        <v>13.12090015411377</v>
      </c>
      <c r="L44" s="1">
        <v>10.370499610900879</v>
      </c>
      <c r="M44" s="1">
        <v>2048</v>
      </c>
      <c r="N44" s="1">
        <v>1536</v>
      </c>
      <c r="O44" s="1">
        <v>39.740001678466797</v>
      </c>
      <c r="P44" s="1">
        <v>1.8980000019073486</v>
      </c>
      <c r="Q44" s="1">
        <v>10.673999786376953</v>
      </c>
      <c r="R44" s="1">
        <v>25.788999557495117</v>
      </c>
      <c r="S44" s="1">
        <v>0.56400001049041748</v>
      </c>
      <c r="T44" s="1">
        <v>4.2789998054504395</v>
      </c>
      <c r="U44" s="1">
        <v>10.034999847412109</v>
      </c>
      <c r="V44" s="1">
        <v>1.8839999437332153</v>
      </c>
      <c r="W44" s="1">
        <v>1.4750000238418579</v>
      </c>
      <c r="X44" s="1">
        <v>-0.2460000067949295</v>
      </c>
      <c r="Y44" s="1">
        <v>0.10400000214576721</v>
      </c>
      <c r="Z44" s="1">
        <v>96.277008056640625</v>
      </c>
      <c r="AA44" s="1">
        <v>-0.25551271438598633</v>
      </c>
      <c r="AB44" s="1">
        <v>0.10802163928747177</v>
      </c>
      <c r="AC44" s="1">
        <v>1.532037615776062</v>
      </c>
      <c r="AD44" s="1">
        <v>10.423048973083496</v>
      </c>
      <c r="AE44" s="1">
        <v>1.9568535089492798</v>
      </c>
      <c r="AF44" s="1">
        <v>11.086758613586426</v>
      </c>
      <c r="AG44" s="1">
        <v>41.2767333984375</v>
      </c>
      <c r="AH44" s="1">
        <v>4.4444670677185059</v>
      </c>
      <c r="AI44" s="1">
        <v>26.786249160766602</v>
      </c>
      <c r="AJ44" s="1">
        <v>0.58580964803695679</v>
      </c>
      <c r="AK44" s="1">
        <v>1.9713948965072632</v>
      </c>
      <c r="AL44" s="1">
        <v>6.3850002288818359</v>
      </c>
      <c r="AM44" s="1">
        <v>2.021399974822998</v>
      </c>
      <c r="AN44" s="1">
        <v>0.30230000615119934</v>
      </c>
      <c r="AO44" s="1">
        <v>0.58700001239776611</v>
      </c>
      <c r="AP44" s="1">
        <v>1.7275999784469604</v>
      </c>
      <c r="AQ44" s="1">
        <v>1.0247999429702759</v>
      </c>
      <c r="AR44" s="1">
        <v>3.4653999805450439</v>
      </c>
      <c r="AS44" s="1">
        <v>0.22939999401569366</v>
      </c>
      <c r="AT44" s="1">
        <v>7.680000364780426E-2</v>
      </c>
      <c r="AU44" s="1">
        <v>-0.1257999986410141</v>
      </c>
      <c r="AV44" s="1">
        <v>2.8300000354647636E-2</v>
      </c>
      <c r="AW44" s="1">
        <v>23</v>
      </c>
      <c r="AX44" s="1">
        <v>-0.3449999988079071</v>
      </c>
      <c r="AY44" s="1">
        <v>0.10599999874830246</v>
      </c>
      <c r="AZ44" s="1">
        <v>1.5360000133514404</v>
      </c>
      <c r="BA44" s="1">
        <v>10.300000190734863</v>
      </c>
      <c r="BB44" s="1">
        <v>1.4630000591278076</v>
      </c>
      <c r="BC44" s="1">
        <v>10.769000053405762</v>
      </c>
      <c r="BD44" s="1">
        <v>37.875999450683594</v>
      </c>
      <c r="BE44" s="1">
        <v>3.7330000400543213</v>
      </c>
      <c r="BF44" s="1">
        <v>25.865999221801758</v>
      </c>
      <c r="BG44" s="1">
        <v>0.55000001192092896</v>
      </c>
      <c r="BH44" s="1">
        <v>1.7890000343322754</v>
      </c>
      <c r="BI44" s="1">
        <v>1424</v>
      </c>
      <c r="BJ44" s="1">
        <v>645</v>
      </c>
      <c r="BK44" s="1">
        <v>9039</v>
      </c>
      <c r="BL44" s="1">
        <v>58564</v>
      </c>
      <c r="BM44" s="1">
        <v>952</v>
      </c>
      <c r="BN44" s="1">
        <v>26394</v>
      </c>
      <c r="BO44" s="1">
        <v>108532</v>
      </c>
      <c r="BP44" s="1">
        <v>7757</v>
      </c>
      <c r="BQ44" s="1">
        <v>36544</v>
      </c>
      <c r="BR44" s="1">
        <v>1514</v>
      </c>
      <c r="BS44" s="1">
        <v>2135</v>
      </c>
      <c r="BT44" s="1">
        <v>1287</v>
      </c>
      <c r="BU44" s="1">
        <v>91</v>
      </c>
      <c r="BV44" s="1">
        <v>256</v>
      </c>
      <c r="BW44" s="1">
        <v>381</v>
      </c>
      <c r="BX44" s="1">
        <v>36</v>
      </c>
      <c r="BY44" s="1">
        <v>305</v>
      </c>
      <c r="BZ44" s="1">
        <v>785</v>
      </c>
      <c r="CA44" s="1">
        <v>143</v>
      </c>
      <c r="CB44" s="1">
        <v>184</v>
      </c>
      <c r="CC44" s="1">
        <v>201</v>
      </c>
      <c r="CD44" s="1">
        <v>90</v>
      </c>
      <c r="CE44" s="1">
        <v>558</v>
      </c>
      <c r="CF44" s="1">
        <v>92</v>
      </c>
      <c r="CG44" s="1">
        <v>214</v>
      </c>
      <c r="CH44" s="1">
        <v>362</v>
      </c>
      <c r="CI44" s="1">
        <v>23</v>
      </c>
      <c r="CJ44" s="1">
        <v>159</v>
      </c>
      <c r="CK44" s="1">
        <v>347</v>
      </c>
      <c r="CL44" s="1">
        <v>103</v>
      </c>
      <c r="CM44" s="1">
        <v>180</v>
      </c>
      <c r="CN44" s="1">
        <v>213</v>
      </c>
      <c r="CO44" s="1">
        <v>75</v>
      </c>
      <c r="CP44" s="1">
        <v>177.92799377441406</v>
      </c>
      <c r="CQ44" s="1">
        <v>9.1499996185302734</v>
      </c>
      <c r="CR44" s="1">
        <v>24.340999603271484</v>
      </c>
      <c r="CS44" s="1">
        <v>37.237998962402344</v>
      </c>
      <c r="CT44" s="1">
        <v>5.8000001907348633</v>
      </c>
      <c r="CU44" s="1">
        <v>23.457000732421875</v>
      </c>
      <c r="CV44" s="1">
        <v>58.972000122070312</v>
      </c>
      <c r="CW44" s="1">
        <v>11.442999839782715</v>
      </c>
      <c r="CX44" s="1">
        <v>18.202999114990234</v>
      </c>
      <c r="CY44" s="1">
        <v>13.586000442504883</v>
      </c>
      <c r="CZ44" s="1">
        <v>5.5710000991821289</v>
      </c>
      <c r="DA44" s="1">
        <v>-35.498001098632812</v>
      </c>
      <c r="DB44" s="1">
        <v>23.10099983215332</v>
      </c>
      <c r="DC44" s="1">
        <v>427.91400146484375</v>
      </c>
      <c r="DD44" s="1">
        <v>2903.79296875</v>
      </c>
      <c r="DE44" s="1">
        <v>89.411003112792969</v>
      </c>
      <c r="DF44" s="1">
        <v>1298.35400390625</v>
      </c>
      <c r="DG44" s="1">
        <v>5403.4951171875</v>
      </c>
      <c r="DH44" s="1">
        <v>376.5889892578125</v>
      </c>
      <c r="DI44" s="1">
        <v>1812.4759521484375</v>
      </c>
      <c r="DJ44" s="1">
        <v>36.882999420166016</v>
      </c>
      <c r="DK44" s="1">
        <v>65.599998474121094</v>
      </c>
      <c r="DL44" s="1">
        <v>84.9219970703125</v>
      </c>
      <c r="DM44" s="1">
        <v>151.11799621582031</v>
      </c>
      <c r="DN44" s="1">
        <v>119.47699737548828</v>
      </c>
      <c r="DO44" s="1">
        <v>107.22200012207031</v>
      </c>
      <c r="DP44" s="1">
        <v>129.48800659179688</v>
      </c>
      <c r="DQ44" s="1">
        <v>90.679000854492188</v>
      </c>
      <c r="DR44" s="1">
        <v>77.492996215820312</v>
      </c>
      <c r="DS44" s="1">
        <v>107.49800109863281</v>
      </c>
      <c r="DT44" s="1">
        <v>134.906005859375</v>
      </c>
      <c r="DU44" s="1">
        <v>146.4429931640625</v>
      </c>
      <c r="DV44" s="1">
        <v>191.36199951171875</v>
      </c>
      <c r="DW44" s="1">
        <v>100</v>
      </c>
      <c r="DX44" s="1">
        <v>6.2300000190734863</v>
      </c>
      <c r="DY44" s="1">
        <v>1.1499999761581421</v>
      </c>
      <c r="DZ44" s="1">
        <v>0.41999998688697815</v>
      </c>
      <c r="EA44" s="1">
        <v>3.5499999523162842</v>
      </c>
      <c r="EB44" s="1">
        <v>0.62999999523162842</v>
      </c>
      <c r="EC44" s="1">
        <v>0.31000000238418579</v>
      </c>
      <c r="ED44" s="1">
        <v>1.190000057220459</v>
      </c>
      <c r="EE44" s="1">
        <v>0.52999997138977051</v>
      </c>
      <c r="EF44" s="1">
        <v>4.0799999237060547</v>
      </c>
      <c r="EG44" s="1">
        <v>2.440000057220459</v>
      </c>
      <c r="EH44" s="1">
        <v>216.63124084472656</v>
      </c>
      <c r="EI44" s="1">
        <v>16.45683479309082</v>
      </c>
      <c r="EJ44" s="1">
        <v>20.945201873779297</v>
      </c>
      <c r="EK44" s="1">
        <v>25.630876541137695</v>
      </c>
      <c r="EL44" s="1">
        <v>65.984626770019531</v>
      </c>
      <c r="EM44" s="1">
        <v>47.540683746337891</v>
      </c>
      <c r="EN44" s="1">
        <v>63.737689971923828</v>
      </c>
      <c r="EO44" s="1">
        <v>39.6878662109375</v>
      </c>
      <c r="EP44" s="1">
        <v>72.097541809082031</v>
      </c>
      <c r="EQ44" s="1">
        <v>53.14801025390625</v>
      </c>
      <c r="ER44" s="1">
        <v>62.163311004638672</v>
      </c>
    </row>
    <row r="45" spans="1:148" s="1" customFormat="1" x14ac:dyDescent="0.2">
      <c r="A45" s="1">
        <v>44</v>
      </c>
      <c r="B45" s="1" t="s">
        <v>4</v>
      </c>
      <c r="C45" s="1" t="s">
        <v>438</v>
      </c>
      <c r="D45" s="1" t="s">
        <v>669</v>
      </c>
      <c r="E45" s="1" t="s">
        <v>651</v>
      </c>
      <c r="F45" s="1" t="s">
        <v>670</v>
      </c>
      <c r="G45" s="1">
        <v>15</v>
      </c>
      <c r="H45" s="1">
        <v>1.4970000350444934E-8</v>
      </c>
      <c r="I45" s="1">
        <v>1</v>
      </c>
      <c r="J45" s="1">
        <v>-0.41220000386238098</v>
      </c>
      <c r="K45" s="1">
        <v>12.943599700927734</v>
      </c>
      <c r="L45" s="1">
        <v>10.372500419616699</v>
      </c>
      <c r="M45" s="1">
        <v>2048</v>
      </c>
      <c r="N45" s="1">
        <v>1536</v>
      </c>
      <c r="O45" s="1">
        <v>39.798000335693359</v>
      </c>
      <c r="P45" s="1">
        <v>1.6200000047683716</v>
      </c>
      <c r="Q45" s="1">
        <v>10.663000106811523</v>
      </c>
      <c r="R45" s="1">
        <v>26.200000762939453</v>
      </c>
      <c r="S45" s="1">
        <v>0.53700000047683716</v>
      </c>
      <c r="T45" s="1">
        <v>4.3850002288818359</v>
      </c>
      <c r="U45" s="1">
        <v>10.116000175476074</v>
      </c>
      <c r="V45" s="1">
        <v>1.7359999418258667</v>
      </c>
      <c r="W45" s="1">
        <v>1.4440000057220459</v>
      </c>
      <c r="X45" s="1">
        <v>0.51200002431869507</v>
      </c>
      <c r="Y45" s="1">
        <v>9.7000002861022949E-2</v>
      </c>
      <c r="Z45" s="1">
        <v>96.870002746582031</v>
      </c>
      <c r="AA45" s="1">
        <v>0.52854341268539429</v>
      </c>
      <c r="AB45" s="1">
        <v>0.10013419389724731</v>
      </c>
      <c r="AC45" s="1">
        <v>1.4906575679779053</v>
      </c>
      <c r="AD45" s="1">
        <v>10.442861557006836</v>
      </c>
      <c r="AE45" s="1">
        <v>1.7920924425125122</v>
      </c>
      <c r="AF45" s="1">
        <v>11.007535934448242</v>
      </c>
      <c r="AG45" s="1">
        <v>41.083927154541016</v>
      </c>
      <c r="AH45" s="1">
        <v>4.5266852378845215</v>
      </c>
      <c r="AI45" s="1">
        <v>27.046558380126953</v>
      </c>
      <c r="AJ45" s="1">
        <v>0.55435121059417725</v>
      </c>
      <c r="AK45" s="1">
        <v>1.6723443269729614</v>
      </c>
      <c r="AL45" s="1">
        <v>6.3906998634338379</v>
      </c>
      <c r="AM45" s="1">
        <v>2.0181999206542969</v>
      </c>
      <c r="AN45" s="1">
        <v>0.29580000042915344</v>
      </c>
      <c r="AO45" s="1">
        <v>0.5406000018119812</v>
      </c>
      <c r="AP45" s="1">
        <v>1.7404999732971191</v>
      </c>
      <c r="AQ45" s="1">
        <v>1.0496000051498413</v>
      </c>
      <c r="AR45" s="1">
        <v>3.5185999870300293</v>
      </c>
      <c r="AS45" s="1">
        <v>0.1956000030040741</v>
      </c>
      <c r="AT45" s="1">
        <v>7.3100000619888306E-2</v>
      </c>
      <c r="AU45" s="1">
        <v>0.25670000910758972</v>
      </c>
      <c r="AV45" s="1">
        <v>2.6100000366568565E-2</v>
      </c>
      <c r="AW45" s="1">
        <v>23</v>
      </c>
      <c r="AX45" s="1">
        <v>0.72399997711181641</v>
      </c>
      <c r="AY45" s="1">
        <v>0.10000000149011612</v>
      </c>
      <c r="AZ45" s="1">
        <v>1.5039999485015869</v>
      </c>
      <c r="BA45" s="1">
        <v>10.38700008392334</v>
      </c>
      <c r="BB45" s="1">
        <v>1.343999981880188</v>
      </c>
      <c r="BC45" s="1">
        <v>10.744000434875488</v>
      </c>
      <c r="BD45" s="1">
        <v>37.91400146484375</v>
      </c>
      <c r="BE45" s="1">
        <v>3.8220000267028809</v>
      </c>
      <c r="BF45" s="1">
        <v>26.291000366210938</v>
      </c>
      <c r="BG45" s="1">
        <v>0.52399998903274536</v>
      </c>
      <c r="BH45" s="1">
        <v>1.5269999504089355</v>
      </c>
      <c r="BI45" s="1">
        <v>1888</v>
      </c>
      <c r="BJ45" s="1">
        <v>650</v>
      </c>
      <c r="BK45" s="1">
        <v>8900</v>
      </c>
      <c r="BL45" s="1">
        <v>59002</v>
      </c>
      <c r="BM45" s="1">
        <v>869</v>
      </c>
      <c r="BN45" s="1">
        <v>26298</v>
      </c>
      <c r="BO45" s="1">
        <v>108664</v>
      </c>
      <c r="BP45" s="1">
        <v>7898</v>
      </c>
      <c r="BQ45" s="1">
        <v>37166</v>
      </c>
      <c r="BR45" s="1">
        <v>1463</v>
      </c>
      <c r="BS45" s="1">
        <v>1843</v>
      </c>
      <c r="BT45" s="1">
        <v>780</v>
      </c>
      <c r="BU45" s="1">
        <v>112</v>
      </c>
      <c r="BV45" s="1">
        <v>288</v>
      </c>
      <c r="BW45" s="1">
        <v>345</v>
      </c>
      <c r="BX45" s="1">
        <v>32</v>
      </c>
      <c r="BY45" s="1">
        <v>281</v>
      </c>
      <c r="BZ45" s="1">
        <v>825</v>
      </c>
      <c r="CA45" s="1">
        <v>122</v>
      </c>
      <c r="CB45" s="1">
        <v>206</v>
      </c>
      <c r="CC45" s="1">
        <v>206</v>
      </c>
      <c r="CD45" s="1">
        <v>88</v>
      </c>
      <c r="CE45" s="1">
        <v>397</v>
      </c>
      <c r="CF45" s="1">
        <v>105</v>
      </c>
      <c r="CG45" s="1">
        <v>201</v>
      </c>
      <c r="CH45" s="1">
        <v>354</v>
      </c>
      <c r="CI45" s="1">
        <v>17</v>
      </c>
      <c r="CJ45" s="1">
        <v>148</v>
      </c>
      <c r="CK45" s="1">
        <v>327</v>
      </c>
      <c r="CL45" s="1">
        <v>85</v>
      </c>
      <c r="CM45" s="1">
        <v>187</v>
      </c>
      <c r="CN45" s="1">
        <v>200</v>
      </c>
      <c r="CO45" s="1">
        <v>73</v>
      </c>
      <c r="CP45" s="1">
        <v>114.23999786376953</v>
      </c>
      <c r="CQ45" s="1">
        <v>10.850000381469727</v>
      </c>
      <c r="CR45" s="1">
        <v>26.190999984741211</v>
      </c>
      <c r="CS45" s="1">
        <v>34.910999298095703</v>
      </c>
      <c r="CT45" s="1">
        <v>4.7849998474121094</v>
      </c>
      <c r="CU45" s="1">
        <v>21.684000015258789</v>
      </c>
      <c r="CV45" s="1">
        <v>60.297000885009766</v>
      </c>
      <c r="CW45" s="1">
        <v>9.5570001602172852</v>
      </c>
      <c r="CX45" s="1">
        <v>19.663999557495117</v>
      </c>
      <c r="CY45" s="1">
        <v>13.640999794006348</v>
      </c>
      <c r="CZ45" s="1">
        <v>5.4380002021789551</v>
      </c>
      <c r="DA45" s="1">
        <v>74.612998962402344</v>
      </c>
      <c r="DB45" s="1">
        <v>21.650999069213867</v>
      </c>
      <c r="DC45" s="1">
        <v>419.10400390625</v>
      </c>
      <c r="DD45" s="1">
        <v>2928.214111328125</v>
      </c>
      <c r="DE45" s="1">
        <v>82.124000549316406</v>
      </c>
      <c r="DF45" s="1">
        <v>1295.31103515625</v>
      </c>
      <c r="DG45" s="1">
        <v>5408.85791015625</v>
      </c>
      <c r="DH45" s="1">
        <v>385.53201293945312</v>
      </c>
      <c r="DI45" s="1">
        <v>1842.2349853515625</v>
      </c>
      <c r="DJ45" s="1">
        <v>35.129001617431641</v>
      </c>
      <c r="DK45" s="1">
        <v>55.999000549316406</v>
      </c>
      <c r="DL45" s="1">
        <v>83.430000305175781</v>
      </c>
      <c r="DM45" s="1">
        <v>151.11799621582031</v>
      </c>
      <c r="DN45" s="1">
        <v>119.47699737548828</v>
      </c>
      <c r="DO45" s="1">
        <v>107.21700286865234</v>
      </c>
      <c r="DP45" s="1">
        <v>129.48800659179688</v>
      </c>
      <c r="DQ45" s="1">
        <v>90.674003601074219</v>
      </c>
      <c r="DR45" s="1">
        <v>77.48699951171875</v>
      </c>
      <c r="DS45" s="1">
        <v>107.51300048828125</v>
      </c>
      <c r="DT45" s="1">
        <v>134.93400573730469</v>
      </c>
      <c r="DU45" s="1">
        <v>146.4429931640625</v>
      </c>
      <c r="DV45" s="1">
        <v>191.36199951171875</v>
      </c>
      <c r="DW45" s="1">
        <v>7.3499999046325684</v>
      </c>
      <c r="DX45" s="1">
        <v>6.8000001907348633</v>
      </c>
      <c r="DY45" s="1">
        <v>1.1699999570846558</v>
      </c>
      <c r="DZ45" s="1">
        <v>0.41999998688697815</v>
      </c>
      <c r="EA45" s="1">
        <v>3.690000057220459</v>
      </c>
      <c r="EB45" s="1">
        <v>0.62999999523162842</v>
      </c>
      <c r="EC45" s="1">
        <v>0.31000000238418579</v>
      </c>
      <c r="ED45" s="1">
        <v>1.1699999570846558</v>
      </c>
      <c r="EE45" s="1">
        <v>0.52999997138977051</v>
      </c>
      <c r="EF45" s="1">
        <v>4.2300000190734863</v>
      </c>
      <c r="EG45" s="1">
        <v>2.6700000762939453</v>
      </c>
      <c r="EH45" s="1">
        <v>173.58334350585938</v>
      </c>
      <c r="EI45" s="1">
        <v>17.920522689819336</v>
      </c>
      <c r="EJ45" s="1">
        <v>21.726581573486328</v>
      </c>
      <c r="EK45" s="1">
        <v>24.817123413085938</v>
      </c>
      <c r="EL45" s="1">
        <v>59.933517456054688</v>
      </c>
      <c r="EM45" s="1">
        <v>45.708702087402344</v>
      </c>
      <c r="EN45" s="1">
        <v>64.449752807617188</v>
      </c>
      <c r="EO45" s="1">
        <v>36.270084381103516</v>
      </c>
      <c r="EP45" s="1">
        <v>74.935035705566406</v>
      </c>
      <c r="EQ45" s="1">
        <v>53.255474090576172</v>
      </c>
      <c r="ER45" s="1">
        <v>61.416797637939453</v>
      </c>
    </row>
    <row r="46" spans="1:148" s="1" customFormat="1" x14ac:dyDescent="0.2">
      <c r="A46" s="1">
        <v>45</v>
      </c>
      <c r="B46" s="1" t="s">
        <v>4</v>
      </c>
      <c r="C46" s="1" t="s">
        <v>438</v>
      </c>
      <c r="D46" s="1" t="s">
        <v>671</v>
      </c>
      <c r="E46" s="1" t="s">
        <v>651</v>
      </c>
      <c r="F46" s="1" t="s">
        <v>672</v>
      </c>
      <c r="G46" s="1">
        <v>15</v>
      </c>
      <c r="H46" s="1">
        <v>1.4979999463093918E-8</v>
      </c>
      <c r="I46" s="1">
        <v>1</v>
      </c>
      <c r="J46" s="1">
        <v>-0.60369998216629028</v>
      </c>
      <c r="K46" s="1">
        <v>12.839200019836426</v>
      </c>
      <c r="L46" s="1">
        <v>10.37399959564209</v>
      </c>
      <c r="M46" s="1">
        <v>2048</v>
      </c>
      <c r="N46" s="1">
        <v>1536</v>
      </c>
      <c r="O46" s="1">
        <v>39.751998901367188</v>
      </c>
      <c r="P46" s="1">
        <v>1.6779999732971191</v>
      </c>
      <c r="Q46" s="1">
        <v>10.628999710083008</v>
      </c>
      <c r="R46" s="1">
        <v>26.167999267578125</v>
      </c>
      <c r="S46" s="1">
        <v>0.54100000858306885</v>
      </c>
      <c r="T46" s="1">
        <v>4.1570000648498535</v>
      </c>
      <c r="U46" s="1">
        <v>10.053999900817871</v>
      </c>
      <c r="V46" s="1">
        <v>1.8470000028610229</v>
      </c>
      <c r="W46" s="1">
        <v>1.4450000524520874</v>
      </c>
      <c r="X46" s="1">
        <v>-0.17100000381469727</v>
      </c>
      <c r="Y46" s="1">
        <v>9.3000002205371857E-2</v>
      </c>
      <c r="Z46" s="1">
        <v>96.244003295898438</v>
      </c>
      <c r="AA46" s="1">
        <v>-0.17767341434955597</v>
      </c>
      <c r="AB46" s="1">
        <v>9.6629396080970764E-2</v>
      </c>
      <c r="AC46" s="1">
        <v>1.5013922452926636</v>
      </c>
      <c r="AD46" s="1">
        <v>10.446365356445312</v>
      </c>
      <c r="AE46" s="1">
        <v>1.9190807342529297</v>
      </c>
      <c r="AF46" s="1">
        <v>11.043805122375488</v>
      </c>
      <c r="AG46" s="1">
        <v>41.303352355957031</v>
      </c>
      <c r="AH46" s="1">
        <v>4.3192300796508789</v>
      </c>
      <c r="AI46" s="1">
        <v>27.189224243164062</v>
      </c>
      <c r="AJ46" s="1">
        <v>0.56211298704147339</v>
      </c>
      <c r="AK46" s="1">
        <v>1.7434852123260498</v>
      </c>
      <c r="AL46" s="1">
        <v>6.4005999565124512</v>
      </c>
      <c r="AM46" s="1">
        <v>2.0172998905181885</v>
      </c>
      <c r="AN46" s="1">
        <v>0.29679998755455017</v>
      </c>
      <c r="AO46" s="1">
        <v>0.57649999856948853</v>
      </c>
      <c r="AP46" s="1">
        <v>1.7345999479293823</v>
      </c>
      <c r="AQ46" s="1">
        <v>0.99779999256134033</v>
      </c>
      <c r="AR46" s="1">
        <v>3.5237998962402344</v>
      </c>
      <c r="AS46" s="1">
        <v>0.20319999754428864</v>
      </c>
      <c r="AT46" s="1">
        <v>7.3700003325939178E-2</v>
      </c>
      <c r="AU46" s="1">
        <v>-8.7499998509883881E-2</v>
      </c>
      <c r="AV46" s="1">
        <v>2.5599999353289604E-2</v>
      </c>
      <c r="AW46" s="1">
        <v>23</v>
      </c>
      <c r="AX46" s="1">
        <v>-0.24099999666213989</v>
      </c>
      <c r="AY46" s="1">
        <v>9.6000000834465027E-2</v>
      </c>
      <c r="AZ46" s="1">
        <v>1.5049999952316284</v>
      </c>
      <c r="BA46" s="1">
        <v>10.321999549865723</v>
      </c>
      <c r="BB46" s="1">
        <v>1.4299999475479126</v>
      </c>
      <c r="BC46" s="1">
        <v>10.720000267028809</v>
      </c>
      <c r="BD46" s="1">
        <v>37.884998321533203</v>
      </c>
      <c r="BE46" s="1">
        <v>3.621999979019165</v>
      </c>
      <c r="BF46" s="1">
        <v>26.254999160766602</v>
      </c>
      <c r="BG46" s="1">
        <v>0.52700001001358032</v>
      </c>
      <c r="BH46" s="1">
        <v>1.5820000171661377</v>
      </c>
      <c r="BI46" s="1">
        <v>1555</v>
      </c>
      <c r="BJ46" s="1">
        <v>640</v>
      </c>
      <c r="BK46" s="1">
        <v>8900</v>
      </c>
      <c r="BL46" s="1">
        <v>58720</v>
      </c>
      <c r="BM46" s="1">
        <v>937</v>
      </c>
      <c r="BN46" s="1">
        <v>26283</v>
      </c>
      <c r="BO46" s="1">
        <v>108636</v>
      </c>
      <c r="BP46" s="1">
        <v>7543</v>
      </c>
      <c r="BQ46" s="1">
        <v>37113</v>
      </c>
      <c r="BR46" s="1">
        <v>1462</v>
      </c>
      <c r="BS46" s="1">
        <v>1893</v>
      </c>
      <c r="BT46" s="1">
        <v>1220</v>
      </c>
      <c r="BU46" s="1">
        <v>131</v>
      </c>
      <c r="BV46" s="1">
        <v>278</v>
      </c>
      <c r="BW46" s="1">
        <v>378</v>
      </c>
      <c r="BX46" s="1">
        <v>29</v>
      </c>
      <c r="BY46" s="1">
        <v>293</v>
      </c>
      <c r="BZ46" s="1">
        <v>789</v>
      </c>
      <c r="CA46" s="1">
        <v>156</v>
      </c>
      <c r="CB46" s="1">
        <v>187</v>
      </c>
      <c r="CC46" s="1">
        <v>196</v>
      </c>
      <c r="CD46" s="1">
        <v>78</v>
      </c>
      <c r="CE46" s="1">
        <v>636</v>
      </c>
      <c r="CF46" s="1">
        <v>92</v>
      </c>
      <c r="CG46" s="1">
        <v>208</v>
      </c>
      <c r="CH46" s="1">
        <v>363</v>
      </c>
      <c r="CI46" s="1">
        <v>33</v>
      </c>
      <c r="CJ46" s="1">
        <v>161</v>
      </c>
      <c r="CK46" s="1">
        <v>351</v>
      </c>
      <c r="CL46" s="1">
        <v>102</v>
      </c>
      <c r="CM46" s="1">
        <v>179</v>
      </c>
      <c r="CN46" s="1">
        <v>215</v>
      </c>
      <c r="CO46" s="1">
        <v>73</v>
      </c>
      <c r="CP46" s="1">
        <v>180.343994140625</v>
      </c>
      <c r="CQ46" s="1">
        <v>11.149999618530273</v>
      </c>
      <c r="CR46" s="1">
        <v>25.701000213623047</v>
      </c>
      <c r="CS46" s="1">
        <v>37.119998931884766</v>
      </c>
      <c r="CT46" s="1">
        <v>6.2309999465942383</v>
      </c>
      <c r="CU46" s="1">
        <v>22.931999206542969</v>
      </c>
      <c r="CV46" s="1">
        <v>59.372001647949219</v>
      </c>
      <c r="CW46" s="1">
        <v>11.743000030517578</v>
      </c>
      <c r="CX46" s="1">
        <v>18.305999755859375</v>
      </c>
      <c r="CY46" s="1">
        <v>13.361000061035156</v>
      </c>
      <c r="CZ46" s="1">
        <v>5.0570001602172852</v>
      </c>
      <c r="DA46" s="1">
        <v>-24.808000564575195</v>
      </c>
      <c r="DB46" s="1">
        <v>20.85099983215332</v>
      </c>
      <c r="DC46" s="1">
        <v>419.593994140625</v>
      </c>
      <c r="DD46" s="1">
        <v>2911.780029296875</v>
      </c>
      <c r="DE46" s="1">
        <v>87.480003356933594</v>
      </c>
      <c r="DF46" s="1">
        <v>1293.31103515625</v>
      </c>
      <c r="DG46" s="1">
        <v>5408.36376953125</v>
      </c>
      <c r="DH46" s="1">
        <v>365.57901000976562</v>
      </c>
      <c r="DI46" s="1">
        <v>1840.9320068359375</v>
      </c>
      <c r="DJ46" s="1">
        <v>35.374000549316406</v>
      </c>
      <c r="DK46" s="1">
        <v>58.047000885009766</v>
      </c>
      <c r="DL46" s="1">
        <v>84.9219970703125</v>
      </c>
      <c r="DM46" s="1">
        <v>151.11799621582031</v>
      </c>
      <c r="DN46" s="1">
        <v>119.47699737548828</v>
      </c>
      <c r="DO46" s="1">
        <v>107.22699737548828</v>
      </c>
      <c r="DP46" s="1">
        <v>129.48800659179688</v>
      </c>
      <c r="DQ46" s="1">
        <v>90.674003601074219</v>
      </c>
      <c r="DR46" s="1">
        <v>77.48699951171875</v>
      </c>
      <c r="DS46" s="1">
        <v>107.49800109863281</v>
      </c>
      <c r="DT46" s="1">
        <v>134.90199279785156</v>
      </c>
      <c r="DU46" s="1">
        <v>146.4429931640625</v>
      </c>
      <c r="DV46" s="1">
        <v>191.36199951171875</v>
      </c>
      <c r="DW46" s="1">
        <v>100</v>
      </c>
      <c r="DX46" s="1">
        <v>7.0399999618530273</v>
      </c>
      <c r="DY46" s="1">
        <v>1.1599999666213989</v>
      </c>
      <c r="DZ46" s="1">
        <v>0.41999998688697815</v>
      </c>
      <c r="EA46" s="1">
        <v>3.619999885559082</v>
      </c>
      <c r="EB46" s="1">
        <v>0.62999999523162842</v>
      </c>
      <c r="EC46" s="1">
        <v>0.31000000238418579</v>
      </c>
      <c r="ED46" s="1">
        <v>1.2100000381469727</v>
      </c>
      <c r="EE46" s="1">
        <v>0.52999997138977051</v>
      </c>
      <c r="EF46" s="1">
        <v>4.179999828338623</v>
      </c>
      <c r="EG46" s="1">
        <v>2.5999999046325684</v>
      </c>
      <c r="EH46" s="1">
        <v>218.0970458984375</v>
      </c>
      <c r="EI46" s="1">
        <v>18.166582107543945</v>
      </c>
      <c r="EJ46" s="1">
        <v>21.522382736206055</v>
      </c>
      <c r="EK46" s="1">
        <v>25.590236663818359</v>
      </c>
      <c r="EL46" s="1">
        <v>68.392372131347656</v>
      </c>
      <c r="EM46" s="1">
        <v>47.005657196044922</v>
      </c>
      <c r="EN46" s="1">
        <v>63.9534912109375</v>
      </c>
      <c r="EO46" s="1">
        <v>40.204750061035156</v>
      </c>
      <c r="EP46" s="1">
        <v>72.301231384277344</v>
      </c>
      <c r="EQ46" s="1">
        <v>52.706073760986328</v>
      </c>
      <c r="ER46" s="1">
        <v>59.226226806640625</v>
      </c>
    </row>
    <row r="47" spans="1:148" s="1" customFormat="1" x14ac:dyDescent="0.2">
      <c r="A47" s="1">
        <v>46</v>
      </c>
      <c r="B47" s="1" t="s">
        <v>4</v>
      </c>
      <c r="C47" s="1" t="s">
        <v>438</v>
      </c>
      <c r="D47" s="1" t="s">
        <v>673</v>
      </c>
      <c r="E47" s="1" t="s">
        <v>651</v>
      </c>
      <c r="F47" s="1" t="s">
        <v>674</v>
      </c>
      <c r="G47" s="1">
        <v>15</v>
      </c>
      <c r="H47" s="1">
        <v>1.4970000350444934E-8</v>
      </c>
      <c r="I47" s="1">
        <v>1</v>
      </c>
      <c r="J47" s="1">
        <v>-0.69819998741149902</v>
      </c>
      <c r="K47" s="1">
        <v>12.683600425720215</v>
      </c>
      <c r="L47" s="1">
        <v>10.37399959564209</v>
      </c>
      <c r="M47" s="1">
        <v>2048</v>
      </c>
      <c r="N47" s="1">
        <v>1536</v>
      </c>
      <c r="O47" s="1">
        <v>39.700000762939453</v>
      </c>
      <c r="P47" s="1">
        <v>1.7719999551773071</v>
      </c>
      <c r="Q47" s="1">
        <v>10.532999992370605</v>
      </c>
      <c r="R47" s="1">
        <v>26.298999786376953</v>
      </c>
      <c r="S47" s="1">
        <v>0.56099998950958252</v>
      </c>
      <c r="T47" s="1">
        <v>4.4539999961853027</v>
      </c>
      <c r="U47" s="1">
        <v>10.039999961853027</v>
      </c>
      <c r="V47" s="1">
        <v>1.7929999828338623</v>
      </c>
      <c r="W47" s="1">
        <v>1.437999963760376</v>
      </c>
      <c r="X47" s="1">
        <v>-0.2630000114440918</v>
      </c>
      <c r="Y47" s="1">
        <v>9.8999999463558197E-2</v>
      </c>
      <c r="Z47" s="1">
        <v>96.515007019042969</v>
      </c>
      <c r="AA47" s="1">
        <v>-0.27249649167060852</v>
      </c>
      <c r="AB47" s="1">
        <v>0.10257471352815628</v>
      </c>
      <c r="AC47" s="1">
        <v>1.4899237155914307</v>
      </c>
      <c r="AD47" s="1">
        <v>10.402527809143066</v>
      </c>
      <c r="AE47" s="1">
        <v>1.8577420711517334</v>
      </c>
      <c r="AF47" s="1">
        <v>10.913329124450684</v>
      </c>
      <c r="AG47" s="1">
        <v>41.133499145507812</v>
      </c>
      <c r="AH47" s="1">
        <v>4.6148262023925781</v>
      </c>
      <c r="AI47" s="1">
        <v>27.248611450195312</v>
      </c>
      <c r="AJ47" s="1">
        <v>0.58125674724578857</v>
      </c>
      <c r="AK47" s="1">
        <v>1.8359837532043457</v>
      </c>
      <c r="AL47" s="1">
        <v>6.375999927520752</v>
      </c>
      <c r="AM47" s="1">
        <v>1.9938000440597534</v>
      </c>
      <c r="AN47" s="1">
        <v>0.29460000991821289</v>
      </c>
      <c r="AO47" s="1">
        <v>0.55830001831054688</v>
      </c>
      <c r="AP47" s="1">
        <v>1.7276999950408936</v>
      </c>
      <c r="AQ47" s="1">
        <v>1.0664000511169434</v>
      </c>
      <c r="AR47" s="1">
        <v>3.5322999954223633</v>
      </c>
      <c r="AS47" s="1">
        <v>0.21400000154972076</v>
      </c>
      <c r="AT47" s="1">
        <v>7.6300002634525299E-2</v>
      </c>
      <c r="AU47" s="1">
        <v>-0.13420000672340393</v>
      </c>
      <c r="AV47" s="1">
        <v>2.7000000700354576E-2</v>
      </c>
      <c r="AW47" s="1">
        <v>23</v>
      </c>
      <c r="AX47" s="1">
        <v>-0.36899998784065247</v>
      </c>
      <c r="AY47" s="1">
        <v>0.10100000351667404</v>
      </c>
      <c r="AZ47" s="1">
        <v>1.496999979019165</v>
      </c>
      <c r="BA47" s="1">
        <v>10.309000015258789</v>
      </c>
      <c r="BB47" s="1">
        <v>1.3880000114440918</v>
      </c>
      <c r="BC47" s="1">
        <v>10.605999946594238</v>
      </c>
      <c r="BD47" s="1">
        <v>37.819000244140625</v>
      </c>
      <c r="BE47" s="1">
        <v>3.8819999694824219</v>
      </c>
      <c r="BF47" s="1">
        <v>26.38800048828125</v>
      </c>
      <c r="BG47" s="1">
        <v>0.54699999094009399</v>
      </c>
      <c r="BH47" s="1">
        <v>1.6710000038146973</v>
      </c>
      <c r="BI47" s="1">
        <v>1491</v>
      </c>
      <c r="BJ47" s="1">
        <v>643</v>
      </c>
      <c r="BK47" s="1">
        <v>8817</v>
      </c>
      <c r="BL47" s="1">
        <v>58659</v>
      </c>
      <c r="BM47" s="1">
        <v>906</v>
      </c>
      <c r="BN47" s="1">
        <v>26002</v>
      </c>
      <c r="BO47" s="1">
        <v>108373</v>
      </c>
      <c r="BP47" s="1">
        <v>8061</v>
      </c>
      <c r="BQ47" s="1">
        <v>37255</v>
      </c>
      <c r="BR47" s="1">
        <v>1493</v>
      </c>
      <c r="BS47" s="1">
        <v>1995</v>
      </c>
      <c r="BT47" s="1">
        <v>1356</v>
      </c>
      <c r="BU47" s="1">
        <v>96</v>
      </c>
      <c r="BV47" s="1">
        <v>263</v>
      </c>
      <c r="BW47" s="1">
        <v>387</v>
      </c>
      <c r="BX47" s="1">
        <v>32</v>
      </c>
      <c r="BY47" s="1">
        <v>294</v>
      </c>
      <c r="BZ47" s="1">
        <v>788</v>
      </c>
      <c r="CA47" s="1">
        <v>150</v>
      </c>
      <c r="CB47" s="1">
        <v>175</v>
      </c>
      <c r="CC47" s="1">
        <v>199</v>
      </c>
      <c r="CD47" s="1">
        <v>78</v>
      </c>
      <c r="CE47" s="1">
        <v>585</v>
      </c>
      <c r="CF47" s="1">
        <v>107</v>
      </c>
      <c r="CG47" s="1">
        <v>183</v>
      </c>
      <c r="CH47" s="1">
        <v>405</v>
      </c>
      <c r="CI47" s="1">
        <v>26</v>
      </c>
      <c r="CJ47" s="1">
        <v>170</v>
      </c>
      <c r="CK47" s="1">
        <v>347</v>
      </c>
      <c r="CL47" s="1">
        <v>103</v>
      </c>
      <c r="CM47" s="1">
        <v>172</v>
      </c>
      <c r="CN47" s="1">
        <v>187</v>
      </c>
      <c r="CO47" s="1">
        <v>79</v>
      </c>
      <c r="CP47" s="1">
        <v>187.15199279785156</v>
      </c>
      <c r="CQ47" s="1">
        <v>10.149999618530273</v>
      </c>
      <c r="CR47" s="1">
        <v>23.900999069213867</v>
      </c>
      <c r="CS47" s="1">
        <v>39.520999908447266</v>
      </c>
      <c r="CT47" s="1">
        <v>5.754000186920166</v>
      </c>
      <c r="CU47" s="1">
        <v>23.417999267578125</v>
      </c>
      <c r="CV47" s="1">
        <v>59.138999938964844</v>
      </c>
      <c r="CW47" s="1">
        <v>11.642999649047852</v>
      </c>
      <c r="CX47" s="1">
        <v>17.351999282836914</v>
      </c>
      <c r="CY47" s="1">
        <v>13.081000328063965</v>
      </c>
      <c r="CZ47" s="1">
        <v>5.2290000915527344</v>
      </c>
      <c r="DA47" s="1">
        <v>-38.019001007080078</v>
      </c>
      <c r="DB47" s="1">
        <v>22.000999450683594</v>
      </c>
      <c r="DC47" s="1">
        <v>417.239013671875</v>
      </c>
      <c r="DD47" s="1">
        <v>2906.302978515625</v>
      </c>
      <c r="DE47" s="1">
        <v>84.856002807617188</v>
      </c>
      <c r="DF47" s="1">
        <v>1278.72998046875</v>
      </c>
      <c r="DG47" s="1">
        <v>5395.27392578125</v>
      </c>
      <c r="DH47" s="1">
        <v>391.60400390625</v>
      </c>
      <c r="DI47" s="1">
        <v>1849.012939453125</v>
      </c>
      <c r="DJ47" s="1">
        <v>36.687999725341797</v>
      </c>
      <c r="DK47" s="1">
        <v>61.2760009765625</v>
      </c>
      <c r="DL47" s="1">
        <v>84.9219970703125</v>
      </c>
      <c r="DM47" s="1">
        <v>151.11799621582031</v>
      </c>
      <c r="DN47" s="1">
        <v>119.47699737548828</v>
      </c>
      <c r="DO47" s="1">
        <v>107.22699737548828</v>
      </c>
      <c r="DP47" s="1">
        <v>129.48800659179688</v>
      </c>
      <c r="DQ47" s="1">
        <v>90.679000854492188</v>
      </c>
      <c r="DR47" s="1">
        <v>77.492996215820312</v>
      </c>
      <c r="DS47" s="1">
        <v>107.51300048828125</v>
      </c>
      <c r="DT47" s="1">
        <v>134.92399597167969</v>
      </c>
      <c r="DU47" s="1">
        <v>146.4429931640625</v>
      </c>
      <c r="DV47" s="1">
        <v>191.36199951171875</v>
      </c>
      <c r="DW47" s="1">
        <v>100</v>
      </c>
      <c r="DX47" s="1">
        <v>6.6100001335144043</v>
      </c>
      <c r="DY47" s="1">
        <v>1.1599999666213989</v>
      </c>
      <c r="DZ47" s="1">
        <v>0.41999998688697815</v>
      </c>
      <c r="EA47" s="1">
        <v>3.6600000858306885</v>
      </c>
      <c r="EB47" s="1">
        <v>0.63999998569488525</v>
      </c>
      <c r="EC47" s="1">
        <v>0.31000000238418579</v>
      </c>
      <c r="ED47" s="1">
        <v>1.1599999666213989</v>
      </c>
      <c r="EE47" s="1">
        <v>0.51999998092651367</v>
      </c>
      <c r="EF47" s="1">
        <v>4.070000171661377</v>
      </c>
      <c r="EG47" s="1">
        <v>2.5299999713897705</v>
      </c>
      <c r="EH47" s="1">
        <v>222.17549133300781</v>
      </c>
      <c r="EI47" s="1">
        <v>17.332801818847656</v>
      </c>
      <c r="EJ47" s="1">
        <v>20.755031585693359</v>
      </c>
      <c r="EK47" s="1">
        <v>26.404886245727539</v>
      </c>
      <c r="EL47" s="1">
        <v>65.722450256347656</v>
      </c>
      <c r="EM47" s="1">
        <v>47.501144409179688</v>
      </c>
      <c r="EN47" s="1">
        <v>63.827873229980469</v>
      </c>
      <c r="EO47" s="1">
        <v>40.033187866210938</v>
      </c>
      <c r="EP47" s="1">
        <v>70.392066955566406</v>
      </c>
      <c r="EQ47" s="1">
        <v>52.150882720947266</v>
      </c>
      <c r="ER47" s="1">
        <v>60.225009918212891</v>
      </c>
    </row>
    <row r="48" spans="1:148" s="1" customFormat="1" x14ac:dyDescent="0.2">
      <c r="A48" s="1">
        <v>47</v>
      </c>
      <c r="B48" s="1" t="s">
        <v>4</v>
      </c>
      <c r="C48" s="1" t="s">
        <v>438</v>
      </c>
      <c r="D48" s="1" t="s">
        <v>675</v>
      </c>
      <c r="E48" s="1" t="s">
        <v>651</v>
      </c>
      <c r="F48" s="1" t="s">
        <v>676</v>
      </c>
      <c r="G48" s="1">
        <v>15</v>
      </c>
      <c r="H48" s="1">
        <v>1.4970000350444934E-8</v>
      </c>
      <c r="I48" s="1">
        <v>1</v>
      </c>
      <c r="J48" s="1">
        <v>-0.81650000810623169</v>
      </c>
      <c r="K48" s="1">
        <v>12.511099815368652</v>
      </c>
      <c r="L48" s="1">
        <v>10.37399959564209</v>
      </c>
      <c r="M48" s="1">
        <v>2048</v>
      </c>
      <c r="N48" s="1">
        <v>1536</v>
      </c>
      <c r="O48" s="1">
        <v>39.674999237060547</v>
      </c>
      <c r="P48" s="1">
        <v>2.003000020980835</v>
      </c>
      <c r="Q48" s="1">
        <v>10.645000457763672</v>
      </c>
      <c r="R48" s="1">
        <v>25.902000427246094</v>
      </c>
      <c r="S48" s="1">
        <v>0.54799997806549072</v>
      </c>
      <c r="T48" s="1">
        <v>4.3010001182556152</v>
      </c>
      <c r="U48" s="1">
        <v>9.8690004348754883</v>
      </c>
      <c r="V48" s="1">
        <v>1.8519999980926514</v>
      </c>
      <c r="W48" s="1">
        <v>1.4550000429153442</v>
      </c>
      <c r="X48" s="1">
        <v>-0.25099998712539673</v>
      </c>
      <c r="Y48" s="1">
        <v>8.3999998867511749E-2</v>
      </c>
      <c r="Z48" s="1">
        <v>96.169998168945312</v>
      </c>
      <c r="AA48" s="1">
        <v>-0.26099613308906555</v>
      </c>
      <c r="AB48" s="1">
        <v>8.7345324456691742E-2</v>
      </c>
      <c r="AC48" s="1">
        <v>1.5129458904266357</v>
      </c>
      <c r="AD48" s="1">
        <v>10.262036323547363</v>
      </c>
      <c r="AE48" s="1">
        <v>1.925756573677063</v>
      </c>
      <c r="AF48" s="1">
        <v>11.068941116333008</v>
      </c>
      <c r="AG48" s="1">
        <v>41.255069732666016</v>
      </c>
      <c r="AH48" s="1">
        <v>4.4722890853881836</v>
      </c>
      <c r="AI48" s="1">
        <v>26.933557510375977</v>
      </c>
      <c r="AJ48" s="1">
        <v>0.56982427835464478</v>
      </c>
      <c r="AK48" s="1">
        <v>2.0827701091766357</v>
      </c>
      <c r="AL48" s="1">
        <v>6.3804998397827148</v>
      </c>
      <c r="AM48" s="1">
        <v>2.0178000926971436</v>
      </c>
      <c r="AN48" s="1">
        <v>0.29859998822212219</v>
      </c>
      <c r="AO48" s="1">
        <v>0.57740002870559692</v>
      </c>
      <c r="AP48" s="1">
        <v>1.7006000280380249</v>
      </c>
      <c r="AQ48" s="1">
        <v>1.031000018119812</v>
      </c>
      <c r="AR48" s="1">
        <v>3.4837000370025635</v>
      </c>
      <c r="AS48" s="1">
        <v>0.24220000207424164</v>
      </c>
      <c r="AT48" s="1">
        <v>7.4600003659725189E-2</v>
      </c>
      <c r="AU48" s="1">
        <v>-0.12809999287128448</v>
      </c>
      <c r="AV48" s="1">
        <v>2.3099999874830246E-2</v>
      </c>
      <c r="AW48" s="1">
        <v>23</v>
      </c>
      <c r="AX48" s="1">
        <v>-0.35100001096725464</v>
      </c>
      <c r="AY48" s="1">
        <v>8.6000002920627594E-2</v>
      </c>
      <c r="AZ48" s="1">
        <v>1.5149999856948853</v>
      </c>
      <c r="BA48" s="1">
        <v>10.133000373840332</v>
      </c>
      <c r="BB48" s="1">
        <v>1.4359999895095825</v>
      </c>
      <c r="BC48" s="1">
        <v>10.734000205993652</v>
      </c>
      <c r="BD48" s="1">
        <v>37.805000305175781</v>
      </c>
      <c r="BE48" s="1">
        <v>3.750999927520752</v>
      </c>
      <c r="BF48" s="1">
        <v>25.982999801635742</v>
      </c>
      <c r="BG48" s="1">
        <v>0.5339999794960022</v>
      </c>
      <c r="BH48" s="1">
        <v>1.8880000114440918</v>
      </c>
      <c r="BI48" s="1">
        <v>1493</v>
      </c>
      <c r="BJ48" s="1">
        <v>592</v>
      </c>
      <c r="BK48" s="1">
        <v>8978</v>
      </c>
      <c r="BL48" s="1">
        <v>57662</v>
      </c>
      <c r="BM48" s="1">
        <v>926</v>
      </c>
      <c r="BN48" s="1">
        <v>26290</v>
      </c>
      <c r="BO48" s="1">
        <v>108358</v>
      </c>
      <c r="BP48" s="1">
        <v>7783</v>
      </c>
      <c r="BQ48" s="1">
        <v>36717</v>
      </c>
      <c r="BR48" s="1">
        <v>1511</v>
      </c>
      <c r="BS48" s="1">
        <v>2219</v>
      </c>
      <c r="BT48" s="1">
        <v>1322</v>
      </c>
      <c r="BU48" s="1">
        <v>116</v>
      </c>
      <c r="BV48" s="1">
        <v>297</v>
      </c>
      <c r="BW48" s="1">
        <v>397</v>
      </c>
      <c r="BX48" s="1">
        <v>23</v>
      </c>
      <c r="BY48" s="1">
        <v>303</v>
      </c>
      <c r="BZ48" s="1">
        <v>805</v>
      </c>
      <c r="CA48" s="1">
        <v>143</v>
      </c>
      <c r="CB48" s="1">
        <v>220</v>
      </c>
      <c r="CC48" s="1">
        <v>223</v>
      </c>
      <c r="CD48" s="1">
        <v>72</v>
      </c>
      <c r="CE48" s="1">
        <v>598</v>
      </c>
      <c r="CF48" s="1">
        <v>100</v>
      </c>
      <c r="CG48" s="1">
        <v>206</v>
      </c>
      <c r="CH48" s="1">
        <v>382</v>
      </c>
      <c r="CI48" s="1">
        <v>25</v>
      </c>
      <c r="CJ48" s="1">
        <v>139</v>
      </c>
      <c r="CK48" s="1">
        <v>352</v>
      </c>
      <c r="CL48" s="1">
        <v>96</v>
      </c>
      <c r="CM48" s="1">
        <v>153</v>
      </c>
      <c r="CN48" s="1">
        <v>203</v>
      </c>
      <c r="CO48" s="1">
        <v>70</v>
      </c>
      <c r="CP48" s="1">
        <v>185.47700500488281</v>
      </c>
      <c r="CQ48" s="1">
        <v>10.800000190734863</v>
      </c>
      <c r="CR48" s="1">
        <v>26.971000671386719</v>
      </c>
      <c r="CS48" s="1">
        <v>39.020000457763672</v>
      </c>
      <c r="CT48" s="1">
        <v>4.815000057220459</v>
      </c>
      <c r="CU48" s="1">
        <v>22.38800048828125</v>
      </c>
      <c r="CV48" s="1">
        <v>60.304000854492188</v>
      </c>
      <c r="CW48" s="1">
        <v>10.942999839782715</v>
      </c>
      <c r="CX48" s="1">
        <v>18.697999954223633</v>
      </c>
      <c r="CY48" s="1">
        <v>14.557000160217285</v>
      </c>
      <c r="CZ48" s="1">
        <v>4.7430000305175781</v>
      </c>
      <c r="DA48" s="1">
        <v>-36.144001007080078</v>
      </c>
      <c r="DB48" s="1">
        <v>18.801000595092773</v>
      </c>
      <c r="DC48" s="1">
        <v>422.22900390625</v>
      </c>
      <c r="DD48" s="1">
        <v>2856.51806640625</v>
      </c>
      <c r="DE48" s="1">
        <v>87.794998168945312</v>
      </c>
      <c r="DF48" s="1">
        <v>1294.2060546875</v>
      </c>
      <c r="DG48" s="1">
        <v>5393.34912109375</v>
      </c>
      <c r="DH48" s="1">
        <v>378.3900146484375</v>
      </c>
      <c r="DI48" s="1">
        <v>1820.6639404296875</v>
      </c>
      <c r="DJ48" s="1">
        <v>35.812000274658203</v>
      </c>
      <c r="DK48" s="1">
        <v>69.228996276855469</v>
      </c>
      <c r="DL48" s="1">
        <v>84.9219970703125</v>
      </c>
      <c r="DM48" s="1">
        <v>151.11799621582031</v>
      </c>
      <c r="DN48" s="1">
        <v>119.47699737548828</v>
      </c>
      <c r="DO48" s="1">
        <v>107.20200347900391</v>
      </c>
      <c r="DP48" s="1">
        <v>129.48800659179688</v>
      </c>
      <c r="DQ48" s="1">
        <v>90.679000854492188</v>
      </c>
      <c r="DR48" s="1">
        <v>77.498001098632812</v>
      </c>
      <c r="DS48" s="1">
        <v>107.49199676513672</v>
      </c>
      <c r="DT48" s="1">
        <v>134.93800354003906</v>
      </c>
      <c r="DU48" s="1">
        <v>146.4429931640625</v>
      </c>
      <c r="DV48" s="1">
        <v>191.36199951171875</v>
      </c>
      <c r="DW48" s="1">
        <v>100</v>
      </c>
      <c r="DX48" s="1">
        <v>7.559999942779541</v>
      </c>
      <c r="DY48" s="1">
        <v>1.1599999666213989</v>
      </c>
      <c r="DZ48" s="1">
        <v>0.41999998688697815</v>
      </c>
      <c r="EA48" s="1">
        <v>3.559999942779541</v>
      </c>
      <c r="EB48" s="1">
        <v>0.62999999523162842</v>
      </c>
      <c r="EC48" s="1">
        <v>0.31000000238418579</v>
      </c>
      <c r="ED48" s="1">
        <v>1.1799999475479126</v>
      </c>
      <c r="EE48" s="1">
        <v>0.52999997138977051</v>
      </c>
      <c r="EF48" s="1">
        <v>4.25</v>
      </c>
      <c r="EG48" s="1">
        <v>2.3399999141693115</v>
      </c>
      <c r="EH48" s="1">
        <v>221.17904663085938</v>
      </c>
      <c r="EI48" s="1">
        <v>17.879184722900391</v>
      </c>
      <c r="EJ48" s="1">
        <v>22.0477294921875</v>
      </c>
      <c r="EK48" s="1">
        <v>26.236984252929688</v>
      </c>
      <c r="EL48" s="1">
        <v>60.121105194091797</v>
      </c>
      <c r="EM48" s="1">
        <v>46.444774627685547</v>
      </c>
      <c r="EN48" s="1">
        <v>64.453498840332031</v>
      </c>
      <c r="EO48" s="1">
        <v>38.811103820800781</v>
      </c>
      <c r="EP48" s="1">
        <v>73.071250915527344</v>
      </c>
      <c r="EQ48" s="1">
        <v>55.014495849609375</v>
      </c>
      <c r="ER48" s="1">
        <v>57.358020782470703</v>
      </c>
    </row>
    <row r="49" spans="1:148" s="1" customFormat="1" x14ac:dyDescent="0.2">
      <c r="A49" s="1">
        <v>48</v>
      </c>
      <c r="B49" s="1" t="s">
        <v>4</v>
      </c>
      <c r="C49" s="1" t="s">
        <v>438</v>
      </c>
      <c r="D49" s="1" t="s">
        <v>677</v>
      </c>
      <c r="E49" s="1" t="s">
        <v>651</v>
      </c>
      <c r="F49" s="1" t="s">
        <v>678</v>
      </c>
      <c r="G49" s="1">
        <v>15</v>
      </c>
      <c r="H49" s="1">
        <v>1.4970000350444934E-8</v>
      </c>
      <c r="I49" s="1">
        <v>1</v>
      </c>
      <c r="J49" s="1">
        <v>-0.92470002174377441</v>
      </c>
      <c r="K49" s="1">
        <v>12.40839958190918</v>
      </c>
      <c r="L49" s="1">
        <v>10.374500274658203</v>
      </c>
      <c r="M49" s="1">
        <v>2048</v>
      </c>
      <c r="N49" s="1">
        <v>1536</v>
      </c>
      <c r="O49" s="1">
        <v>39.377998352050781</v>
      </c>
      <c r="P49" s="1">
        <v>1.9520000219345093</v>
      </c>
      <c r="Q49" s="1">
        <v>10.973999977111816</v>
      </c>
      <c r="R49" s="1">
        <v>26.288000106811523</v>
      </c>
      <c r="S49" s="1">
        <v>0.54199999570846558</v>
      </c>
      <c r="T49" s="1">
        <v>3.9309999942779541</v>
      </c>
      <c r="U49" s="1">
        <v>10.092000007629395</v>
      </c>
      <c r="V49" s="1">
        <v>1.6950000524520874</v>
      </c>
      <c r="W49" s="1">
        <v>1.4639999866485596</v>
      </c>
      <c r="X49" s="1">
        <v>0.4699999988079071</v>
      </c>
      <c r="Y49" s="1">
        <v>7.9999998211860657E-2</v>
      </c>
      <c r="Z49" s="1">
        <v>96.650001525878906</v>
      </c>
      <c r="AA49" s="1">
        <v>0.48629072308540344</v>
      </c>
      <c r="AB49" s="1">
        <v>8.2772888243198395E-2</v>
      </c>
      <c r="AC49" s="1">
        <v>1.5147439241409302</v>
      </c>
      <c r="AD49" s="1">
        <v>10.441800117492676</v>
      </c>
      <c r="AE49" s="1">
        <v>1.7537506818771362</v>
      </c>
      <c r="AF49" s="1">
        <v>11.354371070861816</v>
      </c>
      <c r="AG49" s="1">
        <v>40.742881774902344</v>
      </c>
      <c r="AH49" s="1">
        <v>4.0672531127929688</v>
      </c>
      <c r="AI49" s="1">
        <v>27.199172973632812</v>
      </c>
      <c r="AJ49" s="1">
        <v>0.56078636646270752</v>
      </c>
      <c r="AK49" s="1">
        <v>2.0196585655212402</v>
      </c>
      <c r="AL49" s="1">
        <v>6.3428997993469238</v>
      </c>
      <c r="AM49" s="1">
        <v>2.0836000442504883</v>
      </c>
      <c r="AN49" s="1">
        <v>0.30079999566078186</v>
      </c>
      <c r="AO49" s="1">
        <v>0.52920001745223999</v>
      </c>
      <c r="AP49" s="1">
        <v>1.7417000532150269</v>
      </c>
      <c r="AQ49" s="1">
        <v>0.94379997253417969</v>
      </c>
      <c r="AR49" s="1">
        <v>3.5413000583648682</v>
      </c>
      <c r="AS49" s="1">
        <v>0.23649999499320984</v>
      </c>
      <c r="AT49" s="1">
        <v>7.3899999260902405E-2</v>
      </c>
      <c r="AU49" s="1">
        <v>0.23659999668598175</v>
      </c>
      <c r="AV49" s="1">
        <v>2.1600000560283661E-2</v>
      </c>
      <c r="AW49" s="1">
        <v>23</v>
      </c>
      <c r="AX49" s="1">
        <v>0.66299998760223389</v>
      </c>
      <c r="AY49" s="1">
        <v>8.2000002264976501E-2</v>
      </c>
      <c r="AZ49" s="1">
        <v>1.5260000228881836</v>
      </c>
      <c r="BA49" s="1">
        <v>10.371000289916992</v>
      </c>
      <c r="BB49" s="1">
        <v>1.3090000152587891</v>
      </c>
      <c r="BC49" s="1">
        <v>11.076999664306641</v>
      </c>
      <c r="BD49" s="1">
        <v>37.509998321533203</v>
      </c>
      <c r="BE49" s="1">
        <v>3.4219999313354492</v>
      </c>
      <c r="BF49" s="1">
        <v>26.38800048828125</v>
      </c>
      <c r="BG49" s="1">
        <v>0.52799999713897705</v>
      </c>
      <c r="BH49" s="1">
        <v>1.8420000076293945</v>
      </c>
      <c r="BI49" s="1">
        <v>1875</v>
      </c>
      <c r="BJ49" s="1">
        <v>575</v>
      </c>
      <c r="BK49" s="1">
        <v>9006</v>
      </c>
      <c r="BL49" s="1">
        <v>58962</v>
      </c>
      <c r="BM49" s="1">
        <v>844</v>
      </c>
      <c r="BN49" s="1">
        <v>27098</v>
      </c>
      <c r="BO49" s="1">
        <v>107609</v>
      </c>
      <c r="BP49" s="1">
        <v>7112</v>
      </c>
      <c r="BQ49" s="1">
        <v>37304</v>
      </c>
      <c r="BR49" s="1">
        <v>1484</v>
      </c>
      <c r="BS49" s="1">
        <v>2192</v>
      </c>
      <c r="BT49" s="1">
        <v>806</v>
      </c>
      <c r="BU49" s="1">
        <v>102</v>
      </c>
      <c r="BV49" s="1">
        <v>280</v>
      </c>
      <c r="BW49" s="1">
        <v>376</v>
      </c>
      <c r="BX49" s="1">
        <v>27</v>
      </c>
      <c r="BY49" s="1">
        <v>262</v>
      </c>
      <c r="BZ49" s="1">
        <v>887</v>
      </c>
      <c r="CA49" s="1">
        <v>150</v>
      </c>
      <c r="CB49" s="1">
        <v>217</v>
      </c>
      <c r="CC49" s="1">
        <v>214</v>
      </c>
      <c r="CD49" s="1">
        <v>95</v>
      </c>
      <c r="CE49" s="1">
        <v>421</v>
      </c>
      <c r="CF49" s="1">
        <v>115</v>
      </c>
      <c r="CG49" s="1">
        <v>194</v>
      </c>
      <c r="CH49" s="1">
        <v>374</v>
      </c>
      <c r="CI49" s="1">
        <v>18</v>
      </c>
      <c r="CJ49" s="1">
        <v>166</v>
      </c>
      <c r="CK49" s="1">
        <v>343</v>
      </c>
      <c r="CL49" s="1">
        <v>88</v>
      </c>
      <c r="CM49" s="1">
        <v>178</v>
      </c>
      <c r="CN49" s="1">
        <v>199</v>
      </c>
      <c r="CO49" s="1">
        <v>67</v>
      </c>
      <c r="CP49" s="1">
        <v>119.22299957275391</v>
      </c>
      <c r="CQ49" s="1">
        <v>10.850000381469727</v>
      </c>
      <c r="CR49" s="1">
        <v>25.420999526977539</v>
      </c>
      <c r="CS49" s="1">
        <v>37.511001586914062</v>
      </c>
      <c r="CT49" s="1">
        <v>4.4310002326965332</v>
      </c>
      <c r="CU49" s="1">
        <v>21.569000244140625</v>
      </c>
      <c r="CV49" s="1">
        <v>64.445999145507812</v>
      </c>
      <c r="CW49" s="1">
        <v>10.571999549865723</v>
      </c>
      <c r="CX49" s="1">
        <v>19.777999877929688</v>
      </c>
      <c r="CY49" s="1">
        <v>14.034000396728516</v>
      </c>
      <c r="CZ49" s="1">
        <v>5.5329999923706055</v>
      </c>
      <c r="DA49" s="1">
        <v>68.329002380371094</v>
      </c>
      <c r="DB49" s="1">
        <v>17.900999069213867</v>
      </c>
      <c r="DC49" s="1">
        <v>425.18099975585938</v>
      </c>
      <c r="DD49" s="1">
        <v>2923.595947265625</v>
      </c>
      <c r="DE49" s="1">
        <v>79.977996826171875</v>
      </c>
      <c r="DF49" s="1">
        <v>1335.5560302734375</v>
      </c>
      <c r="DG49" s="1">
        <v>5351.26220703125</v>
      </c>
      <c r="DH49" s="1">
        <v>345.18099975585938</v>
      </c>
      <c r="DI49" s="1">
        <v>1849.0469970703125</v>
      </c>
      <c r="DJ49" s="1">
        <v>35.435001373291016</v>
      </c>
      <c r="DK49" s="1">
        <v>67.53900146484375</v>
      </c>
      <c r="DL49" s="1">
        <v>83.430000305175781</v>
      </c>
      <c r="DM49" s="1">
        <v>151.11799621582031</v>
      </c>
      <c r="DN49" s="1">
        <v>119.47699737548828</v>
      </c>
      <c r="DO49" s="1">
        <v>107.24199676513672</v>
      </c>
      <c r="DP49" s="1">
        <v>129.48800659179688</v>
      </c>
      <c r="DQ49" s="1">
        <v>90.679000854492188</v>
      </c>
      <c r="DR49" s="1">
        <v>77.498001098632812</v>
      </c>
      <c r="DS49" s="1">
        <v>107.50800323486328</v>
      </c>
      <c r="DT49" s="1">
        <v>134.91600036621094</v>
      </c>
      <c r="DU49" s="1">
        <v>146.4429931640625</v>
      </c>
      <c r="DV49" s="1">
        <v>191.36199951171875</v>
      </c>
      <c r="DW49" s="1">
        <v>8.0699996948242188</v>
      </c>
      <c r="DX49" s="1">
        <v>7.8600001335144043</v>
      </c>
      <c r="DY49" s="1">
        <v>1.1499999761581421</v>
      </c>
      <c r="DZ49" s="1">
        <v>0.41999998688697815</v>
      </c>
      <c r="EA49" s="1">
        <v>3.7300000190734863</v>
      </c>
      <c r="EB49" s="1">
        <v>0.62000000476837158</v>
      </c>
      <c r="EC49" s="1">
        <v>0.31000000238418579</v>
      </c>
      <c r="ED49" s="1">
        <v>1.2400000095367432</v>
      </c>
      <c r="EE49" s="1">
        <v>0.52999997138977051</v>
      </c>
      <c r="EF49" s="1">
        <v>4.2399997711181641</v>
      </c>
      <c r="EG49" s="1">
        <v>2.4000000953674316</v>
      </c>
      <c r="EH49" s="1">
        <v>177.32867431640625</v>
      </c>
      <c r="EI49" s="1">
        <v>17.920522689819336</v>
      </c>
      <c r="EJ49" s="1">
        <v>21.404823303222656</v>
      </c>
      <c r="EK49" s="1">
        <v>25.724660873413086</v>
      </c>
      <c r="EL49" s="1">
        <v>57.673946380615234</v>
      </c>
      <c r="EM49" s="1">
        <v>45.587333679199219</v>
      </c>
      <c r="EN49" s="1">
        <v>66.630241394042969</v>
      </c>
      <c r="EO49" s="1">
        <v>38.147525787353516</v>
      </c>
      <c r="EP49" s="1">
        <v>75.151931762695312</v>
      </c>
      <c r="EQ49" s="1">
        <v>54.017181396484375</v>
      </c>
      <c r="ER49" s="1">
        <v>61.950939178466797</v>
      </c>
    </row>
    <row r="50" spans="1:148" s="1" customFormat="1" x14ac:dyDescent="0.2">
      <c r="A50" s="1">
        <v>49</v>
      </c>
      <c r="B50" s="1" t="s">
        <v>4</v>
      </c>
      <c r="C50" s="1" t="s">
        <v>438</v>
      </c>
      <c r="D50" s="1" t="s">
        <v>679</v>
      </c>
      <c r="E50" s="1" t="s">
        <v>651</v>
      </c>
      <c r="F50" s="1" t="s">
        <v>680</v>
      </c>
      <c r="G50" s="1">
        <v>15</v>
      </c>
      <c r="H50" s="1">
        <v>1.4970000350444934E-8</v>
      </c>
      <c r="I50" s="1">
        <v>1</v>
      </c>
      <c r="J50" s="1">
        <v>-1.1796000003814697</v>
      </c>
      <c r="K50" s="1">
        <v>14.446000099182129</v>
      </c>
      <c r="L50" s="1">
        <v>10.376500129699707</v>
      </c>
      <c r="M50" s="1">
        <v>2048</v>
      </c>
      <c r="N50" s="1">
        <v>1536</v>
      </c>
      <c r="O50" s="1">
        <v>39.570999145507812</v>
      </c>
      <c r="P50" s="1">
        <v>1.75</v>
      </c>
      <c r="Q50" s="1">
        <v>10.697999954223633</v>
      </c>
      <c r="R50" s="1">
        <v>26.063999176025391</v>
      </c>
      <c r="S50" s="1">
        <v>0.52300000190734863</v>
      </c>
      <c r="T50" s="1">
        <v>4.1789999008178711</v>
      </c>
      <c r="U50" s="1">
        <v>10.163999557495117</v>
      </c>
      <c r="V50" s="1">
        <v>1.6610000133514404</v>
      </c>
      <c r="W50" s="1">
        <v>1.4620000123977661</v>
      </c>
      <c r="X50" s="1">
        <v>-0.15600000321865082</v>
      </c>
      <c r="Y50" s="1">
        <v>0.10000000149011612</v>
      </c>
      <c r="Z50" s="1">
        <v>96.058998107910156</v>
      </c>
      <c r="AA50" s="1">
        <v>-0.16240020096302032</v>
      </c>
      <c r="AB50" s="1">
        <v>0.10410269349813461</v>
      </c>
      <c r="AC50" s="1">
        <v>1.5219813585281372</v>
      </c>
      <c r="AD50" s="1">
        <v>10.580997467041016</v>
      </c>
      <c r="AE50" s="1">
        <v>1.7291456460952759</v>
      </c>
      <c r="AF50" s="1">
        <v>11.136905670166016</v>
      </c>
      <c r="AG50" s="1">
        <v>41.194473266601562</v>
      </c>
      <c r="AH50" s="1">
        <v>4.3504514694213867</v>
      </c>
      <c r="AI50" s="1">
        <v>27.133325576782227</v>
      </c>
      <c r="AJ50" s="1">
        <v>0.54445701837539673</v>
      </c>
      <c r="AK50" s="1">
        <v>1.8217970132827759</v>
      </c>
      <c r="AL50" s="1">
        <v>6.3828001022338867</v>
      </c>
      <c r="AM50" s="1">
        <v>2.0339000225067139</v>
      </c>
      <c r="AN50" s="1">
        <v>0.30079999566078186</v>
      </c>
      <c r="AO50" s="1">
        <v>0.51940000057220459</v>
      </c>
      <c r="AP50" s="1">
        <v>1.7567000389099121</v>
      </c>
      <c r="AQ50" s="1">
        <v>1.0047999620437622</v>
      </c>
      <c r="AR50" s="1">
        <v>3.5160999298095703</v>
      </c>
      <c r="AS50" s="1">
        <v>0.21220000088214874</v>
      </c>
      <c r="AT50" s="1">
        <v>7.1400001645088196E-2</v>
      </c>
      <c r="AU50" s="1">
        <v>-7.9700000584125519E-2</v>
      </c>
      <c r="AV50" s="1">
        <v>2.7499999850988388E-2</v>
      </c>
      <c r="AW50" s="1">
        <v>23</v>
      </c>
      <c r="AX50" s="1">
        <v>-0.21899999678134918</v>
      </c>
      <c r="AY50" s="1">
        <v>0.10300000011920929</v>
      </c>
      <c r="AZ50" s="1">
        <v>1.5230000019073486</v>
      </c>
      <c r="BA50" s="1">
        <v>10.435999870300293</v>
      </c>
      <c r="BB50" s="1">
        <v>1.2860000133514404</v>
      </c>
      <c r="BC50" s="1">
        <v>10.795999526977539</v>
      </c>
      <c r="BD50" s="1">
        <v>37.715999603271484</v>
      </c>
      <c r="BE50" s="1">
        <v>3.6459999084472656</v>
      </c>
      <c r="BF50" s="1">
        <v>26.14900016784668</v>
      </c>
      <c r="BG50" s="1">
        <v>0.50999999046325684</v>
      </c>
      <c r="BH50" s="1">
        <v>1.6490000486373901</v>
      </c>
      <c r="BI50" s="1">
        <v>1586</v>
      </c>
      <c r="BJ50" s="1">
        <v>663</v>
      </c>
      <c r="BK50" s="1">
        <v>8985</v>
      </c>
      <c r="BL50" s="1">
        <v>59309</v>
      </c>
      <c r="BM50" s="1">
        <v>851</v>
      </c>
      <c r="BN50" s="1">
        <v>26456</v>
      </c>
      <c r="BO50" s="1">
        <v>108103</v>
      </c>
      <c r="BP50" s="1">
        <v>7575</v>
      </c>
      <c r="BQ50" s="1">
        <v>36960</v>
      </c>
      <c r="BR50" s="1">
        <v>1469</v>
      </c>
      <c r="BS50" s="1">
        <v>1971</v>
      </c>
      <c r="BT50" s="1">
        <v>1302</v>
      </c>
      <c r="BU50" s="1">
        <v>117</v>
      </c>
      <c r="BV50" s="1">
        <v>270</v>
      </c>
      <c r="BW50" s="1">
        <v>364</v>
      </c>
      <c r="BX50" s="1">
        <v>31</v>
      </c>
      <c r="BY50" s="1">
        <v>296</v>
      </c>
      <c r="BZ50" s="1">
        <v>817</v>
      </c>
      <c r="CA50" s="1">
        <v>161</v>
      </c>
      <c r="CB50" s="1">
        <v>204</v>
      </c>
      <c r="CC50" s="1">
        <v>225</v>
      </c>
      <c r="CD50" s="1">
        <v>82</v>
      </c>
      <c r="CE50" s="1">
        <v>575</v>
      </c>
      <c r="CF50" s="1">
        <v>98</v>
      </c>
      <c r="CG50" s="1">
        <v>213</v>
      </c>
      <c r="CH50" s="1">
        <v>371</v>
      </c>
      <c r="CI50" s="1">
        <v>34</v>
      </c>
      <c r="CJ50" s="1">
        <v>166</v>
      </c>
      <c r="CK50" s="1">
        <v>334</v>
      </c>
      <c r="CL50" s="1">
        <v>92</v>
      </c>
      <c r="CM50" s="1">
        <v>181</v>
      </c>
      <c r="CN50" s="1">
        <v>211</v>
      </c>
      <c r="CO50" s="1">
        <v>74</v>
      </c>
      <c r="CP50" s="1">
        <v>181.14799499511719</v>
      </c>
      <c r="CQ50" s="1">
        <v>10.75</v>
      </c>
      <c r="CR50" s="1">
        <v>25.291000366210938</v>
      </c>
      <c r="CS50" s="1">
        <v>36.720001220703125</v>
      </c>
      <c r="CT50" s="1">
        <v>6.5229997634887695</v>
      </c>
      <c r="CU50" s="1">
        <v>23.329000473022461</v>
      </c>
      <c r="CV50" s="1">
        <v>60.166000366210938</v>
      </c>
      <c r="CW50" s="1">
        <v>11.171999931335449</v>
      </c>
      <c r="CX50" s="1">
        <v>19.267000198364258</v>
      </c>
      <c r="CY50" s="1">
        <v>14.782999992370605</v>
      </c>
      <c r="CZ50" s="1">
        <v>5.2379999160766602</v>
      </c>
      <c r="DA50" s="1">
        <v>-22.510000228881836</v>
      </c>
      <c r="DB50" s="1">
        <v>22.400999069213867</v>
      </c>
      <c r="DC50" s="1">
        <v>424.260009765625</v>
      </c>
      <c r="DD50" s="1">
        <v>2941.89111328125</v>
      </c>
      <c r="DE50" s="1">
        <v>78.58599853515625</v>
      </c>
      <c r="DF50" s="1">
        <v>1301.592041015625</v>
      </c>
      <c r="DG50" s="1">
        <v>5380.56787109375</v>
      </c>
      <c r="DH50" s="1">
        <v>367.75201416015625</v>
      </c>
      <c r="DI50" s="1">
        <v>1832.2919921875</v>
      </c>
      <c r="DJ50" s="1">
        <v>34.186000823974609</v>
      </c>
      <c r="DK50" s="1">
        <v>60.465999603271484</v>
      </c>
      <c r="DL50" s="1">
        <v>84.9219970703125</v>
      </c>
      <c r="DM50" s="1">
        <v>151.11799621582031</v>
      </c>
      <c r="DN50" s="1">
        <v>119.47699737548828</v>
      </c>
      <c r="DO50" s="1">
        <v>107.23699951171875</v>
      </c>
      <c r="DP50" s="1">
        <v>129.48800659179688</v>
      </c>
      <c r="DQ50" s="1">
        <v>90.674003601074219</v>
      </c>
      <c r="DR50" s="1">
        <v>77.48699951171875</v>
      </c>
      <c r="DS50" s="1">
        <v>107.51300048828125</v>
      </c>
      <c r="DT50" s="1">
        <v>134.89300537109375</v>
      </c>
      <c r="DU50" s="1">
        <v>146.4429931640625</v>
      </c>
      <c r="DV50" s="1">
        <v>191.36199951171875</v>
      </c>
      <c r="DW50" s="1">
        <v>100</v>
      </c>
      <c r="DX50" s="1">
        <v>6.6100001335144043</v>
      </c>
      <c r="DY50" s="1">
        <v>1.1499999761581421</v>
      </c>
      <c r="DZ50" s="1">
        <v>0.41999998688697815</v>
      </c>
      <c r="EA50" s="1">
        <v>3.8499999046325684</v>
      </c>
      <c r="EB50" s="1">
        <v>0.62999999523162842</v>
      </c>
      <c r="EC50" s="1">
        <v>0.31000000238418579</v>
      </c>
      <c r="ED50" s="1">
        <v>1.2000000476837158</v>
      </c>
      <c r="EE50" s="1">
        <v>0.52999997138977051</v>
      </c>
      <c r="EF50" s="1">
        <v>4.4099998474121094</v>
      </c>
      <c r="EG50" s="1">
        <v>2.5499999523162842</v>
      </c>
      <c r="EH50" s="1">
        <v>218.58267211914062</v>
      </c>
      <c r="EI50" s="1">
        <v>17.837747573852539</v>
      </c>
      <c r="EJ50" s="1">
        <v>21.35002326965332</v>
      </c>
      <c r="EK50" s="1">
        <v>25.451984405517578</v>
      </c>
      <c r="EL50" s="1">
        <v>69.976539611816406</v>
      </c>
      <c r="EM50" s="1">
        <v>47.410797119140625</v>
      </c>
      <c r="EN50" s="1">
        <v>64.37969970703125</v>
      </c>
      <c r="EO50" s="1">
        <v>39.215091705322266</v>
      </c>
      <c r="EP50" s="1">
        <v>74.174736022949219</v>
      </c>
      <c r="EQ50" s="1">
        <v>55.439907073974609</v>
      </c>
      <c r="ER50" s="1">
        <v>60.276817321777344</v>
      </c>
    </row>
    <row r="51" spans="1:148" s="1" customFormat="1" x14ac:dyDescent="0.2">
      <c r="A51" s="1">
        <v>50</v>
      </c>
      <c r="B51" s="1" t="s">
        <v>4</v>
      </c>
      <c r="C51" s="1" t="s">
        <v>438</v>
      </c>
      <c r="D51" s="1" t="s">
        <v>681</v>
      </c>
      <c r="E51" s="1" t="s">
        <v>651</v>
      </c>
      <c r="F51" s="1" t="s">
        <v>682</v>
      </c>
      <c r="G51" s="1">
        <v>15</v>
      </c>
      <c r="H51" s="1">
        <v>1.4979999463093918E-8</v>
      </c>
      <c r="I51" s="1">
        <v>1</v>
      </c>
      <c r="J51" s="1">
        <v>-1.3011000156402588</v>
      </c>
      <c r="K51" s="1">
        <v>14.522100448608398</v>
      </c>
      <c r="L51" s="1">
        <v>10.377499580383301</v>
      </c>
      <c r="M51" s="1">
        <v>2048</v>
      </c>
      <c r="N51" s="1">
        <v>1536</v>
      </c>
      <c r="O51" s="1">
        <v>39.641998291015625</v>
      </c>
      <c r="P51" s="1">
        <v>1.7410000562667847</v>
      </c>
      <c r="Q51" s="1">
        <v>10.62600040435791</v>
      </c>
      <c r="R51" s="1">
        <v>26.107000350952148</v>
      </c>
      <c r="S51" s="1">
        <v>0.50199997425079346</v>
      </c>
      <c r="T51" s="1">
        <v>4.3039999008178711</v>
      </c>
      <c r="U51" s="1">
        <v>10.029000282287598</v>
      </c>
      <c r="V51" s="1">
        <v>1.6829999685287476</v>
      </c>
      <c r="W51" s="1">
        <v>1.4570000171661377</v>
      </c>
      <c r="X51" s="1">
        <v>-0.17399999499320984</v>
      </c>
      <c r="Y51" s="1">
        <v>8.6000002920627594E-2</v>
      </c>
      <c r="Z51" s="1">
        <v>96.056999206542969</v>
      </c>
      <c r="AA51" s="1">
        <v>-0.18114243447780609</v>
      </c>
      <c r="AB51" s="1">
        <v>8.9530184864997864E-2</v>
      </c>
      <c r="AC51" s="1">
        <v>1.5168076753616333</v>
      </c>
      <c r="AD51" s="1">
        <v>10.440675735473633</v>
      </c>
      <c r="AE51" s="1">
        <v>1.7520847320556641</v>
      </c>
      <c r="AF51" s="1">
        <v>11.062182426452637</v>
      </c>
      <c r="AG51" s="1">
        <v>41.269245147705078</v>
      </c>
      <c r="AH51" s="1">
        <v>4.4806728363037109</v>
      </c>
      <c r="AI51" s="1">
        <v>27.178653717041016</v>
      </c>
      <c r="AJ51" s="1">
        <v>0.52260637283325195</v>
      </c>
      <c r="AK51" s="1">
        <v>1.8124656677246094</v>
      </c>
      <c r="AL51" s="1">
        <v>6.3906002044677734</v>
      </c>
      <c r="AM51" s="1">
        <v>2.0190000534057617</v>
      </c>
      <c r="AN51" s="1">
        <v>0.29960000514984131</v>
      </c>
      <c r="AO51" s="1">
        <v>0.52619999647140503</v>
      </c>
      <c r="AP51" s="1">
        <v>1.7323000431060791</v>
      </c>
      <c r="AQ51" s="1">
        <v>1.0342999696731567</v>
      </c>
      <c r="AR51" s="1">
        <v>3.5197999477386475</v>
      </c>
      <c r="AS51" s="1">
        <v>0.21109999716281891</v>
      </c>
      <c r="AT51" s="1">
        <v>6.8599998950958252E-2</v>
      </c>
      <c r="AU51" s="1">
        <v>-8.8799998164176941E-2</v>
      </c>
      <c r="AV51" s="1">
        <v>2.3499999195337296E-2</v>
      </c>
      <c r="AW51" s="1">
        <v>23</v>
      </c>
      <c r="AX51" s="1">
        <v>-0.24400000274181366</v>
      </c>
      <c r="AY51" s="1">
        <v>8.7999999523162842E-2</v>
      </c>
      <c r="AZ51" s="1">
        <v>1.5169999599456787</v>
      </c>
      <c r="BA51" s="1">
        <v>10.295999526977539</v>
      </c>
      <c r="BB51" s="1">
        <v>1.3040000200271606</v>
      </c>
      <c r="BC51" s="1">
        <v>10.715000152587891</v>
      </c>
      <c r="BD51" s="1">
        <v>37.775001525878906</v>
      </c>
      <c r="BE51" s="1">
        <v>3.755000114440918</v>
      </c>
      <c r="BF51" s="1">
        <v>26.191999435424805</v>
      </c>
      <c r="BG51" s="1">
        <v>0.49000000953674316</v>
      </c>
      <c r="BH51" s="1">
        <v>1.6419999599456787</v>
      </c>
      <c r="BI51" s="1">
        <v>1551</v>
      </c>
      <c r="BJ51" s="1">
        <v>591</v>
      </c>
      <c r="BK51" s="1">
        <v>8962</v>
      </c>
      <c r="BL51" s="1">
        <v>58585</v>
      </c>
      <c r="BM51" s="1">
        <v>868</v>
      </c>
      <c r="BN51" s="1">
        <v>26282</v>
      </c>
      <c r="BO51" s="1">
        <v>108348</v>
      </c>
      <c r="BP51" s="1">
        <v>7803</v>
      </c>
      <c r="BQ51" s="1">
        <v>37053</v>
      </c>
      <c r="BR51" s="1">
        <v>1444</v>
      </c>
      <c r="BS51" s="1">
        <v>1965</v>
      </c>
      <c r="BT51" s="1">
        <v>1291</v>
      </c>
      <c r="BU51" s="1">
        <v>120</v>
      </c>
      <c r="BV51" s="1">
        <v>262</v>
      </c>
      <c r="BW51" s="1">
        <v>382</v>
      </c>
      <c r="BX51" s="1">
        <v>37</v>
      </c>
      <c r="BY51" s="1">
        <v>316</v>
      </c>
      <c r="BZ51" s="1">
        <v>814</v>
      </c>
      <c r="CA51" s="1">
        <v>156</v>
      </c>
      <c r="CB51" s="1">
        <v>214</v>
      </c>
      <c r="CC51" s="1">
        <v>232</v>
      </c>
      <c r="CD51" s="1">
        <v>85</v>
      </c>
      <c r="CE51" s="1">
        <v>576</v>
      </c>
      <c r="CF51" s="1">
        <v>88</v>
      </c>
      <c r="CG51" s="1">
        <v>235</v>
      </c>
      <c r="CH51" s="1">
        <v>370</v>
      </c>
      <c r="CI51" s="1">
        <v>34</v>
      </c>
      <c r="CJ51" s="1">
        <v>148</v>
      </c>
      <c r="CK51" s="1">
        <v>346</v>
      </c>
      <c r="CL51" s="1">
        <v>96</v>
      </c>
      <c r="CM51" s="1">
        <v>179</v>
      </c>
      <c r="CN51" s="1">
        <v>219</v>
      </c>
      <c r="CO51" s="1">
        <v>71</v>
      </c>
      <c r="CP51" s="1">
        <v>180.25599670410156</v>
      </c>
      <c r="CQ51" s="1">
        <v>10.399999618530273</v>
      </c>
      <c r="CR51" s="1">
        <v>25.391000747680664</v>
      </c>
      <c r="CS51" s="1">
        <v>37.657001495361328</v>
      </c>
      <c r="CT51" s="1">
        <v>7.0770001411437988</v>
      </c>
      <c r="CU51" s="1">
        <v>23.495000839233398</v>
      </c>
      <c r="CV51" s="1">
        <v>60.534999847412109</v>
      </c>
      <c r="CW51" s="1">
        <v>11.314000129699707</v>
      </c>
      <c r="CX51" s="1">
        <v>19.674999237060547</v>
      </c>
      <c r="CY51" s="1">
        <v>15.265000343322754</v>
      </c>
      <c r="CZ51" s="1">
        <v>5.2670001983642578</v>
      </c>
      <c r="DA51" s="1">
        <v>-25.120000839233398</v>
      </c>
      <c r="DB51" s="1">
        <v>19.150999069213867</v>
      </c>
      <c r="DC51" s="1">
        <v>423.00799560546875</v>
      </c>
      <c r="DD51" s="1">
        <v>2904.43408203125</v>
      </c>
      <c r="DE51" s="1">
        <v>79.732002258300781</v>
      </c>
      <c r="DF51" s="1">
        <v>1292.697021484375</v>
      </c>
      <c r="DG51" s="1">
        <v>5392.61083984375</v>
      </c>
      <c r="DH51" s="1">
        <v>379.01998901367188</v>
      </c>
      <c r="DI51" s="1">
        <v>1836.551025390625</v>
      </c>
      <c r="DJ51" s="1">
        <v>32.869998931884766</v>
      </c>
      <c r="DK51" s="1">
        <v>60.237998962402344</v>
      </c>
      <c r="DL51" s="1">
        <v>84.9219970703125</v>
      </c>
      <c r="DM51" s="1">
        <v>151.11799621582031</v>
      </c>
      <c r="DN51" s="1">
        <v>119.47699737548828</v>
      </c>
      <c r="DO51" s="1">
        <v>107.23699951171875</v>
      </c>
      <c r="DP51" s="1">
        <v>129.48800659179688</v>
      </c>
      <c r="DQ51" s="1">
        <v>90.679000854492188</v>
      </c>
      <c r="DR51" s="1">
        <v>77.48699951171875</v>
      </c>
      <c r="DS51" s="1">
        <v>107.51300048828125</v>
      </c>
      <c r="DT51" s="1">
        <v>134.92399597167969</v>
      </c>
      <c r="DU51" s="1">
        <v>146.4429931640625</v>
      </c>
      <c r="DV51" s="1">
        <v>191.36199951171875</v>
      </c>
      <c r="DW51" s="1">
        <v>100</v>
      </c>
      <c r="DX51" s="1">
        <v>7.380000114440918</v>
      </c>
      <c r="DY51" s="1">
        <v>1.1599999666213989</v>
      </c>
      <c r="DZ51" s="1">
        <v>0.41999998688697815</v>
      </c>
      <c r="EA51" s="1">
        <v>3.8399999141693115</v>
      </c>
      <c r="EB51" s="1">
        <v>0.62999999523162842</v>
      </c>
      <c r="EC51" s="1">
        <v>0.31000000238418579</v>
      </c>
      <c r="ED51" s="1">
        <v>1.1799999475479126</v>
      </c>
      <c r="EE51" s="1">
        <v>0.52999997138977051</v>
      </c>
      <c r="EF51" s="1">
        <v>4.5799999237060547</v>
      </c>
      <c r="EG51" s="1">
        <v>2.5499999523162842</v>
      </c>
      <c r="EH51" s="1">
        <v>218.0438232421875</v>
      </c>
      <c r="EI51" s="1">
        <v>17.544963836669922</v>
      </c>
      <c r="EJ51" s="1">
        <v>21.392190933227539</v>
      </c>
      <c r="EK51" s="1">
        <v>25.774673461914062</v>
      </c>
      <c r="EL51" s="1">
        <v>72.887565612792969</v>
      </c>
      <c r="EM51" s="1">
        <v>47.579174041748047</v>
      </c>
      <c r="EN51" s="1">
        <v>64.576820373535156</v>
      </c>
      <c r="EO51" s="1">
        <v>39.463527679443359</v>
      </c>
      <c r="EP51" s="1">
        <v>74.95599365234375</v>
      </c>
      <c r="EQ51" s="1">
        <v>56.336467742919922</v>
      </c>
      <c r="ER51" s="1">
        <v>60.443450927734375</v>
      </c>
    </row>
    <row r="52" spans="1:148" s="1" customFormat="1" x14ac:dyDescent="0.2">
      <c r="A52" s="1">
        <v>51</v>
      </c>
      <c r="B52" s="1" t="s">
        <v>4</v>
      </c>
      <c r="C52" s="1" t="s">
        <v>438</v>
      </c>
      <c r="D52" s="1" t="s">
        <v>683</v>
      </c>
      <c r="E52" s="1" t="s">
        <v>651</v>
      </c>
      <c r="F52" s="1" t="s">
        <v>684</v>
      </c>
      <c r="G52" s="1">
        <v>15</v>
      </c>
      <c r="H52" s="1">
        <v>1.4970000350444934E-8</v>
      </c>
      <c r="I52" s="1">
        <v>1</v>
      </c>
      <c r="J52" s="1">
        <v>-1.3041000366210938</v>
      </c>
      <c r="K52" s="1">
        <v>14.652600288391113</v>
      </c>
      <c r="L52" s="1">
        <v>10.378000259399414</v>
      </c>
      <c r="M52" s="1">
        <v>2048</v>
      </c>
      <c r="N52" s="1">
        <v>1536</v>
      </c>
      <c r="O52" s="1">
        <v>39.639999389648438</v>
      </c>
      <c r="P52" s="1">
        <v>1.909000039100647</v>
      </c>
      <c r="Q52" s="1">
        <v>10.675000190734863</v>
      </c>
      <c r="R52" s="1">
        <v>25.981000900268555</v>
      </c>
      <c r="S52" s="1">
        <v>0.53100001811981201</v>
      </c>
      <c r="T52" s="1">
        <v>4.254000186920166</v>
      </c>
      <c r="U52" s="1">
        <v>10.024999618530273</v>
      </c>
      <c r="V52" s="1">
        <v>1.8049999475479126</v>
      </c>
      <c r="W52" s="1">
        <v>1.4600000381469727</v>
      </c>
      <c r="X52" s="1">
        <v>-0.21299999952316284</v>
      </c>
      <c r="Y52" s="1">
        <v>9.6000000834465027E-2</v>
      </c>
      <c r="Z52" s="1">
        <v>96.231002807617188</v>
      </c>
      <c r="AA52" s="1">
        <v>-0.22134238481521606</v>
      </c>
      <c r="AB52" s="1">
        <v>9.9759958684444427E-2</v>
      </c>
      <c r="AC52" s="1">
        <v>1.5171825885772705</v>
      </c>
      <c r="AD52" s="1">
        <v>10.417640686035156</v>
      </c>
      <c r="AE52" s="1">
        <v>1.8756948709487915</v>
      </c>
      <c r="AF52" s="1">
        <v>11.093098640441895</v>
      </c>
      <c r="AG52" s="1">
        <v>41.192546844482422</v>
      </c>
      <c r="AH52" s="1">
        <v>4.4206132888793945</v>
      </c>
      <c r="AI52" s="1">
        <v>26.998577117919922</v>
      </c>
      <c r="AJ52" s="1">
        <v>0.55179727077484131</v>
      </c>
      <c r="AK52" s="1">
        <v>1.983768105506897</v>
      </c>
      <c r="AL52" s="1">
        <v>6.3770999908447266</v>
      </c>
      <c r="AM52" s="1">
        <v>2.0241999626159668</v>
      </c>
      <c r="AN52" s="1">
        <v>0.29960000514984131</v>
      </c>
      <c r="AO52" s="1">
        <v>0.56300002336502075</v>
      </c>
      <c r="AP52" s="1">
        <v>1.7280999422073364</v>
      </c>
      <c r="AQ52" s="1">
        <v>1.0200999975204468</v>
      </c>
      <c r="AR52" s="1">
        <v>3.4955999851226807</v>
      </c>
      <c r="AS52" s="1">
        <v>0.23100000619888306</v>
      </c>
      <c r="AT52" s="1">
        <v>7.2300001978874207E-2</v>
      </c>
      <c r="AU52" s="1">
        <v>-0.1088000014424324</v>
      </c>
      <c r="AV52" s="1">
        <v>2.6399999856948853E-2</v>
      </c>
      <c r="AW52" s="1">
        <v>23</v>
      </c>
      <c r="AX52" s="1">
        <v>-0.29899999499320984</v>
      </c>
      <c r="AY52" s="1">
        <v>9.8999999463558197E-2</v>
      </c>
      <c r="AZ52" s="1">
        <v>1.5199999809265137</v>
      </c>
      <c r="BA52" s="1">
        <v>10.293000221252441</v>
      </c>
      <c r="BB52" s="1">
        <v>1.3990000486373901</v>
      </c>
      <c r="BC52" s="1">
        <v>10.767000198364258</v>
      </c>
      <c r="BD52" s="1">
        <v>37.775001525878906</v>
      </c>
      <c r="BE52" s="1">
        <v>3.7100000381469727</v>
      </c>
      <c r="BF52" s="1">
        <v>26.062999725341797</v>
      </c>
      <c r="BG52" s="1">
        <v>0.51800000667572021</v>
      </c>
      <c r="BH52" s="1">
        <v>1.7999999523162842</v>
      </c>
      <c r="BI52" s="1">
        <v>1506</v>
      </c>
      <c r="BJ52" s="1">
        <v>623</v>
      </c>
      <c r="BK52" s="1">
        <v>8969</v>
      </c>
      <c r="BL52" s="1">
        <v>58519</v>
      </c>
      <c r="BM52" s="1">
        <v>903</v>
      </c>
      <c r="BN52" s="1">
        <v>26361</v>
      </c>
      <c r="BO52" s="1">
        <v>108284</v>
      </c>
      <c r="BP52" s="1">
        <v>7693</v>
      </c>
      <c r="BQ52" s="1">
        <v>36840</v>
      </c>
      <c r="BR52" s="1">
        <v>1499</v>
      </c>
      <c r="BS52" s="1">
        <v>2139</v>
      </c>
      <c r="BT52" s="1">
        <v>1271</v>
      </c>
      <c r="BU52" s="1">
        <v>111</v>
      </c>
      <c r="BV52" s="1">
        <v>271</v>
      </c>
      <c r="BW52" s="1">
        <v>372</v>
      </c>
      <c r="BX52" s="1">
        <v>32</v>
      </c>
      <c r="BY52" s="1">
        <v>274</v>
      </c>
      <c r="BZ52" s="1">
        <v>819</v>
      </c>
      <c r="CA52" s="1">
        <v>154</v>
      </c>
      <c r="CB52" s="1">
        <v>197</v>
      </c>
      <c r="CC52" s="1">
        <v>234</v>
      </c>
      <c r="CD52" s="1">
        <v>83</v>
      </c>
      <c r="CE52" s="1">
        <v>603</v>
      </c>
      <c r="CF52" s="1">
        <v>82</v>
      </c>
      <c r="CG52" s="1">
        <v>205</v>
      </c>
      <c r="CH52" s="1">
        <v>369</v>
      </c>
      <c r="CI52" s="1">
        <v>17</v>
      </c>
      <c r="CJ52" s="1">
        <v>162</v>
      </c>
      <c r="CK52" s="1">
        <v>347</v>
      </c>
      <c r="CL52" s="1">
        <v>87</v>
      </c>
      <c r="CM52" s="1">
        <v>188</v>
      </c>
      <c r="CN52" s="1">
        <v>212</v>
      </c>
      <c r="CO52" s="1">
        <v>75</v>
      </c>
      <c r="CP52" s="1">
        <v>181.38299560546875</v>
      </c>
      <c r="CQ52" s="1">
        <v>9.6499996185302734</v>
      </c>
      <c r="CR52" s="1">
        <v>25.121000289916992</v>
      </c>
      <c r="CS52" s="1">
        <v>37.066001892089844</v>
      </c>
      <c r="CT52" s="1">
        <v>4.7849998474121094</v>
      </c>
      <c r="CU52" s="1">
        <v>21.996999740600586</v>
      </c>
      <c r="CV52" s="1">
        <v>60.855998992919922</v>
      </c>
      <c r="CW52" s="1">
        <v>10.61400032043457</v>
      </c>
      <c r="CX52" s="1">
        <v>19.256999969482422</v>
      </c>
      <c r="CY52" s="1">
        <v>15.258999824523926</v>
      </c>
      <c r="CZ52" s="1">
        <v>5.304999828338623</v>
      </c>
      <c r="DA52" s="1">
        <v>-30.749000549316406</v>
      </c>
      <c r="DB52" s="1">
        <v>21.500999450683594</v>
      </c>
      <c r="DC52" s="1">
        <v>423.62899780273438</v>
      </c>
      <c r="DD52" s="1">
        <v>2901.696044921875</v>
      </c>
      <c r="DE52" s="1">
        <v>85.525001525878906</v>
      </c>
      <c r="DF52" s="1">
        <v>1298.157958984375</v>
      </c>
      <c r="DG52" s="1">
        <v>5389.046875</v>
      </c>
      <c r="DH52" s="1">
        <v>374.21499633789062</v>
      </c>
      <c r="DI52" s="1">
        <v>1826.279052734375</v>
      </c>
      <c r="DJ52" s="1">
        <v>34.709999084472656</v>
      </c>
      <c r="DK52" s="1">
        <v>66</v>
      </c>
      <c r="DL52" s="1">
        <v>84.9219970703125</v>
      </c>
      <c r="DM52" s="1">
        <v>151.11799621582031</v>
      </c>
      <c r="DN52" s="1">
        <v>119.47699737548828</v>
      </c>
      <c r="DO52" s="1">
        <v>107.23200225830078</v>
      </c>
      <c r="DP52" s="1">
        <v>129.48800659179688</v>
      </c>
      <c r="DQ52" s="1">
        <v>90.674003601074219</v>
      </c>
      <c r="DR52" s="1">
        <v>77.48699951171875</v>
      </c>
      <c r="DS52" s="1">
        <v>107.52899932861328</v>
      </c>
      <c r="DT52" s="1">
        <v>134.88800048828125</v>
      </c>
      <c r="DU52" s="1">
        <v>146.4429931640625</v>
      </c>
      <c r="DV52" s="1">
        <v>191.36199951171875</v>
      </c>
      <c r="DW52" s="1">
        <v>100</v>
      </c>
      <c r="DX52" s="1">
        <v>6.6399998664855957</v>
      </c>
      <c r="DY52" s="1">
        <v>1.1599999666213989</v>
      </c>
      <c r="DZ52" s="1">
        <v>0.41999998688697815</v>
      </c>
      <c r="EA52" s="1">
        <v>3.5999999046325684</v>
      </c>
      <c r="EB52" s="1">
        <v>0.62999999523162842</v>
      </c>
      <c r="EC52" s="1">
        <v>0.31000000238418579</v>
      </c>
      <c r="ED52" s="1">
        <v>1.190000057220459</v>
      </c>
      <c r="EE52" s="1">
        <v>0.52999997138977051</v>
      </c>
      <c r="EF52" s="1">
        <v>4.4000000953674316</v>
      </c>
      <c r="EG52" s="1">
        <v>2.4200000762939453</v>
      </c>
      <c r="EH52" s="1">
        <v>218.72441101074219</v>
      </c>
      <c r="EI52" s="1">
        <v>16.900497436523438</v>
      </c>
      <c r="EJ52" s="1">
        <v>21.278148651123047</v>
      </c>
      <c r="EK52" s="1">
        <v>25.571617126464844</v>
      </c>
      <c r="EL52" s="1">
        <v>59.933517456054688</v>
      </c>
      <c r="EM52" s="1">
        <v>46.037410736083984</v>
      </c>
      <c r="EN52" s="1">
        <v>64.747810363769531</v>
      </c>
      <c r="EO52" s="1">
        <v>38.223224639892578</v>
      </c>
      <c r="EP52" s="1">
        <v>74.155487060546875</v>
      </c>
      <c r="EQ52" s="1">
        <v>56.325393676757812</v>
      </c>
      <c r="ER52" s="1">
        <v>60.661094665527344</v>
      </c>
    </row>
    <row r="53" spans="1:148" s="1" customFormat="1" x14ac:dyDescent="0.2">
      <c r="A53" s="1">
        <v>52</v>
      </c>
      <c r="B53" s="1" t="s">
        <v>4</v>
      </c>
      <c r="C53" s="1" t="s">
        <v>438</v>
      </c>
      <c r="D53" s="1" t="s">
        <v>685</v>
      </c>
      <c r="E53" s="1" t="s">
        <v>651</v>
      </c>
      <c r="F53" s="1" t="s">
        <v>686</v>
      </c>
      <c r="G53" s="1">
        <v>15</v>
      </c>
      <c r="H53" s="1">
        <v>1.4970000350444934E-8</v>
      </c>
      <c r="I53" s="1">
        <v>1</v>
      </c>
      <c r="J53" s="1">
        <v>-2.2360999584197998</v>
      </c>
      <c r="K53" s="1">
        <v>15.053500175476074</v>
      </c>
      <c r="L53" s="1">
        <v>10.381999969482422</v>
      </c>
      <c r="M53" s="1">
        <v>2048</v>
      </c>
      <c r="N53" s="1">
        <v>1536</v>
      </c>
      <c r="O53" s="1">
        <v>39.881000518798828</v>
      </c>
      <c r="P53" s="1">
        <v>2.0750000476837158</v>
      </c>
      <c r="Q53" s="1">
        <v>10.444000244140625</v>
      </c>
      <c r="R53" s="1">
        <v>25.809999465942383</v>
      </c>
      <c r="S53" s="1">
        <v>0.57200002670288086</v>
      </c>
      <c r="T53" s="1">
        <v>4.564000129699707</v>
      </c>
      <c r="U53" s="1">
        <v>9.9230003356933594</v>
      </c>
      <c r="V53" s="1">
        <v>1.8459999561309814</v>
      </c>
      <c r="W53" s="1">
        <v>1.440000057220459</v>
      </c>
      <c r="X53" s="1">
        <v>0.52100002765655518</v>
      </c>
      <c r="Y53" s="1">
        <v>9.0999998152256012E-2</v>
      </c>
      <c r="Z53" s="1">
        <v>96.926986694335938</v>
      </c>
      <c r="AA53" s="1">
        <v>0.53751802444458008</v>
      </c>
      <c r="AB53" s="1">
        <v>9.388510137796402E-2</v>
      </c>
      <c r="AC53" s="1">
        <v>1.4856544733047485</v>
      </c>
      <c r="AD53" s="1">
        <v>10.237603187561035</v>
      </c>
      <c r="AE53" s="1">
        <v>1.9045263528823853</v>
      </c>
      <c r="AF53" s="1">
        <v>10.775121688842773</v>
      </c>
      <c r="AG53" s="1">
        <v>41.145404815673828</v>
      </c>
      <c r="AH53" s="1">
        <v>4.7086992263793945</v>
      </c>
      <c r="AI53" s="1">
        <v>26.628292083740234</v>
      </c>
      <c r="AJ53" s="1">
        <v>0.59013497829437256</v>
      </c>
      <c r="AK53" s="1">
        <v>2.1407866477966309</v>
      </c>
      <c r="AL53" s="1">
        <v>6.3892998695373535</v>
      </c>
      <c r="AM53" s="1">
        <v>1.9723000526428223</v>
      </c>
      <c r="AN53" s="1">
        <v>0.29440000653266907</v>
      </c>
      <c r="AO53" s="1">
        <v>0.57340002059936523</v>
      </c>
      <c r="AP53" s="1">
        <v>1.7034000158309937</v>
      </c>
      <c r="AQ53" s="1">
        <v>1.089900016784668</v>
      </c>
      <c r="AR53" s="1">
        <v>3.4581999778747559</v>
      </c>
      <c r="AS53" s="1">
        <v>0.25</v>
      </c>
      <c r="AT53" s="1">
        <v>7.7600002288818359E-2</v>
      </c>
      <c r="AU53" s="1">
        <v>0.26080000400543213</v>
      </c>
      <c r="AV53" s="1">
        <v>2.4299999698996544E-2</v>
      </c>
      <c r="AW53" s="1">
        <v>23</v>
      </c>
      <c r="AX53" s="1">
        <v>0.73500001430511475</v>
      </c>
      <c r="AY53" s="1">
        <v>9.3000002205371857E-2</v>
      </c>
      <c r="AZ53" s="1">
        <v>1.5</v>
      </c>
      <c r="BA53" s="1">
        <v>10.190999984741211</v>
      </c>
      <c r="BB53" s="1">
        <v>1.4309999942779541</v>
      </c>
      <c r="BC53" s="1">
        <v>10.517999649047852</v>
      </c>
      <c r="BD53" s="1">
        <v>38.015998840332031</v>
      </c>
      <c r="BE53" s="1">
        <v>3.9800000190734863</v>
      </c>
      <c r="BF53" s="1">
        <v>25.893999099731445</v>
      </c>
      <c r="BG53" s="1">
        <v>0.55800002813339233</v>
      </c>
      <c r="BH53" s="1">
        <v>1.9559999704360962</v>
      </c>
      <c r="BI53" s="1">
        <v>1950</v>
      </c>
      <c r="BJ53" s="1">
        <v>621</v>
      </c>
      <c r="BK53" s="1">
        <v>8827</v>
      </c>
      <c r="BL53" s="1">
        <v>57963</v>
      </c>
      <c r="BM53" s="1">
        <v>930</v>
      </c>
      <c r="BN53" s="1">
        <v>25751</v>
      </c>
      <c r="BO53" s="1">
        <v>109006</v>
      </c>
      <c r="BP53" s="1">
        <v>8262</v>
      </c>
      <c r="BQ53" s="1">
        <v>36615</v>
      </c>
      <c r="BR53" s="1">
        <v>1528</v>
      </c>
      <c r="BS53" s="1">
        <v>2329</v>
      </c>
      <c r="BT53" s="1">
        <v>822</v>
      </c>
      <c r="BU53" s="1">
        <v>121</v>
      </c>
      <c r="BV53" s="1">
        <v>245</v>
      </c>
      <c r="BW53" s="1">
        <v>391</v>
      </c>
      <c r="BX53" s="1">
        <v>26</v>
      </c>
      <c r="BY53" s="1">
        <v>255</v>
      </c>
      <c r="BZ53" s="1">
        <v>834</v>
      </c>
      <c r="CA53" s="1">
        <v>141</v>
      </c>
      <c r="CB53" s="1">
        <v>222</v>
      </c>
      <c r="CC53" s="1">
        <v>201</v>
      </c>
      <c r="CD53" s="1">
        <v>98</v>
      </c>
      <c r="CE53" s="1">
        <v>409</v>
      </c>
      <c r="CF53" s="1">
        <v>96</v>
      </c>
      <c r="CG53" s="1">
        <v>215</v>
      </c>
      <c r="CH53" s="1">
        <v>360</v>
      </c>
      <c r="CI53" s="1">
        <v>29</v>
      </c>
      <c r="CJ53" s="1">
        <v>171</v>
      </c>
      <c r="CK53" s="1">
        <v>378</v>
      </c>
      <c r="CL53" s="1">
        <v>109</v>
      </c>
      <c r="CM53" s="1">
        <v>174</v>
      </c>
      <c r="CN53" s="1">
        <v>210</v>
      </c>
      <c r="CO53" s="1">
        <v>76</v>
      </c>
      <c r="CP53" s="1">
        <v>119.36900329589844</v>
      </c>
      <c r="CQ53" s="1">
        <v>10.850000381469727</v>
      </c>
      <c r="CR53" s="1">
        <v>23.60099983215332</v>
      </c>
      <c r="CS53" s="1">
        <v>37.693000793457031</v>
      </c>
      <c r="CT53" s="1">
        <v>5.5229997634887695</v>
      </c>
      <c r="CU53" s="1">
        <v>21.447999954223633</v>
      </c>
      <c r="CV53" s="1">
        <v>63.069999694824219</v>
      </c>
      <c r="CW53" s="1">
        <v>11.814000129699707</v>
      </c>
      <c r="CX53" s="1">
        <v>19.833999633789062</v>
      </c>
      <c r="CY53" s="1">
        <v>13.539999961853027</v>
      </c>
      <c r="CZ53" s="1">
        <v>5.9050002098083496</v>
      </c>
      <c r="DA53" s="1">
        <v>75.686996459960938</v>
      </c>
      <c r="DB53" s="1">
        <v>20.201000213623047</v>
      </c>
      <c r="DC53" s="1">
        <v>418.04000854492188</v>
      </c>
      <c r="DD53" s="1">
        <v>2873.02587890625</v>
      </c>
      <c r="DE53" s="1">
        <v>87.48699951171875</v>
      </c>
      <c r="DF53" s="1">
        <v>1268.1109619140625</v>
      </c>
      <c r="DG53" s="1">
        <v>5423.412109375</v>
      </c>
      <c r="DH53" s="1">
        <v>401.49200439453125</v>
      </c>
      <c r="DI53" s="1">
        <v>1814.407958984375</v>
      </c>
      <c r="DJ53" s="1">
        <v>37.395999908447266</v>
      </c>
      <c r="DK53" s="1">
        <v>71.735000610351562</v>
      </c>
      <c r="DL53" s="1">
        <v>83.394996643066406</v>
      </c>
      <c r="DM53" s="1">
        <v>151.11799621582031</v>
      </c>
      <c r="DN53" s="1">
        <v>119.47699737548828</v>
      </c>
      <c r="DO53" s="1">
        <v>107.21199798583984</v>
      </c>
      <c r="DP53" s="1">
        <v>129.48800659179688</v>
      </c>
      <c r="DQ53" s="1">
        <v>90.674003601074219</v>
      </c>
      <c r="DR53" s="1">
        <v>77.498001098632812</v>
      </c>
      <c r="DS53" s="1">
        <v>107.51300048828125</v>
      </c>
      <c r="DT53" s="1">
        <v>134.906005859375</v>
      </c>
      <c r="DU53" s="1">
        <v>146.4429931640625</v>
      </c>
      <c r="DV53" s="1">
        <v>191.36199951171875</v>
      </c>
      <c r="DW53" s="1">
        <v>7.380000114440918</v>
      </c>
      <c r="DX53" s="1">
        <v>7.1700000762939453</v>
      </c>
      <c r="DY53" s="1">
        <v>1.1599999666213989</v>
      </c>
      <c r="DZ53" s="1">
        <v>0.41999998688697815</v>
      </c>
      <c r="EA53" s="1">
        <v>3.5899999141693115</v>
      </c>
      <c r="EB53" s="1">
        <v>0.63999998569488525</v>
      </c>
      <c r="EC53" s="1">
        <v>0.31000000238418579</v>
      </c>
      <c r="ED53" s="1">
        <v>1.1499999761581421</v>
      </c>
      <c r="EE53" s="1">
        <v>0.52999997138977051</v>
      </c>
      <c r="EF53" s="1">
        <v>4.0300002098083496</v>
      </c>
      <c r="EG53" s="1">
        <v>2.3299999237060547</v>
      </c>
      <c r="EH53" s="1">
        <v>177.43724060058594</v>
      </c>
      <c r="EI53" s="1">
        <v>17.920522689819336</v>
      </c>
      <c r="EJ53" s="1">
        <v>20.624364852905273</v>
      </c>
      <c r="EK53" s="1">
        <v>25.786991119384766</v>
      </c>
      <c r="EL53" s="1">
        <v>64.389678955078125</v>
      </c>
      <c r="EM53" s="1">
        <v>45.459278106689453</v>
      </c>
      <c r="EN53" s="1">
        <v>65.915084838867188</v>
      </c>
      <c r="EO53" s="1">
        <v>40.326103210449219</v>
      </c>
      <c r="EP53" s="1">
        <v>75.258255004882812</v>
      </c>
      <c r="EQ53" s="1">
        <v>53.057952880859375</v>
      </c>
      <c r="ER53" s="1">
        <v>63.999641418457031</v>
      </c>
    </row>
    <row r="54" spans="1:148" s="1" customFormat="1" x14ac:dyDescent="0.2">
      <c r="A54" s="1">
        <v>53</v>
      </c>
      <c r="B54" s="1" t="s">
        <v>4</v>
      </c>
      <c r="C54" s="1" t="s">
        <v>438</v>
      </c>
      <c r="D54" s="1" t="s">
        <v>687</v>
      </c>
      <c r="E54" s="1" t="s">
        <v>651</v>
      </c>
      <c r="F54" s="1" t="s">
        <v>688</v>
      </c>
      <c r="G54" s="1">
        <v>15</v>
      </c>
      <c r="H54" s="1">
        <v>1.4970000350444934E-8</v>
      </c>
      <c r="I54" s="1">
        <v>1</v>
      </c>
      <c r="J54" s="1">
        <v>-2.4252998828887939</v>
      </c>
      <c r="K54" s="1">
        <v>15.035200119018555</v>
      </c>
      <c r="L54" s="1">
        <v>10.383000373840332</v>
      </c>
      <c r="M54" s="1">
        <v>2048</v>
      </c>
      <c r="N54" s="1">
        <v>1536</v>
      </c>
      <c r="O54" s="1">
        <v>39.816001892089844</v>
      </c>
      <c r="P54" s="1">
        <v>2.0309998989105225</v>
      </c>
      <c r="Q54" s="1">
        <v>10.467000007629395</v>
      </c>
      <c r="R54" s="1">
        <v>25.669000625610352</v>
      </c>
      <c r="S54" s="1">
        <v>0.55299997329711914</v>
      </c>
      <c r="T54" s="1">
        <v>4.5139999389648438</v>
      </c>
      <c r="U54" s="1">
        <v>9.8719997406005859</v>
      </c>
      <c r="V54" s="1">
        <v>1.7640000581741333</v>
      </c>
      <c r="W54" s="1">
        <v>1.4450000524520874</v>
      </c>
      <c r="X54" s="1">
        <v>-0.18199999630451202</v>
      </c>
      <c r="Y54" s="1">
        <v>9.4999998807907104E-2</v>
      </c>
      <c r="Z54" s="1">
        <v>96.099998474121094</v>
      </c>
      <c r="AA54" s="1">
        <v>-0.18938605487346649</v>
      </c>
      <c r="AB54" s="1">
        <v>9.8855361342430115E-2</v>
      </c>
      <c r="AC54" s="1">
        <v>1.5036420822143555</v>
      </c>
      <c r="AD54" s="1">
        <v>10.272632598876953</v>
      </c>
      <c r="AE54" s="1">
        <v>1.8355879783630371</v>
      </c>
      <c r="AF54" s="1">
        <v>10.891779899597168</v>
      </c>
      <c r="AG54" s="1">
        <v>41.431842803955078</v>
      </c>
      <c r="AH54" s="1">
        <v>4.6971907615661621</v>
      </c>
      <c r="AI54" s="1">
        <v>26.710718154907227</v>
      </c>
      <c r="AJ54" s="1">
        <v>0.57544225454330444</v>
      </c>
      <c r="AK54" s="1">
        <v>2.1134235858917236</v>
      </c>
      <c r="AL54" s="1">
        <v>6.4008998870849609</v>
      </c>
      <c r="AM54" s="1">
        <v>1.9833999872207642</v>
      </c>
      <c r="AN54" s="1">
        <v>0.29640001058578491</v>
      </c>
      <c r="AO54" s="1">
        <v>0.54989999532699585</v>
      </c>
      <c r="AP54" s="1">
        <v>1.7006000280380249</v>
      </c>
      <c r="AQ54" s="1">
        <v>1.0817999839782715</v>
      </c>
      <c r="AR54" s="1">
        <v>3.451200008392334</v>
      </c>
      <c r="AS54" s="1">
        <v>0.24549999833106995</v>
      </c>
      <c r="AT54" s="1">
        <v>7.5300000607967377E-2</v>
      </c>
      <c r="AU54" s="1">
        <v>-9.2900000512599945E-2</v>
      </c>
      <c r="AV54" s="1">
        <v>2.6000000536441803E-2</v>
      </c>
      <c r="AW54" s="1">
        <v>23</v>
      </c>
      <c r="AX54" s="1">
        <v>-0.25499999523162842</v>
      </c>
      <c r="AY54" s="1">
        <v>9.7999997437000275E-2</v>
      </c>
      <c r="AZ54" s="1">
        <v>1.5039999485015869</v>
      </c>
      <c r="BA54" s="1">
        <v>10.133999824523926</v>
      </c>
      <c r="BB54" s="1">
        <v>1.3700000047683716</v>
      </c>
      <c r="BC54" s="1">
        <v>10.552000045776367</v>
      </c>
      <c r="BD54" s="1">
        <v>37.958999633789062</v>
      </c>
      <c r="BE54" s="1">
        <v>3.9430000782012939</v>
      </c>
      <c r="BF54" s="1">
        <v>25.743999481201172</v>
      </c>
      <c r="BG54" s="1">
        <v>0.53899997472763062</v>
      </c>
      <c r="BH54" s="1">
        <v>1.9140000343322754</v>
      </c>
      <c r="BI54" s="1">
        <v>1576</v>
      </c>
      <c r="BJ54" s="1">
        <v>608</v>
      </c>
      <c r="BK54" s="1">
        <v>8924</v>
      </c>
      <c r="BL54" s="1">
        <v>57673</v>
      </c>
      <c r="BM54" s="1">
        <v>886</v>
      </c>
      <c r="BN54" s="1">
        <v>25812</v>
      </c>
      <c r="BO54" s="1">
        <v>108752</v>
      </c>
      <c r="BP54" s="1">
        <v>8165</v>
      </c>
      <c r="BQ54" s="1">
        <v>36382</v>
      </c>
      <c r="BR54" s="1">
        <v>1511</v>
      </c>
      <c r="BS54" s="1">
        <v>2270</v>
      </c>
      <c r="BT54" s="1">
        <v>1314</v>
      </c>
      <c r="BU54" s="1">
        <v>96</v>
      </c>
      <c r="BV54" s="1">
        <v>300</v>
      </c>
      <c r="BW54" s="1">
        <v>397</v>
      </c>
      <c r="BX54" s="1">
        <v>26</v>
      </c>
      <c r="BY54" s="1">
        <v>254</v>
      </c>
      <c r="BZ54" s="1">
        <v>779</v>
      </c>
      <c r="CA54" s="1">
        <v>157</v>
      </c>
      <c r="CB54" s="1">
        <v>205</v>
      </c>
      <c r="CC54" s="1">
        <v>219</v>
      </c>
      <c r="CD54" s="1">
        <v>90</v>
      </c>
      <c r="CE54" s="1">
        <v>590</v>
      </c>
      <c r="CF54" s="1">
        <v>88</v>
      </c>
      <c r="CG54" s="1">
        <v>210</v>
      </c>
      <c r="CH54" s="1">
        <v>385</v>
      </c>
      <c r="CI54" s="1">
        <v>23</v>
      </c>
      <c r="CJ54" s="1">
        <v>150</v>
      </c>
      <c r="CK54" s="1">
        <v>340</v>
      </c>
      <c r="CL54" s="1">
        <v>87</v>
      </c>
      <c r="CM54" s="1">
        <v>168</v>
      </c>
      <c r="CN54" s="1">
        <v>194</v>
      </c>
      <c r="CO54" s="1">
        <v>72</v>
      </c>
      <c r="CP54" s="1">
        <v>183.87600708007812</v>
      </c>
      <c r="CQ54" s="1">
        <v>9.1999998092651367</v>
      </c>
      <c r="CR54" s="1">
        <v>27.301000595092773</v>
      </c>
      <c r="CS54" s="1">
        <v>39.157001495361328</v>
      </c>
      <c r="CT54" s="1">
        <v>4.8769998550415039</v>
      </c>
      <c r="CU54" s="1">
        <v>20.382999420166016</v>
      </c>
      <c r="CV54" s="1">
        <v>58.327999114990234</v>
      </c>
      <c r="CW54" s="1">
        <v>10.699999809265137</v>
      </c>
      <c r="CX54" s="1">
        <v>18.676000595092773</v>
      </c>
      <c r="CY54" s="1">
        <v>14.213000297546387</v>
      </c>
      <c r="CZ54" s="1">
        <v>5.4860000610351562</v>
      </c>
      <c r="DA54" s="1">
        <v>-26.23900032043457</v>
      </c>
      <c r="DB54" s="1">
        <v>21.201000213623047</v>
      </c>
      <c r="DC54" s="1">
        <v>419.19601440429688</v>
      </c>
      <c r="DD54" s="1">
        <v>2856.93701171875</v>
      </c>
      <c r="DE54" s="1">
        <v>83.733001708984375</v>
      </c>
      <c r="DF54" s="1">
        <v>1272.2359619140625</v>
      </c>
      <c r="DG54" s="1">
        <v>5415.2861328125</v>
      </c>
      <c r="DH54" s="1">
        <v>397.75201416015625</v>
      </c>
      <c r="DI54" s="1">
        <v>1803.8719482421875</v>
      </c>
      <c r="DJ54" s="1">
        <v>36.157001495361328</v>
      </c>
      <c r="DK54" s="1">
        <v>70.186996459960938</v>
      </c>
      <c r="DL54" s="1">
        <v>84.9219970703125</v>
      </c>
      <c r="DM54" s="1">
        <v>151.11799621582031</v>
      </c>
      <c r="DN54" s="1">
        <v>119.47699737548828</v>
      </c>
      <c r="DO54" s="1">
        <v>107.19699859619141</v>
      </c>
      <c r="DP54" s="1">
        <v>129.48800659179688</v>
      </c>
      <c r="DQ54" s="1">
        <v>90.674003601074219</v>
      </c>
      <c r="DR54" s="1">
        <v>77.498001098632812</v>
      </c>
      <c r="DS54" s="1">
        <v>107.50800323486328</v>
      </c>
      <c r="DT54" s="1">
        <v>134.91099548339844</v>
      </c>
      <c r="DU54" s="1">
        <v>146.4429931640625</v>
      </c>
      <c r="DV54" s="1">
        <v>191.36199951171875</v>
      </c>
      <c r="DW54" s="1">
        <v>100</v>
      </c>
      <c r="DX54" s="1">
        <v>6.6399998664855957</v>
      </c>
      <c r="DY54" s="1">
        <v>1.1699999570846558</v>
      </c>
      <c r="DZ54" s="1">
        <v>0.41999998688697815</v>
      </c>
      <c r="EA54" s="1">
        <v>3.6500000953674316</v>
      </c>
      <c r="EB54" s="1">
        <v>0.63999998569488525</v>
      </c>
      <c r="EC54" s="1">
        <v>0.31000000238418579</v>
      </c>
      <c r="ED54" s="1">
        <v>1.1499999761581421</v>
      </c>
      <c r="EE54" s="1">
        <v>0.52999997138977051</v>
      </c>
      <c r="EF54" s="1">
        <v>4.190000057220459</v>
      </c>
      <c r="EG54" s="1">
        <v>2.3499999046325684</v>
      </c>
      <c r="EH54" s="1">
        <v>220.22239685058594</v>
      </c>
      <c r="EI54" s="1">
        <v>16.501739501953125</v>
      </c>
      <c r="EJ54" s="1">
        <v>22.182201385498047</v>
      </c>
      <c r="EK54" s="1">
        <v>26.28300666809082</v>
      </c>
      <c r="EL54" s="1">
        <v>60.506938934326172</v>
      </c>
      <c r="EM54" s="1">
        <v>44.316272735595703</v>
      </c>
      <c r="EN54" s="1">
        <v>63.388713836669922</v>
      </c>
      <c r="EO54" s="1">
        <v>38.377765655517578</v>
      </c>
      <c r="EP54" s="1">
        <v>73.02825927734375</v>
      </c>
      <c r="EQ54" s="1">
        <v>54.360576629638672</v>
      </c>
      <c r="ER54" s="1">
        <v>61.687259674072266</v>
      </c>
    </row>
    <row r="55" spans="1:148" s="1" customFormat="1" x14ac:dyDescent="0.2">
      <c r="A55" s="1">
        <v>54</v>
      </c>
      <c r="B55" s="1" t="s">
        <v>4</v>
      </c>
      <c r="C55" s="1" t="s">
        <v>438</v>
      </c>
      <c r="D55" s="1" t="s">
        <v>689</v>
      </c>
      <c r="E55" s="1" t="s">
        <v>651</v>
      </c>
      <c r="F55" s="1" t="s">
        <v>690</v>
      </c>
      <c r="G55" s="1">
        <v>15</v>
      </c>
      <c r="H55" s="1">
        <v>1.4979999463093918E-8</v>
      </c>
      <c r="I55" s="1">
        <v>1</v>
      </c>
      <c r="J55" s="1">
        <v>-2.4605000019073486</v>
      </c>
      <c r="K55" s="1">
        <v>15.157199859619141</v>
      </c>
      <c r="L55" s="1">
        <v>10.384499549865723</v>
      </c>
      <c r="M55" s="1">
        <v>2048</v>
      </c>
      <c r="N55" s="1">
        <v>1536</v>
      </c>
      <c r="O55" s="1">
        <v>39.803001403808594</v>
      </c>
      <c r="P55" s="1">
        <v>2.0929999351501465</v>
      </c>
      <c r="Q55" s="1">
        <v>10.416999816894531</v>
      </c>
      <c r="R55" s="1">
        <v>26.156000137329102</v>
      </c>
      <c r="S55" s="1">
        <v>0.58799999952316284</v>
      </c>
      <c r="T55" s="1">
        <v>4.4559998512268066</v>
      </c>
      <c r="U55" s="1">
        <v>9.9079999923706055</v>
      </c>
      <c r="V55" s="1">
        <v>1.875</v>
      </c>
      <c r="W55" s="1">
        <v>1.4170000553131104</v>
      </c>
      <c r="X55" s="1">
        <v>-0.17399999499320984</v>
      </c>
      <c r="Y55" s="1">
        <v>8.7999999523162842E-2</v>
      </c>
      <c r="Z55" s="1">
        <v>96.680000305175781</v>
      </c>
      <c r="AA55" s="1">
        <v>-0.17997516691684723</v>
      </c>
      <c r="AB55" s="1">
        <v>9.1021925210952759E-2</v>
      </c>
      <c r="AC55" s="1">
        <v>1.4656599760055542</v>
      </c>
      <c r="AD55" s="1">
        <v>10.248241424560547</v>
      </c>
      <c r="AE55" s="1">
        <v>1.9393875598907471</v>
      </c>
      <c r="AF55" s="1">
        <v>10.774720191955566</v>
      </c>
      <c r="AG55" s="1">
        <v>41.169841766357422</v>
      </c>
      <c r="AH55" s="1">
        <v>4.6090192794799805</v>
      </c>
      <c r="AI55" s="1">
        <v>27.05419921875</v>
      </c>
      <c r="AJ55" s="1">
        <v>0.60819196701049805</v>
      </c>
      <c r="AK55" s="1">
        <v>2.1648736000061035</v>
      </c>
      <c r="AL55" s="1">
        <v>6.3784999847412109</v>
      </c>
      <c r="AM55" s="1">
        <v>1.9677000045776367</v>
      </c>
      <c r="AN55" s="1">
        <v>0.28970000147819519</v>
      </c>
      <c r="AO55" s="1">
        <v>0.58259999752044678</v>
      </c>
      <c r="AP55" s="1">
        <v>1.7013000249862671</v>
      </c>
      <c r="AQ55" s="1">
        <v>1.0643999576568604</v>
      </c>
      <c r="AR55" s="1">
        <v>3.5055000782012939</v>
      </c>
      <c r="AS55" s="1">
        <v>0.25220000743865967</v>
      </c>
      <c r="AT55" s="1">
        <v>7.980000227689743E-2</v>
      </c>
      <c r="AU55" s="1">
        <v>-8.8600002229213715E-2</v>
      </c>
      <c r="AV55" s="1">
        <v>2.4000000208616257E-2</v>
      </c>
      <c r="AW55" s="1">
        <v>23</v>
      </c>
      <c r="AX55" s="1">
        <v>-0.24400000274181366</v>
      </c>
      <c r="AY55" s="1">
        <v>9.0999998152256012E-2</v>
      </c>
      <c r="AZ55" s="1">
        <v>1.4759999513626099</v>
      </c>
      <c r="BA55" s="1">
        <v>10.177000045776367</v>
      </c>
      <c r="BB55" s="1">
        <v>1.4520000219345093</v>
      </c>
      <c r="BC55" s="1">
        <v>10.48799991607666</v>
      </c>
      <c r="BD55" s="1">
        <v>37.935001373291016</v>
      </c>
      <c r="BE55" s="1">
        <v>3.8819999694824219</v>
      </c>
      <c r="BF55" s="1">
        <v>26.243999481201172</v>
      </c>
      <c r="BG55" s="1">
        <v>0.57400000095367432</v>
      </c>
      <c r="BH55" s="1">
        <v>1.9739999771118164</v>
      </c>
      <c r="BI55" s="1">
        <v>1554</v>
      </c>
      <c r="BJ55" s="1">
        <v>600</v>
      </c>
      <c r="BK55" s="1">
        <v>8678</v>
      </c>
      <c r="BL55" s="1">
        <v>57908</v>
      </c>
      <c r="BM55" s="1">
        <v>945</v>
      </c>
      <c r="BN55" s="1">
        <v>25733</v>
      </c>
      <c r="BO55" s="1">
        <v>108813</v>
      </c>
      <c r="BP55" s="1">
        <v>8041</v>
      </c>
      <c r="BQ55" s="1">
        <v>37097</v>
      </c>
      <c r="BR55" s="1">
        <v>1594</v>
      </c>
      <c r="BS55" s="1">
        <v>2325</v>
      </c>
      <c r="BT55" s="1">
        <v>1283</v>
      </c>
      <c r="BU55" s="1">
        <v>101</v>
      </c>
      <c r="BV55" s="1">
        <v>239</v>
      </c>
      <c r="BW55" s="1">
        <v>378</v>
      </c>
      <c r="BX55" s="1">
        <v>30</v>
      </c>
      <c r="BY55" s="1">
        <v>287</v>
      </c>
      <c r="BZ55" s="1">
        <v>814</v>
      </c>
      <c r="CA55" s="1">
        <v>137</v>
      </c>
      <c r="CB55" s="1">
        <v>192</v>
      </c>
      <c r="CC55" s="1">
        <v>225</v>
      </c>
      <c r="CD55" s="1">
        <v>74</v>
      </c>
      <c r="CE55" s="1">
        <v>586</v>
      </c>
      <c r="CF55" s="1">
        <v>105</v>
      </c>
      <c r="CG55" s="1">
        <v>197</v>
      </c>
      <c r="CH55" s="1">
        <v>358</v>
      </c>
      <c r="CI55" s="1">
        <v>27</v>
      </c>
      <c r="CJ55" s="1">
        <v>174</v>
      </c>
      <c r="CK55" s="1">
        <v>360</v>
      </c>
      <c r="CL55" s="1">
        <v>91</v>
      </c>
      <c r="CM55" s="1">
        <v>173</v>
      </c>
      <c r="CN55" s="1">
        <v>202</v>
      </c>
      <c r="CO55" s="1">
        <v>79</v>
      </c>
      <c r="CP55" s="1">
        <v>180.61900329589844</v>
      </c>
      <c r="CQ55" s="1">
        <v>10.300000190734863</v>
      </c>
      <c r="CR55" s="1">
        <v>22.641000747680664</v>
      </c>
      <c r="CS55" s="1">
        <v>36.893001556396484</v>
      </c>
      <c r="CT55" s="1">
        <v>5.6770000457763672</v>
      </c>
      <c r="CU55" s="1">
        <v>23.249000549316406</v>
      </c>
      <c r="CV55" s="1">
        <v>61.159000396728516</v>
      </c>
      <c r="CW55" s="1">
        <v>10.413999557495117</v>
      </c>
      <c r="CX55" s="1">
        <v>18.263999938964844</v>
      </c>
      <c r="CY55" s="1">
        <v>14.644000053405762</v>
      </c>
      <c r="CZ55" s="1">
        <v>5.0760002136230469</v>
      </c>
      <c r="DA55" s="1">
        <v>-25.183000564575195</v>
      </c>
      <c r="DB55" s="1">
        <v>19.701000213623047</v>
      </c>
      <c r="DC55" s="1">
        <v>411.54000854492188</v>
      </c>
      <c r="DD55" s="1">
        <v>2871.052001953125</v>
      </c>
      <c r="DE55" s="1">
        <v>88.833999633789062</v>
      </c>
      <c r="DF55" s="1">
        <v>1265.406982421875</v>
      </c>
      <c r="DG55" s="1">
        <v>5415.544921875</v>
      </c>
      <c r="DH55" s="1">
        <v>391.83099365234375</v>
      </c>
      <c r="DI55" s="1">
        <v>1840.1710205078125</v>
      </c>
      <c r="DJ55" s="1">
        <v>38.493000030517578</v>
      </c>
      <c r="DK55" s="1">
        <v>72.430000305175781</v>
      </c>
      <c r="DL55" s="1">
        <v>84.9219970703125</v>
      </c>
      <c r="DM55" s="1">
        <v>151.11799621582031</v>
      </c>
      <c r="DN55" s="1">
        <v>119.47699737548828</v>
      </c>
      <c r="DO55" s="1">
        <v>107.21700286865234</v>
      </c>
      <c r="DP55" s="1">
        <v>129.45100402832031</v>
      </c>
      <c r="DQ55" s="1">
        <v>90.679000854492188</v>
      </c>
      <c r="DR55" s="1">
        <v>77.498001098632812</v>
      </c>
      <c r="DS55" s="1">
        <v>107.50800323486328</v>
      </c>
      <c r="DT55" s="1">
        <v>134.91999816894531</v>
      </c>
      <c r="DU55" s="1">
        <v>146.4429931640625</v>
      </c>
      <c r="DV55" s="1">
        <v>191.36199951171875</v>
      </c>
      <c r="DW55" s="1">
        <v>100</v>
      </c>
      <c r="DX55" s="1">
        <v>7.2100000381469727</v>
      </c>
      <c r="DY55" s="1">
        <v>1.1699999570846558</v>
      </c>
      <c r="DZ55" s="1">
        <v>0.41999998688697815</v>
      </c>
      <c r="EA55" s="1">
        <v>3.559999942779541</v>
      </c>
      <c r="EB55" s="1">
        <v>0.63999998569488525</v>
      </c>
      <c r="EC55" s="1">
        <v>0.31000000238418579</v>
      </c>
      <c r="ED55" s="1">
        <v>1.1599999666213989</v>
      </c>
      <c r="EE55" s="1">
        <v>0.52999997138977051</v>
      </c>
      <c r="EF55" s="1">
        <v>4.0300002098083496</v>
      </c>
      <c r="EG55" s="1">
        <v>2.2899999618530273</v>
      </c>
      <c r="EH55" s="1">
        <v>218.26329040527344</v>
      </c>
      <c r="EI55" s="1">
        <v>17.460409164428711</v>
      </c>
      <c r="EJ55" s="1">
        <v>20.20054817199707</v>
      </c>
      <c r="EK55" s="1">
        <v>25.511871337890625</v>
      </c>
      <c r="EL55" s="1">
        <v>65.281219482421875</v>
      </c>
      <c r="EM55" s="1">
        <v>47.329437255859375</v>
      </c>
      <c r="EN55" s="1">
        <v>64.908798217773438</v>
      </c>
      <c r="EO55" s="1">
        <v>37.861392974853516</v>
      </c>
      <c r="EP55" s="1">
        <v>72.218238830566406</v>
      </c>
      <c r="EQ55" s="1">
        <v>55.178646087646484</v>
      </c>
      <c r="ER55" s="1">
        <v>59.337379455566406</v>
      </c>
    </row>
    <row r="56" spans="1:148" s="1" customFormat="1" x14ac:dyDescent="0.2">
      <c r="A56" s="1">
        <v>55</v>
      </c>
      <c r="B56" s="1" t="s">
        <v>4</v>
      </c>
      <c r="C56" s="1" t="s">
        <v>438</v>
      </c>
      <c r="D56" s="1" t="s">
        <v>691</v>
      </c>
      <c r="E56" s="1" t="s">
        <v>651</v>
      </c>
      <c r="F56" s="1" t="s">
        <v>692</v>
      </c>
      <c r="G56" s="1">
        <v>15</v>
      </c>
      <c r="H56" s="1">
        <v>1.4970000350444934E-8</v>
      </c>
      <c r="I56" s="1">
        <v>1</v>
      </c>
      <c r="J56" s="1">
        <v>-2.0826001167297363</v>
      </c>
      <c r="K56" s="1">
        <v>16.502899169921875</v>
      </c>
      <c r="L56" s="1">
        <v>10.378499984741211</v>
      </c>
      <c r="M56" s="1">
        <v>2048</v>
      </c>
      <c r="N56" s="1">
        <v>1536</v>
      </c>
      <c r="O56" s="1">
        <v>39.311000823974609</v>
      </c>
      <c r="P56" s="1">
        <v>1.8910000324249268</v>
      </c>
      <c r="Q56" s="1">
        <v>10.732000350952148</v>
      </c>
      <c r="R56" s="1">
        <v>25.604000091552734</v>
      </c>
      <c r="S56" s="1">
        <v>0.52300000190734863</v>
      </c>
      <c r="T56" s="1">
        <v>4.3379998207092285</v>
      </c>
      <c r="U56" s="1">
        <v>10.046999931335449</v>
      </c>
      <c r="V56" s="1">
        <v>1.840999960899353</v>
      </c>
      <c r="W56" s="1">
        <v>1.4739999771118164</v>
      </c>
      <c r="X56" s="1">
        <v>0.55500000715255737</v>
      </c>
      <c r="Y56" s="1">
        <v>0.10400000214576721</v>
      </c>
      <c r="Z56" s="1">
        <v>96.162986755371094</v>
      </c>
      <c r="AA56" s="1">
        <v>0.57714515924453735</v>
      </c>
      <c r="AB56" s="1">
        <v>0.10814971476793289</v>
      </c>
      <c r="AC56" s="1">
        <v>1.5328142642974854</v>
      </c>
      <c r="AD56" s="1">
        <v>10.44788646697998</v>
      </c>
      <c r="AE56" s="1">
        <v>1.9144580364227295</v>
      </c>
      <c r="AF56" s="1">
        <v>11.160219192504883</v>
      </c>
      <c r="AG56" s="1">
        <v>40.879554748535156</v>
      </c>
      <c r="AH56" s="1">
        <v>4.5110912322998047</v>
      </c>
      <c r="AI56" s="1">
        <v>26.625629425048828</v>
      </c>
      <c r="AJ56" s="1">
        <v>0.5438683032989502</v>
      </c>
      <c r="AK56" s="1">
        <v>1.9664531946182251</v>
      </c>
      <c r="AL56" s="1">
        <v>6.3558998107910156</v>
      </c>
      <c r="AM56" s="1">
        <v>2.0452001094818115</v>
      </c>
      <c r="AN56" s="1">
        <v>0.30410000681877136</v>
      </c>
      <c r="AO56" s="1">
        <v>0.57719999551773071</v>
      </c>
      <c r="AP56" s="1">
        <v>1.7405999898910522</v>
      </c>
      <c r="AQ56" s="1">
        <v>1.0455000400543213</v>
      </c>
      <c r="AR56" s="1">
        <v>3.4621999263763428</v>
      </c>
      <c r="AS56" s="1">
        <v>0.22990000247955322</v>
      </c>
      <c r="AT56" s="1">
        <v>7.1599997580051422E-2</v>
      </c>
      <c r="AU56" s="1">
        <v>0.28009998798370361</v>
      </c>
      <c r="AV56" s="1">
        <v>2.8100000694394112E-2</v>
      </c>
      <c r="AW56" s="1">
        <v>23</v>
      </c>
      <c r="AX56" s="1">
        <v>0.78299999237060547</v>
      </c>
      <c r="AY56" s="1">
        <v>0.10700000077486038</v>
      </c>
      <c r="AZ56" s="1">
        <v>1.5360000133514404</v>
      </c>
      <c r="BA56" s="1">
        <v>10.317000389099121</v>
      </c>
      <c r="BB56" s="1">
        <v>1.4279999732971191</v>
      </c>
      <c r="BC56" s="1">
        <v>10.819999694824219</v>
      </c>
      <c r="BD56" s="1">
        <v>37.444999694824219</v>
      </c>
      <c r="BE56" s="1">
        <v>3.7839999198913574</v>
      </c>
      <c r="BF56" s="1">
        <v>25.686000823974609</v>
      </c>
      <c r="BG56" s="1">
        <v>0.50999999046325684</v>
      </c>
      <c r="BH56" s="1">
        <v>1.781999945640564</v>
      </c>
      <c r="BI56" s="1">
        <v>2007</v>
      </c>
      <c r="BJ56" s="1">
        <v>656</v>
      </c>
      <c r="BK56" s="1">
        <v>9027</v>
      </c>
      <c r="BL56" s="1">
        <v>58642</v>
      </c>
      <c r="BM56" s="1">
        <v>918</v>
      </c>
      <c r="BN56" s="1">
        <v>26490</v>
      </c>
      <c r="BO56" s="1">
        <v>107355</v>
      </c>
      <c r="BP56" s="1">
        <v>7854</v>
      </c>
      <c r="BQ56" s="1">
        <v>36298</v>
      </c>
      <c r="BR56" s="1">
        <v>1475</v>
      </c>
      <c r="BS56" s="1">
        <v>2122</v>
      </c>
      <c r="BT56" s="1">
        <v>832</v>
      </c>
      <c r="BU56" s="1">
        <v>106</v>
      </c>
      <c r="BV56" s="1">
        <v>244</v>
      </c>
      <c r="BW56" s="1">
        <v>364</v>
      </c>
      <c r="BX56" s="1">
        <v>28</v>
      </c>
      <c r="BY56" s="1">
        <v>263</v>
      </c>
      <c r="BZ56" s="1">
        <v>838</v>
      </c>
      <c r="CA56" s="1">
        <v>135</v>
      </c>
      <c r="CB56" s="1">
        <v>199</v>
      </c>
      <c r="CC56" s="1">
        <v>238</v>
      </c>
      <c r="CD56" s="1">
        <v>77</v>
      </c>
      <c r="CE56" s="1">
        <v>407</v>
      </c>
      <c r="CF56" s="1">
        <v>86</v>
      </c>
      <c r="CG56" s="1">
        <v>222</v>
      </c>
      <c r="CH56" s="1">
        <v>366</v>
      </c>
      <c r="CI56" s="1">
        <v>18</v>
      </c>
      <c r="CJ56" s="1">
        <v>175</v>
      </c>
      <c r="CK56" s="1">
        <v>325</v>
      </c>
      <c r="CL56" s="1">
        <v>103</v>
      </c>
      <c r="CM56" s="1">
        <v>170</v>
      </c>
      <c r="CN56" s="1">
        <v>181</v>
      </c>
      <c r="CO56" s="1">
        <v>86</v>
      </c>
      <c r="CP56" s="1">
        <v>120.06099700927734</v>
      </c>
      <c r="CQ56" s="1">
        <v>9.6000003814697266</v>
      </c>
      <c r="CR56" s="1">
        <v>23.740999221801758</v>
      </c>
      <c r="CS56" s="1">
        <v>36.493000030517578</v>
      </c>
      <c r="CT56" s="1">
        <v>4.5229997634887695</v>
      </c>
      <c r="CU56" s="1">
        <v>22.055000305175781</v>
      </c>
      <c r="CV56" s="1">
        <v>60.928001403808594</v>
      </c>
      <c r="CW56" s="1">
        <v>11.21399974822998</v>
      </c>
      <c r="CX56" s="1">
        <v>18.471000671386719</v>
      </c>
      <c r="CY56" s="1">
        <v>14.982999801635742</v>
      </c>
      <c r="CZ56" s="1">
        <v>5.3909997940063477</v>
      </c>
      <c r="DA56" s="1">
        <v>80.699996948242188</v>
      </c>
      <c r="DB56" s="1">
        <v>23.201000213623047</v>
      </c>
      <c r="DC56" s="1">
        <v>427.91299438476562</v>
      </c>
      <c r="DD56" s="1">
        <v>2908.472900390625</v>
      </c>
      <c r="DE56" s="1">
        <v>87.287002563476562</v>
      </c>
      <c r="DF56" s="1">
        <v>1304.571044921875</v>
      </c>
      <c r="DG56" s="1">
        <v>5341.9130859375</v>
      </c>
      <c r="DH56" s="1">
        <v>381.6719970703125</v>
      </c>
      <c r="DI56" s="1">
        <v>1799.8609619140625</v>
      </c>
      <c r="DJ56" s="1">
        <v>34.186000823974609</v>
      </c>
      <c r="DK56" s="1">
        <v>65.347999572753906</v>
      </c>
      <c r="DL56" s="1">
        <v>83.324996948242188</v>
      </c>
      <c r="DM56" s="1">
        <v>151.11799621582031</v>
      </c>
      <c r="DN56" s="1">
        <v>119.47699737548828</v>
      </c>
      <c r="DO56" s="1">
        <v>107.22200012207031</v>
      </c>
      <c r="DP56" s="1">
        <v>129.48800659179688</v>
      </c>
      <c r="DQ56" s="1">
        <v>90.674003601074219</v>
      </c>
      <c r="DR56" s="1">
        <v>77.48699951171875</v>
      </c>
      <c r="DS56" s="1">
        <v>107.51300048828125</v>
      </c>
      <c r="DT56" s="1">
        <v>134.88400268554688</v>
      </c>
      <c r="DU56" s="1">
        <v>146.4429931640625</v>
      </c>
      <c r="DV56" s="1">
        <v>191.36199951171875</v>
      </c>
      <c r="DW56" s="1">
        <v>6.9899997711181641</v>
      </c>
      <c r="DX56" s="1">
        <v>6.2800002098083496</v>
      </c>
      <c r="DY56" s="1">
        <v>1.1399999856948853</v>
      </c>
      <c r="DZ56" s="1">
        <v>0.41999998688697815</v>
      </c>
      <c r="EA56" s="1">
        <v>3.5499999523162842</v>
      </c>
      <c r="EB56" s="1">
        <v>0.62999999523162842</v>
      </c>
      <c r="EC56" s="1">
        <v>0.31000000238418579</v>
      </c>
      <c r="ED56" s="1">
        <v>1.1799999475479126</v>
      </c>
      <c r="EE56" s="1">
        <v>0.52999997138977051</v>
      </c>
      <c r="EF56" s="1">
        <v>4.440000057220459</v>
      </c>
      <c r="EG56" s="1">
        <v>2.440000057220459</v>
      </c>
      <c r="EH56" s="1">
        <v>177.9508056640625</v>
      </c>
      <c r="EI56" s="1">
        <v>16.856655120849609</v>
      </c>
      <c r="EJ56" s="1">
        <v>20.685441970825195</v>
      </c>
      <c r="EK56" s="1">
        <v>25.373189926147461</v>
      </c>
      <c r="EL56" s="1">
        <v>58.269607543945312</v>
      </c>
      <c r="EM56" s="1">
        <v>46.098064422607422</v>
      </c>
      <c r="EN56" s="1">
        <v>64.786102294921875</v>
      </c>
      <c r="EO56" s="1">
        <v>39.288738250732422</v>
      </c>
      <c r="EP56" s="1">
        <v>72.6263427734375</v>
      </c>
      <c r="EQ56" s="1">
        <v>55.813667297363281</v>
      </c>
      <c r="ER56" s="1">
        <v>61.150814056396484</v>
      </c>
    </row>
    <row r="57" spans="1:148" s="1" customFormat="1" x14ac:dyDescent="0.2">
      <c r="A57" s="1">
        <v>56</v>
      </c>
      <c r="B57" s="1" t="s">
        <v>4</v>
      </c>
      <c r="C57" s="1" t="s">
        <v>438</v>
      </c>
      <c r="D57" s="1" t="s">
        <v>693</v>
      </c>
      <c r="E57" s="1" t="s">
        <v>651</v>
      </c>
      <c r="F57" s="1" t="s">
        <v>694</v>
      </c>
      <c r="G57" s="1">
        <v>15</v>
      </c>
      <c r="H57" s="1">
        <v>1.4970000350444934E-8</v>
      </c>
      <c r="I57" s="1">
        <v>1</v>
      </c>
      <c r="J57" s="1">
        <v>-2.2037999629974365</v>
      </c>
      <c r="K57" s="1">
        <v>16.561100006103516</v>
      </c>
      <c r="L57" s="1">
        <v>10.378999710083008</v>
      </c>
      <c r="M57" s="1">
        <v>2048</v>
      </c>
      <c r="N57" s="1">
        <v>1536</v>
      </c>
      <c r="O57" s="1">
        <v>39.601001739501953</v>
      </c>
      <c r="P57" s="1">
        <v>1.6059999465942383</v>
      </c>
      <c r="Q57" s="1">
        <v>10.817999839782715</v>
      </c>
      <c r="R57" s="1">
        <v>25.840999603271484</v>
      </c>
      <c r="S57" s="1">
        <v>0.57099997997283936</v>
      </c>
      <c r="T57" s="1">
        <v>4.4419999122619629</v>
      </c>
      <c r="U57" s="1">
        <v>10.083999633789062</v>
      </c>
      <c r="V57" s="1">
        <v>1.6720000505447388</v>
      </c>
      <c r="W57" s="1">
        <v>1.4390000104904175</v>
      </c>
      <c r="X57" s="1">
        <v>-0.18999999761581421</v>
      </c>
      <c r="Y57" s="1">
        <v>9.0000003576278687E-2</v>
      </c>
      <c r="Z57" s="1">
        <v>96.03399658203125</v>
      </c>
      <c r="AA57" s="1">
        <v>-0.19784660637378693</v>
      </c>
      <c r="AB57" s="1">
        <v>9.3716815114021301E-2</v>
      </c>
      <c r="AC57" s="1">
        <v>1.4984277486801147</v>
      </c>
      <c r="AD57" s="1">
        <v>10.500447273254395</v>
      </c>
      <c r="AE57" s="1">
        <v>1.7410502433776855</v>
      </c>
      <c r="AF57" s="1">
        <v>11.264760971069336</v>
      </c>
      <c r="AG57" s="1">
        <v>41.236438751220703</v>
      </c>
      <c r="AH57" s="1">
        <v>4.6254453659057617</v>
      </c>
      <c r="AI57" s="1">
        <v>26.908180236816406</v>
      </c>
      <c r="AJ57" s="1">
        <v>0.59458112716674805</v>
      </c>
      <c r="AK57" s="1">
        <v>1.6723242998123169</v>
      </c>
      <c r="AL57" s="1">
        <v>6.3780999183654785</v>
      </c>
      <c r="AM57" s="1">
        <v>2.0536999702453613</v>
      </c>
      <c r="AN57" s="1">
        <v>0.29559999704360962</v>
      </c>
      <c r="AO57" s="1">
        <v>0.52209997177124023</v>
      </c>
      <c r="AP57" s="1">
        <v>1.7402000427246094</v>
      </c>
      <c r="AQ57" s="1">
        <v>1.0664999485015869</v>
      </c>
      <c r="AR57" s="1">
        <v>3.4807000160217285</v>
      </c>
      <c r="AS57" s="1">
        <v>0.19449999928474426</v>
      </c>
      <c r="AT57" s="1">
        <v>7.7899999916553497E-2</v>
      </c>
      <c r="AU57" s="1">
        <v>-9.7000002861022949E-2</v>
      </c>
      <c r="AV57" s="1">
        <v>2.4599999189376831E-2</v>
      </c>
      <c r="AW57" s="1">
        <v>23</v>
      </c>
      <c r="AX57" s="1">
        <v>-0.26600000262260437</v>
      </c>
      <c r="AY57" s="1">
        <v>9.2000000178813934E-2</v>
      </c>
      <c r="AZ57" s="1">
        <v>1.4980000257492065</v>
      </c>
      <c r="BA57" s="1">
        <v>10.348999977111816</v>
      </c>
      <c r="BB57" s="1">
        <v>1.2970000505447388</v>
      </c>
      <c r="BC57" s="1">
        <v>10.91100025177002</v>
      </c>
      <c r="BD57" s="1">
        <v>37.708000183105469</v>
      </c>
      <c r="BE57" s="1">
        <v>3.8810000419616699</v>
      </c>
      <c r="BF57" s="1">
        <v>25.917999267578125</v>
      </c>
      <c r="BG57" s="1">
        <v>0.55699998140335083</v>
      </c>
      <c r="BH57" s="1">
        <v>1.5130000114440918</v>
      </c>
      <c r="BI57" s="1">
        <v>1516</v>
      </c>
      <c r="BJ57" s="1">
        <v>625</v>
      </c>
      <c r="BK57" s="1">
        <v>8837</v>
      </c>
      <c r="BL57" s="1">
        <v>58860</v>
      </c>
      <c r="BM57" s="1">
        <v>850</v>
      </c>
      <c r="BN57" s="1">
        <v>26709</v>
      </c>
      <c r="BO57" s="1">
        <v>108116</v>
      </c>
      <c r="BP57" s="1">
        <v>8046</v>
      </c>
      <c r="BQ57" s="1">
        <v>36599</v>
      </c>
      <c r="BR57" s="1">
        <v>1511</v>
      </c>
      <c r="BS57" s="1">
        <v>1837</v>
      </c>
      <c r="BT57" s="1">
        <v>1291</v>
      </c>
      <c r="BU57" s="1">
        <v>115</v>
      </c>
      <c r="BV57" s="1">
        <v>266</v>
      </c>
      <c r="BW57" s="1">
        <v>393</v>
      </c>
      <c r="BX57" s="1">
        <v>28</v>
      </c>
      <c r="BY57" s="1">
        <v>278</v>
      </c>
      <c r="BZ57" s="1">
        <v>825</v>
      </c>
      <c r="CA57" s="1">
        <v>124</v>
      </c>
      <c r="CB57" s="1">
        <v>186</v>
      </c>
      <c r="CC57" s="1">
        <v>198</v>
      </c>
      <c r="CD57" s="1">
        <v>93</v>
      </c>
      <c r="CE57" s="1">
        <v>565</v>
      </c>
      <c r="CF57" s="1">
        <v>109</v>
      </c>
      <c r="CG57" s="1">
        <v>207</v>
      </c>
      <c r="CH57" s="1">
        <v>377</v>
      </c>
      <c r="CI57" s="1">
        <v>29</v>
      </c>
      <c r="CJ57" s="1">
        <v>160</v>
      </c>
      <c r="CK57" s="1">
        <v>363</v>
      </c>
      <c r="CL57" s="1">
        <v>104</v>
      </c>
      <c r="CM57" s="1">
        <v>160</v>
      </c>
      <c r="CN57" s="1">
        <v>188</v>
      </c>
      <c r="CO57" s="1">
        <v>77</v>
      </c>
      <c r="CP57" s="1">
        <v>179.05599975585938</v>
      </c>
      <c r="CQ57" s="1">
        <v>11.199999809265137</v>
      </c>
      <c r="CR57" s="1">
        <v>24.830999374389648</v>
      </c>
      <c r="CS57" s="1">
        <v>38.575000762939453</v>
      </c>
      <c r="CT57" s="1">
        <v>5.7080001831054688</v>
      </c>
      <c r="CU57" s="1">
        <v>22.107999801635742</v>
      </c>
      <c r="CV57" s="1">
        <v>61.902999877929688</v>
      </c>
      <c r="CW57" s="1">
        <v>10.972000122070312</v>
      </c>
      <c r="CX57" s="1">
        <v>17.319000244140625</v>
      </c>
      <c r="CY57" s="1">
        <v>13.045000076293945</v>
      </c>
      <c r="CZ57" s="1">
        <v>5.7430000305175781</v>
      </c>
      <c r="DA57" s="1">
        <v>-27.420999526977539</v>
      </c>
      <c r="DB57" s="1">
        <v>20.051000595092773</v>
      </c>
      <c r="DC57" s="1">
        <v>417.30999755859375</v>
      </c>
      <c r="DD57" s="1">
        <v>2917.386962890625</v>
      </c>
      <c r="DE57" s="1">
        <v>79.301002502441406</v>
      </c>
      <c r="DF57" s="1">
        <v>1315.5040283203125</v>
      </c>
      <c r="DG57" s="1">
        <v>5379.490234375</v>
      </c>
      <c r="DH57" s="1">
        <v>391.52398681640625</v>
      </c>
      <c r="DI57" s="1">
        <v>1816.1209716796875</v>
      </c>
      <c r="DJ57" s="1">
        <v>37.324001312255859</v>
      </c>
      <c r="DK57" s="1">
        <v>55.493999481201172</v>
      </c>
      <c r="DL57" s="1">
        <v>84.9219970703125</v>
      </c>
      <c r="DM57" s="1">
        <v>151.11799621582031</v>
      </c>
      <c r="DN57" s="1">
        <v>119.47699737548828</v>
      </c>
      <c r="DO57" s="1">
        <v>107.22699737548828</v>
      </c>
      <c r="DP57" s="1">
        <v>129.48800659179688</v>
      </c>
      <c r="DQ57" s="1">
        <v>90.674003601074219</v>
      </c>
      <c r="DR57" s="1">
        <v>77.48699951171875</v>
      </c>
      <c r="DS57" s="1">
        <v>107.50800323486328</v>
      </c>
      <c r="DT57" s="1">
        <v>134.90199279785156</v>
      </c>
      <c r="DU57" s="1">
        <v>146.4429931640625</v>
      </c>
      <c r="DV57" s="1">
        <v>191.36199951171875</v>
      </c>
      <c r="DW57" s="1">
        <v>100</v>
      </c>
      <c r="DX57" s="1">
        <v>7.2699999809265137</v>
      </c>
      <c r="DY57" s="1">
        <v>1.1599999666213989</v>
      </c>
      <c r="DZ57" s="1">
        <v>0.41999998688697815</v>
      </c>
      <c r="EA57" s="1">
        <v>3.7999999523162842</v>
      </c>
      <c r="EB57" s="1">
        <v>0.62999999523162842</v>
      </c>
      <c r="EC57" s="1">
        <v>0.31000000238418579</v>
      </c>
      <c r="ED57" s="1">
        <v>1.1599999666213989</v>
      </c>
      <c r="EE57" s="1">
        <v>0.52999997138977051</v>
      </c>
      <c r="EF57" s="1">
        <v>4.0100002288818359</v>
      </c>
      <c r="EG57" s="1">
        <v>2.7000000476837158</v>
      </c>
      <c r="EH57" s="1">
        <v>217.31683349609375</v>
      </c>
      <c r="EI57" s="1">
        <v>18.207267761230469</v>
      </c>
      <c r="EJ57" s="1">
        <v>21.154973983764648</v>
      </c>
      <c r="EK57" s="1">
        <v>26.086948394775391</v>
      </c>
      <c r="EL57" s="1">
        <v>65.459213256835938</v>
      </c>
      <c r="EM57" s="1">
        <v>46.153423309326172</v>
      </c>
      <c r="EN57" s="1">
        <v>65.302413940429688</v>
      </c>
      <c r="EO57" s="1">
        <v>38.862495422363281</v>
      </c>
      <c r="EP57" s="1">
        <v>70.325111389160156</v>
      </c>
      <c r="EQ57" s="1">
        <v>52.079071044921875</v>
      </c>
      <c r="ER57" s="1">
        <v>63.115642547607422</v>
      </c>
    </row>
    <row r="58" spans="1:148" s="1" customFormat="1" x14ac:dyDescent="0.2">
      <c r="A58" s="1">
        <v>57</v>
      </c>
      <c r="B58" s="1" t="s">
        <v>4</v>
      </c>
      <c r="C58" s="1" t="s">
        <v>438</v>
      </c>
      <c r="D58" s="1" t="s">
        <v>695</v>
      </c>
      <c r="E58" s="1" t="s">
        <v>651</v>
      </c>
      <c r="F58" s="1" t="s">
        <v>696</v>
      </c>
      <c r="G58" s="1">
        <v>15</v>
      </c>
      <c r="H58" s="1">
        <v>1.4970000350444934E-8</v>
      </c>
      <c r="I58" s="1">
        <v>1</v>
      </c>
      <c r="J58" s="1">
        <v>-2.385699987411499</v>
      </c>
      <c r="K58" s="1">
        <v>16.570499420166016</v>
      </c>
      <c r="L58" s="1">
        <v>10.380000114440918</v>
      </c>
      <c r="M58" s="1">
        <v>2048</v>
      </c>
      <c r="N58" s="1">
        <v>1536</v>
      </c>
      <c r="O58" s="1">
        <v>39.791000366210938</v>
      </c>
      <c r="P58" s="1">
        <v>1.6390000581741333</v>
      </c>
      <c r="Q58" s="1">
        <v>10.744999885559082</v>
      </c>
      <c r="R58" s="1">
        <v>26.01099967956543</v>
      </c>
      <c r="S58" s="1">
        <v>0.52799999713897705</v>
      </c>
      <c r="T58" s="1">
        <v>4.4679999351501465</v>
      </c>
      <c r="U58" s="1">
        <v>10.020000457763672</v>
      </c>
      <c r="V58" s="1">
        <v>1.9099999666213989</v>
      </c>
      <c r="W58" s="1">
        <v>1.437999963760376</v>
      </c>
      <c r="X58" s="1">
        <v>-0.17800000309944153</v>
      </c>
      <c r="Y58" s="1">
        <v>9.7000002861022949E-2</v>
      </c>
      <c r="Z58" s="1">
        <v>96.522003173828125</v>
      </c>
      <c r="AA58" s="1">
        <v>-0.18441392481327057</v>
      </c>
      <c r="AB58" s="1">
        <v>0.10049522668123245</v>
      </c>
      <c r="AC58" s="1">
        <v>1.4898157119750977</v>
      </c>
      <c r="AD58" s="1">
        <v>10.38105297088623</v>
      </c>
      <c r="AE58" s="1">
        <v>1.9788233041763306</v>
      </c>
      <c r="AF58" s="1">
        <v>11.132177352905273</v>
      </c>
      <c r="AG58" s="1">
        <v>41.224800109863281</v>
      </c>
      <c r="AH58" s="1">
        <v>4.6289963722229004</v>
      </c>
      <c r="AI58" s="1">
        <v>26.948257446289062</v>
      </c>
      <c r="AJ58" s="1">
        <v>0.54702556133270264</v>
      </c>
      <c r="AK58" s="1">
        <v>1.6980584859848022</v>
      </c>
      <c r="AL58" s="1">
        <v>6.3814997673034668</v>
      </c>
      <c r="AM58" s="1">
        <v>2.0311999320983887</v>
      </c>
      <c r="AN58" s="1">
        <v>0.29420000314712524</v>
      </c>
      <c r="AO58" s="1">
        <v>0.59409999847412109</v>
      </c>
      <c r="AP58" s="1">
        <v>1.7218999862670898</v>
      </c>
      <c r="AQ58" s="1">
        <v>1.0683000087738037</v>
      </c>
      <c r="AR58" s="1">
        <v>3.488800048828125</v>
      </c>
      <c r="AS58" s="1">
        <v>0.19769999384880066</v>
      </c>
      <c r="AT58" s="1">
        <v>7.1699999272823334E-2</v>
      </c>
      <c r="AU58" s="1">
        <v>-9.0599998831748962E-2</v>
      </c>
      <c r="AV58" s="1">
        <v>2.6499999687075615E-2</v>
      </c>
      <c r="AW58" s="1">
        <v>23</v>
      </c>
      <c r="AX58" s="1">
        <v>-0.25</v>
      </c>
      <c r="AY58" s="1">
        <v>0.10000000149011612</v>
      </c>
      <c r="AZ58" s="1">
        <v>1.496999979019165</v>
      </c>
      <c r="BA58" s="1">
        <v>10.282999992370605</v>
      </c>
      <c r="BB58" s="1">
        <v>1.4830000400543213</v>
      </c>
      <c r="BC58" s="1">
        <v>10.828000068664551</v>
      </c>
      <c r="BD58" s="1">
        <v>37.884998321533203</v>
      </c>
      <c r="BE58" s="1">
        <v>3.8980000019073486</v>
      </c>
      <c r="BF58" s="1">
        <v>26.090999603271484</v>
      </c>
      <c r="BG58" s="1">
        <v>0.51499998569488525</v>
      </c>
      <c r="BH58" s="1">
        <v>1.5440000295639038</v>
      </c>
      <c r="BI58" s="1">
        <v>1600</v>
      </c>
      <c r="BJ58" s="1">
        <v>629</v>
      </c>
      <c r="BK58" s="1">
        <v>8858</v>
      </c>
      <c r="BL58" s="1">
        <v>58434</v>
      </c>
      <c r="BM58" s="1">
        <v>957</v>
      </c>
      <c r="BN58" s="1">
        <v>26523</v>
      </c>
      <c r="BO58" s="1">
        <v>108592</v>
      </c>
      <c r="BP58" s="1">
        <v>8089</v>
      </c>
      <c r="BQ58" s="1">
        <v>36932</v>
      </c>
      <c r="BR58" s="1">
        <v>1441</v>
      </c>
      <c r="BS58" s="1">
        <v>1862</v>
      </c>
      <c r="BT58" s="1">
        <v>1334</v>
      </c>
      <c r="BU58" s="1">
        <v>106</v>
      </c>
      <c r="BV58" s="1">
        <v>288</v>
      </c>
      <c r="BW58" s="1">
        <v>370</v>
      </c>
      <c r="BX58" s="1">
        <v>29</v>
      </c>
      <c r="BY58" s="1">
        <v>294</v>
      </c>
      <c r="BZ58" s="1">
        <v>811</v>
      </c>
      <c r="CA58" s="1">
        <v>155</v>
      </c>
      <c r="CB58" s="1">
        <v>236</v>
      </c>
      <c r="CC58" s="1">
        <v>204</v>
      </c>
      <c r="CD58" s="1">
        <v>82</v>
      </c>
      <c r="CE58" s="1">
        <v>591</v>
      </c>
      <c r="CF58" s="1">
        <v>89</v>
      </c>
      <c r="CG58" s="1">
        <v>198</v>
      </c>
      <c r="CH58" s="1">
        <v>338</v>
      </c>
      <c r="CI58" s="1">
        <v>22</v>
      </c>
      <c r="CJ58" s="1">
        <v>158</v>
      </c>
      <c r="CK58" s="1">
        <v>355</v>
      </c>
      <c r="CL58" s="1">
        <v>98</v>
      </c>
      <c r="CM58" s="1">
        <v>202</v>
      </c>
      <c r="CN58" s="1">
        <v>200</v>
      </c>
      <c r="CO58" s="1">
        <v>81</v>
      </c>
      <c r="CP58" s="1">
        <v>185.80499267578125</v>
      </c>
      <c r="CQ58" s="1">
        <v>9.75</v>
      </c>
      <c r="CR58" s="1">
        <v>26.10099983215332</v>
      </c>
      <c r="CS58" s="1">
        <v>35.547000885009766</v>
      </c>
      <c r="CT58" s="1">
        <v>5.0460000038146973</v>
      </c>
      <c r="CU58" s="1">
        <v>22.839000701904297</v>
      </c>
      <c r="CV58" s="1">
        <v>60.770000457763672</v>
      </c>
      <c r="CW58" s="1">
        <v>11.428999900817871</v>
      </c>
      <c r="CX58" s="1">
        <v>21.923999786376953</v>
      </c>
      <c r="CY58" s="1">
        <v>13.538000106811523</v>
      </c>
      <c r="CZ58" s="1">
        <v>5.4380002021789551</v>
      </c>
      <c r="DA58" s="1">
        <v>-25.767000198364258</v>
      </c>
      <c r="DB58" s="1">
        <v>21.701000213623047</v>
      </c>
      <c r="DC58" s="1">
        <v>417.09100341796875</v>
      </c>
      <c r="DD58" s="1">
        <v>2898.927001953125</v>
      </c>
      <c r="DE58" s="1">
        <v>90.665000915527344</v>
      </c>
      <c r="DF58" s="1">
        <v>1305.4420166015625</v>
      </c>
      <c r="DG58" s="1">
        <v>5404.73681640625</v>
      </c>
      <c r="DH58" s="1">
        <v>393.218994140625</v>
      </c>
      <c r="DI58" s="1">
        <v>1828.22900390625</v>
      </c>
      <c r="DJ58" s="1">
        <v>34.498001098632812</v>
      </c>
      <c r="DK58" s="1">
        <v>56.632999420166016</v>
      </c>
      <c r="DL58" s="1">
        <v>84.9219970703125</v>
      </c>
      <c r="DM58" s="1">
        <v>151.11799621582031</v>
      </c>
      <c r="DN58" s="1">
        <v>119.47699737548828</v>
      </c>
      <c r="DO58" s="1">
        <v>107.20700073242188</v>
      </c>
      <c r="DP58" s="1">
        <v>129.48800659179688</v>
      </c>
      <c r="DQ58" s="1">
        <v>90.683998107910156</v>
      </c>
      <c r="DR58" s="1">
        <v>77.48699951171875</v>
      </c>
      <c r="DS58" s="1">
        <v>107.50800323486328</v>
      </c>
      <c r="DT58" s="1">
        <v>134.92900085449219</v>
      </c>
      <c r="DU58" s="1">
        <v>146.4429931640625</v>
      </c>
      <c r="DV58" s="1">
        <v>191.36199951171875</v>
      </c>
      <c r="DW58" s="1">
        <v>100</v>
      </c>
      <c r="DX58" s="1">
        <v>6.6100001335144043</v>
      </c>
      <c r="DY58" s="1">
        <v>1.1699999570846558</v>
      </c>
      <c r="DZ58" s="1">
        <v>0.41999998688697815</v>
      </c>
      <c r="EA58" s="1">
        <v>3.5</v>
      </c>
      <c r="EB58" s="1">
        <v>0.62999999523162842</v>
      </c>
      <c r="EC58" s="1">
        <v>0.31000000238418579</v>
      </c>
      <c r="ED58" s="1">
        <v>1.1599999666213989</v>
      </c>
      <c r="EE58" s="1">
        <v>0.52999997138977051</v>
      </c>
      <c r="EF58" s="1">
        <v>4.2800002098083496</v>
      </c>
      <c r="EG58" s="1">
        <v>2.6500000953674316</v>
      </c>
      <c r="EH58" s="1">
        <v>221.37451171875</v>
      </c>
      <c r="EI58" s="1">
        <v>16.987836837768555</v>
      </c>
      <c r="EJ58" s="1">
        <v>21.68922233581543</v>
      </c>
      <c r="EK58" s="1">
        <v>25.042160034179688</v>
      </c>
      <c r="EL58" s="1">
        <v>61.546363830566406</v>
      </c>
      <c r="EM58" s="1">
        <v>46.910247802734375</v>
      </c>
      <c r="EN58" s="1">
        <v>64.702041625976562</v>
      </c>
      <c r="EO58" s="1">
        <v>39.663581848144531</v>
      </c>
      <c r="EP58" s="1">
        <v>79.124114990234375</v>
      </c>
      <c r="EQ58" s="1">
        <v>53.054039001464844</v>
      </c>
      <c r="ER58" s="1">
        <v>61.416797637939453</v>
      </c>
    </row>
    <row r="59" spans="1:148" s="1" customFormat="1" x14ac:dyDescent="0.2">
      <c r="A59" s="1">
        <v>58</v>
      </c>
      <c r="B59" s="1" t="s">
        <v>4</v>
      </c>
      <c r="C59" s="1" t="s">
        <v>438</v>
      </c>
      <c r="D59" s="1" t="s">
        <v>697</v>
      </c>
      <c r="E59" s="1" t="s">
        <v>651</v>
      </c>
      <c r="F59" s="1" t="s">
        <v>698</v>
      </c>
      <c r="G59" s="1">
        <v>15</v>
      </c>
      <c r="H59" s="1">
        <v>1.4970000350444934E-8</v>
      </c>
      <c r="I59" s="1">
        <v>1</v>
      </c>
      <c r="J59" s="1">
        <v>8.4786996841430664</v>
      </c>
      <c r="K59" s="1">
        <v>2.6113998889923096</v>
      </c>
      <c r="L59" s="1">
        <v>10.312000274658203</v>
      </c>
      <c r="M59" s="1">
        <v>2048</v>
      </c>
      <c r="N59" s="1">
        <v>1536</v>
      </c>
      <c r="O59" s="1">
        <v>39.798000335693359</v>
      </c>
      <c r="P59" s="1">
        <v>2.0199999809265137</v>
      </c>
      <c r="Q59" s="1">
        <v>10.760000228881836</v>
      </c>
      <c r="R59" s="1">
        <v>25.822999954223633</v>
      </c>
      <c r="S59" s="1">
        <v>0.50400000810623169</v>
      </c>
      <c r="T59" s="1">
        <v>4.4079999923706055</v>
      </c>
      <c r="U59" s="1">
        <v>10.034000396728516</v>
      </c>
      <c r="V59" s="1">
        <v>1.7690000534057617</v>
      </c>
      <c r="W59" s="1">
        <v>1.4520000219345093</v>
      </c>
      <c r="X59" s="1">
        <v>-0.25600001215934753</v>
      </c>
      <c r="Y59" s="1">
        <v>0.12399999797344208</v>
      </c>
      <c r="Z59" s="1">
        <v>96.5159912109375</v>
      </c>
      <c r="AA59" s="1">
        <v>-0.26524102687835693</v>
      </c>
      <c r="AB59" s="1">
        <v>0.12847611308097839</v>
      </c>
      <c r="AC59" s="1">
        <v>1.5044139623641968</v>
      </c>
      <c r="AD59" s="1">
        <v>10.396204948425293</v>
      </c>
      <c r="AE59" s="1">
        <v>1.8328570127487183</v>
      </c>
      <c r="AF59" s="1">
        <v>11.148411750793457</v>
      </c>
      <c r="AG59" s="1">
        <v>41.234619140625</v>
      </c>
      <c r="AH59" s="1">
        <v>4.5671186447143555</v>
      </c>
      <c r="AI59" s="1">
        <v>26.755151748657227</v>
      </c>
      <c r="AJ59" s="1">
        <v>0.52219325304031372</v>
      </c>
      <c r="AK59" s="1">
        <v>2.0929174423217773</v>
      </c>
      <c r="AL59" s="1">
        <v>6.3723001480102539</v>
      </c>
      <c r="AM59" s="1">
        <v>2.0306999683380127</v>
      </c>
      <c r="AN59" s="1">
        <v>0.29660001397132874</v>
      </c>
      <c r="AO59" s="1">
        <v>0.54909998178482056</v>
      </c>
      <c r="AP59" s="1">
        <v>1.7214000225067139</v>
      </c>
      <c r="AQ59" s="1">
        <v>1.0521999597549438</v>
      </c>
      <c r="AR59" s="1">
        <v>3.4579999446868896</v>
      </c>
      <c r="AS59" s="1">
        <v>0.24330000579357147</v>
      </c>
      <c r="AT59" s="1">
        <v>6.8300001323223114E-2</v>
      </c>
      <c r="AU59" s="1">
        <v>-0.13040000200271606</v>
      </c>
      <c r="AV59" s="1">
        <v>3.3799998462200165E-2</v>
      </c>
      <c r="AW59" s="1">
        <v>23</v>
      </c>
      <c r="AX59" s="1">
        <v>-0.3580000102519989</v>
      </c>
      <c r="AY59" s="1">
        <v>0.12700000405311584</v>
      </c>
      <c r="AZ59" s="1">
        <v>1.5119999647140503</v>
      </c>
      <c r="BA59" s="1">
        <v>10.300000190734863</v>
      </c>
      <c r="BB59" s="1">
        <v>1.3739999532699585</v>
      </c>
      <c r="BC59" s="1">
        <v>10.855999946594238</v>
      </c>
      <c r="BD59" s="1">
        <v>37.923999786376953</v>
      </c>
      <c r="BE59" s="1">
        <v>3.8510000705718994</v>
      </c>
      <c r="BF59" s="1">
        <v>25.898000717163086</v>
      </c>
      <c r="BG59" s="1">
        <v>0.49099999666213989</v>
      </c>
      <c r="BH59" s="1">
        <v>1.9040000438690186</v>
      </c>
      <c r="BI59" s="1">
        <v>1469</v>
      </c>
      <c r="BJ59" s="1">
        <v>732</v>
      </c>
      <c r="BK59" s="1">
        <v>8955</v>
      </c>
      <c r="BL59" s="1">
        <v>58614</v>
      </c>
      <c r="BM59" s="1">
        <v>897</v>
      </c>
      <c r="BN59" s="1">
        <v>26583</v>
      </c>
      <c r="BO59" s="1">
        <v>108678</v>
      </c>
      <c r="BP59" s="1">
        <v>7979</v>
      </c>
      <c r="BQ59" s="1">
        <v>36613</v>
      </c>
      <c r="BR59" s="1">
        <v>1399</v>
      </c>
      <c r="BS59" s="1">
        <v>2251</v>
      </c>
      <c r="BT59" s="1">
        <v>1339</v>
      </c>
      <c r="BU59" s="1">
        <v>96</v>
      </c>
      <c r="BV59" s="1">
        <v>281</v>
      </c>
      <c r="BW59" s="1">
        <v>414</v>
      </c>
      <c r="BX59" s="1">
        <v>32</v>
      </c>
      <c r="BY59" s="1">
        <v>276</v>
      </c>
      <c r="BZ59" s="1">
        <v>803</v>
      </c>
      <c r="CA59" s="1">
        <v>133</v>
      </c>
      <c r="CB59" s="1">
        <v>202</v>
      </c>
      <c r="CC59" s="1">
        <v>206</v>
      </c>
      <c r="CD59" s="1">
        <v>78</v>
      </c>
      <c r="CE59" s="1">
        <v>569</v>
      </c>
      <c r="CF59" s="1">
        <v>83</v>
      </c>
      <c r="CG59" s="1">
        <v>239</v>
      </c>
      <c r="CH59" s="1">
        <v>383</v>
      </c>
      <c r="CI59" s="1">
        <v>26</v>
      </c>
      <c r="CJ59" s="1">
        <v>168</v>
      </c>
      <c r="CK59" s="1">
        <v>339</v>
      </c>
      <c r="CL59" s="1">
        <v>96</v>
      </c>
      <c r="CM59" s="1">
        <v>187</v>
      </c>
      <c r="CN59" s="1">
        <v>204</v>
      </c>
      <c r="CO59" s="1">
        <v>79</v>
      </c>
      <c r="CP59" s="1">
        <v>183.85899353027344</v>
      </c>
      <c r="CQ59" s="1">
        <v>8.9499998092651367</v>
      </c>
      <c r="CR59" s="1">
        <v>26.840999603271484</v>
      </c>
      <c r="CS59" s="1">
        <v>39.993000030517578</v>
      </c>
      <c r="CT59" s="1">
        <v>5.754000186920166</v>
      </c>
      <c r="CU59" s="1">
        <v>22.389999389648438</v>
      </c>
      <c r="CV59" s="1">
        <v>59.612998962402344</v>
      </c>
      <c r="CW59" s="1">
        <v>10.656999588012695</v>
      </c>
      <c r="CX59" s="1">
        <v>19.461000442504883</v>
      </c>
      <c r="CY59" s="1">
        <v>13.703000068664551</v>
      </c>
      <c r="CZ59" s="1">
        <v>5.2290000915527344</v>
      </c>
      <c r="DA59" s="1">
        <v>-36.926998138427734</v>
      </c>
      <c r="DB59" s="1">
        <v>27.652000427246094</v>
      </c>
      <c r="DC59" s="1">
        <v>421.2080078125</v>
      </c>
      <c r="DD59" s="1">
        <v>2903.56005859375</v>
      </c>
      <c r="DE59" s="1">
        <v>83.956001281738281</v>
      </c>
      <c r="DF59" s="1">
        <v>1308.9010009765625</v>
      </c>
      <c r="DG59" s="1">
        <v>5410.2509765625</v>
      </c>
      <c r="DH59" s="1">
        <v>388.4849853515625</v>
      </c>
      <c r="DI59" s="1">
        <v>1814.6810302734375</v>
      </c>
      <c r="DJ59" s="1">
        <v>32.932998657226562</v>
      </c>
      <c r="DK59" s="1">
        <v>69.810997009277344</v>
      </c>
      <c r="DL59" s="1">
        <v>84.9219970703125</v>
      </c>
      <c r="DM59" s="1">
        <v>151.11799621582031</v>
      </c>
      <c r="DN59" s="1">
        <v>119.47699737548828</v>
      </c>
      <c r="DO59" s="1">
        <v>107.23200225830078</v>
      </c>
      <c r="DP59" s="1">
        <v>129.48800659179688</v>
      </c>
      <c r="DQ59" s="1">
        <v>90.674003601074219</v>
      </c>
      <c r="DR59" s="1">
        <v>77.498001098632812</v>
      </c>
      <c r="DS59" s="1">
        <v>107.50299835205078</v>
      </c>
      <c r="DT59" s="1">
        <v>134.94700622558594</v>
      </c>
      <c r="DU59" s="1">
        <v>146.4429931640625</v>
      </c>
      <c r="DV59" s="1">
        <v>191.36199951171875</v>
      </c>
      <c r="DW59" s="1">
        <v>100</v>
      </c>
      <c r="DX59" s="1">
        <v>5.4600000381469727</v>
      </c>
      <c r="DY59" s="1">
        <v>1.1599999666213989</v>
      </c>
      <c r="DZ59" s="1">
        <v>0.41999998688697815</v>
      </c>
      <c r="EA59" s="1">
        <v>3.6800000667572021</v>
      </c>
      <c r="EB59" s="1">
        <v>0.62999999523162842</v>
      </c>
      <c r="EC59" s="1">
        <v>0.31000000238418579</v>
      </c>
      <c r="ED59" s="1">
        <v>1.1699999570846558</v>
      </c>
      <c r="EE59" s="1">
        <v>0.52999997138977051</v>
      </c>
      <c r="EF59" s="1">
        <v>4.440000057220459</v>
      </c>
      <c r="EG59" s="1">
        <v>2.3399999141693115</v>
      </c>
      <c r="EH59" s="1">
        <v>220.21220397949219</v>
      </c>
      <c r="EI59" s="1">
        <v>16.275985717773438</v>
      </c>
      <c r="EJ59" s="1">
        <v>21.994531631469727</v>
      </c>
      <c r="EK59" s="1">
        <v>26.562095642089844</v>
      </c>
      <c r="EL59" s="1">
        <v>65.722450256347656</v>
      </c>
      <c r="EM59" s="1">
        <v>46.446846008300781</v>
      </c>
      <c r="EN59" s="1">
        <v>64.083152770996094</v>
      </c>
      <c r="EO59" s="1">
        <v>38.300571441650391</v>
      </c>
      <c r="EP59" s="1">
        <v>74.547233581542969</v>
      </c>
      <c r="EQ59" s="1">
        <v>53.376369476318359</v>
      </c>
      <c r="ER59" s="1">
        <v>60.225009918212891</v>
      </c>
    </row>
    <row r="60" spans="1:148" s="1" customFormat="1" x14ac:dyDescent="0.2">
      <c r="A60" s="1">
        <v>59</v>
      </c>
      <c r="B60" s="1" t="s">
        <v>4</v>
      </c>
      <c r="C60" s="1" t="s">
        <v>438</v>
      </c>
      <c r="D60" s="1" t="s">
        <v>699</v>
      </c>
      <c r="E60" s="1" t="s">
        <v>651</v>
      </c>
      <c r="F60" s="1" t="s">
        <v>700</v>
      </c>
      <c r="G60" s="1">
        <v>15</v>
      </c>
      <c r="H60" s="1">
        <v>1.4979999463093918E-8</v>
      </c>
      <c r="I60" s="1">
        <v>1</v>
      </c>
      <c r="J60" s="1">
        <v>8.4423999786376953</v>
      </c>
      <c r="K60" s="1">
        <v>2.6078999042510986</v>
      </c>
      <c r="L60" s="1">
        <v>10.3125</v>
      </c>
      <c r="M60" s="1">
        <v>2048</v>
      </c>
      <c r="N60" s="1">
        <v>1536</v>
      </c>
      <c r="O60" s="1">
        <v>39.838001251220703</v>
      </c>
      <c r="P60" s="1">
        <v>2.0659999847412109</v>
      </c>
      <c r="Q60" s="1">
        <v>10.848999977111816</v>
      </c>
      <c r="R60" s="1">
        <v>26.003999710083008</v>
      </c>
      <c r="S60" s="1">
        <v>0.49900001287460327</v>
      </c>
      <c r="T60" s="1">
        <v>4.4380002021789551</v>
      </c>
      <c r="U60" s="1">
        <v>9.9790000915527344</v>
      </c>
      <c r="V60" s="1">
        <v>1.7940000295639038</v>
      </c>
      <c r="W60" s="1">
        <v>1.4409999847412109</v>
      </c>
      <c r="X60" s="1">
        <v>-0.22800000011920929</v>
      </c>
      <c r="Y60" s="1">
        <v>0.11800000071525574</v>
      </c>
      <c r="Z60" s="1">
        <v>96.866996765136719</v>
      </c>
      <c r="AA60" s="1">
        <v>-0.23537430167198181</v>
      </c>
      <c r="AB60" s="1">
        <v>0.12181651592254639</v>
      </c>
      <c r="AC60" s="1">
        <v>1.4876067638397217</v>
      </c>
      <c r="AD60" s="1">
        <v>10.301754951477051</v>
      </c>
      <c r="AE60" s="1">
        <v>1.8520239591598511</v>
      </c>
      <c r="AF60" s="1">
        <v>11.199892997741699</v>
      </c>
      <c r="AG60" s="1">
        <v>41.126495361328125</v>
      </c>
      <c r="AH60" s="1">
        <v>4.5815401077270508</v>
      </c>
      <c r="AI60" s="1">
        <v>26.845056533813477</v>
      </c>
      <c r="AJ60" s="1">
        <v>0.51513934135437012</v>
      </c>
      <c r="AK60" s="1">
        <v>2.1328213214874268</v>
      </c>
      <c r="AL60" s="1">
        <v>6.3586001396179199</v>
      </c>
      <c r="AM60" s="1">
        <v>2.0409998893737793</v>
      </c>
      <c r="AN60" s="1">
        <v>0.29350000619888306</v>
      </c>
      <c r="AO60" s="1">
        <v>0.55519998073577881</v>
      </c>
      <c r="AP60" s="1">
        <v>1.7065999507904053</v>
      </c>
      <c r="AQ60" s="1">
        <v>1.0557999610900879</v>
      </c>
      <c r="AR60" s="1">
        <v>3.4711999893188477</v>
      </c>
      <c r="AS60" s="1">
        <v>0.24799999594688416</v>
      </c>
      <c r="AT60" s="1">
        <v>6.7500002682209015E-2</v>
      </c>
      <c r="AU60" s="1">
        <v>-0.11529999971389771</v>
      </c>
      <c r="AV60" s="1">
        <v>3.2099999487400055E-2</v>
      </c>
      <c r="AW60" s="1">
        <v>23</v>
      </c>
      <c r="AX60" s="1">
        <v>-0.3190000057220459</v>
      </c>
      <c r="AY60" s="1">
        <v>0.12099999934434891</v>
      </c>
      <c r="AZ60" s="1">
        <v>1.5010000467300415</v>
      </c>
      <c r="BA60" s="1">
        <v>10.244999885559082</v>
      </c>
      <c r="BB60" s="1">
        <v>1.3930000066757202</v>
      </c>
      <c r="BC60" s="1">
        <v>10.942000389099121</v>
      </c>
      <c r="BD60" s="1">
        <v>37.944000244140625</v>
      </c>
      <c r="BE60" s="1">
        <v>3.875</v>
      </c>
      <c r="BF60" s="1">
        <v>26.083000183105469</v>
      </c>
      <c r="BG60" s="1">
        <v>0.4869999885559082</v>
      </c>
      <c r="BH60" s="1">
        <v>1.9470000267028809</v>
      </c>
      <c r="BI60" s="1">
        <v>1443</v>
      </c>
      <c r="BJ60" s="1">
        <v>716</v>
      </c>
      <c r="BK60" s="1">
        <v>8874</v>
      </c>
      <c r="BL60" s="1">
        <v>58313</v>
      </c>
      <c r="BM60" s="1">
        <v>909</v>
      </c>
      <c r="BN60" s="1">
        <v>26856</v>
      </c>
      <c r="BO60" s="1">
        <v>108880</v>
      </c>
      <c r="BP60" s="1">
        <v>8061</v>
      </c>
      <c r="BQ60" s="1">
        <v>36887</v>
      </c>
      <c r="BR60" s="1">
        <v>1411</v>
      </c>
      <c r="BS60" s="1">
        <v>2315</v>
      </c>
      <c r="BT60" s="1">
        <v>1257</v>
      </c>
      <c r="BU60" s="1">
        <v>106</v>
      </c>
      <c r="BV60" s="1">
        <v>283</v>
      </c>
      <c r="BW60" s="1">
        <v>392</v>
      </c>
      <c r="BX60" s="1">
        <v>26</v>
      </c>
      <c r="BY60" s="1">
        <v>321</v>
      </c>
      <c r="BZ60" s="1">
        <v>826</v>
      </c>
      <c r="CA60" s="1">
        <v>146</v>
      </c>
      <c r="CB60" s="1">
        <v>201</v>
      </c>
      <c r="CC60" s="1">
        <v>223</v>
      </c>
      <c r="CD60" s="1">
        <v>91</v>
      </c>
      <c r="CE60" s="1">
        <v>576</v>
      </c>
      <c r="CF60" s="1">
        <v>82</v>
      </c>
      <c r="CG60" s="1">
        <v>191</v>
      </c>
      <c r="CH60" s="1">
        <v>371</v>
      </c>
      <c r="CI60" s="1">
        <v>31</v>
      </c>
      <c r="CJ60" s="1">
        <v>172</v>
      </c>
      <c r="CK60" s="1">
        <v>393</v>
      </c>
      <c r="CL60" s="1">
        <v>111</v>
      </c>
      <c r="CM60" s="1">
        <v>179</v>
      </c>
      <c r="CN60" s="1">
        <v>191</v>
      </c>
      <c r="CO60" s="1">
        <v>79</v>
      </c>
      <c r="CP60" s="1">
        <v>177.16299438476562</v>
      </c>
      <c r="CQ60" s="1">
        <v>9.3999996185302734</v>
      </c>
      <c r="CR60" s="1">
        <v>25.541000366210938</v>
      </c>
      <c r="CS60" s="1">
        <v>38.248001098632812</v>
      </c>
      <c r="CT60" s="1">
        <v>5.7389998435974121</v>
      </c>
      <c r="CU60" s="1">
        <v>24.91200065612793</v>
      </c>
      <c r="CV60" s="1">
        <v>63.296001434326172</v>
      </c>
      <c r="CW60" s="1">
        <v>12.100000381469727</v>
      </c>
      <c r="CX60" s="1">
        <v>19.016000747680664</v>
      </c>
      <c r="CY60" s="1">
        <v>14.371000289916992</v>
      </c>
      <c r="CZ60" s="1">
        <v>5.7239999771118164</v>
      </c>
      <c r="DA60" s="1">
        <v>-32.832000732421875</v>
      </c>
      <c r="DB60" s="1">
        <v>26.402000427246094</v>
      </c>
      <c r="DC60" s="1">
        <v>418.4530029296875</v>
      </c>
      <c r="DD60" s="1">
        <v>2890.1240234375</v>
      </c>
      <c r="DE60" s="1">
        <v>85.170997619628906</v>
      </c>
      <c r="DF60" s="1">
        <v>1320.072998046875</v>
      </c>
      <c r="DG60" s="1">
        <v>5416.80322265625</v>
      </c>
      <c r="DH60" s="1">
        <v>391.14599609375</v>
      </c>
      <c r="DI60" s="1">
        <v>1828.8790283203125</v>
      </c>
      <c r="DJ60" s="1">
        <v>32.665000915527344</v>
      </c>
      <c r="DK60" s="1">
        <v>71.448997497558594</v>
      </c>
      <c r="DL60" s="1">
        <v>84.9219970703125</v>
      </c>
      <c r="DM60" s="1">
        <v>151.11799621582031</v>
      </c>
      <c r="DN60" s="1">
        <v>119.47699737548828</v>
      </c>
      <c r="DO60" s="1">
        <v>107.21700286865234</v>
      </c>
      <c r="DP60" s="1">
        <v>129.45700073242188</v>
      </c>
      <c r="DQ60" s="1">
        <v>90.683998107910156</v>
      </c>
      <c r="DR60" s="1">
        <v>77.48699951171875</v>
      </c>
      <c r="DS60" s="1">
        <v>107.50800323486328</v>
      </c>
      <c r="DT60" s="1">
        <v>134.92900085449219</v>
      </c>
      <c r="DU60" s="1">
        <v>146.4429931640625</v>
      </c>
      <c r="DV60" s="1">
        <v>191.36199951171875</v>
      </c>
      <c r="DW60" s="1">
        <v>100</v>
      </c>
      <c r="DX60" s="1">
        <v>5.690000057220459</v>
      </c>
      <c r="DY60" s="1">
        <v>1.1599999666213989</v>
      </c>
      <c r="DZ60" s="1">
        <v>0.41999998688697815</v>
      </c>
      <c r="EA60" s="1">
        <v>3.6500000953674316</v>
      </c>
      <c r="EB60" s="1">
        <v>0.62999999523162842</v>
      </c>
      <c r="EC60" s="1">
        <v>0.31000000238418579</v>
      </c>
      <c r="ED60" s="1">
        <v>1.1699999570846558</v>
      </c>
      <c r="EE60" s="1">
        <v>0.52999997138977051</v>
      </c>
      <c r="EF60" s="1">
        <v>4.5399999618530273</v>
      </c>
      <c r="EG60" s="1">
        <v>2.3299999237060547</v>
      </c>
      <c r="EH60" s="1">
        <v>216.1650390625</v>
      </c>
      <c r="EI60" s="1">
        <v>16.680141448974609</v>
      </c>
      <c r="EJ60" s="1">
        <v>21.455286026000977</v>
      </c>
      <c r="EK60" s="1">
        <v>25.976144790649414</v>
      </c>
      <c r="EL60" s="1">
        <v>65.636726379394531</v>
      </c>
      <c r="EM60" s="1">
        <v>48.992942810058594</v>
      </c>
      <c r="EN60" s="1">
        <v>66.0330810546875</v>
      </c>
      <c r="EO60" s="1">
        <v>40.811305999755859</v>
      </c>
      <c r="EP60" s="1">
        <v>73.69000244140625</v>
      </c>
      <c r="EQ60" s="1">
        <v>54.661891937255859</v>
      </c>
      <c r="ER60" s="1">
        <v>63.011146545410156</v>
      </c>
    </row>
    <row r="61" spans="1:148" s="1" customFormat="1" x14ac:dyDescent="0.2">
      <c r="A61" s="1">
        <v>60</v>
      </c>
      <c r="B61" s="1" t="s">
        <v>4</v>
      </c>
      <c r="C61" s="1" t="s">
        <v>438</v>
      </c>
      <c r="D61" s="1" t="s">
        <v>701</v>
      </c>
      <c r="E61" s="1" t="s">
        <v>651</v>
      </c>
      <c r="F61" s="1" t="s">
        <v>702</v>
      </c>
      <c r="G61" s="1">
        <v>15</v>
      </c>
      <c r="H61" s="1">
        <v>1.4970000350444934E-8</v>
      </c>
      <c r="I61" s="1">
        <v>1</v>
      </c>
      <c r="J61" s="1">
        <v>8.3865995407104492</v>
      </c>
      <c r="K61" s="1">
        <v>2.5213000774383545</v>
      </c>
      <c r="L61" s="1">
        <v>10.314499855041504</v>
      </c>
      <c r="M61" s="1">
        <v>2048</v>
      </c>
      <c r="N61" s="1">
        <v>1536</v>
      </c>
      <c r="O61" s="1">
        <v>39.923000335693359</v>
      </c>
      <c r="P61" s="1">
        <v>2.0239999294281006</v>
      </c>
      <c r="Q61" s="1">
        <v>10.453000068664551</v>
      </c>
      <c r="R61" s="1">
        <v>25.870000839233398</v>
      </c>
      <c r="S61" s="1">
        <v>0.54600000381469727</v>
      </c>
      <c r="T61" s="1">
        <v>4.5430002212524414</v>
      </c>
      <c r="U61" s="1">
        <v>9.8299999237060547</v>
      </c>
      <c r="V61" s="1">
        <v>1.7660000324249268</v>
      </c>
      <c r="W61" s="1">
        <v>1.437999963760376</v>
      </c>
      <c r="X61" s="1">
        <v>-0.24799999594688416</v>
      </c>
      <c r="Y61" s="1">
        <v>0.11900000274181366</v>
      </c>
      <c r="Z61" s="1">
        <v>96.34100341796875</v>
      </c>
      <c r="AA61" s="1">
        <v>-0.25741896033287048</v>
      </c>
      <c r="AB61" s="1">
        <v>0.12351957708597183</v>
      </c>
      <c r="AC61" s="1">
        <v>1.4926146268844604</v>
      </c>
      <c r="AD61" s="1">
        <v>10.203339576721191</v>
      </c>
      <c r="AE61" s="1">
        <v>1.8330720663070679</v>
      </c>
      <c r="AF61" s="1">
        <v>10.850001335144043</v>
      </c>
      <c r="AG61" s="1">
        <v>41.439262390136719</v>
      </c>
      <c r="AH61" s="1">
        <v>4.7155418395996094</v>
      </c>
      <c r="AI61" s="1">
        <v>26.852533340454102</v>
      </c>
      <c r="AJ61" s="1">
        <v>0.56673687696456909</v>
      </c>
      <c r="AK61" s="1">
        <v>2.1008708477020264</v>
      </c>
      <c r="AL61" s="1">
        <v>6.4029998779296875</v>
      </c>
      <c r="AM61" s="1">
        <v>1.976099967956543</v>
      </c>
      <c r="AN61" s="1">
        <v>0.29429998993873596</v>
      </c>
      <c r="AO61" s="1">
        <v>0.54930001497268677</v>
      </c>
      <c r="AP61" s="1">
        <v>1.6892000436782837</v>
      </c>
      <c r="AQ61" s="1">
        <v>1.0863000154495239</v>
      </c>
      <c r="AR61" s="1">
        <v>3.470099925994873</v>
      </c>
      <c r="AS61" s="1">
        <v>0.24420000612735748</v>
      </c>
      <c r="AT61" s="1">
        <v>7.4199996888637543E-2</v>
      </c>
      <c r="AU61" s="1">
        <v>-0.12639999389648438</v>
      </c>
      <c r="AV61" s="1">
        <v>3.2499998807907104E-2</v>
      </c>
      <c r="AW61" s="1">
        <v>23</v>
      </c>
      <c r="AX61" s="1">
        <v>-0.34700000286102295</v>
      </c>
      <c r="AY61" s="1">
        <v>0.12200000137090683</v>
      </c>
      <c r="AZ61" s="1">
        <v>1.496999979019165</v>
      </c>
      <c r="BA61" s="1">
        <v>10.090000152587891</v>
      </c>
      <c r="BB61" s="1">
        <v>1.3710000514984131</v>
      </c>
      <c r="BC61" s="1">
        <v>10.534999847412109</v>
      </c>
      <c r="BD61" s="1">
        <v>38.058998107910156</v>
      </c>
      <c r="BE61" s="1">
        <v>3.9670000076293945</v>
      </c>
      <c r="BF61" s="1">
        <v>25.947999954223633</v>
      </c>
      <c r="BG61" s="1">
        <v>0.53200000524520874</v>
      </c>
      <c r="BH61" s="1">
        <v>1.9079999923706055</v>
      </c>
      <c r="BI61" s="1">
        <v>1528</v>
      </c>
      <c r="BJ61" s="1">
        <v>747</v>
      </c>
      <c r="BK61" s="1">
        <v>8838</v>
      </c>
      <c r="BL61" s="1">
        <v>57372</v>
      </c>
      <c r="BM61" s="1">
        <v>884</v>
      </c>
      <c r="BN61" s="1">
        <v>25826</v>
      </c>
      <c r="BO61" s="1">
        <v>109086</v>
      </c>
      <c r="BP61" s="1">
        <v>8218</v>
      </c>
      <c r="BQ61" s="1">
        <v>36660</v>
      </c>
      <c r="BR61" s="1">
        <v>1527</v>
      </c>
      <c r="BS61" s="1">
        <v>2247</v>
      </c>
      <c r="BT61" s="1">
        <v>1336</v>
      </c>
      <c r="BU61" s="1">
        <v>127</v>
      </c>
      <c r="BV61" s="1">
        <v>266</v>
      </c>
      <c r="BW61" s="1">
        <v>380</v>
      </c>
      <c r="BX61" s="1">
        <v>29</v>
      </c>
      <c r="BY61" s="1">
        <v>290</v>
      </c>
      <c r="BZ61" s="1">
        <v>826</v>
      </c>
      <c r="CA61" s="1">
        <v>151</v>
      </c>
      <c r="CB61" s="1">
        <v>206</v>
      </c>
      <c r="CC61" s="1">
        <v>234</v>
      </c>
      <c r="CD61" s="1">
        <v>86</v>
      </c>
      <c r="CE61" s="1">
        <v>615</v>
      </c>
      <c r="CF61" s="1">
        <v>89</v>
      </c>
      <c r="CG61" s="1">
        <v>214</v>
      </c>
      <c r="CH61" s="1">
        <v>343</v>
      </c>
      <c r="CI61" s="1">
        <v>18</v>
      </c>
      <c r="CJ61" s="1">
        <v>169</v>
      </c>
      <c r="CK61" s="1">
        <v>341</v>
      </c>
      <c r="CL61" s="1">
        <v>92</v>
      </c>
      <c r="CM61" s="1">
        <v>159</v>
      </c>
      <c r="CN61" s="1">
        <v>209</v>
      </c>
      <c r="CO61" s="1">
        <v>58</v>
      </c>
      <c r="CP61" s="1">
        <v>188.60600280761719</v>
      </c>
      <c r="CQ61" s="1">
        <v>10.800000190734863</v>
      </c>
      <c r="CR61" s="1">
        <v>25.041000366210938</v>
      </c>
      <c r="CS61" s="1">
        <v>36.319999694824219</v>
      </c>
      <c r="CT61" s="1">
        <v>4.6149997711181641</v>
      </c>
      <c r="CU61" s="1">
        <v>23.163000106811523</v>
      </c>
      <c r="CV61" s="1">
        <v>60.977001190185547</v>
      </c>
      <c r="CW61" s="1">
        <v>10.88599967956543</v>
      </c>
      <c r="CX61" s="1">
        <v>18.283000946044922</v>
      </c>
      <c r="CY61" s="1">
        <v>15.213000297546387</v>
      </c>
      <c r="CZ61" s="1">
        <v>4.9330000877380371</v>
      </c>
      <c r="DA61" s="1">
        <v>-35.770999908447266</v>
      </c>
      <c r="DB61" s="1">
        <v>26.552000045776367</v>
      </c>
      <c r="DC61" s="1">
        <v>417.14999389648438</v>
      </c>
      <c r="DD61" s="1">
        <v>2844.593017578125</v>
      </c>
      <c r="DE61" s="1">
        <v>83.793998718261719</v>
      </c>
      <c r="DF61" s="1">
        <v>1270.157958984375</v>
      </c>
      <c r="DG61" s="1">
        <v>5429.55908203125</v>
      </c>
      <c r="DH61" s="1">
        <v>400.218994140625</v>
      </c>
      <c r="DI61" s="1">
        <v>1818.218017578125</v>
      </c>
      <c r="DJ61" s="1">
        <v>35.689998626708984</v>
      </c>
      <c r="DK61" s="1">
        <v>69.972000122070312</v>
      </c>
      <c r="DL61" s="1">
        <v>84.9219970703125</v>
      </c>
      <c r="DM61" s="1">
        <v>151.11799621582031</v>
      </c>
      <c r="DN61" s="1">
        <v>119.47699737548828</v>
      </c>
      <c r="DO61" s="1">
        <v>107.21199798583984</v>
      </c>
      <c r="DP61" s="1">
        <v>129.48800659179688</v>
      </c>
      <c r="DQ61" s="1">
        <v>90.674003601074219</v>
      </c>
      <c r="DR61" s="1">
        <v>77.48699951171875</v>
      </c>
      <c r="DS61" s="1">
        <v>107.50299835205078</v>
      </c>
      <c r="DT61" s="1">
        <v>134.92399597167969</v>
      </c>
      <c r="DU61" s="1">
        <v>146.4429931640625</v>
      </c>
      <c r="DV61" s="1">
        <v>191.36199951171875</v>
      </c>
      <c r="DW61" s="1">
        <v>100</v>
      </c>
      <c r="DX61" s="1">
        <v>5.8400001525878906</v>
      </c>
      <c r="DY61" s="1">
        <v>1.1599999666213989</v>
      </c>
      <c r="DZ61" s="1">
        <v>0.41999998688697815</v>
      </c>
      <c r="EA61" s="1">
        <v>3.6400001049041748</v>
      </c>
      <c r="EB61" s="1">
        <v>0.63999998569488525</v>
      </c>
      <c r="EC61" s="1">
        <v>0.31000000238418579</v>
      </c>
      <c r="ED61" s="1">
        <v>1.1499999761581421</v>
      </c>
      <c r="EE61" s="1">
        <v>0.52999997138977051</v>
      </c>
      <c r="EF61" s="1">
        <v>4.3000001907348633</v>
      </c>
      <c r="EG61" s="1">
        <v>2.3299999237060547</v>
      </c>
      <c r="EH61" s="1">
        <v>223.03689575195312</v>
      </c>
      <c r="EI61" s="1">
        <v>17.879184722900391</v>
      </c>
      <c r="EJ61" s="1">
        <v>21.244241714477539</v>
      </c>
      <c r="EK61" s="1">
        <v>25.312976837158203</v>
      </c>
      <c r="EL61" s="1">
        <v>58.859241485595703</v>
      </c>
      <c r="EM61" s="1">
        <v>47.241817474365234</v>
      </c>
      <c r="EN61" s="1">
        <v>64.812149047851562</v>
      </c>
      <c r="EO61" s="1">
        <v>38.709892272949219</v>
      </c>
      <c r="EP61" s="1">
        <v>72.25579833984375</v>
      </c>
      <c r="EQ61" s="1">
        <v>56.240428924560547</v>
      </c>
      <c r="ER61" s="1">
        <v>58.495590209960938</v>
      </c>
    </row>
    <row r="62" spans="1:148" s="1" customFormat="1" x14ac:dyDescent="0.2">
      <c r="A62" s="1">
        <v>61</v>
      </c>
      <c r="B62" s="1" t="s">
        <v>4</v>
      </c>
      <c r="C62" s="1" t="s">
        <v>438</v>
      </c>
      <c r="D62" s="1" t="s">
        <v>703</v>
      </c>
      <c r="E62" s="1" t="s">
        <v>651</v>
      </c>
      <c r="F62" s="1" t="s">
        <v>704</v>
      </c>
      <c r="G62" s="1">
        <v>15</v>
      </c>
      <c r="H62" s="1">
        <v>1.4970000350444934E-8</v>
      </c>
      <c r="I62" s="1">
        <v>1</v>
      </c>
      <c r="J62" s="1">
        <v>8.2058000564575195</v>
      </c>
      <c r="K62" s="1">
        <v>2.4432001113891602</v>
      </c>
      <c r="L62" s="1">
        <v>10.314000129699707</v>
      </c>
      <c r="M62" s="1">
        <v>2048</v>
      </c>
      <c r="N62" s="1">
        <v>1536</v>
      </c>
      <c r="O62" s="1">
        <v>39.895000457763672</v>
      </c>
      <c r="P62" s="1">
        <v>2.0150001049041748</v>
      </c>
      <c r="Q62" s="1">
        <v>10.237000465393066</v>
      </c>
      <c r="R62" s="1">
        <v>25.947000503540039</v>
      </c>
      <c r="S62" s="1">
        <v>0.54900002479553223</v>
      </c>
      <c r="T62" s="1">
        <v>4.5770001411437988</v>
      </c>
      <c r="U62" s="1">
        <v>9.8500003814697266</v>
      </c>
      <c r="V62" s="1">
        <v>1.8860000371932983</v>
      </c>
      <c r="W62" s="1">
        <v>1.3789999485015869</v>
      </c>
      <c r="X62" s="1">
        <v>-0.18600000441074371</v>
      </c>
      <c r="Y62" s="1">
        <v>9.6000000834465027E-2</v>
      </c>
      <c r="Z62" s="1">
        <v>96.301002502441406</v>
      </c>
      <c r="AA62" s="1">
        <v>-0.19314441084861755</v>
      </c>
      <c r="AB62" s="1">
        <v>9.9687442183494568E-2</v>
      </c>
      <c r="AC62" s="1">
        <v>1.4319684505462646</v>
      </c>
      <c r="AD62" s="1">
        <v>10.228346824645996</v>
      </c>
      <c r="AE62" s="1">
        <v>1.9584428071975708</v>
      </c>
      <c r="AF62" s="1">
        <v>10.63021183013916</v>
      </c>
      <c r="AG62" s="1">
        <v>41.427398681640625</v>
      </c>
      <c r="AH62" s="1">
        <v>4.7528061866760254</v>
      </c>
      <c r="AI62" s="1">
        <v>26.943645477294922</v>
      </c>
      <c r="AJ62" s="1">
        <v>0.57008755207061768</v>
      </c>
      <c r="AK62" s="1">
        <v>2.0923976898193359</v>
      </c>
      <c r="AL62" s="1">
        <v>6.4089999198913574</v>
      </c>
      <c r="AM62" s="1">
        <v>1.9384000301361084</v>
      </c>
      <c r="AN62" s="1">
        <v>0.28259998559951782</v>
      </c>
      <c r="AO62" s="1">
        <v>0.5875999927520752</v>
      </c>
      <c r="AP62" s="1">
        <v>1.6956000328063965</v>
      </c>
      <c r="AQ62" s="1">
        <v>1.0960999727249146</v>
      </c>
      <c r="AR62" s="1">
        <v>3.4860000610351562</v>
      </c>
      <c r="AS62" s="1">
        <v>0.2434999942779541</v>
      </c>
      <c r="AT62" s="1">
        <v>7.4699997901916504E-2</v>
      </c>
      <c r="AU62" s="1">
        <v>-9.4700001180171967E-2</v>
      </c>
      <c r="AV62" s="1">
        <v>2.630000002682209E-2</v>
      </c>
      <c r="AW62" s="1">
        <v>23</v>
      </c>
      <c r="AX62" s="1">
        <v>-0.26100000739097595</v>
      </c>
      <c r="AY62" s="1">
        <v>9.8999999463558197E-2</v>
      </c>
      <c r="AZ62" s="1">
        <v>1.4359999895095825</v>
      </c>
      <c r="BA62" s="1">
        <v>10.114999771118164</v>
      </c>
      <c r="BB62" s="1">
        <v>1.4630000591278076</v>
      </c>
      <c r="BC62" s="1">
        <v>10.303999900817871</v>
      </c>
      <c r="BD62" s="1">
        <v>38.035999298095703</v>
      </c>
      <c r="BE62" s="1">
        <v>3.9900000095367432</v>
      </c>
      <c r="BF62" s="1">
        <v>26.027999877929688</v>
      </c>
      <c r="BG62" s="1">
        <v>0.5350000262260437</v>
      </c>
      <c r="BH62" s="1">
        <v>1.8999999761581421</v>
      </c>
      <c r="BI62" s="1">
        <v>1486</v>
      </c>
      <c r="BJ62" s="1">
        <v>652</v>
      </c>
      <c r="BK62" s="1">
        <v>8535</v>
      </c>
      <c r="BL62" s="1">
        <v>57555</v>
      </c>
      <c r="BM62" s="1">
        <v>955</v>
      </c>
      <c r="BN62" s="1">
        <v>25252</v>
      </c>
      <c r="BO62" s="1">
        <v>108997</v>
      </c>
      <c r="BP62" s="1">
        <v>8268</v>
      </c>
      <c r="BQ62" s="1">
        <v>36783</v>
      </c>
      <c r="BR62" s="1">
        <v>1481</v>
      </c>
      <c r="BS62" s="1">
        <v>2246</v>
      </c>
      <c r="BT62" s="1">
        <v>1260</v>
      </c>
      <c r="BU62" s="1">
        <v>115</v>
      </c>
      <c r="BV62" s="1">
        <v>282</v>
      </c>
      <c r="BW62" s="1">
        <v>385</v>
      </c>
      <c r="BX62" s="1">
        <v>39</v>
      </c>
      <c r="BY62" s="1">
        <v>273</v>
      </c>
      <c r="BZ62" s="1">
        <v>762</v>
      </c>
      <c r="CA62" s="1">
        <v>140</v>
      </c>
      <c r="CB62" s="1">
        <v>208</v>
      </c>
      <c r="CC62" s="1">
        <v>210</v>
      </c>
      <c r="CD62" s="1">
        <v>86</v>
      </c>
      <c r="CE62" s="1">
        <v>558</v>
      </c>
      <c r="CF62" s="1">
        <v>107</v>
      </c>
      <c r="CG62" s="1">
        <v>241</v>
      </c>
      <c r="CH62" s="1">
        <v>387</v>
      </c>
      <c r="CI62" s="1">
        <v>23</v>
      </c>
      <c r="CJ62" s="1">
        <v>167</v>
      </c>
      <c r="CK62" s="1">
        <v>393</v>
      </c>
      <c r="CL62" s="1">
        <v>99</v>
      </c>
      <c r="CM62" s="1">
        <v>169</v>
      </c>
      <c r="CN62" s="1">
        <v>177</v>
      </c>
      <c r="CO62" s="1">
        <v>67</v>
      </c>
      <c r="CP62" s="1">
        <v>175.47099304199219</v>
      </c>
      <c r="CQ62" s="1">
        <v>11.100000381469727</v>
      </c>
      <c r="CR62" s="1">
        <v>26.971000671386719</v>
      </c>
      <c r="CS62" s="1">
        <v>38.592998504638672</v>
      </c>
      <c r="CT62" s="1">
        <v>6.0770001411437988</v>
      </c>
      <c r="CU62" s="1">
        <v>22.187000274658203</v>
      </c>
      <c r="CV62" s="1">
        <v>59.749000549316406</v>
      </c>
      <c r="CW62" s="1">
        <v>11.071999549865723</v>
      </c>
      <c r="CX62" s="1">
        <v>18.878000259399414</v>
      </c>
      <c r="CY62" s="1">
        <v>13.48900032043457</v>
      </c>
      <c r="CZ62" s="1">
        <v>5.1909999847412109</v>
      </c>
      <c r="DA62" s="1">
        <v>-26.83799934387207</v>
      </c>
      <c r="DB62" s="1">
        <v>21.500999450683594</v>
      </c>
      <c r="DC62" s="1">
        <v>400.04998779296875</v>
      </c>
      <c r="DD62" s="1">
        <v>2851.549072265625</v>
      </c>
      <c r="DE62" s="1">
        <v>89.433998107910156</v>
      </c>
      <c r="DF62" s="1">
        <v>1242.344970703125</v>
      </c>
      <c r="DG62" s="1">
        <v>5426.27685546875</v>
      </c>
      <c r="DH62" s="1">
        <v>402.53500366210938</v>
      </c>
      <c r="DI62" s="1">
        <v>1823.7969970703125</v>
      </c>
      <c r="DJ62" s="1">
        <v>35.881000518798828</v>
      </c>
      <c r="DK62" s="1">
        <v>69.681999206542969</v>
      </c>
      <c r="DL62" s="1">
        <v>84.9219970703125</v>
      </c>
      <c r="DM62" s="1">
        <v>151.11799621582031</v>
      </c>
      <c r="DN62" s="1">
        <v>119.47699737548828</v>
      </c>
      <c r="DO62" s="1">
        <v>107.21700286865234</v>
      </c>
      <c r="DP62" s="1">
        <v>129.48800659179688</v>
      </c>
      <c r="DQ62" s="1">
        <v>90.674003601074219</v>
      </c>
      <c r="DR62" s="1">
        <v>77.48699951171875</v>
      </c>
      <c r="DS62" s="1">
        <v>107.50299835205078</v>
      </c>
      <c r="DT62" s="1">
        <v>134.93400573730469</v>
      </c>
      <c r="DU62" s="1">
        <v>146.4429931640625</v>
      </c>
      <c r="DV62" s="1">
        <v>191.36199951171875</v>
      </c>
      <c r="DW62" s="1">
        <v>100</v>
      </c>
      <c r="DX62" s="1">
        <v>6.869999885559082</v>
      </c>
      <c r="DY62" s="1">
        <v>1.2000000476837158</v>
      </c>
      <c r="DZ62" s="1">
        <v>0.41999998688697815</v>
      </c>
      <c r="EA62" s="1">
        <v>3.559999942779541</v>
      </c>
      <c r="EB62" s="1">
        <v>0.64999997615814209</v>
      </c>
      <c r="EC62" s="1">
        <v>0.31000000238418579</v>
      </c>
      <c r="ED62" s="1">
        <v>1.1499999761581421</v>
      </c>
      <c r="EE62" s="1">
        <v>0.52999997138977051</v>
      </c>
      <c r="EF62" s="1">
        <v>4.1700000762939453</v>
      </c>
      <c r="EG62" s="1">
        <v>2.3499999046325684</v>
      </c>
      <c r="EH62" s="1">
        <v>215.13032531738281</v>
      </c>
      <c r="EI62" s="1">
        <v>18.125802993774414</v>
      </c>
      <c r="EJ62" s="1">
        <v>22.0477294921875</v>
      </c>
      <c r="EK62" s="1">
        <v>26.093034744262695</v>
      </c>
      <c r="EL62" s="1">
        <v>67.541923522949219</v>
      </c>
      <c r="EM62" s="1">
        <v>46.235813140869141</v>
      </c>
      <c r="EN62" s="1">
        <v>64.156211853027344</v>
      </c>
      <c r="EO62" s="1">
        <v>39.039192199707031</v>
      </c>
      <c r="EP62" s="1">
        <v>73.422126770019531</v>
      </c>
      <c r="EQ62" s="1">
        <v>52.957939147949219</v>
      </c>
      <c r="ER62" s="1">
        <v>60.005779266357422</v>
      </c>
    </row>
    <row r="63" spans="1:148" s="1" customFormat="1" x14ac:dyDescent="0.2">
      <c r="A63" s="1">
        <v>62</v>
      </c>
      <c r="B63" s="1" t="s">
        <v>4</v>
      </c>
      <c r="C63" s="1" t="s">
        <v>438</v>
      </c>
      <c r="D63" s="1" t="s">
        <v>705</v>
      </c>
      <c r="E63" s="1" t="s">
        <v>651</v>
      </c>
      <c r="F63" s="1" t="s">
        <v>706</v>
      </c>
      <c r="G63" s="1">
        <v>15</v>
      </c>
      <c r="H63" s="1">
        <v>1.4970000350444934E-8</v>
      </c>
      <c r="I63" s="1">
        <v>1</v>
      </c>
      <c r="J63" s="1">
        <v>7.7734999656677246</v>
      </c>
      <c r="K63" s="1">
        <v>2.2558000087738037</v>
      </c>
      <c r="L63" s="1">
        <v>10.317000389099121</v>
      </c>
      <c r="M63" s="1">
        <v>2048</v>
      </c>
      <c r="N63" s="1">
        <v>1536</v>
      </c>
      <c r="O63" s="1">
        <v>39.814998626708984</v>
      </c>
      <c r="P63" s="1">
        <v>1.9429999589920044</v>
      </c>
      <c r="Q63" s="1">
        <v>10.23900032043457</v>
      </c>
      <c r="R63" s="1">
        <v>25.663999557495117</v>
      </c>
      <c r="S63" s="1">
        <v>0.5130000114440918</v>
      </c>
      <c r="T63" s="1">
        <v>4.4920001029968262</v>
      </c>
      <c r="U63" s="1">
        <v>10.005000114440918</v>
      </c>
      <c r="V63" s="1">
        <v>1.8910000324249268</v>
      </c>
      <c r="W63" s="1">
        <v>1.406000018119812</v>
      </c>
      <c r="X63" s="1">
        <v>-0.1120000034570694</v>
      </c>
      <c r="Y63" s="1">
        <v>0.10400000214576721</v>
      </c>
      <c r="Z63" s="1">
        <v>95.984001159667969</v>
      </c>
      <c r="AA63" s="1">
        <v>-0.11668611317873001</v>
      </c>
      <c r="AB63" s="1">
        <v>0.10835139453411102</v>
      </c>
      <c r="AC63" s="1">
        <v>1.4648274183273315</v>
      </c>
      <c r="AD63" s="1">
        <v>10.423612594604492</v>
      </c>
      <c r="AE63" s="1">
        <v>1.9701199531555176</v>
      </c>
      <c r="AF63" s="1">
        <v>10.667403221130371</v>
      </c>
      <c r="AG63" s="1">
        <v>41.480869293212891</v>
      </c>
      <c r="AH63" s="1">
        <v>4.6799464225769043</v>
      </c>
      <c r="AI63" s="1">
        <v>26.737789154052734</v>
      </c>
      <c r="AJ63" s="1">
        <v>0.53446412086486816</v>
      </c>
      <c r="AK63" s="1">
        <v>2.0242958068847656</v>
      </c>
      <c r="AL63" s="1">
        <v>6.4172000885009766</v>
      </c>
      <c r="AM63" s="1">
        <v>1.9452999830245972</v>
      </c>
      <c r="AN63" s="1">
        <v>0.28909999132156372</v>
      </c>
      <c r="AO63" s="1">
        <v>0.5909000039100647</v>
      </c>
      <c r="AP63" s="1">
        <v>1.7279000282287598</v>
      </c>
      <c r="AQ63" s="1">
        <v>1.0792000293731689</v>
      </c>
      <c r="AR63" s="1">
        <v>3.459399938583374</v>
      </c>
      <c r="AS63" s="1">
        <v>0.23549999296665192</v>
      </c>
      <c r="AT63" s="1">
        <v>7.0000000298023224E-2</v>
      </c>
      <c r="AU63" s="1">
        <v>-5.7000000029802322E-2</v>
      </c>
      <c r="AV63" s="1">
        <v>2.8300000354647636E-2</v>
      </c>
      <c r="AW63" s="1">
        <v>23</v>
      </c>
      <c r="AX63" s="1">
        <v>-0.15700000524520874</v>
      </c>
      <c r="AY63" s="1">
        <v>0.10599999874830246</v>
      </c>
      <c r="AZ63" s="1">
        <v>1.4639999866485596</v>
      </c>
      <c r="BA63" s="1">
        <v>10.270999908447266</v>
      </c>
      <c r="BB63" s="1">
        <v>1.468000054359436</v>
      </c>
      <c r="BC63" s="1">
        <v>10.317000389099121</v>
      </c>
      <c r="BD63" s="1">
        <v>37.977001190185547</v>
      </c>
      <c r="BE63" s="1">
        <v>3.9189999103546143</v>
      </c>
      <c r="BF63" s="1">
        <v>25.738000869750977</v>
      </c>
      <c r="BG63" s="1">
        <v>0.5</v>
      </c>
      <c r="BH63" s="1">
        <v>1.8309999704360962</v>
      </c>
      <c r="BI63" s="1">
        <v>1610</v>
      </c>
      <c r="BJ63" s="1">
        <v>693</v>
      </c>
      <c r="BK63" s="1">
        <v>8639</v>
      </c>
      <c r="BL63" s="1">
        <v>58411</v>
      </c>
      <c r="BM63" s="1">
        <v>947</v>
      </c>
      <c r="BN63" s="1">
        <v>25322</v>
      </c>
      <c r="BO63" s="1">
        <v>108813</v>
      </c>
      <c r="BP63" s="1">
        <v>8127</v>
      </c>
      <c r="BQ63" s="1">
        <v>36386</v>
      </c>
      <c r="BR63" s="1">
        <v>1450</v>
      </c>
      <c r="BS63" s="1">
        <v>2179</v>
      </c>
      <c r="BT63" s="1">
        <v>1275</v>
      </c>
      <c r="BU63" s="1">
        <v>126</v>
      </c>
      <c r="BV63" s="1">
        <v>262</v>
      </c>
      <c r="BW63" s="1">
        <v>401</v>
      </c>
      <c r="BX63" s="1">
        <v>27</v>
      </c>
      <c r="BY63" s="1">
        <v>313</v>
      </c>
      <c r="BZ63" s="1">
        <v>799</v>
      </c>
      <c r="CA63" s="1">
        <v>143</v>
      </c>
      <c r="CB63" s="1">
        <v>209</v>
      </c>
      <c r="CC63" s="1">
        <v>240</v>
      </c>
      <c r="CD63" s="1">
        <v>86</v>
      </c>
      <c r="CE63" s="1">
        <v>561</v>
      </c>
      <c r="CF63" s="1">
        <v>105</v>
      </c>
      <c r="CG63" s="1">
        <v>200</v>
      </c>
      <c r="CH63" s="1">
        <v>351</v>
      </c>
      <c r="CI63" s="1">
        <v>23</v>
      </c>
      <c r="CJ63" s="1">
        <v>166</v>
      </c>
      <c r="CK63" s="1">
        <v>328</v>
      </c>
      <c r="CL63" s="1">
        <v>100</v>
      </c>
      <c r="CM63" s="1">
        <v>176</v>
      </c>
      <c r="CN63" s="1">
        <v>163</v>
      </c>
      <c r="CO63" s="1">
        <v>78</v>
      </c>
      <c r="CP63" s="1">
        <v>177.16299438476562</v>
      </c>
      <c r="CQ63" s="1">
        <v>11.550000190734863</v>
      </c>
      <c r="CR63" s="1">
        <v>24.340999603271484</v>
      </c>
      <c r="CS63" s="1">
        <v>37.828998565673828</v>
      </c>
      <c r="CT63" s="1">
        <v>4.9689998626708984</v>
      </c>
      <c r="CU63" s="1">
        <v>24.208999633789062</v>
      </c>
      <c r="CV63" s="1">
        <v>58.9010009765625</v>
      </c>
      <c r="CW63" s="1">
        <v>11.229000091552734</v>
      </c>
      <c r="CX63" s="1">
        <v>19.27400016784668</v>
      </c>
      <c r="CY63" s="1">
        <v>14.805999755859375</v>
      </c>
      <c r="CZ63" s="1">
        <v>5.505000114440918</v>
      </c>
      <c r="DA63" s="1">
        <v>-16.125</v>
      </c>
      <c r="DB63" s="1">
        <v>23.101999282836914</v>
      </c>
      <c r="DC63" s="1">
        <v>407.88699340820312</v>
      </c>
      <c r="DD63" s="1">
        <v>2895.485107421875</v>
      </c>
      <c r="DE63" s="1">
        <v>89.741996765136719</v>
      </c>
      <c r="DF63" s="1">
        <v>1243.833984375</v>
      </c>
      <c r="DG63" s="1">
        <v>5417.80322265625</v>
      </c>
      <c r="DH63" s="1">
        <v>395.32101440429688</v>
      </c>
      <c r="DI63" s="1">
        <v>1803.4749755859375</v>
      </c>
      <c r="DJ63" s="1">
        <v>33.528999328613281</v>
      </c>
      <c r="DK63" s="1">
        <v>67.134002685546875</v>
      </c>
      <c r="DL63" s="1">
        <v>84.9219970703125</v>
      </c>
      <c r="DM63" s="1">
        <v>151.11799621582031</v>
      </c>
      <c r="DN63" s="1">
        <v>119.47699737548828</v>
      </c>
      <c r="DO63" s="1">
        <v>107.22200012207031</v>
      </c>
      <c r="DP63" s="1">
        <v>129.48800659179688</v>
      </c>
      <c r="DQ63" s="1">
        <v>90.679000854492188</v>
      </c>
      <c r="DR63" s="1">
        <v>77.492996215820312</v>
      </c>
      <c r="DS63" s="1">
        <v>107.49199676513672</v>
      </c>
      <c r="DT63" s="1">
        <v>134.93800354003906</v>
      </c>
      <c r="DU63" s="1">
        <v>146.4429931640625</v>
      </c>
      <c r="DV63" s="1">
        <v>191.36199951171875</v>
      </c>
      <c r="DW63" s="1">
        <v>100</v>
      </c>
      <c r="DX63" s="1">
        <v>6.5799999237060547</v>
      </c>
      <c r="DY63" s="1">
        <v>1.1799999475479126</v>
      </c>
      <c r="DZ63" s="1">
        <v>0.41999998688697815</v>
      </c>
      <c r="EA63" s="1">
        <v>3.5199999809265137</v>
      </c>
      <c r="EB63" s="1">
        <v>0.64999997615814209</v>
      </c>
      <c r="EC63" s="1">
        <v>0.31000000238418579</v>
      </c>
      <c r="ED63" s="1">
        <v>1.1599999666213989</v>
      </c>
      <c r="EE63" s="1">
        <v>0.52999997138977051</v>
      </c>
      <c r="EF63" s="1">
        <v>4.5</v>
      </c>
      <c r="EG63" s="1">
        <v>2.4100000858306885</v>
      </c>
      <c r="EH63" s="1">
        <v>216.1650390625</v>
      </c>
      <c r="EI63" s="1">
        <v>18.489568710327148</v>
      </c>
      <c r="EJ63" s="1">
        <v>20.945201873779297</v>
      </c>
      <c r="EK63" s="1">
        <v>25.833467483520508</v>
      </c>
      <c r="EL63" s="1">
        <v>61.074977874755859</v>
      </c>
      <c r="EM63" s="1">
        <v>48.296718597412109</v>
      </c>
      <c r="EN63" s="1">
        <v>63.699310302734375</v>
      </c>
      <c r="EO63" s="1">
        <v>39.315006256103516</v>
      </c>
      <c r="EP63" s="1">
        <v>74.188217163085938</v>
      </c>
      <c r="EQ63" s="1">
        <v>55.483013153076172</v>
      </c>
      <c r="ER63" s="1">
        <v>61.793994903564453</v>
      </c>
    </row>
    <row r="64" spans="1:148" s="1" customFormat="1" x14ac:dyDescent="0.2">
      <c r="A64" s="1">
        <v>63</v>
      </c>
      <c r="B64" s="1" t="s">
        <v>4</v>
      </c>
      <c r="C64" s="1" t="s">
        <v>438</v>
      </c>
      <c r="D64" s="1" t="s">
        <v>707</v>
      </c>
      <c r="E64" s="1" t="s">
        <v>651</v>
      </c>
      <c r="F64" s="1" t="s">
        <v>708</v>
      </c>
      <c r="G64" s="1">
        <v>15</v>
      </c>
      <c r="H64" s="1">
        <v>1.4979999463093918E-8</v>
      </c>
      <c r="I64" s="1">
        <v>1</v>
      </c>
      <c r="J64" s="1">
        <v>7.6072001457214355</v>
      </c>
      <c r="K64" s="1">
        <v>2.1349000930786133</v>
      </c>
      <c r="L64" s="1">
        <v>10.317999839782715</v>
      </c>
      <c r="M64" s="1">
        <v>2048</v>
      </c>
      <c r="N64" s="1">
        <v>1536</v>
      </c>
      <c r="O64" s="1">
        <v>39.841999053955078</v>
      </c>
      <c r="P64" s="1">
        <v>1.9329999685287476</v>
      </c>
      <c r="Q64" s="1">
        <v>10.579999923706055</v>
      </c>
      <c r="R64" s="1">
        <v>26.28700065612793</v>
      </c>
      <c r="S64" s="1">
        <v>0.53600001335144043</v>
      </c>
      <c r="T64" s="1">
        <v>4.4930000305175781</v>
      </c>
      <c r="U64" s="1">
        <v>9.8660001754760742</v>
      </c>
      <c r="V64" s="1">
        <v>1.8400000333786011</v>
      </c>
      <c r="W64" s="1">
        <v>1.4579999446868896</v>
      </c>
      <c r="X64" s="1">
        <v>-0.18899999558925629</v>
      </c>
      <c r="Y64" s="1">
        <v>0.10899999737739563</v>
      </c>
      <c r="Z64" s="1">
        <v>96.810012817382812</v>
      </c>
      <c r="AA64" s="1">
        <v>-0.19522774219512939</v>
      </c>
      <c r="AB64" s="1">
        <v>0.11259166151285172</v>
      </c>
      <c r="AC64" s="1">
        <v>1.50604248046875</v>
      </c>
      <c r="AD64" s="1">
        <v>10.191095352172852</v>
      </c>
      <c r="AE64" s="1">
        <v>1.9006298780441284</v>
      </c>
      <c r="AF64" s="1">
        <v>10.928622245788574</v>
      </c>
      <c r="AG64" s="1">
        <v>41.154830932617188</v>
      </c>
      <c r="AH64" s="1">
        <v>4.6410489082336426</v>
      </c>
      <c r="AI64" s="1">
        <v>27.15318489074707</v>
      </c>
      <c r="AJ64" s="1">
        <v>0.5536617636680603</v>
      </c>
      <c r="AK64" s="1">
        <v>1.9966943264007568</v>
      </c>
      <c r="AL64" s="1">
        <v>6.3761000633239746</v>
      </c>
      <c r="AM64" s="1">
        <v>1.9958000183105469</v>
      </c>
      <c r="AN64" s="1">
        <v>0.29769998788833618</v>
      </c>
      <c r="AO64" s="1">
        <v>0.57090002298355103</v>
      </c>
      <c r="AP64" s="1">
        <v>1.6919000148773193</v>
      </c>
      <c r="AQ64" s="1">
        <v>1.0717999935150146</v>
      </c>
      <c r="AR64" s="1">
        <v>3.5183000564575195</v>
      </c>
      <c r="AS64" s="1">
        <v>0.23260000348091125</v>
      </c>
      <c r="AT64" s="1">
        <v>7.2700001299381256E-2</v>
      </c>
      <c r="AU64" s="1">
        <v>-9.6000000834465027E-2</v>
      </c>
      <c r="AV64" s="1">
        <v>2.9699999839067459E-2</v>
      </c>
      <c r="AW64" s="1">
        <v>23</v>
      </c>
      <c r="AX64" s="1">
        <v>-0.26600000262260437</v>
      </c>
      <c r="AY64" s="1">
        <v>0.1120000034570694</v>
      </c>
      <c r="AZ64" s="1">
        <v>1.5180000066757202</v>
      </c>
      <c r="BA64" s="1">
        <v>10.130999565124512</v>
      </c>
      <c r="BB64" s="1">
        <v>1.4259999990463257</v>
      </c>
      <c r="BC64" s="1">
        <v>10.654000282287598</v>
      </c>
      <c r="BD64" s="1">
        <v>37.951000213623047</v>
      </c>
      <c r="BE64" s="1">
        <v>3.9159998893737793</v>
      </c>
      <c r="BF64" s="1">
        <v>26.375999450683594</v>
      </c>
      <c r="BG64" s="1">
        <v>0.52300000190734863</v>
      </c>
      <c r="BH64" s="1">
        <v>1.8229999542236328</v>
      </c>
      <c r="BI64" s="1">
        <v>1502</v>
      </c>
      <c r="BJ64" s="1">
        <v>709</v>
      </c>
      <c r="BK64" s="1">
        <v>8935</v>
      </c>
      <c r="BL64" s="1">
        <v>57733</v>
      </c>
      <c r="BM64" s="1">
        <v>910</v>
      </c>
      <c r="BN64" s="1">
        <v>26096</v>
      </c>
      <c r="BO64" s="1">
        <v>108819</v>
      </c>
      <c r="BP64" s="1">
        <v>8122</v>
      </c>
      <c r="BQ64" s="1">
        <v>37250</v>
      </c>
      <c r="BR64" s="1">
        <v>1475</v>
      </c>
      <c r="BS64" s="1">
        <v>2162</v>
      </c>
      <c r="BT64" s="1">
        <v>1226</v>
      </c>
      <c r="BU64" s="1">
        <v>103</v>
      </c>
      <c r="BV64" s="1">
        <v>253</v>
      </c>
      <c r="BW64" s="1">
        <v>426</v>
      </c>
      <c r="BX64" s="1">
        <v>25</v>
      </c>
      <c r="BY64" s="1">
        <v>280</v>
      </c>
      <c r="BZ64" s="1">
        <v>796</v>
      </c>
      <c r="CA64" s="1">
        <v>140</v>
      </c>
      <c r="CB64" s="1">
        <v>171</v>
      </c>
      <c r="CC64" s="1">
        <v>215</v>
      </c>
      <c r="CD64" s="1">
        <v>74</v>
      </c>
      <c r="CE64" s="1">
        <v>606</v>
      </c>
      <c r="CF64" s="1">
        <v>119</v>
      </c>
      <c r="CG64" s="1">
        <v>199</v>
      </c>
      <c r="CH64" s="1">
        <v>394</v>
      </c>
      <c r="CI64" s="1">
        <v>14</v>
      </c>
      <c r="CJ64" s="1">
        <v>144</v>
      </c>
      <c r="CK64" s="1">
        <v>338</v>
      </c>
      <c r="CL64" s="1">
        <v>98</v>
      </c>
      <c r="CM64" s="1">
        <v>163</v>
      </c>
      <c r="CN64" s="1">
        <v>199</v>
      </c>
      <c r="CO64" s="1">
        <v>83</v>
      </c>
      <c r="CP64" s="1">
        <v>177.61599731445312</v>
      </c>
      <c r="CQ64" s="1">
        <v>11.100000381469727</v>
      </c>
      <c r="CR64" s="1">
        <v>23.680999755859375</v>
      </c>
      <c r="CS64" s="1">
        <v>41.147998809814453</v>
      </c>
      <c r="CT64" s="1">
        <v>3.815000057220459</v>
      </c>
      <c r="CU64" s="1">
        <v>21.438999176025391</v>
      </c>
      <c r="CV64" s="1">
        <v>59.180999755859375</v>
      </c>
      <c r="CW64" s="1">
        <v>11</v>
      </c>
      <c r="CX64" s="1">
        <v>16.705999374389648</v>
      </c>
      <c r="CY64" s="1">
        <v>14.085000038146973</v>
      </c>
      <c r="CZ64" s="1">
        <v>5.1909999847412109</v>
      </c>
      <c r="DA64" s="1">
        <v>-27.382999420166016</v>
      </c>
      <c r="DB64" s="1">
        <v>24.351999282836914</v>
      </c>
      <c r="DC64" s="1">
        <v>423.36700439453125</v>
      </c>
      <c r="DD64" s="1">
        <v>2857.970947265625</v>
      </c>
      <c r="DE64" s="1">
        <v>87.194999694824219</v>
      </c>
      <c r="DF64" s="1">
        <v>1285.4239501953125</v>
      </c>
      <c r="DG64" s="1">
        <v>5417.828125</v>
      </c>
      <c r="DH64" s="1">
        <v>395.29901123046875</v>
      </c>
      <c r="DI64" s="1">
        <v>1849.4090576171875</v>
      </c>
      <c r="DJ64" s="1">
        <v>35.083999633789062</v>
      </c>
      <c r="DK64" s="1">
        <v>66.882003784179688</v>
      </c>
      <c r="DL64" s="1">
        <v>84.9219970703125</v>
      </c>
      <c r="DM64" s="1">
        <v>151.11799621582031</v>
      </c>
      <c r="DN64" s="1">
        <v>119.47699737548828</v>
      </c>
      <c r="DO64" s="1">
        <v>107.23200225830078</v>
      </c>
      <c r="DP64" s="1">
        <v>129.44099426269531</v>
      </c>
      <c r="DQ64" s="1">
        <v>90.674003601074219</v>
      </c>
      <c r="DR64" s="1">
        <v>77.498001098632812</v>
      </c>
      <c r="DS64" s="1">
        <v>107.49800109863281</v>
      </c>
      <c r="DT64" s="1">
        <v>134.93699645996094</v>
      </c>
      <c r="DU64" s="1">
        <v>146.4429931640625</v>
      </c>
      <c r="DV64" s="1">
        <v>191.36199951171875</v>
      </c>
      <c r="DW64" s="1">
        <v>100</v>
      </c>
      <c r="DX64" s="1">
        <v>6.2699999809265137</v>
      </c>
      <c r="DY64" s="1">
        <v>1.1499999761581421</v>
      </c>
      <c r="DZ64" s="1">
        <v>0.41999998688697815</v>
      </c>
      <c r="EA64" s="1">
        <v>3.5299999713897705</v>
      </c>
      <c r="EB64" s="1">
        <v>0.62999999523162842</v>
      </c>
      <c r="EC64" s="1">
        <v>0.31000000238418579</v>
      </c>
      <c r="ED64" s="1">
        <v>1.1599999666213989</v>
      </c>
      <c r="EE64" s="1">
        <v>0.51999998092651367</v>
      </c>
      <c r="EF64" s="1">
        <v>4.2800002098083496</v>
      </c>
      <c r="EG64" s="1">
        <v>2.4000000953674316</v>
      </c>
      <c r="EH64" s="1">
        <v>216.44122314453125</v>
      </c>
      <c r="EI64" s="1">
        <v>18.125802993774414</v>
      </c>
      <c r="EJ64" s="1">
        <v>20.659290313720703</v>
      </c>
      <c r="EK64" s="1">
        <v>26.942920684814453</v>
      </c>
      <c r="EL64" s="1">
        <v>53.515068054199219</v>
      </c>
      <c r="EM64" s="1">
        <v>45.449741363525391</v>
      </c>
      <c r="EN64" s="1">
        <v>63.850536346435547</v>
      </c>
      <c r="EO64" s="1">
        <v>38.912052154541016</v>
      </c>
      <c r="EP64" s="1">
        <v>69.069328308105469</v>
      </c>
      <c r="EQ64" s="1">
        <v>54.115242004394531</v>
      </c>
      <c r="ER64" s="1">
        <v>60.005779266357422</v>
      </c>
    </row>
    <row r="65" spans="1:148" s="1" customFormat="1" x14ac:dyDescent="0.2">
      <c r="A65" s="1">
        <v>64</v>
      </c>
      <c r="B65" s="1" t="s">
        <v>4</v>
      </c>
      <c r="C65" s="1" t="s">
        <v>438</v>
      </c>
      <c r="D65" s="1" t="s">
        <v>709</v>
      </c>
      <c r="E65" s="1" t="s">
        <v>651</v>
      </c>
      <c r="F65" s="1" t="s">
        <v>710</v>
      </c>
      <c r="G65" s="1">
        <v>15</v>
      </c>
      <c r="H65" s="1">
        <v>1.4979999463093918E-8</v>
      </c>
      <c r="I65" s="1">
        <v>1</v>
      </c>
      <c r="J65" s="1">
        <v>7.1374998092651367</v>
      </c>
      <c r="K65" s="1">
        <v>1.9016000032424927</v>
      </c>
      <c r="L65" s="1">
        <v>10.320500373840332</v>
      </c>
      <c r="M65" s="1">
        <v>2048</v>
      </c>
      <c r="N65" s="1">
        <v>1536</v>
      </c>
      <c r="O65" s="1">
        <v>39.639999389648438</v>
      </c>
      <c r="P65" s="1">
        <v>1.7319999933242798</v>
      </c>
      <c r="Q65" s="1">
        <v>10.49899959564209</v>
      </c>
      <c r="R65" s="1">
        <v>25.961999893188477</v>
      </c>
      <c r="S65" s="1">
        <v>0.56099998950958252</v>
      </c>
      <c r="T65" s="1">
        <v>4.435999870300293</v>
      </c>
      <c r="U65" s="1">
        <v>9.9589996337890625</v>
      </c>
      <c r="V65" s="1">
        <v>1.815000057220459</v>
      </c>
      <c r="W65" s="1">
        <v>1.4299999475479126</v>
      </c>
      <c r="X65" s="1">
        <v>0.54100000858306885</v>
      </c>
      <c r="Y65" s="1">
        <v>0.11599999666213989</v>
      </c>
      <c r="Z65" s="1">
        <v>96.436996459960938</v>
      </c>
      <c r="AA65" s="1">
        <v>0.56098800897598267</v>
      </c>
      <c r="AB65" s="1">
        <v>0.12028577923774719</v>
      </c>
      <c r="AC65" s="1">
        <v>1.4828333854675293</v>
      </c>
      <c r="AD65" s="1">
        <v>10.326949119567871</v>
      </c>
      <c r="AE65" s="1">
        <v>1.882057785987854</v>
      </c>
      <c r="AF65" s="1">
        <v>10.886899948120117</v>
      </c>
      <c r="AG65" s="1">
        <v>41.10455322265625</v>
      </c>
      <c r="AH65" s="1">
        <v>4.5998940467834473</v>
      </c>
      <c r="AI65" s="1">
        <v>26.92120361328125</v>
      </c>
      <c r="AJ65" s="1">
        <v>0.58172696828842163</v>
      </c>
      <c r="AK65" s="1">
        <v>1.7959911823272705</v>
      </c>
      <c r="AL65" s="1">
        <v>6.3938999176025391</v>
      </c>
      <c r="AM65" s="1">
        <v>1.9960000514984131</v>
      </c>
      <c r="AN65" s="1">
        <v>0.29420000314712524</v>
      </c>
      <c r="AO65" s="1">
        <v>0.56770002841949463</v>
      </c>
      <c r="AP65" s="1">
        <v>1.7211999893188477</v>
      </c>
      <c r="AQ65" s="1">
        <v>1.0666999816894531</v>
      </c>
      <c r="AR65" s="1">
        <v>3.5023000240325928</v>
      </c>
      <c r="AS65" s="1">
        <v>0.2101999968290329</v>
      </c>
      <c r="AT65" s="1">
        <v>7.6700001955032349E-2</v>
      </c>
      <c r="AU65" s="1">
        <v>0.27250000834465027</v>
      </c>
      <c r="AV65" s="1">
        <v>3.1399998813867569E-2</v>
      </c>
      <c r="AW65" s="1">
        <v>23</v>
      </c>
      <c r="AX65" s="1">
        <v>0.76599997282028198</v>
      </c>
      <c r="AY65" s="1">
        <v>0.11900000274181366</v>
      </c>
      <c r="AZ65" s="1">
        <v>1.4889999628067017</v>
      </c>
      <c r="BA65" s="1">
        <v>10.22599983215332</v>
      </c>
      <c r="BB65" s="1">
        <v>1.406000018119812</v>
      </c>
      <c r="BC65" s="1">
        <v>10.572999954223633</v>
      </c>
      <c r="BD65" s="1">
        <v>37.770000457763672</v>
      </c>
      <c r="BE65" s="1">
        <v>3.8659999370574951</v>
      </c>
      <c r="BF65" s="1">
        <v>26.052000045776367</v>
      </c>
      <c r="BG65" s="1">
        <v>0.54799997806549072</v>
      </c>
      <c r="BH65" s="1">
        <v>1.6330000162124634</v>
      </c>
      <c r="BI65" s="1">
        <v>1938</v>
      </c>
      <c r="BJ65" s="1">
        <v>716</v>
      </c>
      <c r="BK65" s="1">
        <v>8803</v>
      </c>
      <c r="BL65" s="1">
        <v>58204</v>
      </c>
      <c r="BM65" s="1">
        <v>913</v>
      </c>
      <c r="BN65" s="1">
        <v>25962</v>
      </c>
      <c r="BO65" s="1">
        <v>108359</v>
      </c>
      <c r="BP65" s="1">
        <v>7997</v>
      </c>
      <c r="BQ65" s="1">
        <v>36789</v>
      </c>
      <c r="BR65" s="1">
        <v>1518</v>
      </c>
      <c r="BS65" s="1">
        <v>1943</v>
      </c>
      <c r="BT65" s="1">
        <v>804</v>
      </c>
      <c r="BU65" s="1">
        <v>97</v>
      </c>
      <c r="BV65" s="1">
        <v>273</v>
      </c>
      <c r="BW65" s="1">
        <v>406</v>
      </c>
      <c r="BX65" s="1">
        <v>31</v>
      </c>
      <c r="BY65" s="1">
        <v>320</v>
      </c>
      <c r="BZ65" s="1">
        <v>830</v>
      </c>
      <c r="CA65" s="1">
        <v>156</v>
      </c>
      <c r="CB65" s="1">
        <v>184</v>
      </c>
      <c r="CC65" s="1">
        <v>207</v>
      </c>
      <c r="CD65" s="1">
        <v>69</v>
      </c>
      <c r="CE65" s="1">
        <v>383</v>
      </c>
      <c r="CF65" s="1">
        <v>100</v>
      </c>
      <c r="CG65" s="1">
        <v>204</v>
      </c>
      <c r="CH65" s="1">
        <v>349</v>
      </c>
      <c r="CI65" s="1">
        <v>23</v>
      </c>
      <c r="CJ65" s="1">
        <v>165</v>
      </c>
      <c r="CK65" s="1">
        <v>353</v>
      </c>
      <c r="CL65" s="1">
        <v>75</v>
      </c>
      <c r="CM65" s="1">
        <v>141</v>
      </c>
      <c r="CN65" s="1">
        <v>211</v>
      </c>
      <c r="CO65" s="1">
        <v>77</v>
      </c>
      <c r="CP65" s="1">
        <v>114.89499664306641</v>
      </c>
      <c r="CQ65" s="1">
        <v>9.8500003814697266</v>
      </c>
      <c r="CR65" s="1">
        <v>25.231000900268555</v>
      </c>
      <c r="CS65" s="1">
        <v>38.011001586914062</v>
      </c>
      <c r="CT65" s="1">
        <v>5.3379998207092285</v>
      </c>
      <c r="CU65" s="1">
        <v>24.523000717163086</v>
      </c>
      <c r="CV65" s="1">
        <v>61.734001159667969</v>
      </c>
      <c r="CW65" s="1">
        <v>9.814000129699707</v>
      </c>
      <c r="CX65" s="1">
        <v>16.281000137329102</v>
      </c>
      <c r="CY65" s="1">
        <v>13.862000465393066</v>
      </c>
      <c r="CZ65" s="1">
        <v>4.8289999961853027</v>
      </c>
      <c r="DA65" s="1">
        <v>78.96099853515625</v>
      </c>
      <c r="DB65" s="1">
        <v>25.951999664306641</v>
      </c>
      <c r="DC65" s="1">
        <v>415.2080078125</v>
      </c>
      <c r="DD65" s="1">
        <v>2884.863037109375</v>
      </c>
      <c r="DE65" s="1">
        <v>85.972000122070312</v>
      </c>
      <c r="DF65" s="1">
        <v>1275.6190185546875</v>
      </c>
      <c r="DG65" s="1">
        <v>5391.96923828125</v>
      </c>
      <c r="DH65" s="1">
        <v>390.22900390625</v>
      </c>
      <c r="DI65" s="1">
        <v>1826.6949462890625</v>
      </c>
      <c r="DJ65" s="1">
        <v>36.740001678466797</v>
      </c>
      <c r="DK65" s="1">
        <v>59.942001342773438</v>
      </c>
      <c r="DL65" s="1">
        <v>83.306999206542969</v>
      </c>
      <c r="DM65" s="1">
        <v>151.11799621582031</v>
      </c>
      <c r="DN65" s="1">
        <v>119.47699737548828</v>
      </c>
      <c r="DO65" s="1">
        <v>107.22699737548828</v>
      </c>
      <c r="DP65" s="1">
        <v>129.48800659179688</v>
      </c>
      <c r="DQ65" s="1">
        <v>90.674003601074219</v>
      </c>
      <c r="DR65" s="1">
        <v>77.498001098632812</v>
      </c>
      <c r="DS65" s="1">
        <v>107.49199676513672</v>
      </c>
      <c r="DT65" s="1">
        <v>134.91099548339844</v>
      </c>
      <c r="DU65" s="1">
        <v>146.4429931640625</v>
      </c>
      <c r="DV65" s="1">
        <v>191.36199951171875</v>
      </c>
      <c r="DW65" s="1">
        <v>7</v>
      </c>
      <c r="DX65" s="1">
        <v>5.820000171661377</v>
      </c>
      <c r="DY65" s="1">
        <v>1.1699999570846558</v>
      </c>
      <c r="DZ65" s="1">
        <v>0.41999998688697815</v>
      </c>
      <c r="EA65" s="1">
        <v>3.619999885559082</v>
      </c>
      <c r="EB65" s="1">
        <v>0.63999998569488525</v>
      </c>
      <c r="EC65" s="1">
        <v>0.31000000238418579</v>
      </c>
      <c r="ED65" s="1">
        <v>1.1599999666213989</v>
      </c>
      <c r="EE65" s="1">
        <v>0.52999997138977051</v>
      </c>
      <c r="EF65" s="1">
        <v>4.1100001335144043</v>
      </c>
      <c r="EG65" s="1">
        <v>2.5399999618530273</v>
      </c>
      <c r="EH65" s="1">
        <v>174.08024597167969</v>
      </c>
      <c r="EI65" s="1">
        <v>17.074733734130859</v>
      </c>
      <c r="EJ65" s="1">
        <v>21.324684143066406</v>
      </c>
      <c r="EK65" s="1">
        <v>25.895540237426758</v>
      </c>
      <c r="EL65" s="1">
        <v>63.302097320556641</v>
      </c>
      <c r="EM65" s="1">
        <v>48.608921051025391</v>
      </c>
      <c r="EN65" s="1">
        <v>65.213218688964844</v>
      </c>
      <c r="EO65" s="1">
        <v>36.754524230957031</v>
      </c>
      <c r="EP65" s="1">
        <v>68.185104370117188</v>
      </c>
      <c r="EQ65" s="1">
        <v>53.685146331787109</v>
      </c>
      <c r="ER65" s="1">
        <v>57.875686645507812</v>
      </c>
    </row>
    <row r="66" spans="1:148" s="1" customFormat="1" x14ac:dyDescent="0.2">
      <c r="A66" s="1">
        <v>65</v>
      </c>
      <c r="B66" s="1" t="s">
        <v>4</v>
      </c>
      <c r="C66" s="1" t="s">
        <v>438</v>
      </c>
      <c r="D66" s="1" t="s">
        <v>711</v>
      </c>
      <c r="E66" s="1" t="s">
        <v>651</v>
      </c>
      <c r="F66" s="1" t="s">
        <v>712</v>
      </c>
      <c r="G66" s="1">
        <v>15</v>
      </c>
      <c r="H66" s="1">
        <v>1.4970000350444934E-8</v>
      </c>
      <c r="I66" s="1">
        <v>1</v>
      </c>
      <c r="J66" s="1">
        <v>7.0595998764038086</v>
      </c>
      <c r="K66" s="1">
        <v>1.8526999950408936</v>
      </c>
      <c r="L66" s="1">
        <v>10.321000099182129</v>
      </c>
      <c r="M66" s="1">
        <v>2048</v>
      </c>
      <c r="N66" s="1">
        <v>1536</v>
      </c>
      <c r="O66" s="1">
        <v>40.139999389648438</v>
      </c>
      <c r="P66" s="1">
        <v>1.4259999990463257</v>
      </c>
      <c r="Q66" s="1">
        <v>10.939000129699707</v>
      </c>
      <c r="R66" s="1">
        <v>25.763999938964844</v>
      </c>
      <c r="S66" s="1">
        <v>0.47600001096725464</v>
      </c>
      <c r="T66" s="1">
        <v>4.7239999771118164</v>
      </c>
      <c r="U66" s="1">
        <v>10.017000198364258</v>
      </c>
      <c r="V66" s="1">
        <v>1.8179999589920044</v>
      </c>
      <c r="W66" s="1">
        <v>1.406000018119812</v>
      </c>
      <c r="X66" s="1">
        <v>-0.18500000238418579</v>
      </c>
      <c r="Y66" s="1">
        <v>0.11900000274181366</v>
      </c>
      <c r="Z66" s="1">
        <v>96.694999694824219</v>
      </c>
      <c r="AA66" s="1">
        <v>-0.19132323563098907</v>
      </c>
      <c r="AB66" s="1">
        <v>0.12306737154722214</v>
      </c>
      <c r="AC66" s="1">
        <v>1.4540566205978394</v>
      </c>
      <c r="AD66" s="1">
        <v>10.359377861022949</v>
      </c>
      <c r="AE66" s="1">
        <v>1.8801385164260864</v>
      </c>
      <c r="AF66" s="1">
        <v>11.312891960144043</v>
      </c>
      <c r="AG66" s="1">
        <v>41.511970520019531</v>
      </c>
      <c r="AH66" s="1">
        <v>4.8854646682739258</v>
      </c>
      <c r="AI66" s="1">
        <v>26.64460563659668</v>
      </c>
      <c r="AJ66" s="1">
        <v>0.49226948618888855</v>
      </c>
      <c r="AK66" s="1">
        <v>1.4747401475906372</v>
      </c>
      <c r="AL66" s="1">
        <v>6.4046001434326172</v>
      </c>
      <c r="AM66" s="1">
        <v>2.0573000907897949</v>
      </c>
      <c r="AN66" s="1">
        <v>0.28619998693466187</v>
      </c>
      <c r="AO66" s="1">
        <v>0.56230002641677856</v>
      </c>
      <c r="AP66" s="1">
        <v>1.7125999927520752</v>
      </c>
      <c r="AQ66" s="1">
        <v>1.1236000061035156</v>
      </c>
      <c r="AR66" s="1">
        <v>3.437999963760376</v>
      </c>
      <c r="AS66" s="1">
        <v>0.17110000550746918</v>
      </c>
      <c r="AT66" s="1">
        <v>6.4300000667572021E-2</v>
      </c>
      <c r="AU66" s="1">
        <v>-9.3800000846385956E-2</v>
      </c>
      <c r="AV66" s="1">
        <v>3.229999914765358E-2</v>
      </c>
      <c r="AW66" s="1">
        <v>23</v>
      </c>
      <c r="AX66" s="1">
        <v>-0.26100000739097595</v>
      </c>
      <c r="AY66" s="1">
        <v>0.12200000137090683</v>
      </c>
      <c r="AZ66" s="1">
        <v>1.4620000123977661</v>
      </c>
      <c r="BA66" s="1">
        <v>10.270999908447266</v>
      </c>
      <c r="BB66" s="1">
        <v>1.4160000085830688</v>
      </c>
      <c r="BC66" s="1">
        <v>11.029000282287598</v>
      </c>
      <c r="BD66" s="1">
        <v>38.199001312255859</v>
      </c>
      <c r="BE66" s="1">
        <v>4.1339998245239258</v>
      </c>
      <c r="BF66" s="1">
        <v>25.829999923706055</v>
      </c>
      <c r="BG66" s="1">
        <v>0.46399998664855957</v>
      </c>
      <c r="BH66" s="1">
        <v>1.3420000076293945</v>
      </c>
      <c r="BI66" s="1">
        <v>1554</v>
      </c>
      <c r="BJ66" s="1">
        <v>734</v>
      </c>
      <c r="BK66" s="1">
        <v>8703</v>
      </c>
      <c r="BL66" s="1">
        <v>58408</v>
      </c>
      <c r="BM66" s="1">
        <v>915</v>
      </c>
      <c r="BN66" s="1">
        <v>26974</v>
      </c>
      <c r="BO66" s="1">
        <v>109485</v>
      </c>
      <c r="BP66" s="1">
        <v>8554</v>
      </c>
      <c r="BQ66" s="1">
        <v>36516</v>
      </c>
      <c r="BR66" s="1">
        <v>1345</v>
      </c>
      <c r="BS66" s="1">
        <v>1632</v>
      </c>
      <c r="BT66" s="1">
        <v>1288</v>
      </c>
      <c r="BU66" s="1">
        <v>113</v>
      </c>
      <c r="BV66" s="1">
        <v>300</v>
      </c>
      <c r="BW66" s="1">
        <v>389</v>
      </c>
      <c r="BX66" s="1">
        <v>26</v>
      </c>
      <c r="BY66" s="1">
        <v>270</v>
      </c>
      <c r="BZ66" s="1">
        <v>821</v>
      </c>
      <c r="CA66" s="1">
        <v>147</v>
      </c>
      <c r="CB66" s="1">
        <v>187</v>
      </c>
      <c r="CC66" s="1">
        <v>209</v>
      </c>
      <c r="CD66" s="1">
        <v>81</v>
      </c>
      <c r="CE66" s="1">
        <v>597</v>
      </c>
      <c r="CF66" s="1">
        <v>90</v>
      </c>
      <c r="CG66" s="1">
        <v>235</v>
      </c>
      <c r="CH66" s="1">
        <v>359</v>
      </c>
      <c r="CI66" s="1">
        <v>24</v>
      </c>
      <c r="CJ66" s="1">
        <v>149</v>
      </c>
      <c r="CK66" s="1">
        <v>353</v>
      </c>
      <c r="CL66" s="1">
        <v>94</v>
      </c>
      <c r="CM66" s="1">
        <v>200</v>
      </c>
      <c r="CN66" s="1">
        <v>197</v>
      </c>
      <c r="CO66" s="1">
        <v>73</v>
      </c>
      <c r="CP66" s="1">
        <v>182.27499389648438</v>
      </c>
      <c r="CQ66" s="1">
        <v>10.149999618530273</v>
      </c>
      <c r="CR66" s="1">
        <v>28.051000595092773</v>
      </c>
      <c r="CS66" s="1">
        <v>37.537998199462891</v>
      </c>
      <c r="CT66" s="1">
        <v>4.9850001335144043</v>
      </c>
      <c r="CU66" s="1">
        <v>21.163000106811523</v>
      </c>
      <c r="CV66" s="1">
        <v>61.235000610351562</v>
      </c>
      <c r="CW66" s="1">
        <v>10.913999557495117</v>
      </c>
      <c r="CX66" s="1">
        <v>19.340999603271484</v>
      </c>
      <c r="CY66" s="1">
        <v>13.746999740600586</v>
      </c>
      <c r="CZ66" s="1">
        <v>5.1710000038146973</v>
      </c>
      <c r="DA66" s="1">
        <v>-26.839000701904297</v>
      </c>
      <c r="DB66" s="1">
        <v>26.552000045776367</v>
      </c>
      <c r="DC66" s="1">
        <v>407.38101196289062</v>
      </c>
      <c r="DD66" s="1">
        <v>2895.625</v>
      </c>
      <c r="DE66" s="1">
        <v>86.525001525878906</v>
      </c>
      <c r="DF66" s="1">
        <v>1329.741943359375</v>
      </c>
      <c r="DG66" s="1">
        <v>5449.51708984375</v>
      </c>
      <c r="DH66" s="1">
        <v>417.00698852539062</v>
      </c>
      <c r="DI66" s="1">
        <v>1809.9320068359375</v>
      </c>
      <c r="DJ66" s="1">
        <v>31.08799934387207</v>
      </c>
      <c r="DK66" s="1">
        <v>49.231998443603516</v>
      </c>
      <c r="DL66" s="1">
        <v>84.9219970703125</v>
      </c>
      <c r="DM66" s="1">
        <v>151.11799621582031</v>
      </c>
      <c r="DN66" s="1">
        <v>119.47699737548828</v>
      </c>
      <c r="DO66" s="1">
        <v>107.22200012207031</v>
      </c>
      <c r="DP66" s="1">
        <v>129.48800659179688</v>
      </c>
      <c r="DQ66" s="1">
        <v>90.674003601074219</v>
      </c>
      <c r="DR66" s="1">
        <v>77.48699951171875</v>
      </c>
      <c r="DS66" s="1">
        <v>107.51300048828125</v>
      </c>
      <c r="DT66" s="1">
        <v>134.906005859375</v>
      </c>
      <c r="DU66" s="1">
        <v>146.4429931640625</v>
      </c>
      <c r="DV66" s="1">
        <v>191.36199951171875</v>
      </c>
      <c r="DW66" s="1">
        <v>100</v>
      </c>
      <c r="DX66" s="1">
        <v>5.7600002288818359</v>
      </c>
      <c r="DY66" s="1">
        <v>1.190000057220459</v>
      </c>
      <c r="DZ66" s="1">
        <v>0.41999998688697815</v>
      </c>
      <c r="EA66" s="1">
        <v>3.5899999141693115</v>
      </c>
      <c r="EB66" s="1">
        <v>0.62000000476837158</v>
      </c>
      <c r="EC66" s="1">
        <v>0.31000000238418579</v>
      </c>
      <c r="ED66" s="1">
        <v>1.1200000047683716</v>
      </c>
      <c r="EE66" s="1">
        <v>0.52999997138977051</v>
      </c>
      <c r="EF66" s="1">
        <v>4.6500000953674316</v>
      </c>
      <c r="EG66" s="1">
        <v>2.869999885559082</v>
      </c>
      <c r="EH66" s="1">
        <v>219.26155090332031</v>
      </c>
      <c r="EI66" s="1">
        <v>17.332801818847656</v>
      </c>
      <c r="EJ66" s="1">
        <v>22.484825134277344</v>
      </c>
      <c r="EK66" s="1">
        <v>25.733913421630859</v>
      </c>
      <c r="EL66" s="1">
        <v>61.173225402832031</v>
      </c>
      <c r="EM66" s="1">
        <v>45.156242370605469</v>
      </c>
      <c r="EN66" s="1">
        <v>64.949119567871094</v>
      </c>
      <c r="EO66" s="1">
        <v>38.7596435546875</v>
      </c>
      <c r="EP66" s="1">
        <v>74.317047119140625</v>
      </c>
      <c r="EQ66" s="1">
        <v>53.461990356445312</v>
      </c>
      <c r="ER66" s="1">
        <v>59.890071868896484</v>
      </c>
    </row>
    <row r="67" spans="1:148" s="1" customFormat="1" x14ac:dyDescent="0.2">
      <c r="A67" s="1">
        <v>66</v>
      </c>
      <c r="B67" s="1" t="s">
        <v>4</v>
      </c>
      <c r="C67" s="1" t="s">
        <v>438</v>
      </c>
      <c r="D67" s="1" t="s">
        <v>713</v>
      </c>
      <c r="E67" s="1" t="s">
        <v>651</v>
      </c>
      <c r="F67" s="1" t="s">
        <v>714</v>
      </c>
      <c r="G67" s="1">
        <v>15</v>
      </c>
      <c r="H67" s="1">
        <v>1.4970000350444934E-8</v>
      </c>
      <c r="I67" s="1">
        <v>1</v>
      </c>
      <c r="J67" s="1">
        <v>6.3081998825073242</v>
      </c>
      <c r="K67" s="1">
        <v>1.5368000268936157</v>
      </c>
      <c r="L67" s="1">
        <v>10.324999809265137</v>
      </c>
      <c r="M67" s="1">
        <v>2048</v>
      </c>
      <c r="N67" s="1">
        <v>1536</v>
      </c>
      <c r="O67" s="1">
        <v>39.681999206542969</v>
      </c>
      <c r="P67" s="1">
        <v>1.7849999666213989</v>
      </c>
      <c r="Q67" s="1">
        <v>10.505999565124512</v>
      </c>
      <c r="R67" s="1">
        <v>25.750999450683594</v>
      </c>
      <c r="S67" s="1">
        <v>0.48399999737739563</v>
      </c>
      <c r="T67" s="1">
        <v>4.5149998664855957</v>
      </c>
      <c r="U67" s="1">
        <v>10.083000183105469</v>
      </c>
      <c r="V67" s="1">
        <v>1.8109999895095825</v>
      </c>
      <c r="W67" s="1">
        <v>1.3739999532699585</v>
      </c>
      <c r="X67" s="1">
        <v>0.49099999666213989</v>
      </c>
      <c r="Y67" s="1">
        <v>0.10400000214576721</v>
      </c>
      <c r="Z67" s="1">
        <v>96.356002807617188</v>
      </c>
      <c r="AA67" s="1">
        <v>0.50956869125366211</v>
      </c>
      <c r="AB67" s="1">
        <v>0.10793308168649673</v>
      </c>
      <c r="AC67" s="1">
        <v>1.425961971282959</v>
      </c>
      <c r="AD67" s="1">
        <v>10.464319229125977</v>
      </c>
      <c r="AE67" s="1">
        <v>1.879488468170166</v>
      </c>
      <c r="AF67" s="1">
        <v>10.903315544128418</v>
      </c>
      <c r="AG67" s="1">
        <v>41.182697296142578</v>
      </c>
      <c r="AH67" s="1">
        <v>4.6857485771179199</v>
      </c>
      <c r="AI67" s="1">
        <v>26.724851608276367</v>
      </c>
      <c r="AJ67" s="1">
        <v>0.50230395793914795</v>
      </c>
      <c r="AK67" s="1">
        <v>1.8525053262710571</v>
      </c>
      <c r="AL67" s="1">
        <v>6.3941001892089844</v>
      </c>
      <c r="AM67" s="1">
        <v>1.9954999685287476</v>
      </c>
      <c r="AN67" s="1">
        <v>0.2824999988079071</v>
      </c>
      <c r="AO67" s="1">
        <v>0.5658000111579895</v>
      </c>
      <c r="AP67" s="1">
        <v>1.7410000562667847</v>
      </c>
      <c r="AQ67" s="1">
        <v>1.0844999551773071</v>
      </c>
      <c r="AR67" s="1">
        <v>3.4702999591827393</v>
      </c>
      <c r="AS67" s="1">
        <v>0.21629999577999115</v>
      </c>
      <c r="AT67" s="1">
        <v>6.5999999642372131E-2</v>
      </c>
      <c r="AU67" s="1">
        <v>0.24719999730587006</v>
      </c>
      <c r="AV67" s="1">
        <v>2.8100000694394112E-2</v>
      </c>
      <c r="AW67" s="1">
        <v>23</v>
      </c>
      <c r="AX67" s="1">
        <v>0.69300001859664917</v>
      </c>
      <c r="AY67" s="1">
        <v>0.10700000077486038</v>
      </c>
      <c r="AZ67" s="1">
        <v>1.4309999942779541</v>
      </c>
      <c r="BA67" s="1">
        <v>10.352999687194824</v>
      </c>
      <c r="BB67" s="1">
        <v>1.4049999713897705</v>
      </c>
      <c r="BC67" s="1">
        <v>10.583999633789062</v>
      </c>
      <c r="BD67" s="1">
        <v>37.812000274658203</v>
      </c>
      <c r="BE67" s="1">
        <v>3.9389998912811279</v>
      </c>
      <c r="BF67" s="1">
        <v>25.830999374389648</v>
      </c>
      <c r="BG67" s="1">
        <v>0.47099998593330383</v>
      </c>
      <c r="BH67" s="1">
        <v>1.6820000410079956</v>
      </c>
      <c r="BI67" s="1">
        <v>1901</v>
      </c>
      <c r="BJ67" s="1">
        <v>679</v>
      </c>
      <c r="BK67" s="1">
        <v>8504</v>
      </c>
      <c r="BL67" s="1">
        <v>58898</v>
      </c>
      <c r="BM67" s="1">
        <v>911</v>
      </c>
      <c r="BN67" s="1">
        <v>25943</v>
      </c>
      <c r="BO67" s="1">
        <v>108397</v>
      </c>
      <c r="BP67" s="1">
        <v>8171</v>
      </c>
      <c r="BQ67" s="1">
        <v>36482</v>
      </c>
      <c r="BR67" s="1">
        <v>1378</v>
      </c>
      <c r="BS67" s="1">
        <v>2023</v>
      </c>
      <c r="BT67" s="1">
        <v>839</v>
      </c>
      <c r="BU67" s="1">
        <v>108</v>
      </c>
      <c r="BV67" s="1">
        <v>283</v>
      </c>
      <c r="BW67" s="1">
        <v>398</v>
      </c>
      <c r="BX67" s="1">
        <v>36</v>
      </c>
      <c r="BY67" s="1">
        <v>319</v>
      </c>
      <c r="BZ67" s="1">
        <v>798</v>
      </c>
      <c r="CA67" s="1">
        <v>140</v>
      </c>
      <c r="CB67" s="1">
        <v>185</v>
      </c>
      <c r="CC67" s="1">
        <v>213</v>
      </c>
      <c r="CD67" s="1">
        <v>93</v>
      </c>
      <c r="CE67" s="1">
        <v>389</v>
      </c>
      <c r="CF67" s="1">
        <v>107</v>
      </c>
      <c r="CG67" s="1">
        <v>229</v>
      </c>
      <c r="CH67" s="1">
        <v>385</v>
      </c>
      <c r="CI67" s="1">
        <v>18</v>
      </c>
      <c r="CJ67" s="1">
        <v>137</v>
      </c>
      <c r="CK67" s="1">
        <v>382</v>
      </c>
      <c r="CL67" s="1">
        <v>104</v>
      </c>
      <c r="CM67" s="1">
        <v>166</v>
      </c>
      <c r="CN67" s="1">
        <v>221</v>
      </c>
      <c r="CO67" s="1">
        <v>77</v>
      </c>
      <c r="CP67" s="1">
        <v>118.73300170898438</v>
      </c>
      <c r="CQ67" s="1">
        <v>10.75</v>
      </c>
      <c r="CR67" s="1">
        <v>26.680999755859375</v>
      </c>
      <c r="CS67" s="1">
        <v>39.21099853515625</v>
      </c>
      <c r="CT67" s="1">
        <v>5.2620000839233398</v>
      </c>
      <c r="CU67" s="1">
        <v>23.120000839233398</v>
      </c>
      <c r="CV67" s="1">
        <v>61.254001617431641</v>
      </c>
      <c r="CW67" s="1">
        <v>11.428999900817871</v>
      </c>
      <c r="CX67" s="1">
        <v>17.563999176025391</v>
      </c>
      <c r="CY67" s="1">
        <v>14.324000358581543</v>
      </c>
      <c r="CZ67" s="1">
        <v>5.7430000305175781</v>
      </c>
      <c r="DA67" s="1">
        <v>71.420997619628906</v>
      </c>
      <c r="DB67" s="1">
        <v>23.201999664306641</v>
      </c>
      <c r="DC67" s="1">
        <v>398.78799438476562</v>
      </c>
      <c r="DD67" s="1">
        <v>2918.6669921875</v>
      </c>
      <c r="DE67" s="1">
        <v>85.847999572753906</v>
      </c>
      <c r="DF67" s="1">
        <v>1276.0689697265625</v>
      </c>
      <c r="DG67" s="1">
        <v>5394.3740234375</v>
      </c>
      <c r="DH67" s="1">
        <v>397.322998046875</v>
      </c>
      <c r="DI67" s="1">
        <v>1810.0030517578125</v>
      </c>
      <c r="DJ67" s="1">
        <v>31.611000061035156</v>
      </c>
      <c r="DK67" s="1">
        <v>61.694999694824219</v>
      </c>
      <c r="DL67" s="1">
        <v>83.360000610351562</v>
      </c>
      <c r="DM67" s="1">
        <v>151.11799621582031</v>
      </c>
      <c r="DN67" s="1">
        <v>119.47699737548828</v>
      </c>
      <c r="DO67" s="1">
        <v>107.23200225830078</v>
      </c>
      <c r="DP67" s="1">
        <v>129.48800659179688</v>
      </c>
      <c r="DQ67" s="1">
        <v>90.679000854492188</v>
      </c>
      <c r="DR67" s="1">
        <v>77.48699951171875</v>
      </c>
      <c r="DS67" s="1">
        <v>107.51899719238281</v>
      </c>
      <c r="DT67" s="1">
        <v>134.91099548339844</v>
      </c>
      <c r="DU67" s="1">
        <v>146.4429931640625</v>
      </c>
      <c r="DV67" s="1">
        <v>191.36199951171875</v>
      </c>
      <c r="DW67" s="1">
        <v>7.7399997711181641</v>
      </c>
      <c r="DX67" s="1">
        <v>6.440000057220459</v>
      </c>
      <c r="DY67" s="1">
        <v>1.2000000476837158</v>
      </c>
      <c r="DZ67" s="1">
        <v>0.41999998688697815</v>
      </c>
      <c r="EA67" s="1">
        <v>3.6099998950958252</v>
      </c>
      <c r="EB67" s="1">
        <v>0.63999998569488525</v>
      </c>
      <c r="EC67" s="1">
        <v>0.31000000238418579</v>
      </c>
      <c r="ED67" s="1">
        <v>1.1599999666213989</v>
      </c>
      <c r="EE67" s="1">
        <v>0.52999997138977051</v>
      </c>
      <c r="EF67" s="1">
        <v>4.630000114440918</v>
      </c>
      <c r="EG67" s="1">
        <v>2.5299999713897705</v>
      </c>
      <c r="EH67" s="1">
        <v>176.96389770507812</v>
      </c>
      <c r="EI67" s="1">
        <v>17.837747573852539</v>
      </c>
      <c r="EJ67" s="1">
        <v>21.928878784179688</v>
      </c>
      <c r="EK67" s="1">
        <v>26.301122665405273</v>
      </c>
      <c r="EL67" s="1">
        <v>62.849845886230469</v>
      </c>
      <c r="EM67" s="1">
        <v>47.197948455810547</v>
      </c>
      <c r="EN67" s="1">
        <v>64.959197998046875</v>
      </c>
      <c r="EO67" s="1">
        <v>39.663581848144531</v>
      </c>
      <c r="EP67" s="1">
        <v>70.820777893066406</v>
      </c>
      <c r="EQ67" s="1">
        <v>54.572433471679688</v>
      </c>
      <c r="ER67" s="1">
        <v>63.115642547607422</v>
      </c>
    </row>
    <row r="68" spans="1:148" s="1" customFormat="1" x14ac:dyDescent="0.2">
      <c r="A68" s="1">
        <v>67</v>
      </c>
      <c r="B68" s="1" t="s">
        <v>4</v>
      </c>
      <c r="C68" s="1" t="s">
        <v>438</v>
      </c>
      <c r="D68" s="1" t="s">
        <v>715</v>
      </c>
      <c r="E68" s="1" t="s">
        <v>651</v>
      </c>
      <c r="F68" s="1" t="s">
        <v>716</v>
      </c>
      <c r="G68" s="1">
        <v>15</v>
      </c>
      <c r="H68" s="1">
        <v>1.4970000350444934E-8</v>
      </c>
      <c r="I68" s="1">
        <v>1</v>
      </c>
      <c r="J68" s="1">
        <v>6.2237000465393066</v>
      </c>
      <c r="K68" s="1">
        <v>1.4292000532150269</v>
      </c>
      <c r="L68" s="1">
        <v>10.324999809265137</v>
      </c>
      <c r="M68" s="1">
        <v>2048</v>
      </c>
      <c r="N68" s="1">
        <v>1536</v>
      </c>
      <c r="O68" s="1">
        <v>39.8489990234375</v>
      </c>
      <c r="P68" s="1">
        <v>1.6369999647140503</v>
      </c>
      <c r="Q68" s="1">
        <v>10.541999816894531</v>
      </c>
      <c r="R68" s="1">
        <v>26.027000427246094</v>
      </c>
      <c r="S68" s="1">
        <v>0.53600001335144043</v>
      </c>
      <c r="T68" s="1">
        <v>4.6110000610351562</v>
      </c>
      <c r="U68" s="1">
        <v>9.8760004043579102</v>
      </c>
      <c r="V68" s="1">
        <v>1.7699999809265137</v>
      </c>
      <c r="W68" s="1">
        <v>1.4299999475479126</v>
      </c>
      <c r="X68" s="1">
        <v>-0.18899999558925629</v>
      </c>
      <c r="Y68" s="1">
        <v>0.11500000208616257</v>
      </c>
      <c r="Z68" s="1">
        <v>96.258003234863281</v>
      </c>
      <c r="AA68" s="1">
        <v>-0.19634731113910675</v>
      </c>
      <c r="AB68" s="1">
        <v>0.11947058141231537</v>
      </c>
      <c r="AC68" s="1">
        <v>1.4855906963348389</v>
      </c>
      <c r="AD68" s="1">
        <v>10.259925842285156</v>
      </c>
      <c r="AE68" s="1">
        <v>1.8388081789016724</v>
      </c>
      <c r="AF68" s="1">
        <v>10.951816558837891</v>
      </c>
      <c r="AG68" s="1">
        <v>41.398113250732422</v>
      </c>
      <c r="AH68" s="1">
        <v>4.7902507781982422</v>
      </c>
      <c r="AI68" s="1">
        <v>27.038791656494141</v>
      </c>
      <c r="AJ68" s="1">
        <v>0.55683684349060059</v>
      </c>
      <c r="AK68" s="1">
        <v>1.7006378173828125</v>
      </c>
      <c r="AL68" s="1">
        <v>6.4046001434326172</v>
      </c>
      <c r="AM68" s="1">
        <v>1.9970999956130981</v>
      </c>
      <c r="AN68" s="1">
        <v>0.29319998621940613</v>
      </c>
      <c r="AO68" s="1">
        <v>0.55159997940063477</v>
      </c>
      <c r="AP68" s="1">
        <v>1.7007999420166016</v>
      </c>
      <c r="AQ68" s="1">
        <v>1.104699969291687</v>
      </c>
      <c r="AR68" s="1">
        <v>3.4985001087188721</v>
      </c>
      <c r="AS68" s="1">
        <v>0.19789999723434448</v>
      </c>
      <c r="AT68" s="1">
        <v>7.2999998927116394E-2</v>
      </c>
      <c r="AU68" s="1">
        <v>-9.6100002527236938E-2</v>
      </c>
      <c r="AV68" s="1">
        <v>3.1300000846385956E-2</v>
      </c>
      <c r="AW68" s="1">
        <v>23</v>
      </c>
      <c r="AX68" s="1">
        <v>-0.26499998569488525</v>
      </c>
      <c r="AY68" s="1">
        <v>0.11800000071525574</v>
      </c>
      <c r="AZ68" s="1">
        <v>1.4880000352859497</v>
      </c>
      <c r="BA68" s="1">
        <v>10.135000228881836</v>
      </c>
      <c r="BB68" s="1">
        <v>1.3739999532699585</v>
      </c>
      <c r="BC68" s="1">
        <v>10.616999626159668</v>
      </c>
      <c r="BD68" s="1">
        <v>37.955001831054688</v>
      </c>
      <c r="BE68" s="1">
        <v>4.0250000953674316</v>
      </c>
      <c r="BF68" s="1">
        <v>26.107999801635742</v>
      </c>
      <c r="BG68" s="1">
        <v>0.52300000190734863</v>
      </c>
      <c r="BH68" s="1">
        <v>1.5429999828338623</v>
      </c>
      <c r="BI68" s="1">
        <v>1527</v>
      </c>
      <c r="BJ68" s="1">
        <v>709</v>
      </c>
      <c r="BK68" s="1">
        <v>8801</v>
      </c>
      <c r="BL68" s="1">
        <v>57656</v>
      </c>
      <c r="BM68" s="1">
        <v>887</v>
      </c>
      <c r="BN68" s="1">
        <v>26050</v>
      </c>
      <c r="BO68" s="1">
        <v>108673</v>
      </c>
      <c r="BP68" s="1">
        <v>8346</v>
      </c>
      <c r="BQ68" s="1">
        <v>36899</v>
      </c>
      <c r="BR68" s="1">
        <v>1474</v>
      </c>
      <c r="BS68" s="1">
        <v>1838</v>
      </c>
      <c r="BT68" s="1">
        <v>1297</v>
      </c>
      <c r="BU68" s="1">
        <v>88</v>
      </c>
      <c r="BV68" s="1">
        <v>278</v>
      </c>
      <c r="BW68" s="1">
        <v>391</v>
      </c>
      <c r="BX68" s="1">
        <v>34</v>
      </c>
      <c r="BY68" s="1">
        <v>304</v>
      </c>
      <c r="BZ68" s="1">
        <v>721</v>
      </c>
      <c r="CA68" s="1">
        <v>151</v>
      </c>
      <c r="CB68" s="1">
        <v>204</v>
      </c>
      <c r="CC68" s="1">
        <v>217</v>
      </c>
      <c r="CD68" s="1">
        <v>74</v>
      </c>
      <c r="CE68" s="1">
        <v>569</v>
      </c>
      <c r="CF68" s="1">
        <v>110</v>
      </c>
      <c r="CG68" s="1">
        <v>210</v>
      </c>
      <c r="CH68" s="1">
        <v>370</v>
      </c>
      <c r="CI68" s="1">
        <v>15</v>
      </c>
      <c r="CJ68" s="1">
        <v>182</v>
      </c>
      <c r="CK68" s="1">
        <v>335</v>
      </c>
      <c r="CL68" s="1">
        <v>100</v>
      </c>
      <c r="CM68" s="1">
        <v>177</v>
      </c>
      <c r="CN68" s="1">
        <v>193</v>
      </c>
      <c r="CO68" s="1">
        <v>65</v>
      </c>
      <c r="CP68" s="1">
        <v>180.03799438476562</v>
      </c>
      <c r="CQ68" s="1">
        <v>9.8999996185302734</v>
      </c>
      <c r="CR68" s="1">
        <v>25.76099967956543</v>
      </c>
      <c r="CS68" s="1">
        <v>38.147998809814453</v>
      </c>
      <c r="CT68" s="1">
        <v>4.754000186920166</v>
      </c>
      <c r="CU68" s="1">
        <v>24.514999389648438</v>
      </c>
      <c r="CV68" s="1">
        <v>54.890998840332031</v>
      </c>
      <c r="CW68" s="1">
        <v>11.456999778747559</v>
      </c>
      <c r="CX68" s="1">
        <v>19.069000244140625</v>
      </c>
      <c r="CY68" s="1">
        <v>14.095000267028809</v>
      </c>
      <c r="CZ68" s="1">
        <v>4.6760001182556152</v>
      </c>
      <c r="DA68" s="1">
        <v>-27.302999496459961</v>
      </c>
      <c r="DB68" s="1">
        <v>25.552000045776367</v>
      </c>
      <c r="DC68" s="1">
        <v>414.5780029296875</v>
      </c>
      <c r="DD68" s="1">
        <v>2857.087890625</v>
      </c>
      <c r="DE68" s="1">
        <v>83.956001281738281</v>
      </c>
      <c r="DF68" s="1">
        <v>1280.041015625</v>
      </c>
      <c r="DG68" s="1">
        <v>5414.72119140625</v>
      </c>
      <c r="DH68" s="1">
        <v>406.05398559570312</v>
      </c>
      <c r="DI68" s="1">
        <v>1829.427001953125</v>
      </c>
      <c r="DJ68" s="1">
        <v>35.041000366210938</v>
      </c>
      <c r="DK68" s="1">
        <v>56.594001770019531</v>
      </c>
      <c r="DL68" s="1">
        <v>84.9219970703125</v>
      </c>
      <c r="DM68" s="1">
        <v>151.11799621582031</v>
      </c>
      <c r="DN68" s="1">
        <v>119.47699737548828</v>
      </c>
      <c r="DO68" s="1">
        <v>107.22699737548828</v>
      </c>
      <c r="DP68" s="1">
        <v>129.48800659179688</v>
      </c>
      <c r="DQ68" s="1">
        <v>90.674003601074219</v>
      </c>
      <c r="DR68" s="1">
        <v>77.498001098632812</v>
      </c>
      <c r="DS68" s="1">
        <v>107.51899719238281</v>
      </c>
      <c r="DT68" s="1">
        <v>134.906005859375</v>
      </c>
      <c r="DU68" s="1">
        <v>146.4429931640625</v>
      </c>
      <c r="DV68" s="1">
        <v>191.36199951171875</v>
      </c>
      <c r="DW68" s="1">
        <v>100</v>
      </c>
      <c r="DX68" s="1">
        <v>5.8899998664855957</v>
      </c>
      <c r="DY68" s="1">
        <v>1.1699999570846558</v>
      </c>
      <c r="DZ68" s="1">
        <v>0.41999998688697815</v>
      </c>
      <c r="EA68" s="1">
        <v>3.6400001049041748</v>
      </c>
      <c r="EB68" s="1">
        <v>0.63999998569488525</v>
      </c>
      <c r="EC68" s="1">
        <v>0.31000000238418579</v>
      </c>
      <c r="ED68" s="1">
        <v>1.1399999856948853</v>
      </c>
      <c r="EE68" s="1">
        <v>0.52999997138977051</v>
      </c>
      <c r="EF68" s="1">
        <v>4.2800002098083496</v>
      </c>
      <c r="EG68" s="1">
        <v>2.619999885559082</v>
      </c>
      <c r="EH68" s="1">
        <v>217.91194152832031</v>
      </c>
      <c r="EI68" s="1">
        <v>17.118015289306641</v>
      </c>
      <c r="EJ68" s="1">
        <v>21.547491073608398</v>
      </c>
      <c r="EK68" s="1">
        <v>25.942163467407227</v>
      </c>
      <c r="EL68" s="1">
        <v>59.739059448242188</v>
      </c>
      <c r="EM68" s="1">
        <v>48.600994110107422</v>
      </c>
      <c r="EN68" s="1">
        <v>61.492752075195312</v>
      </c>
      <c r="EO68" s="1">
        <v>39.712135314941406</v>
      </c>
      <c r="EP68" s="1">
        <v>73.792625427246094</v>
      </c>
      <c r="EQ68" s="1">
        <v>54.134449005126953</v>
      </c>
      <c r="ER68" s="1">
        <v>56.951454162597656</v>
      </c>
    </row>
    <row r="69" spans="1:148" s="1" customFormat="1" x14ac:dyDescent="0.2">
      <c r="A69" s="1">
        <v>68</v>
      </c>
      <c r="B69" s="1" t="s">
        <v>4</v>
      </c>
      <c r="C69" s="1" t="s">
        <v>438</v>
      </c>
      <c r="D69" s="1" t="s">
        <v>717</v>
      </c>
      <c r="E69" s="1" t="s">
        <v>651</v>
      </c>
      <c r="F69" s="1" t="s">
        <v>718</v>
      </c>
      <c r="G69" s="1">
        <v>15</v>
      </c>
      <c r="H69" s="1">
        <v>1.4979999463093918E-8</v>
      </c>
      <c r="I69" s="1">
        <v>1</v>
      </c>
      <c r="J69" s="1">
        <v>6.118800163269043</v>
      </c>
      <c r="K69" s="1">
        <v>1.3724000453948975</v>
      </c>
      <c r="L69" s="1">
        <v>10.326499938964844</v>
      </c>
      <c r="M69" s="1">
        <v>2048</v>
      </c>
      <c r="N69" s="1">
        <v>1536</v>
      </c>
      <c r="O69" s="1">
        <v>39.595001220703125</v>
      </c>
      <c r="P69" s="1">
        <v>1.7089999914169312</v>
      </c>
      <c r="Q69" s="1">
        <v>10.508000373840332</v>
      </c>
      <c r="R69" s="1">
        <v>25.902000427246094</v>
      </c>
      <c r="S69" s="1">
        <v>0.51499998569488525</v>
      </c>
      <c r="T69" s="1">
        <v>4.5279998779296875</v>
      </c>
      <c r="U69" s="1">
        <v>9.9829998016357422</v>
      </c>
      <c r="V69" s="1">
        <v>1.7389999628067017</v>
      </c>
      <c r="W69" s="1">
        <v>1.434999942779541</v>
      </c>
      <c r="X69" s="1">
        <v>-0.18000000715255737</v>
      </c>
      <c r="Y69" s="1">
        <v>0.10499999672174454</v>
      </c>
      <c r="Z69" s="1">
        <v>95.890998840332031</v>
      </c>
      <c r="AA69" s="1">
        <v>-0.1877131462097168</v>
      </c>
      <c r="AB69" s="1">
        <v>0.10949932038784027</v>
      </c>
      <c r="AC69" s="1">
        <v>1.4964907169342041</v>
      </c>
      <c r="AD69" s="1">
        <v>10.410778999328613</v>
      </c>
      <c r="AE69" s="1">
        <v>1.8135173320770264</v>
      </c>
      <c r="AF69" s="1">
        <v>10.95827579498291</v>
      </c>
      <c r="AG69" s="1">
        <v>41.291679382324219</v>
      </c>
      <c r="AH69" s="1">
        <v>4.7220282554626465</v>
      </c>
      <c r="AI69" s="1">
        <v>27.011922836303711</v>
      </c>
      <c r="AJ69" s="1">
        <v>0.53706812858581543</v>
      </c>
      <c r="AK69" s="1">
        <v>1.7822319269180298</v>
      </c>
      <c r="AL69" s="1">
        <v>6.3913998603820801</v>
      </c>
      <c r="AM69" s="1">
        <v>1.9991999864578247</v>
      </c>
      <c r="AN69" s="1">
        <v>0.2955000102519989</v>
      </c>
      <c r="AO69" s="1">
        <v>0.54439997673034668</v>
      </c>
      <c r="AP69" s="1">
        <v>1.7266999483108521</v>
      </c>
      <c r="AQ69" s="1">
        <v>1.0895999670028687</v>
      </c>
      <c r="AR69" s="1">
        <v>3.4967000484466553</v>
      </c>
      <c r="AS69" s="1">
        <v>0.20749999582767487</v>
      </c>
      <c r="AT69" s="1">
        <v>7.0399999618530273E-2</v>
      </c>
      <c r="AU69" s="1">
        <v>-9.1899998486042023E-2</v>
      </c>
      <c r="AV69" s="1">
        <v>2.8799999505281448E-2</v>
      </c>
      <c r="AW69" s="1">
        <v>23</v>
      </c>
      <c r="AX69" s="1">
        <v>-0.25200000405311584</v>
      </c>
      <c r="AY69" s="1">
        <v>0.1080000028014183</v>
      </c>
      <c r="AZ69" s="1">
        <v>1.4939999580383301</v>
      </c>
      <c r="BA69" s="1">
        <v>10.246999740600586</v>
      </c>
      <c r="BB69" s="1">
        <v>1.3489999771118164</v>
      </c>
      <c r="BC69" s="1">
        <v>10.586000442504883</v>
      </c>
      <c r="BD69" s="1">
        <v>37.722000122070312</v>
      </c>
      <c r="BE69" s="1">
        <v>3.9530000686645508</v>
      </c>
      <c r="BF69" s="1">
        <v>25.982000350952148</v>
      </c>
      <c r="BG69" s="1">
        <v>0.50199997425079346</v>
      </c>
      <c r="BH69" s="1">
        <v>1.6109999418258667</v>
      </c>
      <c r="BI69" s="1">
        <v>1599</v>
      </c>
      <c r="BJ69" s="1">
        <v>675</v>
      </c>
      <c r="BK69" s="1">
        <v>8799</v>
      </c>
      <c r="BL69" s="1">
        <v>58298</v>
      </c>
      <c r="BM69" s="1">
        <v>870</v>
      </c>
      <c r="BN69" s="1">
        <v>25947</v>
      </c>
      <c r="BO69" s="1">
        <v>108142</v>
      </c>
      <c r="BP69" s="1">
        <v>8179</v>
      </c>
      <c r="BQ69" s="1">
        <v>36717</v>
      </c>
      <c r="BR69" s="1">
        <v>1412</v>
      </c>
      <c r="BS69" s="1">
        <v>1922</v>
      </c>
      <c r="BT69" s="1">
        <v>1328</v>
      </c>
      <c r="BU69" s="1">
        <v>114</v>
      </c>
      <c r="BV69" s="1">
        <v>253</v>
      </c>
      <c r="BW69" s="1">
        <v>382</v>
      </c>
      <c r="BX69" s="1">
        <v>23</v>
      </c>
      <c r="BY69" s="1">
        <v>280</v>
      </c>
      <c r="BZ69" s="1">
        <v>758</v>
      </c>
      <c r="CA69" s="1">
        <v>136</v>
      </c>
      <c r="CB69" s="1">
        <v>182</v>
      </c>
      <c r="CC69" s="1">
        <v>204</v>
      </c>
      <c r="CD69" s="1">
        <v>73</v>
      </c>
      <c r="CE69" s="1">
        <v>597</v>
      </c>
      <c r="CF69" s="1">
        <v>93</v>
      </c>
      <c r="CG69" s="1">
        <v>202</v>
      </c>
      <c r="CH69" s="1">
        <v>356</v>
      </c>
      <c r="CI69" s="1">
        <v>22</v>
      </c>
      <c r="CJ69" s="1">
        <v>160</v>
      </c>
      <c r="CK69" s="1">
        <v>352</v>
      </c>
      <c r="CL69" s="1">
        <v>88</v>
      </c>
      <c r="CM69" s="1">
        <v>169</v>
      </c>
      <c r="CN69" s="1">
        <v>189</v>
      </c>
      <c r="CO69" s="1">
        <v>76</v>
      </c>
      <c r="CP69" s="1">
        <v>185.91400146484375</v>
      </c>
      <c r="CQ69" s="1">
        <v>10.350000381469727</v>
      </c>
      <c r="CR69" s="1">
        <v>23.770999908447266</v>
      </c>
      <c r="CS69" s="1">
        <v>37.020000457763672</v>
      </c>
      <c r="CT69" s="1">
        <v>4.4920001029968262</v>
      </c>
      <c r="CU69" s="1">
        <v>22.211000442504883</v>
      </c>
      <c r="CV69" s="1">
        <v>57.699001312255859</v>
      </c>
      <c r="CW69" s="1">
        <v>10.171999931335449</v>
      </c>
      <c r="CX69" s="1">
        <v>17.559000015258789</v>
      </c>
      <c r="CY69" s="1">
        <v>13.368000030517578</v>
      </c>
      <c r="CZ69" s="1">
        <v>4.9520001411437988</v>
      </c>
      <c r="DA69" s="1">
        <v>-25.97599983215332</v>
      </c>
      <c r="DB69" s="1">
        <v>23.402000427246094</v>
      </c>
      <c r="DC69" s="1">
        <v>416.46798706054688</v>
      </c>
      <c r="DD69" s="1">
        <v>2890.594970703125</v>
      </c>
      <c r="DE69" s="1">
        <v>82.516998291015625</v>
      </c>
      <c r="DF69" s="1">
        <v>1277.178955078125</v>
      </c>
      <c r="DG69" s="1">
        <v>5385.009765625</v>
      </c>
      <c r="DH69" s="1">
        <v>398.98098754882812</v>
      </c>
      <c r="DI69" s="1">
        <v>1821.802001953125</v>
      </c>
      <c r="DJ69" s="1">
        <v>33.701000213623047</v>
      </c>
      <c r="DK69" s="1">
        <v>59.118999481201172</v>
      </c>
      <c r="DL69" s="1">
        <v>84.9219970703125</v>
      </c>
      <c r="DM69" s="1">
        <v>151.11799621582031</v>
      </c>
      <c r="DN69" s="1">
        <v>119.47699737548828</v>
      </c>
      <c r="DO69" s="1">
        <v>107.21199798583984</v>
      </c>
      <c r="DP69" s="1">
        <v>129.48800659179688</v>
      </c>
      <c r="DQ69" s="1">
        <v>90.667999267578125</v>
      </c>
      <c r="DR69" s="1">
        <v>77.498001098632812</v>
      </c>
      <c r="DS69" s="1">
        <v>107.50299835205078</v>
      </c>
      <c r="DT69" s="1">
        <v>134.906005859375</v>
      </c>
      <c r="DU69" s="1">
        <v>146.4429931640625</v>
      </c>
      <c r="DV69" s="1">
        <v>191.36199951171875</v>
      </c>
      <c r="DW69" s="1">
        <v>100</v>
      </c>
      <c r="DX69" s="1">
        <v>6.3499999046325684</v>
      </c>
      <c r="DY69" s="1">
        <v>1.1599999666213989</v>
      </c>
      <c r="DZ69" s="1">
        <v>0.41999998688697815</v>
      </c>
      <c r="EA69" s="1">
        <v>3.6700000762939453</v>
      </c>
      <c r="EB69" s="1">
        <v>0.63999998569488525</v>
      </c>
      <c r="EC69" s="1">
        <v>0.31000000238418579</v>
      </c>
      <c r="ED69" s="1">
        <v>1.1499999761581421</v>
      </c>
      <c r="EE69" s="1">
        <v>0.52999997138977051</v>
      </c>
      <c r="EF69" s="1">
        <v>4.3499999046325684</v>
      </c>
      <c r="EG69" s="1">
        <v>2.5699999332427979</v>
      </c>
      <c r="EH69" s="1">
        <v>221.439453125</v>
      </c>
      <c r="EI69" s="1">
        <v>17.502737045288086</v>
      </c>
      <c r="EJ69" s="1">
        <v>20.698509216308594</v>
      </c>
      <c r="EK69" s="1">
        <v>25.555742263793945</v>
      </c>
      <c r="EL69" s="1">
        <v>58.069583892822266</v>
      </c>
      <c r="EM69" s="1">
        <v>46.260807037353516</v>
      </c>
      <c r="EN69" s="1">
        <v>63.045997619628906</v>
      </c>
      <c r="EO69" s="1">
        <v>37.418895721435547</v>
      </c>
      <c r="EP69" s="1">
        <v>70.810691833496094</v>
      </c>
      <c r="EQ69" s="1">
        <v>52.719879150390625</v>
      </c>
      <c r="ER69" s="1">
        <v>58.608135223388672</v>
      </c>
    </row>
    <row r="70" spans="1:148" s="1" customFormat="1" x14ac:dyDescent="0.2">
      <c r="A70" s="1">
        <v>69</v>
      </c>
      <c r="B70" s="1" t="s">
        <v>4</v>
      </c>
      <c r="C70" s="1" t="s">
        <v>438</v>
      </c>
      <c r="D70" s="1" t="s">
        <v>719</v>
      </c>
      <c r="E70" s="1" t="s">
        <v>651</v>
      </c>
      <c r="F70" s="1" t="s">
        <v>720</v>
      </c>
      <c r="G70" s="1">
        <v>15</v>
      </c>
      <c r="H70" s="1">
        <v>1.4970000350444934E-8</v>
      </c>
      <c r="I70" s="1">
        <v>1</v>
      </c>
      <c r="J70" s="1">
        <v>5.9256000518798828</v>
      </c>
      <c r="K70" s="1">
        <v>1.2567000389099121</v>
      </c>
      <c r="L70" s="1">
        <v>10.327500343322754</v>
      </c>
      <c r="M70" s="1">
        <v>2048</v>
      </c>
      <c r="N70" s="1">
        <v>1536</v>
      </c>
      <c r="O70" s="1">
        <v>39.758998870849609</v>
      </c>
      <c r="P70" s="1">
        <v>1.9589999914169312</v>
      </c>
      <c r="Q70" s="1">
        <v>10.244999885559082</v>
      </c>
      <c r="R70" s="1">
        <v>26.271999359130859</v>
      </c>
      <c r="S70" s="1">
        <v>0.54799997806549072</v>
      </c>
      <c r="T70" s="1">
        <v>4.5130000114440918</v>
      </c>
      <c r="U70" s="1">
        <v>9.8929996490478516</v>
      </c>
      <c r="V70" s="1">
        <v>1.7430000305175781</v>
      </c>
      <c r="W70" s="1">
        <v>1.4249999523162842</v>
      </c>
      <c r="X70" s="1">
        <v>-0.22800000011920929</v>
      </c>
      <c r="Y70" s="1">
        <v>0.11299999803304672</v>
      </c>
      <c r="Z70" s="1">
        <v>96.311988830566406</v>
      </c>
      <c r="AA70" s="1">
        <v>-0.23673065006732941</v>
      </c>
      <c r="AB70" s="1">
        <v>0.11732702702283859</v>
      </c>
      <c r="AC70" s="1">
        <v>1.4795665740966797</v>
      </c>
      <c r="AD70" s="1">
        <v>10.271825790405273</v>
      </c>
      <c r="AE70" s="1">
        <v>1.8097436428070068</v>
      </c>
      <c r="AF70" s="1">
        <v>10.63730525970459</v>
      </c>
      <c r="AG70" s="1">
        <v>41.281463623046875</v>
      </c>
      <c r="AH70" s="1">
        <v>4.6858129501342773</v>
      </c>
      <c r="AI70" s="1">
        <v>27.27801513671875</v>
      </c>
      <c r="AJ70" s="1">
        <v>0.56898415088653564</v>
      </c>
      <c r="AK70" s="1">
        <v>2.0340147018432617</v>
      </c>
      <c r="AL70" s="1">
        <v>6.3975000381469727</v>
      </c>
      <c r="AM70" s="1">
        <v>1.9430999755859375</v>
      </c>
      <c r="AN70" s="1">
        <v>0.29249998927116394</v>
      </c>
      <c r="AO70" s="1">
        <v>0.54369997978210449</v>
      </c>
      <c r="AP70" s="1">
        <v>1.7057000398635864</v>
      </c>
      <c r="AQ70" s="1">
        <v>1.0823999643325806</v>
      </c>
      <c r="AR70" s="1">
        <v>3.5353999137878418</v>
      </c>
      <c r="AS70" s="1">
        <v>0.2370000034570694</v>
      </c>
      <c r="AT70" s="1">
        <v>7.4699997901916504E-2</v>
      </c>
      <c r="AU70" s="1">
        <v>-0.11670000106096268</v>
      </c>
      <c r="AV70" s="1">
        <v>3.0999999493360519E-2</v>
      </c>
      <c r="AW70" s="1">
        <v>23</v>
      </c>
      <c r="AX70" s="1">
        <v>-0.31999999284744263</v>
      </c>
      <c r="AY70" s="1">
        <v>0.11599999666213989</v>
      </c>
      <c r="AZ70" s="1">
        <v>1.4839999675750732</v>
      </c>
      <c r="BA70" s="1">
        <v>10.16100025177002</v>
      </c>
      <c r="BB70" s="1">
        <v>1.3489999771118164</v>
      </c>
      <c r="BC70" s="1">
        <v>10.312000274658203</v>
      </c>
      <c r="BD70" s="1">
        <v>37.905998229980469</v>
      </c>
      <c r="BE70" s="1">
        <v>3.9330000877380371</v>
      </c>
      <c r="BF70" s="1">
        <v>26.363000869750977</v>
      </c>
      <c r="BG70" s="1">
        <v>0.5339999794960022</v>
      </c>
      <c r="BH70" s="1">
        <v>1.8470000028610229</v>
      </c>
      <c r="BI70" s="1">
        <v>1513</v>
      </c>
      <c r="BJ70" s="1">
        <v>668</v>
      </c>
      <c r="BK70" s="1">
        <v>8775</v>
      </c>
      <c r="BL70" s="1">
        <v>57806</v>
      </c>
      <c r="BM70" s="1">
        <v>870</v>
      </c>
      <c r="BN70" s="1">
        <v>25263</v>
      </c>
      <c r="BO70" s="1">
        <v>108685</v>
      </c>
      <c r="BP70" s="1">
        <v>8167</v>
      </c>
      <c r="BQ70" s="1">
        <v>37277</v>
      </c>
      <c r="BR70" s="1">
        <v>1519</v>
      </c>
      <c r="BS70" s="1">
        <v>2200</v>
      </c>
      <c r="BT70" s="1">
        <v>1294</v>
      </c>
      <c r="BU70" s="1">
        <v>95</v>
      </c>
      <c r="BV70" s="1">
        <v>275</v>
      </c>
      <c r="BW70" s="1">
        <v>398</v>
      </c>
      <c r="BX70" s="1">
        <v>31</v>
      </c>
      <c r="BY70" s="1">
        <v>271</v>
      </c>
      <c r="BZ70" s="1">
        <v>807</v>
      </c>
      <c r="CA70" s="1">
        <v>155</v>
      </c>
      <c r="CB70" s="1">
        <v>221</v>
      </c>
      <c r="CC70" s="1">
        <v>229</v>
      </c>
      <c r="CD70" s="1">
        <v>80</v>
      </c>
      <c r="CE70" s="1">
        <v>611</v>
      </c>
      <c r="CF70" s="1">
        <v>68</v>
      </c>
      <c r="CG70" s="1">
        <v>209</v>
      </c>
      <c r="CH70" s="1">
        <v>364</v>
      </c>
      <c r="CI70" s="1">
        <v>16</v>
      </c>
      <c r="CJ70" s="1">
        <v>161</v>
      </c>
      <c r="CK70" s="1">
        <v>397</v>
      </c>
      <c r="CL70" s="1">
        <v>104</v>
      </c>
      <c r="CM70" s="1">
        <v>183</v>
      </c>
      <c r="CN70" s="1">
        <v>199</v>
      </c>
      <c r="CO70" s="1">
        <v>89</v>
      </c>
      <c r="CP70" s="1">
        <v>184.34800720214844</v>
      </c>
      <c r="CQ70" s="1">
        <v>8.1499996185302734</v>
      </c>
      <c r="CR70" s="1">
        <v>25.520999908447266</v>
      </c>
      <c r="CS70" s="1">
        <v>38.256999969482422</v>
      </c>
      <c r="CT70" s="1">
        <v>4.5850000381469727</v>
      </c>
      <c r="CU70" s="1">
        <v>21.794000625610352</v>
      </c>
      <c r="CV70" s="1">
        <v>62.421001434326172</v>
      </c>
      <c r="CW70" s="1">
        <v>11.857000350952148</v>
      </c>
      <c r="CX70" s="1">
        <v>20.226999282836914</v>
      </c>
      <c r="CY70" s="1">
        <v>14.802000045776367</v>
      </c>
      <c r="CZ70" s="1">
        <v>5.5910000801086426</v>
      </c>
      <c r="DA70" s="1">
        <v>-33.013999938964844</v>
      </c>
      <c r="DB70" s="1">
        <v>25.25200080871582</v>
      </c>
      <c r="DC70" s="1">
        <v>413.5159912109375</v>
      </c>
      <c r="DD70" s="1">
        <v>2864.5439453125</v>
      </c>
      <c r="DE70" s="1">
        <v>82.425003051757812</v>
      </c>
      <c r="DF70" s="1">
        <v>1243.2900390625</v>
      </c>
      <c r="DG70" s="1">
        <v>5407.7978515625</v>
      </c>
      <c r="DH70" s="1">
        <v>396.69500732421875</v>
      </c>
      <c r="DI70" s="1">
        <v>1847.2430419921875</v>
      </c>
      <c r="DJ70" s="1">
        <v>35.833999633789062</v>
      </c>
      <c r="DK70" s="1">
        <v>67.748001098632812</v>
      </c>
      <c r="DL70" s="1">
        <v>84.9219970703125</v>
      </c>
      <c r="DM70" s="1">
        <v>151.11799621582031</v>
      </c>
      <c r="DN70" s="1">
        <v>119.47699737548828</v>
      </c>
      <c r="DO70" s="1">
        <v>107.23200225830078</v>
      </c>
      <c r="DP70" s="1">
        <v>129.48800659179688</v>
      </c>
      <c r="DQ70" s="1">
        <v>90.674003601074219</v>
      </c>
      <c r="DR70" s="1">
        <v>77.48699951171875</v>
      </c>
      <c r="DS70" s="1">
        <v>107.50800323486328</v>
      </c>
      <c r="DT70" s="1">
        <v>134.92399597167969</v>
      </c>
      <c r="DU70" s="1">
        <v>146.4429931640625</v>
      </c>
      <c r="DV70" s="1">
        <v>191.36199951171875</v>
      </c>
      <c r="DW70" s="1">
        <v>100</v>
      </c>
      <c r="DX70" s="1">
        <v>5.7100000381469727</v>
      </c>
      <c r="DY70" s="1">
        <v>1.1699999570846558</v>
      </c>
      <c r="DZ70" s="1">
        <v>0.41999998688697815</v>
      </c>
      <c r="EA70" s="1">
        <v>3.6700000762939453</v>
      </c>
      <c r="EB70" s="1">
        <v>0.64999997615814209</v>
      </c>
      <c r="EC70" s="1">
        <v>0.31000000238418579</v>
      </c>
      <c r="ED70" s="1">
        <v>1.1599999666213989</v>
      </c>
      <c r="EE70" s="1">
        <v>0.52999997138977051</v>
      </c>
      <c r="EF70" s="1">
        <v>4.2600002288818359</v>
      </c>
      <c r="EG70" s="1">
        <v>2.4000000953674316</v>
      </c>
      <c r="EH70" s="1">
        <v>220.50486755371094</v>
      </c>
      <c r="EI70" s="1">
        <v>15.531542778015137</v>
      </c>
      <c r="EJ70" s="1">
        <v>21.446882247924805</v>
      </c>
      <c r="EK70" s="1">
        <v>25.97920036315918</v>
      </c>
      <c r="EL70" s="1">
        <v>58.667617797851562</v>
      </c>
      <c r="EM70" s="1">
        <v>45.824493408203125</v>
      </c>
      <c r="EN70" s="1">
        <v>65.5750732421875</v>
      </c>
      <c r="EO70" s="1">
        <v>40.399429321289062</v>
      </c>
      <c r="EP70" s="1">
        <v>76.000190734863281</v>
      </c>
      <c r="EQ70" s="1">
        <v>55.475517272949219</v>
      </c>
      <c r="ER70" s="1">
        <v>62.274799346923828</v>
      </c>
    </row>
    <row r="71" spans="1:148" s="1" customFormat="1" x14ac:dyDescent="0.2">
      <c r="A71" s="1">
        <v>70</v>
      </c>
      <c r="B71" s="1" t="s">
        <v>4</v>
      </c>
      <c r="C71" s="1" t="s">
        <v>438</v>
      </c>
      <c r="D71" s="1" t="s">
        <v>721</v>
      </c>
      <c r="E71" s="1" t="s">
        <v>651</v>
      </c>
      <c r="F71" s="1" t="s">
        <v>722</v>
      </c>
      <c r="G71" s="1">
        <v>15</v>
      </c>
      <c r="H71" s="1">
        <v>1.4970000350444934E-8</v>
      </c>
      <c r="I71" s="1">
        <v>1</v>
      </c>
      <c r="J71" s="1">
        <v>5.7280001640319824</v>
      </c>
      <c r="K71" s="1">
        <v>1.1373000144958496</v>
      </c>
      <c r="L71" s="1">
        <v>10.328000068664551</v>
      </c>
      <c r="M71" s="1">
        <v>2048</v>
      </c>
      <c r="N71" s="1">
        <v>1536</v>
      </c>
      <c r="O71" s="1">
        <v>39.980998992919922</v>
      </c>
      <c r="P71" s="1">
        <v>1.9809999465942383</v>
      </c>
      <c r="Q71" s="1">
        <v>10.36299991607666</v>
      </c>
      <c r="R71" s="1">
        <v>25.839000701904297</v>
      </c>
      <c r="S71" s="1">
        <v>0.57899999618530273</v>
      </c>
      <c r="T71" s="1">
        <v>4.3850002288818359</v>
      </c>
      <c r="U71" s="1">
        <v>9.7969999313354492</v>
      </c>
      <c r="V71" s="1">
        <v>1.8639999628067017</v>
      </c>
      <c r="W71" s="1">
        <v>1.3760000467300415</v>
      </c>
      <c r="X71" s="1">
        <v>0.42500001192092896</v>
      </c>
      <c r="Y71" s="1">
        <v>9.7999997437000275E-2</v>
      </c>
      <c r="Z71" s="1">
        <v>96.487007141113281</v>
      </c>
      <c r="AA71" s="1">
        <v>0.44047379493713379</v>
      </c>
      <c r="AB71" s="1">
        <v>0.1015680730342865</v>
      </c>
      <c r="AC71" s="1">
        <v>1.4260988235473633</v>
      </c>
      <c r="AD71" s="1">
        <v>10.153698921203613</v>
      </c>
      <c r="AE71" s="1">
        <v>1.9318662881851196</v>
      </c>
      <c r="AF71" s="1">
        <v>10.74030590057373</v>
      </c>
      <c r="AG71" s="1">
        <v>41.436664581298828</v>
      </c>
      <c r="AH71" s="1">
        <v>4.5446538925170898</v>
      </c>
      <c r="AI71" s="1">
        <v>26.779769897460938</v>
      </c>
      <c r="AJ71" s="1">
        <v>0.60008078813552856</v>
      </c>
      <c r="AK71" s="1">
        <v>2.0531260967254639</v>
      </c>
      <c r="AL71" s="1">
        <v>6.4268999099731445</v>
      </c>
      <c r="AM71" s="1">
        <v>1.9635000228881836</v>
      </c>
      <c r="AN71" s="1">
        <v>0.28209999203681946</v>
      </c>
      <c r="AO71" s="1">
        <v>0.58090001344680786</v>
      </c>
      <c r="AP71" s="1">
        <v>1.6873999834060669</v>
      </c>
      <c r="AQ71" s="1">
        <v>1.0506000518798828</v>
      </c>
      <c r="AR71" s="1">
        <v>3.4737000465393066</v>
      </c>
      <c r="AS71" s="1">
        <v>0.23939999938011169</v>
      </c>
      <c r="AT71" s="1">
        <v>7.8800000250339508E-2</v>
      </c>
      <c r="AU71" s="1">
        <v>0.21369999647140503</v>
      </c>
      <c r="AV71" s="1">
        <v>2.6399999856948853E-2</v>
      </c>
      <c r="AW71" s="1">
        <v>23</v>
      </c>
      <c r="AX71" s="1">
        <v>0.59899997711181641</v>
      </c>
      <c r="AY71" s="1">
        <v>0.10000000149011612</v>
      </c>
      <c r="AZ71" s="1">
        <v>1.4320000410079956</v>
      </c>
      <c r="BA71" s="1">
        <v>10.060999870300293</v>
      </c>
      <c r="BB71" s="1">
        <v>1.4450000524520874</v>
      </c>
      <c r="BC71" s="1">
        <v>10.442000389099121</v>
      </c>
      <c r="BD71" s="1">
        <v>38.129001617431641</v>
      </c>
      <c r="BE71" s="1">
        <v>3.8210000991821289</v>
      </c>
      <c r="BF71" s="1">
        <v>25.923999786376953</v>
      </c>
      <c r="BG71" s="1">
        <v>0.56499999761581421</v>
      </c>
      <c r="BH71" s="1">
        <v>1.8680000305175781</v>
      </c>
      <c r="BI71" s="1">
        <v>1771</v>
      </c>
      <c r="BJ71" s="1">
        <v>649</v>
      </c>
      <c r="BK71" s="1">
        <v>8553</v>
      </c>
      <c r="BL71" s="1">
        <v>57186</v>
      </c>
      <c r="BM71" s="1">
        <v>934</v>
      </c>
      <c r="BN71" s="1">
        <v>25579</v>
      </c>
      <c r="BO71" s="1">
        <v>109223</v>
      </c>
      <c r="BP71" s="1">
        <v>7945</v>
      </c>
      <c r="BQ71" s="1">
        <v>36672</v>
      </c>
      <c r="BR71" s="1">
        <v>1547</v>
      </c>
      <c r="BS71" s="1">
        <v>2197</v>
      </c>
      <c r="BT71" s="1">
        <v>780</v>
      </c>
      <c r="BU71" s="1">
        <v>118</v>
      </c>
      <c r="BV71" s="1">
        <v>323</v>
      </c>
      <c r="BW71" s="1">
        <v>348</v>
      </c>
      <c r="BX71" s="1">
        <v>31</v>
      </c>
      <c r="BY71" s="1">
        <v>290</v>
      </c>
      <c r="BZ71" s="1">
        <v>783</v>
      </c>
      <c r="CA71" s="1">
        <v>151</v>
      </c>
      <c r="CB71" s="1">
        <v>224</v>
      </c>
      <c r="CC71" s="1">
        <v>206</v>
      </c>
      <c r="CD71" s="1">
        <v>72</v>
      </c>
      <c r="CE71" s="1">
        <v>408</v>
      </c>
      <c r="CF71" s="1">
        <v>95</v>
      </c>
      <c r="CG71" s="1">
        <v>208</v>
      </c>
      <c r="CH71" s="1">
        <v>356</v>
      </c>
      <c r="CI71" s="1">
        <v>21</v>
      </c>
      <c r="CJ71" s="1">
        <v>144</v>
      </c>
      <c r="CK71" s="1">
        <v>327</v>
      </c>
      <c r="CL71" s="1">
        <v>107</v>
      </c>
      <c r="CM71" s="1">
        <v>187</v>
      </c>
      <c r="CN71" s="1">
        <v>205</v>
      </c>
      <c r="CO71" s="1">
        <v>70</v>
      </c>
      <c r="CP71" s="1">
        <v>115.44000244140625</v>
      </c>
      <c r="CQ71" s="1">
        <v>10.649999618530273</v>
      </c>
      <c r="CR71" s="1">
        <v>28.85099983215332</v>
      </c>
      <c r="CS71" s="1">
        <v>35.165000915527344</v>
      </c>
      <c r="CT71" s="1">
        <v>5.1230001449584961</v>
      </c>
      <c r="CU71" s="1">
        <v>21.957000732421875</v>
      </c>
      <c r="CV71" s="1">
        <v>57.970001220703125</v>
      </c>
      <c r="CW71" s="1">
        <v>11.956999778747559</v>
      </c>
      <c r="CX71" s="1">
        <v>20.576999664306641</v>
      </c>
      <c r="CY71" s="1">
        <v>13.718000411987305</v>
      </c>
      <c r="CZ71" s="1">
        <v>4.7430000305175781</v>
      </c>
      <c r="DA71" s="1">
        <v>61.707000732421875</v>
      </c>
      <c r="DB71" s="1">
        <v>21.801000595092773</v>
      </c>
      <c r="DC71" s="1">
        <v>399.07101440429688</v>
      </c>
      <c r="DD71" s="1">
        <v>2836.367919921875</v>
      </c>
      <c r="DE71" s="1">
        <v>88.287002563476562</v>
      </c>
      <c r="DF71" s="1">
        <v>1258.9749755859375</v>
      </c>
      <c r="DG71" s="1">
        <v>5439.5078125</v>
      </c>
      <c r="DH71" s="1">
        <v>385.4840087890625</v>
      </c>
      <c r="DI71" s="1">
        <v>1816.5269775390625</v>
      </c>
      <c r="DJ71" s="1">
        <v>37.851001739501953</v>
      </c>
      <c r="DK71" s="1">
        <v>68.496002197265625</v>
      </c>
      <c r="DL71" s="1">
        <v>83.430000305175781</v>
      </c>
      <c r="DM71" s="1">
        <v>151.11799621582031</v>
      </c>
      <c r="DN71" s="1">
        <v>119.47699737548828</v>
      </c>
      <c r="DO71" s="1">
        <v>107.20200347900391</v>
      </c>
      <c r="DP71" s="1">
        <v>129.48800659179688</v>
      </c>
      <c r="DQ71" s="1">
        <v>90.683998107910156</v>
      </c>
      <c r="DR71" s="1">
        <v>77.498001098632812</v>
      </c>
      <c r="DS71" s="1">
        <v>107.48200225830078</v>
      </c>
      <c r="DT71" s="1">
        <v>134.94000244140625</v>
      </c>
      <c r="DU71" s="1">
        <v>146.4429931640625</v>
      </c>
      <c r="DV71" s="1">
        <v>191.36199951171875</v>
      </c>
      <c r="DW71" s="1">
        <v>8.7299995422363281</v>
      </c>
      <c r="DX71" s="1">
        <v>6.7300000190734863</v>
      </c>
      <c r="DY71" s="1">
        <v>1.2100000381469727</v>
      </c>
      <c r="DZ71" s="1">
        <v>0.43000000715255737</v>
      </c>
      <c r="EA71" s="1">
        <v>3.5499999523162842</v>
      </c>
      <c r="EB71" s="1">
        <v>0.63999998569488525</v>
      </c>
      <c r="EC71" s="1">
        <v>0.31000000238418579</v>
      </c>
      <c r="ED71" s="1">
        <v>1.1799999475479126</v>
      </c>
      <c r="EE71" s="1">
        <v>0.52999997138977051</v>
      </c>
      <c r="EF71" s="1">
        <v>4.0100002288818359</v>
      </c>
      <c r="EG71" s="1">
        <v>2.3599998950958252</v>
      </c>
      <c r="EH71" s="1">
        <v>174.49263000488281</v>
      </c>
      <c r="EI71" s="1">
        <v>17.754587173461914</v>
      </c>
      <c r="EJ71" s="1">
        <v>22.803199768066406</v>
      </c>
      <c r="EK71" s="1">
        <v>24.907241821289062</v>
      </c>
      <c r="EL71" s="1">
        <v>62.014183044433594</v>
      </c>
      <c r="EM71" s="1">
        <v>45.995536804199219</v>
      </c>
      <c r="EN71" s="1">
        <v>63.193881988525391</v>
      </c>
      <c r="EO71" s="1">
        <v>40.569431304931641</v>
      </c>
      <c r="EP71" s="1">
        <v>76.654914855957031</v>
      </c>
      <c r="EQ71" s="1">
        <v>53.405570983886719</v>
      </c>
      <c r="ER71" s="1">
        <v>57.358020782470703</v>
      </c>
    </row>
    <row r="72" spans="1:148" s="1" customFormat="1" x14ac:dyDescent="0.2">
      <c r="A72" s="1">
        <v>71</v>
      </c>
      <c r="B72" s="1" t="s">
        <v>4</v>
      </c>
      <c r="C72" s="1" t="s">
        <v>438</v>
      </c>
      <c r="D72" s="1" t="s">
        <v>723</v>
      </c>
      <c r="E72" s="1" t="s">
        <v>651</v>
      </c>
      <c r="F72" s="1" t="s">
        <v>724</v>
      </c>
      <c r="G72" s="1">
        <v>15</v>
      </c>
      <c r="H72" s="1">
        <v>1.4970000350444934E-8</v>
      </c>
      <c r="I72" s="1">
        <v>1</v>
      </c>
      <c r="J72" s="1">
        <v>5.5710000991821289</v>
      </c>
      <c r="K72" s="1">
        <v>1.0765000581741333</v>
      </c>
      <c r="L72" s="1">
        <v>10.329999923706055</v>
      </c>
      <c r="M72" s="1">
        <v>2048</v>
      </c>
      <c r="N72" s="1">
        <v>1536</v>
      </c>
      <c r="O72" s="1">
        <v>39.602001190185547</v>
      </c>
      <c r="P72" s="1">
        <v>2.0039999485015869</v>
      </c>
      <c r="Q72" s="1">
        <v>10.550000190734863</v>
      </c>
      <c r="R72" s="1">
        <v>26.044000625610352</v>
      </c>
      <c r="S72" s="1">
        <v>0.51700001955032349</v>
      </c>
      <c r="T72" s="1">
        <v>4.4829998016357422</v>
      </c>
      <c r="U72" s="1">
        <v>9.7910003662109375</v>
      </c>
      <c r="V72" s="1">
        <v>1.8229999542236328</v>
      </c>
      <c r="W72" s="1">
        <v>1.4160000085830688</v>
      </c>
      <c r="X72" s="1">
        <v>-0.2669999897480011</v>
      </c>
      <c r="Y72" s="1">
        <v>0.10000000149011612</v>
      </c>
      <c r="Z72" s="1">
        <v>96.152000427246094</v>
      </c>
      <c r="AA72" s="1">
        <v>-0.27768531441688538</v>
      </c>
      <c r="AB72" s="1">
        <v>0.10400199890136719</v>
      </c>
      <c r="AC72" s="1">
        <v>1.4726682901382446</v>
      </c>
      <c r="AD72" s="1">
        <v>10.182835578918457</v>
      </c>
      <c r="AE72" s="1">
        <v>1.89595627784729</v>
      </c>
      <c r="AF72" s="1">
        <v>10.972210884094238</v>
      </c>
      <c r="AG72" s="1">
        <v>41.186870574951172</v>
      </c>
      <c r="AH72" s="1">
        <v>4.6624093055725098</v>
      </c>
      <c r="AI72" s="1">
        <v>27.086280822753906</v>
      </c>
      <c r="AJ72" s="1">
        <v>0.53769034147262573</v>
      </c>
      <c r="AK72" s="1">
        <v>2.0841999053955078</v>
      </c>
      <c r="AL72" s="1">
        <v>6.372499942779541</v>
      </c>
      <c r="AM72" s="1">
        <v>2.0009000301361084</v>
      </c>
      <c r="AN72" s="1">
        <v>0.2906000018119812</v>
      </c>
      <c r="AO72" s="1">
        <v>0.56870001554489136</v>
      </c>
      <c r="AP72" s="1">
        <v>1.6880999803543091</v>
      </c>
      <c r="AQ72" s="1">
        <v>1.0753999948501587</v>
      </c>
      <c r="AR72" s="1">
        <v>3.5048999786376953</v>
      </c>
      <c r="AS72" s="1">
        <v>0.24250000715255737</v>
      </c>
      <c r="AT72" s="1">
        <v>7.0500001311302185E-2</v>
      </c>
      <c r="AU72" s="1">
        <v>-0.13660000264644623</v>
      </c>
      <c r="AV72" s="1">
        <v>2.7400000020861626E-2</v>
      </c>
      <c r="AW72" s="1">
        <v>23</v>
      </c>
      <c r="AX72" s="1">
        <v>-0.375</v>
      </c>
      <c r="AY72" s="1">
        <v>0.10300000011920929</v>
      </c>
      <c r="AZ72" s="1">
        <v>1.4739999771118164</v>
      </c>
      <c r="BA72" s="1">
        <v>10.053999900817871</v>
      </c>
      <c r="BB72" s="1">
        <v>1.4129999876022339</v>
      </c>
      <c r="BC72" s="1">
        <v>10.625</v>
      </c>
      <c r="BD72" s="1">
        <v>37.720001220703125</v>
      </c>
      <c r="BE72" s="1">
        <v>3.9100000858306885</v>
      </c>
      <c r="BF72" s="1">
        <v>26.128999710083008</v>
      </c>
      <c r="BG72" s="1">
        <v>0.50400000810623169</v>
      </c>
      <c r="BH72" s="1">
        <v>1.8890000581741333</v>
      </c>
      <c r="BI72" s="1">
        <v>1475</v>
      </c>
      <c r="BJ72" s="1">
        <v>661</v>
      </c>
      <c r="BK72" s="1">
        <v>8718</v>
      </c>
      <c r="BL72" s="1">
        <v>57229</v>
      </c>
      <c r="BM72" s="1">
        <v>912</v>
      </c>
      <c r="BN72" s="1">
        <v>26004</v>
      </c>
      <c r="BO72" s="1">
        <v>108152</v>
      </c>
      <c r="BP72" s="1">
        <v>8100</v>
      </c>
      <c r="BQ72" s="1">
        <v>36916</v>
      </c>
      <c r="BR72" s="1">
        <v>1464</v>
      </c>
      <c r="BS72" s="1">
        <v>2233</v>
      </c>
      <c r="BT72" s="1">
        <v>1263</v>
      </c>
      <c r="BU72" s="1">
        <v>112</v>
      </c>
      <c r="BV72" s="1">
        <v>271</v>
      </c>
      <c r="BW72" s="1">
        <v>392</v>
      </c>
      <c r="BX72" s="1">
        <v>29</v>
      </c>
      <c r="BY72" s="1">
        <v>269</v>
      </c>
      <c r="BZ72" s="1">
        <v>845</v>
      </c>
      <c r="CA72" s="1">
        <v>133</v>
      </c>
      <c r="CB72" s="1">
        <v>188</v>
      </c>
      <c r="CC72" s="1">
        <v>230</v>
      </c>
      <c r="CD72" s="1">
        <v>82</v>
      </c>
      <c r="CE72" s="1">
        <v>653</v>
      </c>
      <c r="CF72" s="1">
        <v>103</v>
      </c>
      <c r="CG72" s="1">
        <v>217</v>
      </c>
      <c r="CH72" s="1">
        <v>397</v>
      </c>
      <c r="CI72" s="1">
        <v>20</v>
      </c>
      <c r="CJ72" s="1">
        <v>151</v>
      </c>
      <c r="CK72" s="1">
        <v>340</v>
      </c>
      <c r="CL72" s="1">
        <v>98</v>
      </c>
      <c r="CM72" s="1">
        <v>181</v>
      </c>
      <c r="CN72" s="1">
        <v>207</v>
      </c>
      <c r="CO72" s="1">
        <v>71</v>
      </c>
      <c r="CP72" s="1">
        <v>186.11199951171875</v>
      </c>
      <c r="CQ72" s="1">
        <v>10.75</v>
      </c>
      <c r="CR72" s="1">
        <v>25.481000900268555</v>
      </c>
      <c r="CS72" s="1">
        <v>39.430000305175781</v>
      </c>
      <c r="CT72" s="1">
        <v>4.8309998512268066</v>
      </c>
      <c r="CU72" s="1">
        <v>21.208000183105469</v>
      </c>
      <c r="CV72" s="1">
        <v>61.985000610351562</v>
      </c>
      <c r="CW72" s="1">
        <v>10.800000190734863</v>
      </c>
      <c r="CX72" s="1">
        <v>18.454999923706055</v>
      </c>
      <c r="CY72" s="1">
        <v>14.97700023651123</v>
      </c>
      <c r="CZ72" s="1">
        <v>5.1519999504089355</v>
      </c>
      <c r="DA72" s="1">
        <v>-38.578998565673828</v>
      </c>
      <c r="DB72" s="1">
        <v>22.301000595092773</v>
      </c>
      <c r="DC72" s="1">
        <v>410.70199584960938</v>
      </c>
      <c r="DD72" s="1">
        <v>2834.27294921875</v>
      </c>
      <c r="DE72" s="1">
        <v>86.378997802734375</v>
      </c>
      <c r="DF72" s="1">
        <v>1281.041015625</v>
      </c>
      <c r="DG72" s="1">
        <v>5381.23095703125</v>
      </c>
      <c r="DH72" s="1">
        <v>394.39801025390625</v>
      </c>
      <c r="DI72" s="1">
        <v>1830.89501953125</v>
      </c>
      <c r="DJ72" s="1">
        <v>33.825000762939453</v>
      </c>
      <c r="DK72" s="1">
        <v>69.287002563476562</v>
      </c>
      <c r="DL72" s="1">
        <v>84.9219970703125</v>
      </c>
      <c r="DM72" s="1">
        <v>151.11799621582031</v>
      </c>
      <c r="DN72" s="1">
        <v>119.47699737548828</v>
      </c>
      <c r="DO72" s="1">
        <v>107.20200347900391</v>
      </c>
      <c r="DP72" s="1">
        <v>129.48800659179688</v>
      </c>
      <c r="DQ72" s="1">
        <v>90.674003601074219</v>
      </c>
      <c r="DR72" s="1">
        <v>77.48699951171875</v>
      </c>
      <c r="DS72" s="1">
        <v>107.49800109863281</v>
      </c>
      <c r="DT72" s="1">
        <v>134.89300537109375</v>
      </c>
      <c r="DU72" s="1">
        <v>146.4429931640625</v>
      </c>
      <c r="DV72" s="1">
        <v>191.36199951171875</v>
      </c>
      <c r="DW72" s="1">
        <v>100</v>
      </c>
      <c r="DX72" s="1">
        <v>6.6399998664855957</v>
      </c>
      <c r="DY72" s="1">
        <v>1.1799999475479126</v>
      </c>
      <c r="DZ72" s="1">
        <v>0.43000000715255737</v>
      </c>
      <c r="EA72" s="1">
        <v>3.5899999141693115</v>
      </c>
      <c r="EB72" s="1">
        <v>0.63999998569488525</v>
      </c>
      <c r="EC72" s="1">
        <v>0.31000000238418579</v>
      </c>
      <c r="ED72" s="1">
        <v>1.1599999666213989</v>
      </c>
      <c r="EE72" s="1">
        <v>0.52999997138977051</v>
      </c>
      <c r="EF72" s="1">
        <v>4.4600000381469727</v>
      </c>
      <c r="EG72" s="1">
        <v>2.3499999046325684</v>
      </c>
      <c r="EH72" s="1">
        <v>221.55734252929688</v>
      </c>
      <c r="EI72" s="1">
        <v>17.837747573852539</v>
      </c>
      <c r="EJ72" s="1">
        <v>21.430070877075195</v>
      </c>
      <c r="EK72" s="1">
        <v>26.374465942382812</v>
      </c>
      <c r="EL72" s="1">
        <v>60.220909118652344</v>
      </c>
      <c r="EM72" s="1">
        <v>45.204227447509766</v>
      </c>
      <c r="EN72" s="1">
        <v>65.345649719238281</v>
      </c>
      <c r="EO72" s="1">
        <v>38.556682586669922</v>
      </c>
      <c r="EP72" s="1">
        <v>72.594879150390625</v>
      </c>
      <c r="EQ72" s="1">
        <v>55.802494049072266</v>
      </c>
      <c r="ER72" s="1">
        <v>59.779941558837891</v>
      </c>
    </row>
    <row r="73" spans="1:148" s="1" customFormat="1" x14ac:dyDescent="0.2">
      <c r="A73" s="1">
        <v>72</v>
      </c>
      <c r="B73" s="1" t="s">
        <v>4</v>
      </c>
      <c r="C73" s="1" t="s">
        <v>438</v>
      </c>
      <c r="D73" s="1" t="s">
        <v>725</v>
      </c>
      <c r="E73" s="1" t="s">
        <v>651</v>
      </c>
      <c r="F73" s="1" t="s">
        <v>726</v>
      </c>
      <c r="G73" s="1">
        <v>15</v>
      </c>
      <c r="H73" s="1">
        <v>1.4970000350444934E-8</v>
      </c>
      <c r="I73" s="1">
        <v>1</v>
      </c>
      <c r="J73" s="1">
        <v>5.4251999855041504</v>
      </c>
      <c r="K73" s="1">
        <v>1.0586999654769897</v>
      </c>
      <c r="L73" s="1">
        <v>10.329999923706055</v>
      </c>
      <c r="M73" s="1">
        <v>2048</v>
      </c>
      <c r="N73" s="1">
        <v>1536</v>
      </c>
      <c r="O73" s="1">
        <v>39.582000732421875</v>
      </c>
      <c r="P73" s="1">
        <v>2.0109999179840088</v>
      </c>
      <c r="Q73" s="1">
        <v>10.720000267028809</v>
      </c>
      <c r="R73" s="1">
        <v>25.882999420166016</v>
      </c>
      <c r="S73" s="1">
        <v>0.52300000190734863</v>
      </c>
      <c r="T73" s="1">
        <v>4.379000186920166</v>
      </c>
      <c r="U73" s="1">
        <v>9.939000129699707</v>
      </c>
      <c r="V73" s="1">
        <v>1.75</v>
      </c>
      <c r="W73" s="1">
        <v>1.4490000009536743</v>
      </c>
      <c r="X73" s="1">
        <v>-0.24300000071525574</v>
      </c>
      <c r="Y73" s="1">
        <v>0.11699999868869781</v>
      </c>
      <c r="Z73" s="1">
        <v>96.185997009277344</v>
      </c>
      <c r="AA73" s="1">
        <v>-0.25263550877571106</v>
      </c>
      <c r="AB73" s="1">
        <v>0.12163933366537094</v>
      </c>
      <c r="AC73" s="1">
        <v>1.5064562559127808</v>
      </c>
      <c r="AD73" s="1">
        <v>10.333105087280273</v>
      </c>
      <c r="AE73" s="1">
        <v>1.8193917274475098</v>
      </c>
      <c r="AF73" s="1">
        <v>11.145073890686035</v>
      </c>
      <c r="AG73" s="1">
        <v>41.151519775390625</v>
      </c>
      <c r="AH73" s="1">
        <v>4.5526375770568848</v>
      </c>
      <c r="AI73" s="1">
        <v>26.909320831298828</v>
      </c>
      <c r="AJ73" s="1">
        <v>0.54373818635940552</v>
      </c>
      <c r="AK73" s="1">
        <v>2.0907406806945801</v>
      </c>
      <c r="AL73" s="1">
        <v>6.3649997711181641</v>
      </c>
      <c r="AM73" s="1">
        <v>2.0318000316619873</v>
      </c>
      <c r="AN73" s="1">
        <v>0.29730001091957092</v>
      </c>
      <c r="AO73" s="1">
        <v>0.54570001363754272</v>
      </c>
      <c r="AP73" s="1">
        <v>1.7124999761581421</v>
      </c>
      <c r="AQ73" s="1">
        <v>1.0498000383377075</v>
      </c>
      <c r="AR73" s="1">
        <v>3.4809000492095947</v>
      </c>
      <c r="AS73" s="1">
        <v>0.24320000410079956</v>
      </c>
      <c r="AT73" s="1">
        <v>7.1199998259544373E-2</v>
      </c>
      <c r="AU73" s="1">
        <v>-0.12409999966621399</v>
      </c>
      <c r="AV73" s="1">
        <v>3.2000001519918442E-2</v>
      </c>
      <c r="AW73" s="1">
        <v>23</v>
      </c>
      <c r="AX73" s="1">
        <v>-0.34000000357627869</v>
      </c>
      <c r="AY73" s="1">
        <v>0.11999999731779099</v>
      </c>
      <c r="AZ73" s="1">
        <v>1.5089999437332153</v>
      </c>
      <c r="BA73" s="1">
        <v>10.204000473022461</v>
      </c>
      <c r="BB73" s="1">
        <v>1.3580000400543213</v>
      </c>
      <c r="BC73" s="1">
        <v>10.812000274658203</v>
      </c>
      <c r="BD73" s="1">
        <v>37.708999633789062</v>
      </c>
      <c r="BE73" s="1">
        <v>3.8229999542236328</v>
      </c>
      <c r="BF73" s="1">
        <v>25.964000701904297</v>
      </c>
      <c r="BG73" s="1">
        <v>0.50999999046325684</v>
      </c>
      <c r="BH73" s="1">
        <v>1.8949999809265137</v>
      </c>
      <c r="BI73" s="1">
        <v>1525</v>
      </c>
      <c r="BJ73" s="1">
        <v>727</v>
      </c>
      <c r="BK73" s="1">
        <v>8899</v>
      </c>
      <c r="BL73" s="1">
        <v>58031</v>
      </c>
      <c r="BM73" s="1">
        <v>880</v>
      </c>
      <c r="BN73" s="1">
        <v>26473</v>
      </c>
      <c r="BO73" s="1">
        <v>108105</v>
      </c>
      <c r="BP73" s="1">
        <v>7927</v>
      </c>
      <c r="BQ73" s="1">
        <v>36697</v>
      </c>
      <c r="BR73" s="1">
        <v>1434</v>
      </c>
      <c r="BS73" s="1">
        <v>2250</v>
      </c>
      <c r="BT73" s="1">
        <v>1339</v>
      </c>
      <c r="BU73" s="1">
        <v>113</v>
      </c>
      <c r="BV73" s="1">
        <v>259</v>
      </c>
      <c r="BW73" s="1">
        <v>369</v>
      </c>
      <c r="BX73" s="1">
        <v>31</v>
      </c>
      <c r="BY73" s="1">
        <v>268</v>
      </c>
      <c r="BZ73" s="1">
        <v>823</v>
      </c>
      <c r="CA73" s="1">
        <v>128</v>
      </c>
      <c r="CB73" s="1">
        <v>199</v>
      </c>
      <c r="CC73" s="1">
        <v>216</v>
      </c>
      <c r="CD73" s="1">
        <v>94</v>
      </c>
      <c r="CE73" s="1">
        <v>603</v>
      </c>
      <c r="CF73" s="1">
        <v>93</v>
      </c>
      <c r="CG73" s="1">
        <v>221</v>
      </c>
      <c r="CH73" s="1">
        <v>381</v>
      </c>
      <c r="CI73" s="1">
        <v>20</v>
      </c>
      <c r="CJ73" s="1">
        <v>174</v>
      </c>
      <c r="CK73" s="1">
        <v>349</v>
      </c>
      <c r="CL73" s="1">
        <v>101</v>
      </c>
      <c r="CM73" s="1">
        <v>182</v>
      </c>
      <c r="CN73" s="1">
        <v>165</v>
      </c>
      <c r="CO73" s="1">
        <v>67</v>
      </c>
      <c r="CP73" s="1">
        <v>187.57000732421875</v>
      </c>
      <c r="CQ73" s="1">
        <v>10.300000190734863</v>
      </c>
      <c r="CR73" s="1">
        <v>24.76099967956543</v>
      </c>
      <c r="CS73" s="1">
        <v>37.448001861572266</v>
      </c>
      <c r="CT73" s="1">
        <v>5.0149998664855957</v>
      </c>
      <c r="CU73" s="1">
        <v>22.266000747680664</v>
      </c>
      <c r="CV73" s="1">
        <v>61.166999816894531</v>
      </c>
      <c r="CW73" s="1">
        <v>10.871999740600586</v>
      </c>
      <c r="CX73" s="1">
        <v>19.062000274658203</v>
      </c>
      <c r="CY73" s="1">
        <v>13.609000205993652</v>
      </c>
      <c r="CZ73" s="1">
        <v>5.494999885559082</v>
      </c>
      <c r="DA73" s="1">
        <v>-35.034999847412109</v>
      </c>
      <c r="DB73" s="1">
        <v>26.052000045776367</v>
      </c>
      <c r="DC73" s="1">
        <v>420.4840087890625</v>
      </c>
      <c r="DD73" s="1">
        <v>2876.700927734375</v>
      </c>
      <c r="DE73" s="1">
        <v>82.994003295898438</v>
      </c>
      <c r="DF73" s="1">
        <v>1303.508056640625</v>
      </c>
      <c r="DG73" s="1">
        <v>5379.66796875</v>
      </c>
      <c r="DH73" s="1">
        <v>385.66900634765625</v>
      </c>
      <c r="DI73" s="1">
        <v>1819.2960205078125</v>
      </c>
      <c r="DJ73" s="1">
        <v>34.193000793457031</v>
      </c>
      <c r="DK73" s="1">
        <v>69.511001586914062</v>
      </c>
      <c r="DL73" s="1">
        <v>84.9219970703125</v>
      </c>
      <c r="DM73" s="1">
        <v>151.11799621582031</v>
      </c>
      <c r="DN73" s="1">
        <v>119.47699737548828</v>
      </c>
      <c r="DO73" s="1">
        <v>107.20700073242188</v>
      </c>
      <c r="DP73" s="1">
        <v>129.50399780273438</v>
      </c>
      <c r="DQ73" s="1">
        <v>90.683998107910156</v>
      </c>
      <c r="DR73" s="1">
        <v>77.498001098632812</v>
      </c>
      <c r="DS73" s="1">
        <v>107.50299835205078</v>
      </c>
      <c r="DT73" s="1">
        <v>134.90199279785156</v>
      </c>
      <c r="DU73" s="1">
        <v>146.4429931640625</v>
      </c>
      <c r="DV73" s="1">
        <v>191.36199951171875</v>
      </c>
      <c r="DW73" s="1">
        <v>100</v>
      </c>
      <c r="DX73" s="1">
        <v>5.8600001335144043</v>
      </c>
      <c r="DY73" s="1">
        <v>1.1599999666213989</v>
      </c>
      <c r="DZ73" s="1">
        <v>0.41999998688697815</v>
      </c>
      <c r="EA73" s="1">
        <v>3.6700000762939453</v>
      </c>
      <c r="EB73" s="1">
        <v>0.62999999523162842</v>
      </c>
      <c r="EC73" s="1">
        <v>0.31000000238418579</v>
      </c>
      <c r="ED73" s="1">
        <v>1.1699999570846558</v>
      </c>
      <c r="EE73" s="1">
        <v>0.52999997138977051</v>
      </c>
      <c r="EF73" s="1">
        <v>4.3400001525878906</v>
      </c>
      <c r="EG73" s="1">
        <v>2.3599998950958252</v>
      </c>
      <c r="EH73" s="1">
        <v>222.42349243164062</v>
      </c>
      <c r="EI73" s="1">
        <v>17.460409164428711</v>
      </c>
      <c r="EJ73" s="1">
        <v>21.125133514404297</v>
      </c>
      <c r="EK73" s="1">
        <v>25.703048706054688</v>
      </c>
      <c r="EL73" s="1">
        <v>61.357021331787109</v>
      </c>
      <c r="EM73" s="1">
        <v>46.31805419921875</v>
      </c>
      <c r="EN73" s="1">
        <v>64.913040161132812</v>
      </c>
      <c r="EO73" s="1">
        <v>38.684989929199219</v>
      </c>
      <c r="EP73" s="1">
        <v>73.779075622558594</v>
      </c>
      <c r="EQ73" s="1">
        <v>53.192977905273438</v>
      </c>
      <c r="ER73" s="1">
        <v>61.737834930419922</v>
      </c>
    </row>
    <row r="74" spans="1:148" x14ac:dyDescent="0.2">
      <c r="A74">
        <v>73</v>
      </c>
      <c r="B74" t="s">
        <v>4</v>
      </c>
      <c r="C74" t="s">
        <v>438</v>
      </c>
      <c r="D74" t="s">
        <v>439</v>
      </c>
      <c r="E74" t="s">
        <v>651</v>
      </c>
      <c r="F74" t="s">
        <v>727</v>
      </c>
      <c r="G74">
        <v>15</v>
      </c>
      <c r="H74">
        <v>1.4979999463093918E-8</v>
      </c>
      <c r="I74">
        <v>1</v>
      </c>
      <c r="J74">
        <v>29.237800598144531</v>
      </c>
      <c r="K74">
        <v>-35.643299102783203</v>
      </c>
      <c r="L74">
        <v>10.192000389099121</v>
      </c>
      <c r="M74">
        <v>2048</v>
      </c>
      <c r="N74">
        <v>1536</v>
      </c>
      <c r="O74">
        <v>39.582000732421875</v>
      </c>
      <c r="P74">
        <v>5.0850000381469727</v>
      </c>
      <c r="Q74">
        <v>13.041000366210938</v>
      </c>
      <c r="R74">
        <v>11.109000205993652</v>
      </c>
      <c r="S74">
        <v>0.15000000596046448</v>
      </c>
      <c r="T74">
        <v>13.036999702453613</v>
      </c>
      <c r="U74">
        <v>11.104000091552734</v>
      </c>
      <c r="V74">
        <v>2.4549999237060547</v>
      </c>
      <c r="W74">
        <v>0.94199997186660767</v>
      </c>
      <c r="X74">
        <v>-0.49099999666213989</v>
      </c>
      <c r="Y74">
        <v>2.4000000208616257E-2</v>
      </c>
      <c r="Z74">
        <v>96.240013122558594</v>
      </c>
      <c r="AA74">
        <v>-0.51018279790878296</v>
      </c>
      <c r="AB74">
        <v>2.4937652051448822E-2</v>
      </c>
      <c r="AC74">
        <v>0.97880280017852783</v>
      </c>
      <c r="AD74">
        <v>11.537820816040039</v>
      </c>
      <c r="AE74">
        <v>2.5509140491485596</v>
      </c>
      <c r="AF74">
        <v>13.550498008728027</v>
      </c>
      <c r="AG74">
        <v>41.128425598144531</v>
      </c>
      <c r="AH74">
        <v>13.546339988708496</v>
      </c>
      <c r="AI74">
        <v>11.54301643371582</v>
      </c>
      <c r="AJ74">
        <v>0.15586033463478088</v>
      </c>
      <c r="AK74">
        <v>5.2836651802062988</v>
      </c>
      <c r="AL74">
        <v>5.9268999099731445</v>
      </c>
      <c r="AM74">
        <v>2.3017001152038574</v>
      </c>
      <c r="AN74">
        <v>0.18000000715255737</v>
      </c>
      <c r="AO74">
        <v>0.71289998292922974</v>
      </c>
      <c r="AP74">
        <v>1.7815999984741211</v>
      </c>
      <c r="AQ74">
        <v>2.9100000858306885</v>
      </c>
      <c r="AR74">
        <v>1.3911999464035034</v>
      </c>
      <c r="AS74">
        <v>0.57270002365112305</v>
      </c>
      <c r="AT74">
        <v>1.9099999219179153E-2</v>
      </c>
      <c r="AU74">
        <v>-0.23499999940395355</v>
      </c>
      <c r="AV74">
        <v>6.2000001780688763E-3</v>
      </c>
      <c r="AW74">
        <v>23</v>
      </c>
      <c r="AX74">
        <v>-0.62400001287460327</v>
      </c>
      <c r="AY74">
        <v>2.500000037252903E-2</v>
      </c>
      <c r="AZ74">
        <v>0.97000002861022949</v>
      </c>
      <c r="BA74">
        <v>11.269000053405762</v>
      </c>
      <c r="BB74">
        <v>2.130000114440918</v>
      </c>
      <c r="BC74">
        <v>13.13700008392334</v>
      </c>
      <c r="BD74">
        <v>37.231998443603516</v>
      </c>
      <c r="BE74">
        <v>12.288000106811523</v>
      </c>
      <c r="BF74">
        <v>10.965999603271484</v>
      </c>
      <c r="BG74">
        <v>0.14399999380111694</v>
      </c>
      <c r="BH74">
        <v>4.6820001602172852</v>
      </c>
      <c r="BI74">
        <v>1019</v>
      </c>
      <c r="BJ74">
        <v>277</v>
      </c>
      <c r="BK74">
        <v>5886</v>
      </c>
      <c r="BL74">
        <v>63952</v>
      </c>
      <c r="BM74">
        <v>1345</v>
      </c>
      <c r="BN74">
        <v>32055</v>
      </c>
      <c r="BO74">
        <v>106786</v>
      </c>
      <c r="BP74">
        <v>25010</v>
      </c>
      <c r="BQ74">
        <v>15662</v>
      </c>
      <c r="BR74">
        <v>697</v>
      </c>
      <c r="BS74">
        <v>5316</v>
      </c>
      <c r="BT74">
        <v>819</v>
      </c>
      <c r="BU74">
        <v>89</v>
      </c>
      <c r="BV74">
        <v>257</v>
      </c>
      <c r="BW74">
        <v>360</v>
      </c>
      <c r="BX74">
        <v>17</v>
      </c>
      <c r="BY74">
        <v>263</v>
      </c>
      <c r="BZ74">
        <v>822</v>
      </c>
      <c r="CA74">
        <v>136</v>
      </c>
      <c r="CB74">
        <v>150</v>
      </c>
      <c r="CC74">
        <v>206</v>
      </c>
      <c r="CD74">
        <v>79</v>
      </c>
      <c r="CE74">
        <v>841</v>
      </c>
      <c r="CF74">
        <v>81</v>
      </c>
      <c r="CG74">
        <v>195</v>
      </c>
      <c r="CH74">
        <v>317</v>
      </c>
      <c r="CI74">
        <v>25</v>
      </c>
      <c r="CJ74">
        <v>152</v>
      </c>
      <c r="CK74">
        <v>300</v>
      </c>
      <c r="CL74">
        <v>114</v>
      </c>
      <c r="CM74">
        <v>146</v>
      </c>
      <c r="CN74">
        <v>195</v>
      </c>
      <c r="CO74">
        <v>84</v>
      </c>
      <c r="CP74">
        <v>166.24099731445312</v>
      </c>
      <c r="CQ74">
        <v>8.5</v>
      </c>
      <c r="CR74">
        <v>23.840999603271484</v>
      </c>
      <c r="CS74">
        <v>34.047000885009766</v>
      </c>
      <c r="CT74">
        <v>4.2620000839233398</v>
      </c>
      <c r="CU74">
        <v>20.944999694824219</v>
      </c>
      <c r="CV74">
        <v>58.926998138427734</v>
      </c>
      <c r="CW74">
        <v>12.029000282287598</v>
      </c>
      <c r="CX74">
        <v>14.803000450134277</v>
      </c>
      <c r="CY74">
        <v>13.562999725341797</v>
      </c>
      <c r="CZ74">
        <v>5.4099998474121094</v>
      </c>
      <c r="DA74">
        <v>-64.325996398925781</v>
      </c>
      <c r="DB74">
        <v>5.3499999046325684</v>
      </c>
      <c r="DC74">
        <v>270.5880126953125</v>
      </c>
      <c r="DD74">
        <v>3178.860107421875</v>
      </c>
      <c r="DE74">
        <v>130.25999450683594</v>
      </c>
      <c r="DF74">
        <v>1584.9189453125</v>
      </c>
      <c r="DG74">
        <v>5315.091796875</v>
      </c>
      <c r="DH74">
        <v>1240.365966796875</v>
      </c>
      <c r="DI74">
        <v>768.93499755859375</v>
      </c>
      <c r="DJ74">
        <v>9.6709995269775391</v>
      </c>
      <c r="DK74">
        <v>171.822998046875</v>
      </c>
      <c r="DL74">
        <v>84.9219970703125</v>
      </c>
      <c r="DM74">
        <v>151.11799621582031</v>
      </c>
      <c r="DN74">
        <v>119.47699737548828</v>
      </c>
      <c r="DO74">
        <v>107.21700286865234</v>
      </c>
      <c r="DP74">
        <v>129.46699523925781</v>
      </c>
      <c r="DQ74">
        <v>90.674003601074219</v>
      </c>
      <c r="DR74">
        <v>77.48699951171875</v>
      </c>
      <c r="DS74">
        <v>107.50800323486328</v>
      </c>
      <c r="DT74">
        <v>134.95199584960938</v>
      </c>
      <c r="DU74">
        <v>146.4429931640625</v>
      </c>
      <c r="DV74">
        <v>191.38499450683594</v>
      </c>
      <c r="DW74">
        <v>100</v>
      </c>
      <c r="DX74">
        <v>19.760000228881836</v>
      </c>
      <c r="DY74">
        <v>1.4900000095367432</v>
      </c>
      <c r="DZ74">
        <v>0.40000000596046448</v>
      </c>
      <c r="EA74">
        <v>2.8599998950958252</v>
      </c>
      <c r="EB74">
        <v>0.56999999284744263</v>
      </c>
      <c r="EC74">
        <v>0.31000000238418579</v>
      </c>
      <c r="ED74">
        <v>0.63999998569488525</v>
      </c>
      <c r="EE74">
        <v>0.81999999284744263</v>
      </c>
      <c r="EF74">
        <v>12.060000419616699</v>
      </c>
      <c r="EG74">
        <v>1.440000057220459</v>
      </c>
      <c r="EH74">
        <v>209.39582824707031</v>
      </c>
      <c r="EI74">
        <v>15.861536026000977</v>
      </c>
      <c r="EJ74">
        <v>20.728963851928711</v>
      </c>
      <c r="EK74">
        <v>24.50810432434082</v>
      </c>
      <c r="EL74">
        <v>56.563407897949219</v>
      </c>
      <c r="EM74">
        <v>44.923061370849609</v>
      </c>
      <c r="EN74">
        <v>63.713363647460938</v>
      </c>
      <c r="EO74">
        <v>40.691390991210938</v>
      </c>
      <c r="EP74">
        <v>65.01654052734375</v>
      </c>
      <c r="EQ74">
        <v>53.103004455566406</v>
      </c>
      <c r="ER74">
        <v>61.258476257324219</v>
      </c>
    </row>
    <row r="75" spans="1:148" x14ac:dyDescent="0.2">
      <c r="A75">
        <v>74</v>
      </c>
      <c r="B75" t="s">
        <v>4</v>
      </c>
      <c r="C75" t="s">
        <v>438</v>
      </c>
      <c r="D75" t="s">
        <v>439</v>
      </c>
      <c r="E75" t="s">
        <v>651</v>
      </c>
      <c r="F75" t="s">
        <v>728</v>
      </c>
      <c r="G75">
        <v>15</v>
      </c>
      <c r="H75">
        <v>1.4970000350444934E-8</v>
      </c>
      <c r="I75">
        <v>1</v>
      </c>
      <c r="J75">
        <v>29.054599761962891</v>
      </c>
      <c r="K75">
        <v>-35.793399810791016</v>
      </c>
      <c r="L75">
        <v>10.194999694824219</v>
      </c>
      <c r="M75">
        <v>2048</v>
      </c>
      <c r="N75">
        <v>1536</v>
      </c>
      <c r="O75">
        <v>39.359001159667969</v>
      </c>
      <c r="P75">
        <v>5.2989997863769531</v>
      </c>
      <c r="Q75">
        <v>13.413999557495117</v>
      </c>
      <c r="R75">
        <v>12.267000198364258</v>
      </c>
      <c r="S75">
        <v>0.17599999904632568</v>
      </c>
      <c r="T75">
        <v>12.338000297546387</v>
      </c>
      <c r="U75">
        <v>10.637999534606934</v>
      </c>
      <c r="V75">
        <v>2.3570001125335693</v>
      </c>
      <c r="W75">
        <v>1.0499999523162842</v>
      </c>
      <c r="X75">
        <v>-0.43299999833106995</v>
      </c>
      <c r="Y75">
        <v>3.2999999821186066E-2</v>
      </c>
      <c r="Z75">
        <v>96.672996520996094</v>
      </c>
      <c r="AA75">
        <v>-0.44790172576904297</v>
      </c>
      <c r="AB75">
        <v>3.4135695546865463E-2</v>
      </c>
      <c r="AC75">
        <v>1.0861357450485229</v>
      </c>
      <c r="AD75">
        <v>11.004106521606445</v>
      </c>
      <c r="AE75">
        <v>2.4381163120269775</v>
      </c>
      <c r="AF75">
        <v>13.875642776489258</v>
      </c>
      <c r="AG75">
        <v>40.713542938232422</v>
      </c>
      <c r="AH75">
        <v>12.762613296508789</v>
      </c>
      <c r="AI75">
        <v>12.689168930053711</v>
      </c>
      <c r="AJ75">
        <v>0.18205703794956207</v>
      </c>
      <c r="AK75">
        <v>5.4813647270202637</v>
      </c>
      <c r="AL75">
        <v>5.8951997756958008</v>
      </c>
      <c r="AM75">
        <v>2.3680999279022217</v>
      </c>
      <c r="AN75">
        <v>0.20069999992847443</v>
      </c>
      <c r="AO75">
        <v>0.68449997901916504</v>
      </c>
      <c r="AP75">
        <v>1.7072999477386475</v>
      </c>
      <c r="AQ75">
        <v>2.7546999454498291</v>
      </c>
      <c r="AR75">
        <v>1.5367000102996826</v>
      </c>
      <c r="AS75">
        <v>0.59689998626708984</v>
      </c>
      <c r="AT75">
        <v>2.239999920129776E-2</v>
      </c>
      <c r="AU75">
        <v>-0.20669999718666077</v>
      </c>
      <c r="AV75">
        <v>8.39999970048666E-3</v>
      </c>
      <c r="AW75">
        <v>23</v>
      </c>
      <c r="AX75">
        <v>-0.55299997329711914</v>
      </c>
      <c r="AY75">
        <v>3.2999999821186066E-2</v>
      </c>
      <c r="AZ75">
        <v>1.0829999446868896</v>
      </c>
      <c r="BA75">
        <v>10.809000015258789</v>
      </c>
      <c r="BB75">
        <v>2.0260000228881836</v>
      </c>
      <c r="BC75">
        <v>13.52400016784668</v>
      </c>
      <c r="BD75">
        <v>37.004001617431641</v>
      </c>
      <c r="BE75">
        <v>11.564000129699707</v>
      </c>
      <c r="BF75">
        <v>12.126999855041504</v>
      </c>
      <c r="BG75">
        <v>0.16899999976158142</v>
      </c>
      <c r="BH75">
        <v>4.8909997940063477</v>
      </c>
      <c r="BI75">
        <v>1049</v>
      </c>
      <c r="BJ75">
        <v>325</v>
      </c>
      <c r="BK75">
        <v>6502</v>
      </c>
      <c r="BL75">
        <v>61360</v>
      </c>
      <c r="BM75">
        <v>1306</v>
      </c>
      <c r="BN75">
        <v>32945</v>
      </c>
      <c r="BO75">
        <v>106032</v>
      </c>
      <c r="BP75">
        <v>23540</v>
      </c>
      <c r="BQ75">
        <v>17312</v>
      </c>
      <c r="BR75">
        <v>707</v>
      </c>
      <c r="BS75">
        <v>5514</v>
      </c>
      <c r="BT75">
        <v>846</v>
      </c>
      <c r="BU75">
        <v>104</v>
      </c>
      <c r="BV75">
        <v>253</v>
      </c>
      <c r="BW75">
        <v>337</v>
      </c>
      <c r="BX75">
        <v>40</v>
      </c>
      <c r="BY75">
        <v>241</v>
      </c>
      <c r="BZ75">
        <v>798</v>
      </c>
      <c r="CA75">
        <v>139</v>
      </c>
      <c r="CB75">
        <v>171</v>
      </c>
      <c r="CC75">
        <v>186</v>
      </c>
      <c r="CD75">
        <v>72</v>
      </c>
      <c r="CE75">
        <v>779</v>
      </c>
      <c r="CF75">
        <v>76</v>
      </c>
      <c r="CG75">
        <v>196</v>
      </c>
      <c r="CH75">
        <v>363</v>
      </c>
      <c r="CI75">
        <v>29</v>
      </c>
      <c r="CJ75">
        <v>155</v>
      </c>
      <c r="CK75">
        <v>283</v>
      </c>
      <c r="CL75">
        <v>115</v>
      </c>
      <c r="CM75">
        <v>161</v>
      </c>
      <c r="CN75">
        <v>174</v>
      </c>
      <c r="CO75">
        <v>60</v>
      </c>
      <c r="CP75">
        <v>161.92999267578125</v>
      </c>
      <c r="CQ75">
        <v>9</v>
      </c>
      <c r="CR75">
        <v>23.590999603271484</v>
      </c>
      <c r="CS75">
        <v>34.883998870849609</v>
      </c>
      <c r="CT75">
        <v>6.815000057220459</v>
      </c>
      <c r="CU75">
        <v>19.951000213623047</v>
      </c>
      <c r="CV75">
        <v>56.838001251220703</v>
      </c>
      <c r="CW75">
        <v>12.185999870300293</v>
      </c>
      <c r="CX75">
        <v>16.607000350952148</v>
      </c>
      <c r="CY75">
        <v>12.21399974822998</v>
      </c>
      <c r="CZ75">
        <v>4.4569997787475586</v>
      </c>
      <c r="DA75">
        <v>-57.013999938964844</v>
      </c>
      <c r="DB75">
        <v>7.25</v>
      </c>
      <c r="DC75">
        <v>301.6669921875</v>
      </c>
      <c r="DD75">
        <v>3047.2060546875</v>
      </c>
      <c r="DE75">
        <v>123.80500030517578</v>
      </c>
      <c r="DF75">
        <v>1630.5880126953125</v>
      </c>
      <c r="DG75">
        <v>5278.9912109375</v>
      </c>
      <c r="DH75">
        <v>1166.4930419921875</v>
      </c>
      <c r="DI75">
        <v>849.77301025390625</v>
      </c>
      <c r="DJ75">
        <v>11.352999687194824</v>
      </c>
      <c r="DK75">
        <v>179.37800598144531</v>
      </c>
      <c r="DL75">
        <v>84.9219970703125</v>
      </c>
      <c r="DM75">
        <v>151.11799621582031</v>
      </c>
      <c r="DN75">
        <v>119.47699737548828</v>
      </c>
      <c r="DO75">
        <v>107.22200012207031</v>
      </c>
      <c r="DP75">
        <v>129.44599914550781</v>
      </c>
      <c r="DQ75">
        <v>90.674003601074219</v>
      </c>
      <c r="DR75">
        <v>77.48699951171875</v>
      </c>
      <c r="DS75">
        <v>107.49800109863281</v>
      </c>
      <c r="DT75">
        <v>134.89900207519531</v>
      </c>
      <c r="DU75">
        <v>146.4429931640625</v>
      </c>
      <c r="DV75">
        <v>191.33000183105469</v>
      </c>
      <c r="DW75">
        <v>100</v>
      </c>
      <c r="DX75">
        <v>15.5</v>
      </c>
      <c r="DY75">
        <v>1.3899999856948853</v>
      </c>
      <c r="DZ75">
        <v>0.40999999642372131</v>
      </c>
      <c r="EA75">
        <v>2.9900000095367432</v>
      </c>
      <c r="EB75">
        <v>0.56000000238418579</v>
      </c>
      <c r="EC75">
        <v>0.31000000238418579</v>
      </c>
      <c r="ED75">
        <v>0.6600000262260437</v>
      </c>
      <c r="EE75">
        <v>0.77999997138977051</v>
      </c>
      <c r="EF75">
        <v>10.100000381469727</v>
      </c>
      <c r="EG75">
        <v>1.3999999761581421</v>
      </c>
      <c r="EH75">
        <v>206.66293334960938</v>
      </c>
      <c r="EI75">
        <v>16.321386337280273</v>
      </c>
      <c r="EJ75">
        <v>20.619993209838867</v>
      </c>
      <c r="EK75">
        <v>24.807525634765625</v>
      </c>
      <c r="EL75">
        <v>71.525642395019531</v>
      </c>
      <c r="EM75">
        <v>43.844135284423828</v>
      </c>
      <c r="EN75">
        <v>62.573837280273438</v>
      </c>
      <c r="EO75">
        <v>40.956077575683594</v>
      </c>
      <c r="EP75">
        <v>68.864364624023438</v>
      </c>
      <c r="EQ75">
        <v>50.392990112304688</v>
      </c>
      <c r="ER75">
        <v>55.601802825927734</v>
      </c>
    </row>
    <row r="76" spans="1:148" s="2" customFormat="1" x14ac:dyDescent="0.2">
      <c r="A76" s="2">
        <v>75</v>
      </c>
      <c r="B76" s="2" t="s">
        <v>4</v>
      </c>
      <c r="C76" s="2" t="s">
        <v>438</v>
      </c>
      <c r="D76" s="2" t="s">
        <v>729</v>
      </c>
      <c r="E76" s="2" t="s">
        <v>651</v>
      </c>
      <c r="F76" s="2" t="s">
        <v>730</v>
      </c>
      <c r="G76" s="2">
        <v>15</v>
      </c>
      <c r="H76" s="2">
        <v>1.4970000350444934E-8</v>
      </c>
      <c r="I76" s="2">
        <v>1</v>
      </c>
      <c r="J76" s="2">
        <v>-30.2406005859375</v>
      </c>
      <c r="K76" s="2">
        <v>16.431699752807617</v>
      </c>
      <c r="L76" s="2">
        <v>10.46150016784668</v>
      </c>
      <c r="M76" s="2">
        <v>2048</v>
      </c>
      <c r="N76" s="2">
        <v>1536</v>
      </c>
      <c r="O76" s="2">
        <v>40.945999145507812</v>
      </c>
      <c r="P76" s="2">
        <v>1.3309999704360962</v>
      </c>
      <c r="Q76" s="2">
        <v>10.159000396728516</v>
      </c>
      <c r="R76" s="2">
        <v>21.253999710083008</v>
      </c>
      <c r="S76" s="2">
        <v>0.39100000262260437</v>
      </c>
      <c r="T76" s="2">
        <v>7.8429999351501465</v>
      </c>
      <c r="U76" s="2">
        <v>10.805000305175781</v>
      </c>
      <c r="V76" s="2">
        <v>1.7569999694824219</v>
      </c>
      <c r="W76" s="2">
        <v>1.6200000047683716</v>
      </c>
      <c r="X76" s="2">
        <v>0.18299999833106995</v>
      </c>
      <c r="Y76" s="2">
        <v>0.18799999356269836</v>
      </c>
      <c r="Z76" s="2">
        <v>96.358001708984375</v>
      </c>
      <c r="AA76" s="2">
        <v>0.18991675972938538</v>
      </c>
      <c r="AB76" s="2">
        <v>0.19510574638843536</v>
      </c>
      <c r="AC76" s="2">
        <v>1.6812304258346558</v>
      </c>
      <c r="AD76" s="2">
        <v>11.21339225769043</v>
      </c>
      <c r="AE76" s="2">
        <v>1.8234084844589233</v>
      </c>
      <c r="AF76" s="2">
        <v>10.542975425720215</v>
      </c>
      <c r="AG76" s="2">
        <v>42.493614196777344</v>
      </c>
      <c r="AH76" s="2">
        <v>8.1394386291503906</v>
      </c>
      <c r="AI76" s="2">
        <v>22.057327270507812</v>
      </c>
      <c r="AJ76" s="2">
        <v>0.40577846765518188</v>
      </c>
      <c r="AK76" s="2">
        <v>1.3813072443008423</v>
      </c>
      <c r="AL76" s="2">
        <v>6.4519000053405762</v>
      </c>
      <c r="AM76" s="2">
        <v>1.8867000341415405</v>
      </c>
      <c r="AN76" s="2">
        <v>0.32570001482963562</v>
      </c>
      <c r="AO76" s="2">
        <v>0.53670001029968262</v>
      </c>
      <c r="AP76" s="2">
        <v>1.8243000507354736</v>
      </c>
      <c r="AQ76" s="2">
        <v>1.8423000574111938</v>
      </c>
      <c r="AR76" s="2">
        <v>2.800800085067749</v>
      </c>
      <c r="AS76" s="2">
        <v>0.15770000219345093</v>
      </c>
      <c r="AT76" s="2">
        <v>5.2099999040365219E-2</v>
      </c>
      <c r="AU76" s="2">
        <v>9.0700000524520874E-2</v>
      </c>
      <c r="AV76" s="2">
        <v>4.9800001084804535E-2</v>
      </c>
      <c r="AW76" s="2">
        <v>23</v>
      </c>
      <c r="AX76" s="2">
        <v>0.25099998712539673</v>
      </c>
      <c r="AY76" s="2">
        <v>0.19200000166893005</v>
      </c>
      <c r="AZ76" s="2">
        <v>1.6790000200271606</v>
      </c>
      <c r="BA76" s="2">
        <v>11.015999794006348</v>
      </c>
      <c r="BB76" s="2">
        <v>1.4119999408721924</v>
      </c>
      <c r="BC76" s="2">
        <v>10.215999603271484</v>
      </c>
      <c r="BD76" s="2">
        <v>38.997001647949219</v>
      </c>
      <c r="BE76" s="2">
        <v>7.0279998779296875</v>
      </c>
      <c r="BF76" s="2">
        <v>21.201000213623047</v>
      </c>
      <c r="BG76" s="2">
        <v>0.37900000810623169</v>
      </c>
      <c r="BH76" s="2">
        <v>1.2419999837875366</v>
      </c>
      <c r="BI76" s="2">
        <v>2010</v>
      </c>
      <c r="BJ76" s="2">
        <v>1044</v>
      </c>
      <c r="BK76" s="2">
        <v>9847</v>
      </c>
      <c r="BL76" s="2">
        <v>62553</v>
      </c>
      <c r="BM76" s="2">
        <v>907</v>
      </c>
      <c r="BN76" s="2">
        <v>25034</v>
      </c>
      <c r="BO76" s="2">
        <v>111722</v>
      </c>
      <c r="BP76" s="2">
        <v>14406</v>
      </c>
      <c r="BQ76" s="2">
        <v>30020</v>
      </c>
      <c r="BR76" s="2">
        <v>1179</v>
      </c>
      <c r="BS76" s="2">
        <v>1512</v>
      </c>
      <c r="BT76" s="2">
        <v>1103</v>
      </c>
      <c r="BU76" s="2">
        <v>109</v>
      </c>
      <c r="BV76" s="2">
        <v>265</v>
      </c>
      <c r="BW76" s="2">
        <v>403</v>
      </c>
      <c r="BX76" s="2">
        <v>27</v>
      </c>
      <c r="BY76" s="2">
        <v>288</v>
      </c>
      <c r="BZ76" s="2">
        <v>831</v>
      </c>
      <c r="CA76" s="2">
        <v>154</v>
      </c>
      <c r="CB76" s="2">
        <v>186</v>
      </c>
      <c r="CC76" s="2">
        <v>214</v>
      </c>
      <c r="CD76" s="2">
        <v>83</v>
      </c>
      <c r="CE76" s="2">
        <v>686</v>
      </c>
      <c r="CF76" s="2">
        <v>102</v>
      </c>
      <c r="CG76" s="2">
        <v>215</v>
      </c>
      <c r="CH76" s="2">
        <v>324</v>
      </c>
      <c r="CI76" s="2">
        <v>18</v>
      </c>
      <c r="CJ76" s="2">
        <v>145</v>
      </c>
      <c r="CK76" s="2">
        <v>328</v>
      </c>
      <c r="CL76" s="2">
        <v>106</v>
      </c>
      <c r="CM76" s="2">
        <v>170</v>
      </c>
      <c r="CN76" s="2">
        <v>191</v>
      </c>
      <c r="CO76" s="2">
        <v>59</v>
      </c>
      <c r="CP76" s="2">
        <v>175.15699768066406</v>
      </c>
      <c r="CQ76" s="2">
        <v>10.550000190734863</v>
      </c>
      <c r="CR76" s="2">
        <v>25.000999450683594</v>
      </c>
      <c r="CS76" s="2">
        <v>36.71099853515625</v>
      </c>
      <c r="CT76" s="2">
        <v>4.4310002326965332</v>
      </c>
      <c r="CU76" s="2">
        <v>21.902000427246094</v>
      </c>
      <c r="CV76" s="2">
        <v>60.673999786376953</v>
      </c>
      <c r="CW76" s="2">
        <v>11.972000122070312</v>
      </c>
      <c r="CX76" s="2">
        <v>17.812000274658203</v>
      </c>
      <c r="CY76" s="2">
        <v>13.909999847412109</v>
      </c>
      <c r="CZ76" s="2">
        <v>4.8480000495910645</v>
      </c>
      <c r="DA76" s="2">
        <v>25.902999877929688</v>
      </c>
      <c r="DB76" s="2">
        <v>41.653999328613281</v>
      </c>
      <c r="DC76" s="2">
        <v>467.71099853515625</v>
      </c>
      <c r="DD76" s="2">
        <v>3105.5830078125</v>
      </c>
      <c r="DE76" s="2">
        <v>86.278999328613281</v>
      </c>
      <c r="DF76" s="2">
        <v>1231.697021484375</v>
      </c>
      <c r="DG76" s="2">
        <v>5563.43994140625</v>
      </c>
      <c r="DH76" s="2">
        <v>708.95697021484375</v>
      </c>
      <c r="DI76" s="2">
        <v>1485.5350341796875</v>
      </c>
      <c r="DJ76" s="2">
        <v>25.391000747680664</v>
      </c>
      <c r="DK76" s="2">
        <v>45.555000305175781</v>
      </c>
      <c r="DL76" s="2">
        <v>84.9219970703125</v>
      </c>
      <c r="DM76" s="2">
        <v>151.11799621582031</v>
      </c>
      <c r="DN76" s="2">
        <v>119.47699737548828</v>
      </c>
      <c r="DO76" s="2">
        <v>107.21700286865234</v>
      </c>
      <c r="DP76" s="2">
        <v>129.48800659179688</v>
      </c>
      <c r="DQ76" s="2">
        <v>90.683998107910156</v>
      </c>
      <c r="DR76" s="2">
        <v>77.48699951171875</v>
      </c>
      <c r="DS76" s="2">
        <v>107.51300048828125</v>
      </c>
      <c r="DT76" s="2">
        <v>134.906005859375</v>
      </c>
      <c r="DU76" s="2">
        <v>146.4429931640625</v>
      </c>
      <c r="DV76" s="2">
        <v>191.36199951171875</v>
      </c>
      <c r="DW76" s="2">
        <v>23.610000610351562</v>
      </c>
      <c r="DX76" s="2">
        <v>4.25</v>
      </c>
      <c r="DY76" s="2">
        <v>1.0900000333786011</v>
      </c>
      <c r="DZ76" s="2">
        <v>0.40999999642372131</v>
      </c>
      <c r="EA76" s="2">
        <v>3.5699999332427979</v>
      </c>
      <c r="EB76" s="2">
        <v>0.64999997615814209</v>
      </c>
      <c r="EC76" s="2">
        <v>0.30000001192092896</v>
      </c>
      <c r="ED76" s="2">
        <v>0.85000002384185791</v>
      </c>
      <c r="EE76" s="2">
        <v>0.5899999737739563</v>
      </c>
      <c r="EF76" s="2">
        <v>5.4499998092651367</v>
      </c>
      <c r="EG76" s="2">
        <v>2.9800000190734863</v>
      </c>
      <c r="EH76" s="2">
        <v>214.93775939941406</v>
      </c>
      <c r="EI76" s="2">
        <v>17.671037673950195</v>
      </c>
      <c r="EJ76" s="2">
        <v>21.227264404296875</v>
      </c>
      <c r="EK76" s="2">
        <v>25.448863983154297</v>
      </c>
      <c r="EL76" s="2">
        <v>57.673946380615234</v>
      </c>
      <c r="EM76" s="2">
        <v>45.937892913818359</v>
      </c>
      <c r="EN76" s="2">
        <v>64.650917053222656</v>
      </c>
      <c r="EO76" s="2">
        <v>40.594871520996094</v>
      </c>
      <c r="EP76" s="2">
        <v>71.319007873535156</v>
      </c>
      <c r="EQ76" s="2">
        <v>53.778011322021484</v>
      </c>
      <c r="ER76" s="2">
        <v>57.989433288574219</v>
      </c>
    </row>
    <row r="77" spans="1:148" s="2" customFormat="1" x14ac:dyDescent="0.2">
      <c r="A77" s="2">
        <v>76</v>
      </c>
      <c r="B77" s="2" t="s">
        <v>4</v>
      </c>
      <c r="C77" s="2" t="s">
        <v>438</v>
      </c>
      <c r="D77" s="2" t="s">
        <v>731</v>
      </c>
      <c r="E77" s="2" t="s">
        <v>651</v>
      </c>
      <c r="F77" s="2" t="s">
        <v>732</v>
      </c>
      <c r="G77" s="2">
        <v>15</v>
      </c>
      <c r="H77" s="2">
        <v>1.4970000350444934E-8</v>
      </c>
      <c r="I77" s="2">
        <v>1</v>
      </c>
      <c r="J77" s="2">
        <v>-30.331100463867188</v>
      </c>
      <c r="K77" s="2">
        <v>16.529399871826172</v>
      </c>
      <c r="L77" s="2">
        <v>10.461000442504883</v>
      </c>
      <c r="M77" s="2">
        <v>2048</v>
      </c>
      <c r="N77" s="2">
        <v>1536</v>
      </c>
      <c r="O77" s="2">
        <v>40.894001007080078</v>
      </c>
      <c r="P77" s="2">
        <v>1.3930000066757202</v>
      </c>
      <c r="Q77" s="2">
        <v>10.340999603271484</v>
      </c>
      <c r="R77" s="2">
        <v>21.464000701904297</v>
      </c>
      <c r="S77" s="2">
        <v>0.35199999809265137</v>
      </c>
      <c r="T77" s="2">
        <v>7.7189998626708984</v>
      </c>
      <c r="U77" s="2">
        <v>10.862000465393066</v>
      </c>
      <c r="V77" s="2">
        <v>1.906999945640564</v>
      </c>
      <c r="W77" s="2">
        <v>1.6189999580383301</v>
      </c>
      <c r="X77" s="2">
        <v>0.36899998784065247</v>
      </c>
      <c r="Y77" s="2">
        <v>0.18199999630451202</v>
      </c>
      <c r="Z77" s="2">
        <v>96.905990600585938</v>
      </c>
      <c r="AA77" s="2">
        <v>0.38078141212463379</v>
      </c>
      <c r="AB77" s="2">
        <v>0.18781088292598724</v>
      </c>
      <c r="AC77" s="2">
        <v>1.6706913709640503</v>
      </c>
      <c r="AD77" s="2">
        <v>11.20880126953125</v>
      </c>
      <c r="AE77" s="2">
        <v>1.9678864479064941</v>
      </c>
      <c r="AF77" s="2">
        <v>10.67116641998291</v>
      </c>
      <c r="AG77" s="2">
        <v>42.199661254882812</v>
      </c>
      <c r="AH77" s="2">
        <v>7.9654512405395508</v>
      </c>
      <c r="AI77" s="2">
        <v>22.149301528930664</v>
      </c>
      <c r="AJ77" s="2">
        <v>0.3632386326789856</v>
      </c>
      <c r="AK77" s="2">
        <v>1.4374756813049316</v>
      </c>
      <c r="AL77" s="2">
        <v>6.4226999282836914</v>
      </c>
      <c r="AM77" s="2">
        <v>1.9143999814987183</v>
      </c>
      <c r="AN77" s="2">
        <v>0.32429999113082886</v>
      </c>
      <c r="AO77" s="2">
        <v>0.58069998025894165</v>
      </c>
      <c r="AP77" s="2">
        <v>1.8279000520706177</v>
      </c>
      <c r="AQ77" s="2">
        <v>1.8071000576019287</v>
      </c>
      <c r="AR77" s="2">
        <v>2.8194000720977783</v>
      </c>
      <c r="AS77" s="2">
        <v>0.16459999978542328</v>
      </c>
      <c r="AT77" s="2">
        <v>4.6900000423192978E-2</v>
      </c>
      <c r="AU77" s="2">
        <v>0.18160000443458557</v>
      </c>
      <c r="AV77" s="2">
        <v>4.7899998724460602E-2</v>
      </c>
      <c r="AW77" s="2">
        <v>23</v>
      </c>
      <c r="AX77" s="2">
        <v>0.50900000333786011</v>
      </c>
      <c r="AY77" s="2">
        <v>0.18600000441074371</v>
      </c>
      <c r="AZ77" s="2">
        <v>1.6770000457763672</v>
      </c>
      <c r="BA77" s="2">
        <v>11.078000068664551</v>
      </c>
      <c r="BB77" s="2">
        <v>1.531000018119812</v>
      </c>
      <c r="BC77" s="2">
        <v>10.39799976348877</v>
      </c>
      <c r="BD77" s="2">
        <v>38.924999237060547</v>
      </c>
      <c r="BE77" s="2">
        <v>6.9039998054504395</v>
      </c>
      <c r="BF77" s="2">
        <v>21.415000915527344</v>
      </c>
      <c r="BG77" s="2">
        <v>0.34200000762939453</v>
      </c>
      <c r="BH77" s="2">
        <v>1.3009999990463257</v>
      </c>
      <c r="BI77" s="2">
        <v>1970</v>
      </c>
      <c r="BJ77" s="2">
        <v>1004</v>
      </c>
      <c r="BK77" s="2">
        <v>9857</v>
      </c>
      <c r="BL77" s="2">
        <v>62920</v>
      </c>
      <c r="BM77" s="2">
        <v>985</v>
      </c>
      <c r="BN77" s="2">
        <v>25506</v>
      </c>
      <c r="BO77" s="2">
        <v>111538</v>
      </c>
      <c r="BP77" s="2">
        <v>14166</v>
      </c>
      <c r="BQ77" s="2">
        <v>30334</v>
      </c>
      <c r="BR77" s="2">
        <v>1152</v>
      </c>
      <c r="BS77" s="2">
        <v>1612</v>
      </c>
      <c r="BT77" s="2">
        <v>957</v>
      </c>
      <c r="BU77" s="2">
        <v>103</v>
      </c>
      <c r="BV77" s="2">
        <v>286</v>
      </c>
      <c r="BW77" s="2">
        <v>350</v>
      </c>
      <c r="BX77" s="2">
        <v>29</v>
      </c>
      <c r="BY77" s="2">
        <v>309</v>
      </c>
      <c r="BZ77" s="2">
        <v>804</v>
      </c>
      <c r="CA77" s="2">
        <v>135</v>
      </c>
      <c r="CB77" s="2">
        <v>205</v>
      </c>
      <c r="CC77" s="2">
        <v>245</v>
      </c>
      <c r="CD77" s="2">
        <v>99</v>
      </c>
      <c r="CE77" s="2">
        <v>528</v>
      </c>
      <c r="CF77" s="2">
        <v>94</v>
      </c>
      <c r="CG77" s="2">
        <v>193</v>
      </c>
      <c r="CH77" s="2">
        <v>410</v>
      </c>
      <c r="CI77" s="2">
        <v>21</v>
      </c>
      <c r="CJ77" s="2">
        <v>159</v>
      </c>
      <c r="CK77" s="2">
        <v>383</v>
      </c>
      <c r="CL77" s="2">
        <v>121</v>
      </c>
      <c r="CM77" s="2">
        <v>165</v>
      </c>
      <c r="CN77" s="2">
        <v>190</v>
      </c>
      <c r="CO77" s="2">
        <v>79</v>
      </c>
      <c r="CP77" s="2">
        <v>144.63400268554688</v>
      </c>
      <c r="CQ77" s="2">
        <v>9.8500003814697266</v>
      </c>
      <c r="CR77" s="2">
        <v>25.811000823974609</v>
      </c>
      <c r="CS77" s="2">
        <v>37.729000091552734</v>
      </c>
      <c r="CT77" s="2">
        <v>4.9380002021789551</v>
      </c>
      <c r="CU77" s="2">
        <v>23.663999557495117</v>
      </c>
      <c r="CV77" s="2">
        <v>61.631000518798828</v>
      </c>
      <c r="CW77" s="2">
        <v>12.5</v>
      </c>
      <c r="CX77" s="2">
        <v>18.528999328613281</v>
      </c>
      <c r="CY77" s="2">
        <v>15.480999946594238</v>
      </c>
      <c r="CZ77" s="2">
        <v>6.0289998054504395</v>
      </c>
      <c r="DA77" s="2">
        <v>52.423999786376953</v>
      </c>
      <c r="DB77" s="2">
        <v>40.354000091552734</v>
      </c>
      <c r="DC77" s="2">
        <v>467.4010009765625</v>
      </c>
      <c r="DD77" s="2">
        <v>3123.0869140625</v>
      </c>
      <c r="DE77" s="2">
        <v>93.572998046875</v>
      </c>
      <c r="DF77" s="2">
        <v>1253.6070556640625</v>
      </c>
      <c r="DG77" s="2">
        <v>5553.158203125</v>
      </c>
      <c r="DH77" s="2">
        <v>696.406982421875</v>
      </c>
      <c r="DI77" s="2">
        <v>1500.5679931640625</v>
      </c>
      <c r="DJ77" s="2">
        <v>22.920999526977539</v>
      </c>
      <c r="DK77" s="2">
        <v>47.708000183105469</v>
      </c>
      <c r="DL77" s="2">
        <v>84.640998840332031</v>
      </c>
      <c r="DM77" s="2">
        <v>151.11799621582031</v>
      </c>
      <c r="DN77" s="2">
        <v>119.47699737548828</v>
      </c>
      <c r="DO77" s="2">
        <v>107.22200012207031</v>
      </c>
      <c r="DP77" s="2">
        <v>129.48800659179688</v>
      </c>
      <c r="DQ77" s="2">
        <v>90.683998107910156</v>
      </c>
      <c r="DR77" s="2">
        <v>77.48699951171875</v>
      </c>
      <c r="DS77" s="2">
        <v>107.50299835205078</v>
      </c>
      <c r="DT77" s="2">
        <v>134.91099548339844</v>
      </c>
      <c r="DU77" s="2">
        <v>146.4429931640625</v>
      </c>
      <c r="DV77" s="2">
        <v>191.36199951171875</v>
      </c>
      <c r="DW77" s="2">
        <v>11.109999656677246</v>
      </c>
      <c r="DX77" s="2">
        <v>4.2899999618530273</v>
      </c>
      <c r="DY77" s="2">
        <v>1.1000000238418579</v>
      </c>
      <c r="DZ77" s="2">
        <v>0.40000000596046448</v>
      </c>
      <c r="EA77" s="2">
        <v>3.440000057220459</v>
      </c>
      <c r="EB77" s="2">
        <v>0.63999998569488525</v>
      </c>
      <c r="EC77" s="2">
        <v>0.30000001192092896</v>
      </c>
      <c r="ED77" s="2">
        <v>0.86000001430511475</v>
      </c>
      <c r="EE77" s="2">
        <v>0.57999998331069946</v>
      </c>
      <c r="EF77" s="2">
        <v>6.119999885559082</v>
      </c>
      <c r="EG77" s="2">
        <v>2.9600000381469727</v>
      </c>
      <c r="EH77" s="2">
        <v>195.31434631347656</v>
      </c>
      <c r="EI77" s="2">
        <v>17.074733734130859</v>
      </c>
      <c r="EJ77" s="2">
        <v>21.568391799926758</v>
      </c>
      <c r="EK77" s="2">
        <v>25.79930305480957</v>
      </c>
      <c r="EL77" s="2">
        <v>60.884166717529297</v>
      </c>
      <c r="EM77" s="2">
        <v>47.749988555908203</v>
      </c>
      <c r="EN77" s="2">
        <v>65.158790588378906</v>
      </c>
      <c r="EO77" s="2">
        <v>41.480384826660156</v>
      </c>
      <c r="EP77" s="2">
        <v>72.740272521972656</v>
      </c>
      <c r="EQ77" s="2">
        <v>56.733642578125</v>
      </c>
      <c r="ER77" s="2">
        <v>64.668113708496094</v>
      </c>
    </row>
    <row r="78" spans="1:148" s="2" customFormat="1" x14ac:dyDescent="0.2">
      <c r="A78" s="2">
        <v>77</v>
      </c>
      <c r="B78" s="2" t="s">
        <v>4</v>
      </c>
      <c r="C78" s="2" t="s">
        <v>438</v>
      </c>
      <c r="D78" s="2" t="s">
        <v>733</v>
      </c>
      <c r="E78" s="2" t="s">
        <v>651</v>
      </c>
      <c r="F78" s="2" t="s">
        <v>734</v>
      </c>
      <c r="G78" s="2">
        <v>15</v>
      </c>
      <c r="H78" s="2">
        <v>1.4979999463093918E-8</v>
      </c>
      <c r="I78" s="2">
        <v>1</v>
      </c>
      <c r="J78" s="2">
        <v>-30.505300521850586</v>
      </c>
      <c r="K78" s="2">
        <v>16.46619987487793</v>
      </c>
      <c r="L78" s="2">
        <v>10.461999893188477</v>
      </c>
      <c r="M78" s="2">
        <v>2048</v>
      </c>
      <c r="N78" s="2">
        <v>1536</v>
      </c>
      <c r="O78" s="2">
        <v>40.471000671386719</v>
      </c>
      <c r="P78" s="2">
        <v>1.4119999408721924</v>
      </c>
      <c r="Q78" s="2">
        <v>10.503000259399414</v>
      </c>
      <c r="R78" s="2">
        <v>21.552000045776367</v>
      </c>
      <c r="S78" s="2">
        <v>0.375</v>
      </c>
      <c r="T78" s="2">
        <v>7.4340000152587891</v>
      </c>
      <c r="U78" s="2">
        <v>10.805999755859375</v>
      </c>
      <c r="V78" s="2">
        <v>1.8079999685287476</v>
      </c>
      <c r="W78" s="2">
        <v>1.6339999437332153</v>
      </c>
      <c r="X78" s="2">
        <v>0.31600001454353333</v>
      </c>
      <c r="Y78" s="2">
        <v>0.19799999892711639</v>
      </c>
      <c r="Z78" s="2">
        <v>96.331001281738281</v>
      </c>
      <c r="AA78" s="2">
        <v>0.3280356228351593</v>
      </c>
      <c r="AB78" s="2">
        <v>0.20554131269454956</v>
      </c>
      <c r="AC78" s="2">
        <v>1.6962347030639648</v>
      </c>
      <c r="AD78" s="2">
        <v>11.217572212219238</v>
      </c>
      <c r="AE78" s="2">
        <v>1.8768619298934937</v>
      </c>
      <c r="AF78" s="2">
        <v>10.903032302856445</v>
      </c>
      <c r="AG78" s="2">
        <v>42.012435913085938</v>
      </c>
      <c r="AH78" s="2">
        <v>7.7171416282653809</v>
      </c>
      <c r="AI78" s="2">
        <v>22.372859954833984</v>
      </c>
      <c r="AJ78" s="2">
        <v>0.38928276300430298</v>
      </c>
      <c r="AK78" s="2">
        <v>1.4657793045043945</v>
      </c>
      <c r="AL78" s="2">
        <v>6.4004001617431641</v>
      </c>
      <c r="AM78" s="2">
        <v>1.9579000473022461</v>
      </c>
      <c r="AN78" s="2">
        <v>0.32980000972747803</v>
      </c>
      <c r="AO78" s="2">
        <v>0.55430001020431519</v>
      </c>
      <c r="AP78" s="2">
        <v>1.8310999870300293</v>
      </c>
      <c r="AQ78" s="2">
        <v>1.752500057220459</v>
      </c>
      <c r="AR78" s="2">
        <v>2.8505001068115234</v>
      </c>
      <c r="AS78" s="2">
        <v>0.1679999977350235</v>
      </c>
      <c r="AT78" s="2">
        <v>5.0200000405311584E-2</v>
      </c>
      <c r="AU78" s="2">
        <v>0.15649999678134918</v>
      </c>
      <c r="AV78" s="2">
        <v>5.260000005364418E-2</v>
      </c>
      <c r="AW78" s="2">
        <v>23</v>
      </c>
      <c r="AX78" s="2">
        <v>0.43500000238418579</v>
      </c>
      <c r="AY78" s="2">
        <v>0.20200000703334808</v>
      </c>
      <c r="AZ78" s="2">
        <v>1.6940000057220459</v>
      </c>
      <c r="BA78" s="2">
        <v>11.024999618530273</v>
      </c>
      <c r="BB78" s="2">
        <v>1.4490000009536743</v>
      </c>
      <c r="BC78" s="2">
        <v>10.571000099182129</v>
      </c>
      <c r="BD78" s="2">
        <v>38.513999938964844</v>
      </c>
      <c r="BE78" s="2">
        <v>6.6449999809265137</v>
      </c>
      <c r="BF78" s="2">
        <v>21.507999420166016</v>
      </c>
      <c r="BG78" s="2">
        <v>0.36399999260902405</v>
      </c>
      <c r="BH78" s="2">
        <v>1.3190000057220459</v>
      </c>
      <c r="BI78" s="2">
        <v>2035</v>
      </c>
      <c r="BJ78" s="2">
        <v>1106</v>
      </c>
      <c r="BK78" s="2">
        <v>9923</v>
      </c>
      <c r="BL78" s="2">
        <v>62673</v>
      </c>
      <c r="BM78" s="2">
        <v>946</v>
      </c>
      <c r="BN78" s="2">
        <v>25894</v>
      </c>
      <c r="BO78" s="2">
        <v>110420</v>
      </c>
      <c r="BP78" s="2">
        <v>13625</v>
      </c>
      <c r="BQ78" s="2">
        <v>30509</v>
      </c>
      <c r="BR78" s="2">
        <v>1145</v>
      </c>
      <c r="BS78" s="2">
        <v>1597</v>
      </c>
      <c r="BT78" s="2">
        <v>1047</v>
      </c>
      <c r="BU78" s="2">
        <v>115</v>
      </c>
      <c r="BV78" s="2">
        <v>258</v>
      </c>
      <c r="BW78" s="2">
        <v>381</v>
      </c>
      <c r="BX78" s="2">
        <v>36</v>
      </c>
      <c r="BY78" s="2">
        <v>272</v>
      </c>
      <c r="BZ78" s="2">
        <v>828</v>
      </c>
      <c r="CA78" s="2">
        <v>126</v>
      </c>
      <c r="CB78" s="2">
        <v>202</v>
      </c>
      <c r="CC78" s="2">
        <v>211</v>
      </c>
      <c r="CD78" s="2">
        <v>72</v>
      </c>
      <c r="CE78" s="2">
        <v>582</v>
      </c>
      <c r="CF78" s="2">
        <v>111</v>
      </c>
      <c r="CG78" s="2">
        <v>200</v>
      </c>
      <c r="CH78" s="2">
        <v>386</v>
      </c>
      <c r="CI78" s="2">
        <v>25</v>
      </c>
      <c r="CJ78" s="2">
        <v>151</v>
      </c>
      <c r="CK78" s="2">
        <v>317</v>
      </c>
      <c r="CL78" s="2">
        <v>104</v>
      </c>
      <c r="CM78" s="2">
        <v>193</v>
      </c>
      <c r="CN78" s="2">
        <v>192</v>
      </c>
      <c r="CO78" s="2">
        <v>73</v>
      </c>
      <c r="CP78" s="2">
        <v>158.71299743652344</v>
      </c>
      <c r="CQ78" s="2">
        <v>11.300000190734863</v>
      </c>
      <c r="CR78" s="2">
        <v>24.061000823974609</v>
      </c>
      <c r="CS78" s="2">
        <v>38.328998565673828</v>
      </c>
      <c r="CT78" s="2">
        <v>6.0149998664855957</v>
      </c>
      <c r="CU78" s="2">
        <v>21.363000869750977</v>
      </c>
      <c r="CV78" s="2">
        <v>60.016998291015625</v>
      </c>
      <c r="CW78" s="2">
        <v>11.029000282287598</v>
      </c>
      <c r="CX78" s="2">
        <v>19.756999969482422</v>
      </c>
      <c r="CY78" s="2">
        <v>13.772000312805176</v>
      </c>
      <c r="CZ78" s="2">
        <v>4.8289999961853027</v>
      </c>
      <c r="DA78" s="2">
        <v>44.847999572753906</v>
      </c>
      <c r="DB78" s="2">
        <v>44.004001617431641</v>
      </c>
      <c r="DC78" s="2">
        <v>472.45599365234375</v>
      </c>
      <c r="DD78" s="2">
        <v>3110.02099609375</v>
      </c>
      <c r="DE78" s="2">
        <v>88.595001220703125</v>
      </c>
      <c r="DF78" s="2">
        <v>1275.3690185546875</v>
      </c>
      <c r="DG78" s="2">
        <v>5498.11279296875</v>
      </c>
      <c r="DH78" s="2">
        <v>670.78302001953125</v>
      </c>
      <c r="DI78" s="2">
        <v>1508.116943359375</v>
      </c>
      <c r="DJ78" s="2">
        <v>24.395999908447266</v>
      </c>
      <c r="DK78" s="2">
        <v>48.408000946044922</v>
      </c>
      <c r="DL78" s="2">
        <v>84.728996276855469</v>
      </c>
      <c r="DM78" s="2">
        <v>151.11799621582031</v>
      </c>
      <c r="DN78" s="2">
        <v>119.47699737548828</v>
      </c>
      <c r="DO78" s="2">
        <v>107.22699737548828</v>
      </c>
      <c r="DP78" s="2">
        <v>129.48800659179688</v>
      </c>
      <c r="DQ78" s="2">
        <v>90.683998107910156</v>
      </c>
      <c r="DR78" s="2">
        <v>77.48699951171875</v>
      </c>
      <c r="DS78" s="2">
        <v>107.51300048828125</v>
      </c>
      <c r="DT78" s="2">
        <v>134.906005859375</v>
      </c>
      <c r="DU78" s="2">
        <v>146.4429931640625</v>
      </c>
      <c r="DV78" s="2">
        <v>191.36199951171875</v>
      </c>
      <c r="DW78" s="2">
        <v>13.369999885559082</v>
      </c>
      <c r="DX78" s="2">
        <v>4.1500000953674316</v>
      </c>
      <c r="DY78" s="2">
        <v>1.0800000429153442</v>
      </c>
      <c r="DZ78" s="2">
        <v>0.40999999642372131</v>
      </c>
      <c r="EA78" s="2">
        <v>3.5799999237060547</v>
      </c>
      <c r="EB78" s="2">
        <v>0.63999998569488525</v>
      </c>
      <c r="EC78" s="2">
        <v>0.30000001192092896</v>
      </c>
      <c r="ED78" s="2">
        <v>0.87999999523162842</v>
      </c>
      <c r="EE78" s="2">
        <v>0.57999998331069946</v>
      </c>
      <c r="EF78" s="2">
        <v>5.6100001335144043</v>
      </c>
      <c r="EG78" s="2">
        <v>2.880000114440918</v>
      </c>
      <c r="EH78" s="2">
        <v>204.59979248046875</v>
      </c>
      <c r="EI78" s="2">
        <v>18.288370132446289</v>
      </c>
      <c r="EJ78" s="2">
        <v>20.824386596679688</v>
      </c>
      <c r="EK78" s="2">
        <v>26.003635406494141</v>
      </c>
      <c r="EL78" s="2">
        <v>67.196487426757812</v>
      </c>
      <c r="EM78" s="2">
        <v>45.369113922119141</v>
      </c>
      <c r="EN78" s="2">
        <v>64.299934387207031</v>
      </c>
      <c r="EO78" s="2">
        <v>38.963310241699219</v>
      </c>
      <c r="EP78" s="2">
        <v>75.112030029296875</v>
      </c>
      <c r="EQ78" s="2">
        <v>53.510581970214844</v>
      </c>
      <c r="ER78" s="2">
        <v>57.875686645507812</v>
      </c>
    </row>
    <row r="79" spans="1:148" s="2" customFormat="1" x14ac:dyDescent="0.2">
      <c r="A79" s="2">
        <v>78</v>
      </c>
      <c r="B79" s="2" t="s">
        <v>4</v>
      </c>
      <c r="C79" s="2" t="s">
        <v>438</v>
      </c>
      <c r="D79" s="2" t="s">
        <v>735</v>
      </c>
      <c r="E79" s="2" t="s">
        <v>651</v>
      </c>
      <c r="F79" s="2" t="s">
        <v>736</v>
      </c>
      <c r="G79" s="2">
        <v>15</v>
      </c>
      <c r="H79" s="2">
        <v>1.4979999463093918E-8</v>
      </c>
      <c r="I79" s="2">
        <v>1</v>
      </c>
      <c r="J79" s="2">
        <v>-33.69329833984375</v>
      </c>
      <c r="K79" s="2">
        <v>13.627300262451172</v>
      </c>
      <c r="L79" s="2">
        <v>10.468000411987305</v>
      </c>
      <c r="M79" s="2">
        <v>2048</v>
      </c>
      <c r="N79" s="2">
        <v>1536</v>
      </c>
      <c r="O79" s="2">
        <v>40.759998321533203</v>
      </c>
      <c r="P79" s="2">
        <v>1.3860000371932983</v>
      </c>
      <c r="Q79" s="2">
        <v>10.189000129699707</v>
      </c>
      <c r="R79" s="2">
        <v>21.368000030517578</v>
      </c>
      <c r="S79" s="2">
        <v>0.38400000333786011</v>
      </c>
      <c r="T79" s="2">
        <v>7.4510002136230469</v>
      </c>
      <c r="U79" s="2">
        <v>10.828000068664551</v>
      </c>
      <c r="V79" s="2">
        <v>1.6820000410079956</v>
      </c>
      <c r="W79" s="2">
        <v>1.6349999904632568</v>
      </c>
      <c r="X79" s="2">
        <v>0.17299999296665192</v>
      </c>
      <c r="Y79" s="2">
        <v>0.19300000369548798</v>
      </c>
      <c r="Z79" s="2">
        <v>95.9320068359375</v>
      </c>
      <c r="AA79" s="2">
        <v>0.18033605813980103</v>
      </c>
      <c r="AB79" s="2">
        <v>0.20118416845798492</v>
      </c>
      <c r="AC79" s="2">
        <v>1.7043319940567017</v>
      </c>
      <c r="AD79" s="2">
        <v>11.287160873413086</v>
      </c>
      <c r="AE79" s="2">
        <v>1.7533252239227295</v>
      </c>
      <c r="AF79" s="2">
        <v>10.621064186096191</v>
      </c>
      <c r="AG79" s="2">
        <v>42.488426208496094</v>
      </c>
      <c r="AH79" s="2">
        <v>7.7669596672058105</v>
      </c>
      <c r="AI79" s="2">
        <v>22.27410888671875</v>
      </c>
      <c r="AJ79" s="2">
        <v>0.40028351545333862</v>
      </c>
      <c r="AK79" s="2">
        <v>1.4447733163833618</v>
      </c>
      <c r="AL79" s="2">
        <v>6.4565000534057617</v>
      </c>
      <c r="AM79" s="2">
        <v>1.902400016784668</v>
      </c>
      <c r="AN79" s="2">
        <v>0.33050000667572021</v>
      </c>
      <c r="AO79" s="2">
        <v>0.51649999618530273</v>
      </c>
      <c r="AP79" s="2">
        <v>1.8378000259399414</v>
      </c>
      <c r="AQ79" s="2">
        <v>1.7594000101089478</v>
      </c>
      <c r="AR79" s="2">
        <v>2.8308000564575195</v>
      </c>
      <c r="AS79" s="2">
        <v>0.16519999504089355</v>
      </c>
      <c r="AT79" s="2">
        <v>5.1500000059604645E-2</v>
      </c>
      <c r="AU79" s="2">
        <v>8.6300000548362732E-2</v>
      </c>
      <c r="AV79" s="2">
        <v>5.1600001752376556E-2</v>
      </c>
      <c r="AW79" s="2">
        <v>23</v>
      </c>
      <c r="AX79" s="2">
        <v>0.23800000548362732</v>
      </c>
      <c r="AY79" s="2">
        <v>0.19699999690055847</v>
      </c>
      <c r="AZ79" s="2">
        <v>1.6950000524520874</v>
      </c>
      <c r="BA79" s="2">
        <v>11.043000221252441</v>
      </c>
      <c r="BB79" s="2">
        <v>1.3480000495910645</v>
      </c>
      <c r="BC79" s="2">
        <v>10.26099967956543</v>
      </c>
      <c r="BD79" s="2">
        <v>38.847000122070312</v>
      </c>
      <c r="BE79" s="2">
        <v>6.6700000762939453</v>
      </c>
      <c r="BF79" s="2">
        <v>21.319000244140625</v>
      </c>
      <c r="BG79" s="2">
        <v>0.37200000882148743</v>
      </c>
      <c r="BH79" s="2">
        <v>1.2940000295639038</v>
      </c>
      <c r="BI79" s="2">
        <v>1968</v>
      </c>
      <c r="BJ79" s="2">
        <v>1076</v>
      </c>
      <c r="BK79" s="2">
        <v>9969</v>
      </c>
      <c r="BL79" s="2">
        <v>62761</v>
      </c>
      <c r="BM79" s="2">
        <v>881</v>
      </c>
      <c r="BN79" s="2">
        <v>25141</v>
      </c>
      <c r="BO79" s="2">
        <v>111367</v>
      </c>
      <c r="BP79" s="2">
        <v>13664</v>
      </c>
      <c r="BQ79" s="2">
        <v>30187</v>
      </c>
      <c r="BR79" s="2">
        <v>1187</v>
      </c>
      <c r="BS79" s="2">
        <v>1563</v>
      </c>
      <c r="BT79" s="2">
        <v>1127</v>
      </c>
      <c r="BU79" s="2">
        <v>99</v>
      </c>
      <c r="BV79" s="2">
        <v>288</v>
      </c>
      <c r="BW79" s="2">
        <v>398</v>
      </c>
      <c r="BX79" s="2">
        <v>32</v>
      </c>
      <c r="BY79" s="2">
        <v>271</v>
      </c>
      <c r="BZ79" s="2">
        <v>811</v>
      </c>
      <c r="CA79" s="2">
        <v>133</v>
      </c>
      <c r="CB79" s="2">
        <v>171</v>
      </c>
      <c r="CC79" s="2">
        <v>229</v>
      </c>
      <c r="CD79" s="2">
        <v>76</v>
      </c>
      <c r="CE79" s="2">
        <v>640</v>
      </c>
      <c r="CF79" s="2">
        <v>118</v>
      </c>
      <c r="CG79" s="2">
        <v>204</v>
      </c>
      <c r="CH79" s="2">
        <v>348</v>
      </c>
      <c r="CI79" s="2">
        <v>25</v>
      </c>
      <c r="CJ79" s="2">
        <v>144</v>
      </c>
      <c r="CK79" s="2">
        <v>348</v>
      </c>
      <c r="CL79" s="2">
        <v>94</v>
      </c>
      <c r="CM79" s="2">
        <v>166</v>
      </c>
      <c r="CN79" s="2">
        <v>186</v>
      </c>
      <c r="CO79" s="2">
        <v>60</v>
      </c>
      <c r="CP79" s="2">
        <v>172.32000732421875</v>
      </c>
      <c r="CQ79" s="2">
        <v>10.850000381469727</v>
      </c>
      <c r="CR79" s="2">
        <v>26.281000137329102</v>
      </c>
      <c r="CS79" s="2">
        <v>37.528999328613281</v>
      </c>
      <c r="CT79" s="2">
        <v>5.6459999084472656</v>
      </c>
      <c r="CU79" s="2">
        <v>20.972999572753906</v>
      </c>
      <c r="CV79" s="2">
        <v>60.458000183105469</v>
      </c>
      <c r="CW79" s="2">
        <v>10.513999938964844</v>
      </c>
      <c r="CX79" s="2">
        <v>16.854000091552734</v>
      </c>
      <c r="CY79" s="2">
        <v>14.600000381469727</v>
      </c>
      <c r="CZ79" s="2">
        <v>4.6100001335144043</v>
      </c>
      <c r="DA79" s="2">
        <v>24.53700065612793</v>
      </c>
      <c r="DB79" s="2">
        <v>42.953998565673828</v>
      </c>
      <c r="DC79" s="2">
        <v>472.53900146484375</v>
      </c>
      <c r="DD79" s="2">
        <v>3115.261962890625</v>
      </c>
      <c r="DE79" s="2">
        <v>82.462997436523438</v>
      </c>
      <c r="DF79" s="2">
        <v>1237.991943359375</v>
      </c>
      <c r="DG79" s="2">
        <v>5545.6650390625</v>
      </c>
      <c r="DH79" s="2">
        <v>673.2509765625</v>
      </c>
      <c r="DI79" s="2">
        <v>1494.8690185546875</v>
      </c>
      <c r="DJ79" s="2">
        <v>24.968000411987305</v>
      </c>
      <c r="DK79" s="2">
        <v>47.493000030517578</v>
      </c>
      <c r="DL79" s="2">
        <v>84.833999633789062</v>
      </c>
      <c r="DM79" s="2">
        <v>151.11799621582031</v>
      </c>
      <c r="DN79" s="2">
        <v>119.47699737548828</v>
      </c>
      <c r="DO79" s="2">
        <v>107.24199676513672</v>
      </c>
      <c r="DP79" s="2">
        <v>129.48800659179688</v>
      </c>
      <c r="DQ79" s="2">
        <v>90.679000854492188</v>
      </c>
      <c r="DR79" s="2">
        <v>77.48699951171875</v>
      </c>
      <c r="DS79" s="2">
        <v>107.50800323486328</v>
      </c>
      <c r="DT79" s="2">
        <v>134.8800048828125</v>
      </c>
      <c r="DU79" s="2">
        <v>146.4429931640625</v>
      </c>
      <c r="DV79" s="2">
        <v>191.36199951171875</v>
      </c>
      <c r="DW79" s="2">
        <v>24.659999847412109</v>
      </c>
      <c r="DX79" s="2">
        <v>4.190000057220459</v>
      </c>
      <c r="DY79" s="2">
        <v>1.0900000333786011</v>
      </c>
      <c r="DZ79" s="2">
        <v>0.40999999642372131</v>
      </c>
      <c r="EA79" s="2">
        <v>3.7100000381469727</v>
      </c>
      <c r="EB79" s="2">
        <v>0.64999997615814209</v>
      </c>
      <c r="EC79" s="2">
        <v>0.30000001192092896</v>
      </c>
      <c r="ED79" s="2">
        <v>0.87999999523162842</v>
      </c>
      <c r="EE79" s="2">
        <v>0.57999998331069946</v>
      </c>
      <c r="EF79" s="2">
        <v>5.6100001335144043</v>
      </c>
      <c r="EG79" s="2">
        <v>2.9000000953674316</v>
      </c>
      <c r="EH79" s="2">
        <v>213.19000244140625</v>
      </c>
      <c r="EI79" s="2">
        <v>17.920522689819336</v>
      </c>
      <c r="EJ79" s="2">
        <v>21.763877868652344</v>
      </c>
      <c r="EK79" s="2">
        <v>25.730829238891602</v>
      </c>
      <c r="EL79" s="2">
        <v>65.102737426757812</v>
      </c>
      <c r="EM79" s="2">
        <v>44.953083038330078</v>
      </c>
      <c r="EN79" s="2">
        <v>64.535736083984375</v>
      </c>
      <c r="EO79" s="2">
        <v>38.042739868164062</v>
      </c>
      <c r="EP79" s="2">
        <v>69.374603271484375</v>
      </c>
      <c r="EQ79" s="2">
        <v>55.095687866210938</v>
      </c>
      <c r="ER79" s="2">
        <v>56.548103332519531</v>
      </c>
    </row>
    <row r="80" spans="1:148" s="2" customFormat="1" x14ac:dyDescent="0.2">
      <c r="A80" s="2">
        <v>79</v>
      </c>
      <c r="B80" s="2" t="s">
        <v>4</v>
      </c>
      <c r="C80" s="2" t="s">
        <v>438</v>
      </c>
      <c r="D80" s="2" t="s">
        <v>737</v>
      </c>
      <c r="E80" s="2" t="s">
        <v>651</v>
      </c>
      <c r="F80" s="2" t="s">
        <v>738</v>
      </c>
      <c r="G80" s="2">
        <v>15</v>
      </c>
      <c r="H80" s="2">
        <v>1.4970000350444934E-8</v>
      </c>
      <c r="I80" s="2">
        <v>1</v>
      </c>
      <c r="J80" s="2">
        <v>-33.845199584960938</v>
      </c>
      <c r="K80" s="2">
        <v>13.452899932861328</v>
      </c>
      <c r="L80" s="2">
        <v>10.468500137329102</v>
      </c>
      <c r="M80" s="2">
        <v>2048</v>
      </c>
      <c r="N80" s="2">
        <v>1536</v>
      </c>
      <c r="O80" s="2">
        <v>40.803001403808594</v>
      </c>
      <c r="P80" s="2">
        <v>1.0570000410079956</v>
      </c>
      <c r="Q80" s="2">
        <v>10.185000419616699</v>
      </c>
      <c r="R80" s="2">
        <v>21.669000625610352</v>
      </c>
      <c r="S80" s="2">
        <v>0.39100000262260437</v>
      </c>
      <c r="T80" s="2">
        <v>7.494999885559082</v>
      </c>
      <c r="U80" s="2">
        <v>10.574000358581543</v>
      </c>
      <c r="V80" s="2">
        <v>1.6890000104904175</v>
      </c>
      <c r="W80" s="2">
        <v>1.6109999418258667</v>
      </c>
      <c r="X80" s="2">
        <v>0.11900000274181366</v>
      </c>
      <c r="Y80" s="2">
        <v>0.18500000238418579</v>
      </c>
      <c r="Z80" s="2">
        <v>95.685997009277344</v>
      </c>
      <c r="AA80" s="2">
        <v>0.12436511367559433</v>
      </c>
      <c r="AB80" s="2">
        <v>0.1933407336473465</v>
      </c>
      <c r="AC80" s="2">
        <v>1.6836318969726562</v>
      </c>
      <c r="AD80" s="2">
        <v>11.050729751586914</v>
      </c>
      <c r="AE80" s="2">
        <v>1.7651485204696655</v>
      </c>
      <c r="AF80" s="2">
        <v>10.644191741943359</v>
      </c>
      <c r="AG80" s="2">
        <v>42.642604827880859</v>
      </c>
      <c r="AH80" s="2">
        <v>7.832911491394043</v>
      </c>
      <c r="AI80" s="2">
        <v>22.645946502685547</v>
      </c>
      <c r="AJ80" s="2">
        <v>0.40862825512886047</v>
      </c>
      <c r="AK80" s="2">
        <v>1.1046549081802368</v>
      </c>
      <c r="AL80" s="2">
        <v>6.480100154876709</v>
      </c>
      <c r="AM80" s="2">
        <v>1.906499981880188</v>
      </c>
      <c r="AN80" s="2">
        <v>0.3262999951839447</v>
      </c>
      <c r="AO80" s="2">
        <v>0.52020001411437988</v>
      </c>
      <c r="AP80" s="2">
        <v>1.799299955368042</v>
      </c>
      <c r="AQ80" s="2">
        <v>1.7745000123977661</v>
      </c>
      <c r="AR80" s="2">
        <v>2.8780999183654785</v>
      </c>
      <c r="AS80" s="2">
        <v>0.12620000541210175</v>
      </c>
      <c r="AT80" s="2">
        <v>5.260000005364418E-2</v>
      </c>
      <c r="AU80" s="2">
        <v>5.9399999678134918E-2</v>
      </c>
      <c r="AV80" s="2">
        <v>4.9699999392032623E-2</v>
      </c>
      <c r="AW80" s="2">
        <v>23</v>
      </c>
      <c r="AX80" s="2">
        <v>0.164000004529953</v>
      </c>
      <c r="AY80" s="2">
        <v>0.18899999558925629</v>
      </c>
      <c r="AZ80" s="2">
        <v>1.6679999828338623</v>
      </c>
      <c r="BA80" s="2">
        <v>10.781000137329102</v>
      </c>
      <c r="BB80" s="2">
        <v>1.3530000448226929</v>
      </c>
      <c r="BC80" s="2">
        <v>10.246999740600586</v>
      </c>
      <c r="BD80" s="2">
        <v>38.856998443603516</v>
      </c>
      <c r="BE80" s="2">
        <v>6.7039999961853027</v>
      </c>
      <c r="BF80" s="2">
        <v>21.625999450683594</v>
      </c>
      <c r="BG80" s="2">
        <v>0.37900000810623169</v>
      </c>
      <c r="BH80" s="2">
        <v>0.9869999885559082</v>
      </c>
      <c r="BI80" s="2">
        <v>1980</v>
      </c>
      <c r="BJ80" s="2">
        <v>1016</v>
      </c>
      <c r="BK80" s="2">
        <v>9745</v>
      </c>
      <c r="BL80" s="2">
        <v>61273</v>
      </c>
      <c r="BM80" s="2">
        <v>869</v>
      </c>
      <c r="BN80" s="2">
        <v>25096</v>
      </c>
      <c r="BO80" s="2">
        <v>111369</v>
      </c>
      <c r="BP80" s="2">
        <v>13714</v>
      </c>
      <c r="BQ80" s="2">
        <v>30601</v>
      </c>
      <c r="BR80" s="2">
        <v>1184</v>
      </c>
      <c r="BS80" s="2">
        <v>1274</v>
      </c>
      <c r="BT80" s="2">
        <v>1199</v>
      </c>
      <c r="BU80" s="2">
        <v>102</v>
      </c>
      <c r="BV80" s="2">
        <v>245</v>
      </c>
      <c r="BW80" s="2">
        <v>384</v>
      </c>
      <c r="BX80" s="2">
        <v>21</v>
      </c>
      <c r="BY80" s="2">
        <v>286</v>
      </c>
      <c r="BZ80" s="2">
        <v>857</v>
      </c>
      <c r="CA80" s="2">
        <v>133</v>
      </c>
      <c r="CB80" s="2">
        <v>179</v>
      </c>
      <c r="CC80" s="2">
        <v>213</v>
      </c>
      <c r="CD80" s="2">
        <v>100</v>
      </c>
      <c r="CE80" s="2">
        <v>661</v>
      </c>
      <c r="CF80" s="2">
        <v>91</v>
      </c>
      <c r="CG80" s="2">
        <v>188</v>
      </c>
      <c r="CH80" s="2">
        <v>384</v>
      </c>
      <c r="CI80" s="2">
        <v>21</v>
      </c>
      <c r="CJ80" s="2">
        <v>135</v>
      </c>
      <c r="CK80" s="2">
        <v>344</v>
      </c>
      <c r="CL80" s="2">
        <v>87</v>
      </c>
      <c r="CM80" s="2">
        <v>164</v>
      </c>
      <c r="CN80" s="2">
        <v>203</v>
      </c>
      <c r="CO80" s="2">
        <v>86</v>
      </c>
      <c r="CP80" s="2">
        <v>181.16200256347656</v>
      </c>
      <c r="CQ80" s="2">
        <v>9.6499996185302734</v>
      </c>
      <c r="CR80" s="2">
        <v>22.791000366210938</v>
      </c>
      <c r="CS80" s="2">
        <v>38.402000427246094</v>
      </c>
      <c r="CT80" s="2">
        <v>4.1999998092651367</v>
      </c>
      <c r="CU80" s="2">
        <v>21.315999984741211</v>
      </c>
      <c r="CV80" s="2">
        <v>62.828998565673828</v>
      </c>
      <c r="CW80" s="2">
        <v>10.013999938964844</v>
      </c>
      <c r="CX80" s="2">
        <v>17.160999298095703</v>
      </c>
      <c r="CY80" s="2">
        <v>14.045000076293945</v>
      </c>
      <c r="CZ80" s="2">
        <v>6.2670001983642578</v>
      </c>
      <c r="DA80" s="2">
        <v>16.895999908447266</v>
      </c>
      <c r="DB80" s="2">
        <v>41.153999328613281</v>
      </c>
      <c r="DC80" s="2">
        <v>464.81298828125</v>
      </c>
      <c r="DD80" s="2">
        <v>3039.297119140625</v>
      </c>
      <c r="DE80" s="2">
        <v>82.708999633789062</v>
      </c>
      <c r="DF80" s="2">
        <v>1235.3929443359375</v>
      </c>
      <c r="DG80" s="2">
        <v>5543.39501953125</v>
      </c>
      <c r="DH80" s="2">
        <v>676.2550048828125</v>
      </c>
      <c r="DI80" s="2">
        <v>1515.3280029296875</v>
      </c>
      <c r="DJ80" s="2">
        <v>25.423000335693359</v>
      </c>
      <c r="DK80" s="2">
        <v>36.201999664306641</v>
      </c>
      <c r="DL80" s="2">
        <v>84.9219970703125</v>
      </c>
      <c r="DM80" s="2">
        <v>151.11799621582031</v>
      </c>
      <c r="DN80" s="2">
        <v>119.47699737548828</v>
      </c>
      <c r="DO80" s="2">
        <v>107.19200134277344</v>
      </c>
      <c r="DP80" s="2">
        <v>129.48800659179688</v>
      </c>
      <c r="DQ80" s="2">
        <v>90.679000854492188</v>
      </c>
      <c r="DR80" s="2">
        <v>77.48699951171875</v>
      </c>
      <c r="DS80" s="2">
        <v>107.50299835205078</v>
      </c>
      <c r="DT80" s="2">
        <v>134.8800048828125</v>
      </c>
      <c r="DU80" s="2">
        <v>146.4429931640625</v>
      </c>
      <c r="DV80" s="2">
        <v>191.36199951171875</v>
      </c>
      <c r="DW80" s="2">
        <v>36.290000915527344</v>
      </c>
      <c r="DX80" s="2">
        <v>4.2199997901916504</v>
      </c>
      <c r="DY80" s="2">
        <v>1.0900000333786011</v>
      </c>
      <c r="DZ80" s="2">
        <v>0.40999999642372131</v>
      </c>
      <c r="EA80" s="2">
        <v>3.6500000953674316</v>
      </c>
      <c r="EB80" s="2">
        <v>0.64999997615814209</v>
      </c>
      <c r="EC80" s="2">
        <v>0.30000001192092896</v>
      </c>
      <c r="ED80" s="2">
        <v>0.87000000476837158</v>
      </c>
      <c r="EE80" s="2">
        <v>0.57999998331069946</v>
      </c>
      <c r="EF80" s="2">
        <v>5.4499998092651367</v>
      </c>
      <c r="EG80" s="2">
        <v>3.5299999713897705</v>
      </c>
      <c r="EH80" s="2">
        <v>218.59111022949219</v>
      </c>
      <c r="EI80" s="2">
        <v>16.900497436523438</v>
      </c>
      <c r="EJ80" s="2">
        <v>20.267353057861328</v>
      </c>
      <c r="EK80" s="2">
        <v>26.028387069702148</v>
      </c>
      <c r="EL80" s="2">
        <v>56.150474548339844</v>
      </c>
      <c r="EM80" s="2">
        <v>45.319179534912109</v>
      </c>
      <c r="EN80" s="2">
        <v>65.789024353027344</v>
      </c>
      <c r="EO80" s="2">
        <v>37.127147674560547</v>
      </c>
      <c r="EP80" s="2">
        <v>70.003585815429688</v>
      </c>
      <c r="EQ80" s="2">
        <v>54.038349151611328</v>
      </c>
      <c r="ER80" s="2">
        <v>65.932174682617188</v>
      </c>
    </row>
    <row r="81" spans="1:148" s="2" customFormat="1" x14ac:dyDescent="0.2">
      <c r="A81" s="2">
        <v>80</v>
      </c>
      <c r="B81" s="2" t="s">
        <v>4</v>
      </c>
      <c r="C81" s="2" t="s">
        <v>438</v>
      </c>
      <c r="D81" s="2" t="s">
        <v>739</v>
      </c>
      <c r="E81" s="2" t="s">
        <v>651</v>
      </c>
      <c r="F81" s="2" t="s">
        <v>740</v>
      </c>
      <c r="G81" s="2">
        <v>15</v>
      </c>
      <c r="H81" s="2">
        <v>1.4970000350444934E-8</v>
      </c>
      <c r="I81" s="2">
        <v>1</v>
      </c>
      <c r="J81" s="2">
        <v>-33.862201690673828</v>
      </c>
      <c r="K81" s="2">
        <v>13.744199752807617</v>
      </c>
      <c r="L81" s="2">
        <v>10.468000411987305</v>
      </c>
      <c r="M81" s="2">
        <v>2048</v>
      </c>
      <c r="N81" s="2">
        <v>1536</v>
      </c>
      <c r="O81" s="2">
        <v>40.847000122070312</v>
      </c>
      <c r="P81" s="2">
        <v>1.3680000305175781</v>
      </c>
      <c r="Q81" s="2">
        <v>10.267999649047852</v>
      </c>
      <c r="R81" s="2">
        <v>21.594999313354492</v>
      </c>
      <c r="S81" s="2">
        <v>0.3619999885559082</v>
      </c>
      <c r="T81" s="2">
        <v>7.5370001792907715</v>
      </c>
      <c r="U81" s="2">
        <v>10.723999977111816</v>
      </c>
      <c r="V81" s="2">
        <v>1.7380000352859497</v>
      </c>
      <c r="W81" s="2">
        <v>1.6660000085830688</v>
      </c>
      <c r="X81" s="2">
        <v>0.25900000333786011</v>
      </c>
      <c r="Y81" s="2">
        <v>0.18500000238418579</v>
      </c>
      <c r="Z81" s="2">
        <v>96.397987365722656</v>
      </c>
      <c r="AA81" s="2">
        <v>0.26867780089378357</v>
      </c>
      <c r="AB81" s="2">
        <v>0.19191272556781769</v>
      </c>
      <c r="AC81" s="2">
        <v>1.7282519340515137</v>
      </c>
      <c r="AD81" s="2">
        <v>11.124713897705078</v>
      </c>
      <c r="AE81" s="2">
        <v>1.802942156791687</v>
      </c>
      <c r="AF81" s="2">
        <v>10.651674270629883</v>
      </c>
      <c r="AG81" s="2">
        <v>42.373291015625</v>
      </c>
      <c r="AH81" s="2">
        <v>7.8186283111572266</v>
      </c>
      <c r="AI81" s="2">
        <v>22.401920318603516</v>
      </c>
      <c r="AJ81" s="2">
        <v>0.37552648782730103</v>
      </c>
      <c r="AK81" s="2">
        <v>1.4191168546676636</v>
      </c>
      <c r="AL81" s="2">
        <v>6.4458999633789062</v>
      </c>
      <c r="AM81" s="2">
        <v>1.9099999666213989</v>
      </c>
      <c r="AN81" s="2">
        <v>0.33539998531341553</v>
      </c>
      <c r="AO81" s="2">
        <v>0.5317000150680542</v>
      </c>
      <c r="AP81" s="2">
        <v>1.8134000301361084</v>
      </c>
      <c r="AQ81" s="2">
        <v>1.7731000185012817</v>
      </c>
      <c r="AR81" s="2">
        <v>2.850100040435791</v>
      </c>
      <c r="AS81" s="2">
        <v>0.1624000072479248</v>
      </c>
      <c r="AT81" s="2">
        <v>4.8399999737739563E-2</v>
      </c>
      <c r="AU81" s="2">
        <v>0.12800000607967377</v>
      </c>
      <c r="AV81" s="2">
        <v>4.9100000411272049E-2</v>
      </c>
      <c r="AW81" s="2">
        <v>23</v>
      </c>
      <c r="AX81" s="2">
        <v>0.35600000619888306</v>
      </c>
      <c r="AY81" s="2">
        <v>0.18899999558925629</v>
      </c>
      <c r="AZ81" s="2">
        <v>1.7269999980926514</v>
      </c>
      <c r="BA81" s="2">
        <v>10.937999725341797</v>
      </c>
      <c r="BB81" s="2">
        <v>1.3930000066757202</v>
      </c>
      <c r="BC81" s="2">
        <v>10.333000183105469</v>
      </c>
      <c r="BD81" s="2">
        <v>38.904998779296875</v>
      </c>
      <c r="BE81" s="2">
        <v>6.7420001029968262</v>
      </c>
      <c r="BF81" s="2">
        <v>21.549999237060547</v>
      </c>
      <c r="BG81" s="2">
        <v>0.35100001096725464</v>
      </c>
      <c r="BH81" s="2">
        <v>1.2779999971389771</v>
      </c>
      <c r="BI81" s="2">
        <v>1996</v>
      </c>
      <c r="BJ81" s="2">
        <v>1024</v>
      </c>
      <c r="BK81" s="2">
        <v>10137</v>
      </c>
      <c r="BL81" s="2">
        <v>62111</v>
      </c>
      <c r="BM81" s="2">
        <v>903</v>
      </c>
      <c r="BN81" s="2">
        <v>25319</v>
      </c>
      <c r="BO81" s="2">
        <v>111381</v>
      </c>
      <c r="BP81" s="2">
        <v>13816</v>
      </c>
      <c r="BQ81" s="2">
        <v>30497</v>
      </c>
      <c r="BR81" s="2">
        <v>1171</v>
      </c>
      <c r="BS81" s="2">
        <v>1578</v>
      </c>
      <c r="BT81" s="2">
        <v>1089</v>
      </c>
      <c r="BU81" s="2">
        <v>111</v>
      </c>
      <c r="BV81" s="2">
        <v>278</v>
      </c>
      <c r="BW81" s="2">
        <v>378</v>
      </c>
      <c r="BX81" s="2">
        <v>33</v>
      </c>
      <c r="BY81" s="2">
        <v>280</v>
      </c>
      <c r="BZ81" s="2">
        <v>754</v>
      </c>
      <c r="CA81" s="2">
        <v>147</v>
      </c>
      <c r="CB81" s="2">
        <v>182</v>
      </c>
      <c r="CC81" s="2">
        <v>241</v>
      </c>
      <c r="CD81" s="2">
        <v>83</v>
      </c>
      <c r="CE81" s="2">
        <v>586</v>
      </c>
      <c r="CF81" s="2">
        <v>92</v>
      </c>
      <c r="CG81" s="2">
        <v>223</v>
      </c>
      <c r="CH81" s="2">
        <v>347</v>
      </c>
      <c r="CI81" s="2">
        <v>20</v>
      </c>
      <c r="CJ81" s="2">
        <v>158</v>
      </c>
      <c r="CK81" s="2">
        <v>332</v>
      </c>
      <c r="CL81" s="2">
        <v>99</v>
      </c>
      <c r="CM81" s="2">
        <v>163</v>
      </c>
      <c r="CN81" s="2">
        <v>203</v>
      </c>
      <c r="CO81" s="2">
        <v>90</v>
      </c>
      <c r="CP81" s="2">
        <v>162.97099304199219</v>
      </c>
      <c r="CQ81" s="2">
        <v>10.149999618530273</v>
      </c>
      <c r="CR81" s="2">
        <v>26.150999069213867</v>
      </c>
      <c r="CS81" s="2">
        <v>36.393001556396484</v>
      </c>
      <c r="CT81" s="2">
        <v>5.1999998092651367</v>
      </c>
      <c r="CU81" s="2">
        <v>22.114999771118164</v>
      </c>
      <c r="CV81" s="2">
        <v>56.584999084472656</v>
      </c>
      <c r="CW81" s="2">
        <v>11.272000312805176</v>
      </c>
      <c r="CX81" s="2">
        <v>17.263999938964844</v>
      </c>
      <c r="CY81" s="2">
        <v>15.477999687194824</v>
      </c>
      <c r="CZ81" s="2">
        <v>5.7329998016357422</v>
      </c>
      <c r="DA81" s="2">
        <v>36.688999176025391</v>
      </c>
      <c r="DB81" s="2">
        <v>41.054000854492188</v>
      </c>
      <c r="DC81" s="2">
        <v>481.08200073242188</v>
      </c>
      <c r="DD81" s="2">
        <v>3083.593994140625</v>
      </c>
      <c r="DE81" s="2">
        <v>85.110000610351562</v>
      </c>
      <c r="DF81" s="2">
        <v>1245.7769775390625</v>
      </c>
      <c r="DG81" s="2">
        <v>5550.24609375</v>
      </c>
      <c r="DH81" s="2">
        <v>680.10601806640625</v>
      </c>
      <c r="DI81" s="2">
        <v>1510.008056640625</v>
      </c>
      <c r="DJ81" s="2">
        <v>23.556999206542969</v>
      </c>
      <c r="DK81" s="2">
        <v>46.869998931884766</v>
      </c>
      <c r="DL81" s="2">
        <v>84.799003601074219</v>
      </c>
      <c r="DM81" s="2">
        <v>151.11799621582031</v>
      </c>
      <c r="DN81" s="2">
        <v>119.47699737548828</v>
      </c>
      <c r="DO81" s="2">
        <v>107.20700073242188</v>
      </c>
      <c r="DP81" s="2">
        <v>129.48800659179688</v>
      </c>
      <c r="DQ81" s="2">
        <v>90.674003601074219</v>
      </c>
      <c r="DR81" s="2">
        <v>77.48699951171875</v>
      </c>
      <c r="DS81" s="2">
        <v>107.51300048828125</v>
      </c>
      <c r="DT81" s="2">
        <v>134.88400268554688</v>
      </c>
      <c r="DU81" s="2">
        <v>146.4429931640625</v>
      </c>
      <c r="DV81" s="2">
        <v>191.36199951171875</v>
      </c>
      <c r="DW81" s="2">
        <v>16.340000152587891</v>
      </c>
      <c r="DX81" s="2">
        <v>4.2699999809265137</v>
      </c>
      <c r="DY81" s="2">
        <v>1.0800000429153442</v>
      </c>
      <c r="DZ81" s="2">
        <v>0.40999999642372131</v>
      </c>
      <c r="EA81" s="2">
        <v>3.630000114440918</v>
      </c>
      <c r="EB81" s="2">
        <v>0.63999998569488525</v>
      </c>
      <c r="EC81" s="2">
        <v>0.30000001192092896</v>
      </c>
      <c r="ED81" s="2">
        <v>0.87000000476837158</v>
      </c>
      <c r="EE81" s="2">
        <v>0.57999998331069946</v>
      </c>
      <c r="EF81" s="2">
        <v>5.9699997901916504</v>
      </c>
      <c r="EG81" s="2">
        <v>2.9800000190734863</v>
      </c>
      <c r="EH81" s="2">
        <v>207.326171875</v>
      </c>
      <c r="EI81" s="2">
        <v>17.332801818847656</v>
      </c>
      <c r="EJ81" s="2">
        <v>21.709983825683594</v>
      </c>
      <c r="EK81" s="2">
        <v>25.338405609130859</v>
      </c>
      <c r="EL81" s="2">
        <v>62.478481292724609</v>
      </c>
      <c r="EM81" s="2">
        <v>46.160728454589844</v>
      </c>
      <c r="EN81" s="2">
        <v>62.434417724609375</v>
      </c>
      <c r="EO81" s="2">
        <v>39.390209197998047</v>
      </c>
      <c r="EP81" s="2">
        <v>70.213348388671875</v>
      </c>
      <c r="EQ81" s="2">
        <v>56.728141784667969</v>
      </c>
      <c r="ER81" s="2">
        <v>63.060657501220703</v>
      </c>
    </row>
    <row r="82" spans="1:148" s="2" customFormat="1" x14ac:dyDescent="0.2">
      <c r="A82" s="2">
        <v>81</v>
      </c>
      <c r="B82" s="2" t="s">
        <v>4</v>
      </c>
      <c r="C82" s="2" t="s">
        <v>438</v>
      </c>
      <c r="D82" s="2" t="s">
        <v>741</v>
      </c>
      <c r="E82" s="2" t="s">
        <v>651</v>
      </c>
      <c r="F82" s="2" t="s">
        <v>742</v>
      </c>
      <c r="G82" s="2">
        <v>15</v>
      </c>
      <c r="H82" s="2">
        <v>1.4979999463093918E-8</v>
      </c>
      <c r="I82" s="2">
        <v>1</v>
      </c>
      <c r="J82" s="2">
        <v>-34.641899108886719</v>
      </c>
      <c r="K82" s="2">
        <v>14.335700035095215</v>
      </c>
      <c r="L82" s="2">
        <v>10.471500396728516</v>
      </c>
      <c r="M82" s="2">
        <v>2048</v>
      </c>
      <c r="N82" s="2">
        <v>1536</v>
      </c>
      <c r="O82" s="2">
        <v>40.657001495361328</v>
      </c>
      <c r="P82" s="2">
        <v>1.590999960899353</v>
      </c>
      <c r="Q82" s="2">
        <v>10.310999870300293</v>
      </c>
      <c r="R82" s="2">
        <v>21.136999130249023</v>
      </c>
      <c r="S82" s="2">
        <v>0.36500000953674316</v>
      </c>
      <c r="T82" s="2">
        <v>7.7610001564025879</v>
      </c>
      <c r="U82" s="2">
        <v>10.741000175476074</v>
      </c>
      <c r="V82" s="2">
        <v>1.7569999694824219</v>
      </c>
      <c r="W82" s="2">
        <v>1.6180000305175781</v>
      </c>
      <c r="X82" s="2">
        <v>0.14699999988079071</v>
      </c>
      <c r="Y82" s="2">
        <v>0.18299999833106995</v>
      </c>
      <c r="Z82" s="2">
        <v>96.165008544921875</v>
      </c>
      <c r="AA82" s="2">
        <v>0.15286225080490112</v>
      </c>
      <c r="AB82" s="2">
        <v>0.19029791653156281</v>
      </c>
      <c r="AC82" s="2">
        <v>1.6825248003005981</v>
      </c>
      <c r="AD82" s="2">
        <v>11.169342994689941</v>
      </c>
      <c r="AE82" s="2">
        <v>1.8270678520202637</v>
      </c>
      <c r="AF82" s="2">
        <v>10.722195625305176</v>
      </c>
      <c r="AG82" s="2">
        <v>42.278373718261719</v>
      </c>
      <c r="AH82" s="2">
        <v>8.0705032348632812</v>
      </c>
      <c r="AI82" s="2">
        <v>21.979927062988281</v>
      </c>
      <c r="AJ82" s="2">
        <v>0.37955594062805176</v>
      </c>
      <c r="AK82" s="2">
        <v>1.6544480323791504</v>
      </c>
      <c r="AL82" s="2">
        <v>6.4163999557495117</v>
      </c>
      <c r="AM82" s="2">
        <v>1.9179999828338623</v>
      </c>
      <c r="AN82" s="2">
        <v>0.32580000162124634</v>
      </c>
      <c r="AO82" s="2">
        <v>0.53759998083114624</v>
      </c>
      <c r="AP82" s="2">
        <v>1.8163000345230103</v>
      </c>
      <c r="AQ82" s="2">
        <v>1.8258999586105347</v>
      </c>
      <c r="AR82" s="2">
        <v>2.7897999286651611</v>
      </c>
      <c r="AS82" s="2">
        <v>0.18889999389648438</v>
      </c>
      <c r="AT82" s="2">
        <v>4.8799999058246613E-2</v>
      </c>
      <c r="AU82" s="2">
        <v>7.3100000619888306E-2</v>
      </c>
      <c r="AV82" s="2">
        <v>4.8599999397993088E-2</v>
      </c>
      <c r="AW82" s="2">
        <v>23</v>
      </c>
      <c r="AX82" s="2">
        <v>0.20200000703334808</v>
      </c>
      <c r="AY82" s="2">
        <v>0.18700000643730164</v>
      </c>
      <c r="AZ82" s="2">
        <v>1.6770000457763672</v>
      </c>
      <c r="BA82" s="2">
        <v>10.954000473022461</v>
      </c>
      <c r="BB82" s="2">
        <v>1.4119999408721924</v>
      </c>
      <c r="BC82" s="2">
        <v>10.37399959564209</v>
      </c>
      <c r="BD82" s="2">
        <v>38.707000732421875</v>
      </c>
      <c r="BE82" s="2">
        <v>6.9559998512268066</v>
      </c>
      <c r="BF82" s="2">
        <v>21.083000183105469</v>
      </c>
      <c r="BG82" s="2">
        <v>0.35400000214576721</v>
      </c>
      <c r="BH82" s="2">
        <v>1.4850000143051147</v>
      </c>
      <c r="BI82" s="2">
        <v>1941</v>
      </c>
      <c r="BJ82" s="2">
        <v>1018</v>
      </c>
      <c r="BK82" s="2">
        <v>9853</v>
      </c>
      <c r="BL82" s="2">
        <v>62239</v>
      </c>
      <c r="BM82" s="2">
        <v>923</v>
      </c>
      <c r="BN82" s="2">
        <v>25477</v>
      </c>
      <c r="BO82" s="2">
        <v>110976</v>
      </c>
      <c r="BP82" s="2">
        <v>14247</v>
      </c>
      <c r="BQ82" s="2">
        <v>29882</v>
      </c>
      <c r="BR82" s="2">
        <v>1138</v>
      </c>
      <c r="BS82" s="2">
        <v>1790</v>
      </c>
      <c r="BT82" s="2">
        <v>1118</v>
      </c>
      <c r="BU82" s="2">
        <v>95</v>
      </c>
      <c r="BV82" s="2">
        <v>275</v>
      </c>
      <c r="BW82" s="2">
        <v>379</v>
      </c>
      <c r="BX82" s="2">
        <v>40</v>
      </c>
      <c r="BY82" s="2">
        <v>316</v>
      </c>
      <c r="BZ82" s="2">
        <v>822</v>
      </c>
      <c r="CA82" s="2">
        <v>127</v>
      </c>
      <c r="CB82" s="2">
        <v>195</v>
      </c>
      <c r="CC82" s="2">
        <v>215</v>
      </c>
      <c r="CD82" s="2">
        <v>83</v>
      </c>
      <c r="CE82" s="2">
        <v>657</v>
      </c>
      <c r="CF82" s="2">
        <v>111</v>
      </c>
      <c r="CG82" s="2">
        <v>206</v>
      </c>
      <c r="CH82" s="2">
        <v>343</v>
      </c>
      <c r="CI82" s="2">
        <v>21</v>
      </c>
      <c r="CJ82" s="2">
        <v>164</v>
      </c>
      <c r="CK82" s="2">
        <v>337</v>
      </c>
      <c r="CL82" s="2">
        <v>101</v>
      </c>
      <c r="CM82" s="2">
        <v>167</v>
      </c>
      <c r="CN82" s="2">
        <v>207</v>
      </c>
      <c r="CO82" s="2">
        <v>70</v>
      </c>
      <c r="CP82" s="2">
        <v>173.35699462890625</v>
      </c>
      <c r="CQ82" s="2">
        <v>10.300000190734863</v>
      </c>
      <c r="CR82" s="2">
        <v>25.430999755859375</v>
      </c>
      <c r="CS82" s="2">
        <v>36.265998840332031</v>
      </c>
      <c r="CT82" s="2">
        <v>5.9539999961853027</v>
      </c>
      <c r="CU82" s="2">
        <v>24.267000198364258</v>
      </c>
      <c r="CV82" s="2">
        <v>60.576999664306641</v>
      </c>
      <c r="CW82" s="2">
        <v>10.843000411987305</v>
      </c>
      <c r="CX82" s="2">
        <v>18.120000839233398</v>
      </c>
      <c r="CY82" s="2">
        <v>14.210000038146973</v>
      </c>
      <c r="CZ82" s="2">
        <v>5.1620001792907715</v>
      </c>
      <c r="DA82" s="2">
        <v>20.798999786376953</v>
      </c>
      <c r="DB82" s="2">
        <v>40.604000091552734</v>
      </c>
      <c r="DC82" s="2">
        <v>467.58099365234375</v>
      </c>
      <c r="DD82" s="2">
        <v>3090.180908203125</v>
      </c>
      <c r="DE82" s="2">
        <v>86.356002807617188</v>
      </c>
      <c r="DF82" s="2">
        <v>1251.5489501953125</v>
      </c>
      <c r="DG82" s="2">
        <v>5525.72998046875</v>
      </c>
      <c r="DH82" s="2">
        <v>702.12200927734375</v>
      </c>
      <c r="DI82" s="2">
        <v>1478.3050537109375</v>
      </c>
      <c r="DJ82" s="2">
        <v>23.725000381469727</v>
      </c>
      <c r="DK82" s="2">
        <v>54.507999420166016</v>
      </c>
      <c r="DL82" s="2">
        <v>84.869003295898438</v>
      </c>
      <c r="DM82" s="2">
        <v>151.11799621582031</v>
      </c>
      <c r="DN82" s="2">
        <v>119.47699737548828</v>
      </c>
      <c r="DO82" s="2">
        <v>107.22200012207031</v>
      </c>
      <c r="DP82" s="2">
        <v>129.48800659179688</v>
      </c>
      <c r="DQ82" s="2">
        <v>90.683998107910156</v>
      </c>
      <c r="DR82" s="2">
        <v>77.48699951171875</v>
      </c>
      <c r="DS82" s="2">
        <v>107.50800323486328</v>
      </c>
      <c r="DT82" s="2">
        <v>134.95599365234375</v>
      </c>
      <c r="DU82" s="2">
        <v>146.4429931640625</v>
      </c>
      <c r="DV82" s="2">
        <v>191.36199951171875</v>
      </c>
      <c r="DW82" s="2">
        <v>29.040000915527344</v>
      </c>
      <c r="DX82" s="2">
        <v>4.309999942779541</v>
      </c>
      <c r="DY82" s="2">
        <v>1.0900000333786011</v>
      </c>
      <c r="DZ82" s="2">
        <v>0.40999999642372131</v>
      </c>
      <c r="EA82" s="2">
        <v>3.630000114440918</v>
      </c>
      <c r="EB82" s="2">
        <v>0.63999998569488525</v>
      </c>
      <c r="EC82" s="2">
        <v>0.30000001192092896</v>
      </c>
      <c r="ED82" s="2">
        <v>0.86000001430511475</v>
      </c>
      <c r="EE82" s="2">
        <v>0.5899999737739563</v>
      </c>
      <c r="EF82" s="2">
        <v>5.7699999809265137</v>
      </c>
      <c r="EG82" s="2">
        <v>2.7000000476837158</v>
      </c>
      <c r="EH82" s="2">
        <v>213.83049011230469</v>
      </c>
      <c r="EI82" s="2">
        <v>17.460409164428711</v>
      </c>
      <c r="EJ82" s="2">
        <v>21.409034729003906</v>
      </c>
      <c r="EK82" s="2">
        <v>25.294151306152344</v>
      </c>
      <c r="EL82" s="2">
        <v>66.854896545410156</v>
      </c>
      <c r="EM82" s="2">
        <v>48.354537963867188</v>
      </c>
      <c r="EN82" s="2">
        <v>64.599220275878906</v>
      </c>
      <c r="EO82" s="2">
        <v>38.633365631103516</v>
      </c>
      <c r="EP82" s="2">
        <v>71.9329833984375</v>
      </c>
      <c r="EQ82" s="2">
        <v>54.354835510253906</v>
      </c>
      <c r="ER82" s="2">
        <v>59.837932586669922</v>
      </c>
    </row>
    <row r="83" spans="1:148" s="2" customFormat="1" x14ac:dyDescent="0.2">
      <c r="A83" s="2">
        <v>82</v>
      </c>
      <c r="B83" s="2" t="s">
        <v>4</v>
      </c>
      <c r="C83" s="2" t="s">
        <v>438</v>
      </c>
      <c r="D83" s="2" t="s">
        <v>743</v>
      </c>
      <c r="E83" s="2" t="s">
        <v>651</v>
      </c>
      <c r="F83" s="2" t="s">
        <v>744</v>
      </c>
      <c r="G83" s="2">
        <v>15</v>
      </c>
      <c r="H83" s="2">
        <v>1.4979999463093918E-8</v>
      </c>
      <c r="I83" s="2">
        <v>1</v>
      </c>
      <c r="J83" s="2">
        <v>-34.670700073242188</v>
      </c>
      <c r="K83" s="2">
        <v>14.434100151062012</v>
      </c>
      <c r="L83" s="2">
        <v>10.470999717712402</v>
      </c>
      <c r="M83" s="2">
        <v>2048</v>
      </c>
      <c r="N83" s="2">
        <v>1536</v>
      </c>
      <c r="O83" s="2">
        <v>40.943000793457031</v>
      </c>
      <c r="P83" s="2">
        <v>1.6759999990463257</v>
      </c>
      <c r="Q83" s="2">
        <v>10.067000389099121</v>
      </c>
      <c r="R83" s="2">
        <v>21.495000839233398</v>
      </c>
      <c r="S83" s="2">
        <v>0.3970000147819519</v>
      </c>
      <c r="T83" s="2">
        <v>7.6909999847412109</v>
      </c>
      <c r="U83" s="2">
        <v>10.692999839782715</v>
      </c>
      <c r="V83" s="2">
        <v>1.906000018119812</v>
      </c>
      <c r="W83" s="2">
        <v>1.5499999523162842</v>
      </c>
      <c r="X83" s="2">
        <v>0.27900001406669617</v>
      </c>
      <c r="Y83" s="2">
        <v>0.18700000643730164</v>
      </c>
      <c r="Z83" s="2">
        <v>96.725013732910156</v>
      </c>
      <c r="AA83" s="2">
        <v>0.28844660520553589</v>
      </c>
      <c r="AB83" s="2">
        <v>0.19333158433437347</v>
      </c>
      <c r="AC83" s="2">
        <v>1.6024808883666992</v>
      </c>
      <c r="AD83" s="2">
        <v>11.055051803588867</v>
      </c>
      <c r="AE83" s="2">
        <v>1.9705348014831543</v>
      </c>
      <c r="AF83" s="2">
        <v>10.407855987548828</v>
      </c>
      <c r="AG83" s="2">
        <v>42.329277038574219</v>
      </c>
      <c r="AH83" s="2">
        <v>7.9514069557189941</v>
      </c>
      <c r="AI83" s="2">
        <v>22.222795486450195</v>
      </c>
      <c r="AJ83" s="2">
        <v>0.41044190526008606</v>
      </c>
      <c r="AK83" s="2">
        <v>1.7327473163604736</v>
      </c>
      <c r="AL83" s="2">
        <v>6.4376001358032227</v>
      </c>
      <c r="AM83" s="2">
        <v>1.8658000230789185</v>
      </c>
      <c r="AN83" s="2">
        <v>0.31099998950958252</v>
      </c>
      <c r="AO83" s="2">
        <v>0.58099997043609619</v>
      </c>
      <c r="AP83" s="2">
        <v>1.8015999794006348</v>
      </c>
      <c r="AQ83" s="2">
        <v>1.8028000593185425</v>
      </c>
      <c r="AR83" s="2">
        <v>2.8266000747680664</v>
      </c>
      <c r="AS83" s="2">
        <v>0.19820000231266022</v>
      </c>
      <c r="AT83" s="2">
        <v>5.2900001406669617E-2</v>
      </c>
      <c r="AU83" s="2">
        <v>0.13750000298023224</v>
      </c>
      <c r="AV83" s="2">
        <v>4.960000142455101E-2</v>
      </c>
      <c r="AW83" s="2">
        <v>23</v>
      </c>
      <c r="AX83" s="2">
        <v>0.38400000333786011</v>
      </c>
      <c r="AY83" s="2">
        <v>0.19099999964237213</v>
      </c>
      <c r="AZ83" s="2">
        <v>1.6069999933242798</v>
      </c>
      <c r="BA83" s="2">
        <v>10.913000106811523</v>
      </c>
      <c r="BB83" s="2">
        <v>1.5279999971389771</v>
      </c>
      <c r="BC83" s="2">
        <v>10.118000030517578</v>
      </c>
      <c r="BD83" s="2">
        <v>39.002998352050781</v>
      </c>
      <c r="BE83" s="2">
        <v>6.874000072479248</v>
      </c>
      <c r="BF83" s="2">
        <v>21.448999404907227</v>
      </c>
      <c r="BG83" s="2">
        <v>0.38499999046325684</v>
      </c>
      <c r="BH83" s="2">
        <v>1.5659999847412109</v>
      </c>
      <c r="BI83" s="2">
        <v>1893</v>
      </c>
      <c r="BJ83" s="2">
        <v>1025</v>
      </c>
      <c r="BK83" s="2">
        <v>9446</v>
      </c>
      <c r="BL83" s="2">
        <v>62039</v>
      </c>
      <c r="BM83" s="2">
        <v>987</v>
      </c>
      <c r="BN83" s="2">
        <v>24808</v>
      </c>
      <c r="BO83" s="2">
        <v>111837</v>
      </c>
      <c r="BP83" s="2">
        <v>14098</v>
      </c>
      <c r="BQ83" s="2">
        <v>30414</v>
      </c>
      <c r="BR83" s="2">
        <v>1190</v>
      </c>
      <c r="BS83" s="2">
        <v>1869</v>
      </c>
      <c r="BT83" s="2">
        <v>1044</v>
      </c>
      <c r="BU83" s="2">
        <v>95</v>
      </c>
      <c r="BV83" s="2">
        <v>269</v>
      </c>
      <c r="BW83" s="2">
        <v>403</v>
      </c>
      <c r="BX83" s="2">
        <v>24</v>
      </c>
      <c r="BY83" s="2">
        <v>279</v>
      </c>
      <c r="BZ83" s="2">
        <v>841</v>
      </c>
      <c r="CA83" s="2">
        <v>153</v>
      </c>
      <c r="CB83" s="2">
        <v>187</v>
      </c>
      <c r="CC83" s="2">
        <v>217</v>
      </c>
      <c r="CD83" s="2">
        <v>74</v>
      </c>
      <c r="CE83" s="2">
        <v>503</v>
      </c>
      <c r="CF83" s="2">
        <v>97</v>
      </c>
      <c r="CG83" s="2">
        <v>192</v>
      </c>
      <c r="CH83" s="2">
        <v>351</v>
      </c>
      <c r="CI83" s="2">
        <v>28</v>
      </c>
      <c r="CJ83" s="2">
        <v>148</v>
      </c>
      <c r="CK83" s="2">
        <v>345</v>
      </c>
      <c r="CL83" s="2">
        <v>102</v>
      </c>
      <c r="CM83" s="2">
        <v>196</v>
      </c>
      <c r="CN83" s="2">
        <v>176</v>
      </c>
      <c r="CO83" s="2">
        <v>71</v>
      </c>
      <c r="CP83" s="2">
        <v>149.82000732421875</v>
      </c>
      <c r="CQ83" s="2">
        <v>9.6000003814697266</v>
      </c>
      <c r="CR83" s="2">
        <v>24.590999603271484</v>
      </c>
      <c r="CS83" s="2">
        <v>37.938999176025391</v>
      </c>
      <c r="CT83" s="2">
        <v>5.2309999465942383</v>
      </c>
      <c r="CU83" s="2">
        <v>21.579999923706055</v>
      </c>
      <c r="CV83" s="2">
        <v>61.986000061035156</v>
      </c>
      <c r="CW83" s="2">
        <v>11.656999588012695</v>
      </c>
      <c r="CX83" s="2">
        <v>19.143999099731445</v>
      </c>
      <c r="CY83" s="2">
        <v>13.831000328063965</v>
      </c>
      <c r="CZ83" s="2">
        <v>4.8480000495910645</v>
      </c>
      <c r="DA83" s="2">
        <v>39.534000396728516</v>
      </c>
      <c r="DB83" s="2">
        <v>41.653999328613281</v>
      </c>
      <c r="DC83" s="2">
        <v>448.0419921875</v>
      </c>
      <c r="DD83" s="2">
        <v>3078.4150390625</v>
      </c>
      <c r="DE83" s="2">
        <v>93.481002807617188</v>
      </c>
      <c r="DF83" s="2">
        <v>1220.6839599609375</v>
      </c>
      <c r="DG83" s="2">
        <v>5567.95703125</v>
      </c>
      <c r="DH83" s="2">
        <v>693.843994140625</v>
      </c>
      <c r="DI83" s="2">
        <v>1503.9649658203125</v>
      </c>
      <c r="DJ83" s="2">
        <v>25.836999893188477</v>
      </c>
      <c r="DK83" s="2">
        <v>57.456001281738281</v>
      </c>
      <c r="DL83" s="2">
        <v>84.606002807617188</v>
      </c>
      <c r="DM83" s="2">
        <v>151.11799621582031</v>
      </c>
      <c r="DN83" s="2">
        <v>119.47699737548828</v>
      </c>
      <c r="DO83" s="2">
        <v>107.23699951171875</v>
      </c>
      <c r="DP83" s="2">
        <v>129.48800659179688</v>
      </c>
      <c r="DQ83" s="2">
        <v>90.674003601074219</v>
      </c>
      <c r="DR83" s="2">
        <v>77.48699951171875</v>
      </c>
      <c r="DS83" s="2">
        <v>107.48699951171875</v>
      </c>
      <c r="DT83" s="2">
        <v>134.89799499511719</v>
      </c>
      <c r="DU83" s="2">
        <v>146.4429931640625</v>
      </c>
      <c r="DV83" s="2">
        <v>191.36199951171875</v>
      </c>
      <c r="DW83" s="2">
        <v>14.649999618530273</v>
      </c>
      <c r="DX83" s="2">
        <v>4.190000057220459</v>
      </c>
      <c r="DY83" s="2">
        <v>1.1200000047683716</v>
      </c>
      <c r="DZ83" s="2">
        <v>0.40999999642372131</v>
      </c>
      <c r="EA83" s="2">
        <v>3.4500000476837158</v>
      </c>
      <c r="EB83" s="2">
        <v>0.64999997615814209</v>
      </c>
      <c r="EC83" s="2">
        <v>0.30000001192092896</v>
      </c>
      <c r="ED83" s="2">
        <v>0.86000001430511475</v>
      </c>
      <c r="EE83" s="2">
        <v>0.57999998331069946</v>
      </c>
      <c r="EF83" s="2">
        <v>5.380000114440918</v>
      </c>
      <c r="EG83" s="2">
        <v>2.6099998950958252</v>
      </c>
      <c r="EH83" s="2">
        <v>198.78512573242188</v>
      </c>
      <c r="EI83" s="2">
        <v>16.856655120849609</v>
      </c>
      <c r="EJ83" s="2">
        <v>21.052490234375</v>
      </c>
      <c r="EK83" s="2">
        <v>25.871002197265625</v>
      </c>
      <c r="EL83" s="2">
        <v>62.664440155029297</v>
      </c>
      <c r="EM83" s="2">
        <v>45.598953247070312</v>
      </c>
      <c r="EN83" s="2">
        <v>65.346176147460938</v>
      </c>
      <c r="EO83" s="2">
        <v>40.057254791259766</v>
      </c>
      <c r="EP83" s="2">
        <v>73.937599182128906</v>
      </c>
      <c r="EQ83" s="2">
        <v>53.625083923339844</v>
      </c>
      <c r="ER83" s="2">
        <v>57.989433288574219</v>
      </c>
    </row>
    <row r="84" spans="1:148" s="2" customFormat="1" x14ac:dyDescent="0.2">
      <c r="A84" s="2">
        <v>83</v>
      </c>
      <c r="B84" s="2" t="s">
        <v>4</v>
      </c>
      <c r="C84" s="2" t="s">
        <v>438</v>
      </c>
      <c r="D84" s="2" t="s">
        <v>745</v>
      </c>
      <c r="E84" s="2" t="s">
        <v>651</v>
      </c>
      <c r="F84" s="2" t="s">
        <v>746</v>
      </c>
      <c r="G84" s="2">
        <v>15</v>
      </c>
      <c r="H84" s="2">
        <v>1.4970000350444934E-8</v>
      </c>
      <c r="I84" s="2">
        <v>1</v>
      </c>
      <c r="J84" s="2">
        <v>-34.701900482177734</v>
      </c>
      <c r="K84" s="2">
        <v>14.493800163269043</v>
      </c>
      <c r="L84" s="2">
        <v>10.470499992370605</v>
      </c>
      <c r="M84" s="2">
        <v>2048</v>
      </c>
      <c r="N84" s="2">
        <v>1536</v>
      </c>
      <c r="O84" s="2">
        <v>40.922000885009766</v>
      </c>
      <c r="P84" s="2">
        <v>1.7059999704360962</v>
      </c>
      <c r="Q84" s="2">
        <v>10.027999877929688</v>
      </c>
      <c r="R84" s="2">
        <v>21.055999755859375</v>
      </c>
      <c r="S84" s="2">
        <v>0.39500001072883606</v>
      </c>
      <c r="T84" s="2">
        <v>7.8330001831054688</v>
      </c>
      <c r="U84" s="2">
        <v>10.694999694824219</v>
      </c>
      <c r="V84" s="2">
        <v>1.7230000495910645</v>
      </c>
      <c r="W84" s="2">
        <v>1.6109999418258667</v>
      </c>
      <c r="X84" s="2">
        <v>0.32499998807907104</v>
      </c>
      <c r="Y84" s="2">
        <v>0.20499999821186066</v>
      </c>
      <c r="Z84" s="2">
        <v>96.316001892089844</v>
      </c>
      <c r="AA84" s="2">
        <v>0.3374309241771698</v>
      </c>
      <c r="AB84" s="2">
        <v>0.21284106373786926</v>
      </c>
      <c r="AC84" s="2">
        <v>1.6726192235946655</v>
      </c>
      <c r="AD84" s="2">
        <v>11.104073524475098</v>
      </c>
      <c r="AE84" s="2">
        <v>1.7889032363891602</v>
      </c>
      <c r="AF84" s="2">
        <v>10.411561012268066</v>
      </c>
      <c r="AG84" s="2">
        <v>42.487232208251953</v>
      </c>
      <c r="AH84" s="2">
        <v>8.1326055526733398</v>
      </c>
      <c r="AI84" s="2">
        <v>21.861371994018555</v>
      </c>
      <c r="AJ84" s="2">
        <v>0.41010841727256775</v>
      </c>
      <c r="AK84" s="2">
        <v>1.7712529897689819</v>
      </c>
      <c r="AL84" s="2">
        <v>6.450200080871582</v>
      </c>
      <c r="AM84" s="2">
        <v>1.8631000518798828</v>
      </c>
      <c r="AN84" s="2">
        <v>0.3239000141620636</v>
      </c>
      <c r="AO84" s="2">
        <v>0.52660000324249268</v>
      </c>
      <c r="AP84" s="2">
        <v>1.806399941444397</v>
      </c>
      <c r="AQ84" s="2">
        <v>1.8404999971389771</v>
      </c>
      <c r="AR84" s="2">
        <v>2.7757000923156738</v>
      </c>
      <c r="AS84" s="2">
        <v>0.20219999551773071</v>
      </c>
      <c r="AT84" s="2">
        <v>5.2700001746416092E-2</v>
      </c>
      <c r="AU84" s="2">
        <v>0.16060000658035278</v>
      </c>
      <c r="AV84" s="2">
        <v>5.4200001060962677E-2</v>
      </c>
      <c r="AW84" s="2">
        <v>23</v>
      </c>
      <c r="AX84" s="2">
        <v>0.44600000977516174</v>
      </c>
      <c r="AY84" s="2">
        <v>0.20900000631809235</v>
      </c>
      <c r="AZ84" s="2">
        <v>1.6690000295639038</v>
      </c>
      <c r="BA84" s="2">
        <v>10.909000396728516</v>
      </c>
      <c r="BB84" s="2">
        <v>1.3839999437332153</v>
      </c>
      <c r="BC84" s="2">
        <v>10.086999893188477</v>
      </c>
      <c r="BD84" s="2">
        <v>39.004001617431641</v>
      </c>
      <c r="BE84" s="2">
        <v>7.0209999084472656</v>
      </c>
      <c r="BF84" s="2">
        <v>21.00200080871582</v>
      </c>
      <c r="BG84" s="2">
        <v>0.38199999928474426</v>
      </c>
      <c r="BH84" s="2">
        <v>1.5920000076293945</v>
      </c>
      <c r="BI84" s="2">
        <v>1962</v>
      </c>
      <c r="BJ84" s="2">
        <v>1116</v>
      </c>
      <c r="BK84" s="2">
        <v>9798</v>
      </c>
      <c r="BL84" s="2">
        <v>61984</v>
      </c>
      <c r="BM84" s="2">
        <v>900</v>
      </c>
      <c r="BN84" s="2">
        <v>24702</v>
      </c>
      <c r="BO84" s="2">
        <v>111764</v>
      </c>
      <c r="BP84" s="2">
        <v>14358</v>
      </c>
      <c r="BQ84" s="2">
        <v>29726</v>
      </c>
      <c r="BR84" s="2">
        <v>1165</v>
      </c>
      <c r="BS84" s="2">
        <v>1898</v>
      </c>
      <c r="BT84" s="2">
        <v>1005</v>
      </c>
      <c r="BU84" s="2">
        <v>106</v>
      </c>
      <c r="BV84" s="2">
        <v>276</v>
      </c>
      <c r="BW84" s="2">
        <v>406</v>
      </c>
      <c r="BX84" s="2">
        <v>34</v>
      </c>
      <c r="BY84" s="2">
        <v>260</v>
      </c>
      <c r="BZ84" s="2">
        <v>807</v>
      </c>
      <c r="CA84" s="2">
        <v>130</v>
      </c>
      <c r="CB84" s="2">
        <v>171</v>
      </c>
      <c r="CC84" s="2">
        <v>199</v>
      </c>
      <c r="CD84" s="2">
        <v>75</v>
      </c>
      <c r="CE84" s="2">
        <v>540</v>
      </c>
      <c r="CF84" s="2">
        <v>100</v>
      </c>
      <c r="CG84" s="2">
        <v>195</v>
      </c>
      <c r="CH84" s="2">
        <v>356</v>
      </c>
      <c r="CI84" s="2">
        <v>21</v>
      </c>
      <c r="CJ84" s="2">
        <v>151</v>
      </c>
      <c r="CK84" s="2">
        <v>383</v>
      </c>
      <c r="CL84" s="2">
        <v>92</v>
      </c>
      <c r="CM84" s="2">
        <v>168</v>
      </c>
      <c r="CN84" s="2">
        <v>194</v>
      </c>
      <c r="CO84" s="2">
        <v>71</v>
      </c>
      <c r="CP84" s="2">
        <v>150.30999755859375</v>
      </c>
      <c r="CQ84" s="2">
        <v>10.300000190734863</v>
      </c>
      <c r="CR84" s="2">
        <v>25.170999526977539</v>
      </c>
      <c r="CS84" s="2">
        <v>38.328998565673828</v>
      </c>
      <c r="CT84" s="2">
        <v>5.4000000953674316</v>
      </c>
      <c r="CU84" s="2">
        <v>20.742000579833984</v>
      </c>
      <c r="CV84" s="2">
        <v>61.797000885009766</v>
      </c>
      <c r="CW84" s="2">
        <v>10.28600025177002</v>
      </c>
      <c r="CX84" s="2">
        <v>16.951999664306641</v>
      </c>
      <c r="CY84" s="2">
        <v>13.189000129699707</v>
      </c>
      <c r="CZ84" s="2">
        <v>4.8860001564025879</v>
      </c>
      <c r="DA84" s="2">
        <v>45.948001861572266</v>
      </c>
      <c r="DB84" s="2">
        <v>45.504001617431641</v>
      </c>
      <c r="DC84" s="2">
        <v>465.08700561523438</v>
      </c>
      <c r="DD84" s="2">
        <v>3075.248046875</v>
      </c>
      <c r="DE84" s="2">
        <v>84.610000610351562</v>
      </c>
      <c r="DF84" s="2">
        <v>1216.20703125</v>
      </c>
      <c r="DG84" s="2">
        <v>5564.44580078125</v>
      </c>
      <c r="DH84" s="2">
        <v>708.23797607421875</v>
      </c>
      <c r="DI84" s="2">
        <v>1471.6490478515625</v>
      </c>
      <c r="DJ84" s="2">
        <v>25.645999908447266</v>
      </c>
      <c r="DK84" s="2">
        <v>58.384998321533203</v>
      </c>
      <c r="DL84" s="2">
        <v>84.694000244140625</v>
      </c>
      <c r="DM84" s="2">
        <v>151.11799621582031</v>
      </c>
      <c r="DN84" s="2">
        <v>119.47699737548828</v>
      </c>
      <c r="DO84" s="2">
        <v>107.23200225830078</v>
      </c>
      <c r="DP84" s="2">
        <v>129.48800659179688</v>
      </c>
      <c r="DQ84" s="2">
        <v>90.674003601074219</v>
      </c>
      <c r="DR84" s="2">
        <v>77.48699951171875</v>
      </c>
      <c r="DS84" s="2">
        <v>107.49800109863281</v>
      </c>
      <c r="DT84" s="2">
        <v>134.90299987792969</v>
      </c>
      <c r="DU84" s="2">
        <v>146.4429931640625</v>
      </c>
      <c r="DV84" s="2">
        <v>191.36199951171875</v>
      </c>
      <c r="DW84" s="2">
        <v>12.760000228881836</v>
      </c>
      <c r="DX84" s="2">
        <v>4</v>
      </c>
      <c r="DY84" s="2">
        <v>1.1000000238418579</v>
      </c>
      <c r="DZ84" s="2">
        <v>0.40999999642372131</v>
      </c>
      <c r="EA84" s="2">
        <v>3.6500000953674316</v>
      </c>
      <c r="EB84" s="2">
        <v>0.64999997615814209</v>
      </c>
      <c r="EC84" s="2">
        <v>0.30000001192092896</v>
      </c>
      <c r="ED84" s="2">
        <v>0.85000002384185791</v>
      </c>
      <c r="EE84" s="2">
        <v>0.5899999737739563</v>
      </c>
      <c r="EF84" s="2">
        <v>5.320000171661377</v>
      </c>
      <c r="EG84" s="2">
        <v>2.5799999237060547</v>
      </c>
      <c r="EH84" s="2">
        <v>199.10990905761719</v>
      </c>
      <c r="EI84" s="2">
        <v>17.460409164428711</v>
      </c>
      <c r="EJ84" s="2">
        <v>21.299312591552734</v>
      </c>
      <c r="EK84" s="2">
        <v>26.003635406494141</v>
      </c>
      <c r="EL84" s="2">
        <v>63.668655395507812</v>
      </c>
      <c r="EM84" s="2">
        <v>44.704837799072266</v>
      </c>
      <c r="EN84" s="2">
        <v>65.246482849121094</v>
      </c>
      <c r="EO84" s="2">
        <v>37.627994537353516</v>
      </c>
      <c r="EP84" s="2">
        <v>69.575996398925781</v>
      </c>
      <c r="EQ84" s="2">
        <v>52.365726470947266</v>
      </c>
      <c r="ER84" s="2">
        <v>58.216262817382812</v>
      </c>
    </row>
    <row r="85" spans="1:148" s="2" customFormat="1" x14ac:dyDescent="0.2">
      <c r="A85" s="2">
        <v>84</v>
      </c>
      <c r="B85" s="2" t="s">
        <v>4</v>
      </c>
      <c r="C85" s="2" t="s">
        <v>438</v>
      </c>
      <c r="D85" s="2" t="s">
        <v>747</v>
      </c>
      <c r="E85" s="2" t="s">
        <v>651</v>
      </c>
      <c r="F85" s="2" t="s">
        <v>748</v>
      </c>
      <c r="G85" s="2">
        <v>15</v>
      </c>
      <c r="H85" s="2">
        <v>1.4970000350444934E-8</v>
      </c>
      <c r="I85" s="2">
        <v>1</v>
      </c>
      <c r="J85" s="2">
        <v>-34.752899169921875</v>
      </c>
      <c r="K85" s="2">
        <v>14.84060001373291</v>
      </c>
      <c r="L85" s="2">
        <v>10.470499992370605</v>
      </c>
      <c r="M85" s="2">
        <v>2048</v>
      </c>
      <c r="N85" s="2">
        <v>1536</v>
      </c>
      <c r="O85" s="2">
        <v>40.811000823974609</v>
      </c>
      <c r="P85" s="2">
        <v>1.6640000343322754</v>
      </c>
      <c r="Q85" s="2">
        <v>10.23799991607666</v>
      </c>
      <c r="R85" s="2">
        <v>21.211000442504883</v>
      </c>
      <c r="S85" s="2">
        <v>0.40700000524520874</v>
      </c>
      <c r="T85" s="2">
        <v>7.755000114440918</v>
      </c>
      <c r="U85" s="2">
        <v>10.699999809265137</v>
      </c>
      <c r="V85" s="2">
        <v>1.968000054359436</v>
      </c>
      <c r="W85" s="2">
        <v>1.5809999704360962</v>
      </c>
      <c r="X85" s="2">
        <v>0.17599999904632568</v>
      </c>
      <c r="Y85" s="2">
        <v>0.17700000107288361</v>
      </c>
      <c r="Z85" s="2">
        <v>96.573997497558594</v>
      </c>
      <c r="AA85" s="2">
        <v>0.18224367499351501</v>
      </c>
      <c r="AB85" s="2">
        <v>0.18327914178371429</v>
      </c>
      <c r="AC85" s="2">
        <v>1.6370866298675537</v>
      </c>
      <c r="AD85" s="2">
        <v>11.079586982727051</v>
      </c>
      <c r="AE85" s="2">
        <v>2.0378158092498779</v>
      </c>
      <c r="AF85" s="2">
        <v>10.601197242736816</v>
      </c>
      <c r="AG85" s="2">
        <v>42.2587890625</v>
      </c>
      <c r="AH85" s="2">
        <v>8.0301122665405273</v>
      </c>
      <c r="AI85" s="2">
        <v>21.963470458984375</v>
      </c>
      <c r="AJ85" s="2">
        <v>0.42143851518630981</v>
      </c>
      <c r="AK85" s="2">
        <v>1.7230311632156372</v>
      </c>
      <c r="AL85" s="2">
        <v>6.4180998802185059</v>
      </c>
      <c r="AM85" s="2">
        <v>1.8977999687194824</v>
      </c>
      <c r="AN85" s="2">
        <v>0.31720000505447388</v>
      </c>
      <c r="AO85" s="2">
        <v>0.60000002384185791</v>
      </c>
      <c r="AP85" s="2">
        <v>1.8029999732971191</v>
      </c>
      <c r="AQ85" s="2">
        <v>1.8180999755859375</v>
      </c>
      <c r="AR85" s="2">
        <v>2.7897000312805176</v>
      </c>
      <c r="AS85" s="2">
        <v>0.19689999520778656</v>
      </c>
      <c r="AT85" s="2">
        <v>5.4200001060962677E-2</v>
      </c>
      <c r="AU85" s="2">
        <v>8.6999997496604919E-2</v>
      </c>
      <c r="AV85" s="2">
        <v>4.6999998390674591E-2</v>
      </c>
      <c r="AW85" s="2">
        <v>23</v>
      </c>
      <c r="AX85" s="2">
        <v>0.24099999666213989</v>
      </c>
      <c r="AY85" s="2">
        <v>0.1809999942779541</v>
      </c>
      <c r="AZ85" s="2">
        <v>1.6380000114440918</v>
      </c>
      <c r="BA85" s="2">
        <v>10.914999961853027</v>
      </c>
      <c r="BB85" s="2">
        <v>1.5820000171661377</v>
      </c>
      <c r="BC85" s="2">
        <v>10.293000221252441</v>
      </c>
      <c r="BD85" s="2">
        <v>38.854000091552734</v>
      </c>
      <c r="BE85" s="2">
        <v>6.939000129699707</v>
      </c>
      <c r="BF85" s="2">
        <v>21.159000396728516</v>
      </c>
      <c r="BG85" s="2">
        <v>0.39399999380111694</v>
      </c>
      <c r="BH85" s="2">
        <v>1.5540000200271606</v>
      </c>
      <c r="BI85" s="2">
        <v>2042</v>
      </c>
      <c r="BJ85" s="2">
        <v>1014</v>
      </c>
      <c r="BK85" s="2">
        <v>9603</v>
      </c>
      <c r="BL85" s="2">
        <v>61990</v>
      </c>
      <c r="BM85" s="2">
        <v>1019</v>
      </c>
      <c r="BN85" s="2">
        <v>25230</v>
      </c>
      <c r="BO85" s="2">
        <v>111282</v>
      </c>
      <c r="BP85" s="2">
        <v>14211</v>
      </c>
      <c r="BQ85" s="2">
        <v>29940</v>
      </c>
      <c r="BR85" s="2">
        <v>1192</v>
      </c>
      <c r="BS85" s="2">
        <v>1872</v>
      </c>
      <c r="BT85" s="2">
        <v>1146</v>
      </c>
      <c r="BU85" s="2">
        <v>122</v>
      </c>
      <c r="BV85" s="2">
        <v>256</v>
      </c>
      <c r="BW85" s="2">
        <v>407</v>
      </c>
      <c r="BX85" s="2">
        <v>31</v>
      </c>
      <c r="BY85" s="2">
        <v>295</v>
      </c>
      <c r="BZ85" s="2">
        <v>765</v>
      </c>
      <c r="CA85" s="2">
        <v>135</v>
      </c>
      <c r="CB85" s="2">
        <v>173</v>
      </c>
      <c r="CC85" s="2">
        <v>207</v>
      </c>
      <c r="CD85" s="2">
        <v>88</v>
      </c>
      <c r="CE85" s="2">
        <v>689</v>
      </c>
      <c r="CF85" s="2">
        <v>105</v>
      </c>
      <c r="CG85" s="2">
        <v>202</v>
      </c>
      <c r="CH85" s="2">
        <v>321</v>
      </c>
      <c r="CI85" s="2">
        <v>22</v>
      </c>
      <c r="CJ85" s="2">
        <v>148</v>
      </c>
      <c r="CK85" s="2">
        <v>368</v>
      </c>
      <c r="CL85" s="2">
        <v>103</v>
      </c>
      <c r="CM85" s="2">
        <v>161</v>
      </c>
      <c r="CN85" s="2">
        <v>175</v>
      </c>
      <c r="CO85" s="2">
        <v>72</v>
      </c>
      <c r="CP85" s="2">
        <v>179.39599609375</v>
      </c>
      <c r="CQ85" s="2">
        <v>11.350000381469727</v>
      </c>
      <c r="CR85" s="2">
        <v>23.981000900268555</v>
      </c>
      <c r="CS85" s="2">
        <v>36.792999267578125</v>
      </c>
      <c r="CT85" s="2">
        <v>5.2309999465942383</v>
      </c>
      <c r="CU85" s="2">
        <v>22.409000396728516</v>
      </c>
      <c r="CV85" s="2">
        <v>58.800998687744141</v>
      </c>
      <c r="CW85" s="2">
        <v>11.21399974822998</v>
      </c>
      <c r="CX85" s="2">
        <v>16.708999633789062</v>
      </c>
      <c r="CY85" s="2">
        <v>13.303999900817871</v>
      </c>
      <c r="CZ85" s="2">
        <v>5.4099998474121094</v>
      </c>
      <c r="DA85" s="2">
        <v>24.865999221801758</v>
      </c>
      <c r="DB85" s="2">
        <v>39.354000091552734</v>
      </c>
      <c r="DC85" s="2">
        <v>456.51300048828125</v>
      </c>
      <c r="DD85" s="2">
        <v>3077.087890625</v>
      </c>
      <c r="DE85" s="2">
        <v>96.681999206542969</v>
      </c>
      <c r="DF85" s="2">
        <v>1241.02001953125</v>
      </c>
      <c r="DG85" s="2">
        <v>5543.01416015625</v>
      </c>
      <c r="DH85" s="2">
        <v>699.947021484375</v>
      </c>
      <c r="DI85" s="2">
        <v>1482.6259765625</v>
      </c>
      <c r="DJ85" s="2">
        <v>26.430999755859375</v>
      </c>
      <c r="DK85" s="2">
        <v>56.993999481201172</v>
      </c>
      <c r="DL85" s="2">
        <v>84.9219970703125</v>
      </c>
      <c r="DM85" s="2">
        <v>151.11799621582031</v>
      </c>
      <c r="DN85" s="2">
        <v>119.47699737548828</v>
      </c>
      <c r="DO85" s="2">
        <v>107.22200012207031</v>
      </c>
      <c r="DP85" s="2">
        <v>129.44599914550781</v>
      </c>
      <c r="DQ85" s="2">
        <v>90.679000854492188</v>
      </c>
      <c r="DR85" s="2">
        <v>77.48699951171875</v>
      </c>
      <c r="DS85" s="2">
        <v>107.50800323486328</v>
      </c>
      <c r="DT85" s="2">
        <v>134.91600036621094</v>
      </c>
      <c r="DU85" s="2">
        <v>146.4429931640625</v>
      </c>
      <c r="DV85" s="2">
        <v>191.36199951171875</v>
      </c>
      <c r="DW85" s="2">
        <v>24.819999694824219</v>
      </c>
      <c r="DX85" s="2">
        <v>4.4800000190734863</v>
      </c>
      <c r="DY85" s="2">
        <v>1.1100000143051147</v>
      </c>
      <c r="DZ85" s="2">
        <v>0.40999999642372131</v>
      </c>
      <c r="EA85" s="2">
        <v>3.3900001049041748</v>
      </c>
      <c r="EB85" s="2">
        <v>0.64999997615814209</v>
      </c>
      <c r="EC85" s="2">
        <v>0.30000001192092896</v>
      </c>
      <c r="ED85" s="2">
        <v>0.86000001430511475</v>
      </c>
      <c r="EE85" s="2">
        <v>0.5899999737739563</v>
      </c>
      <c r="EF85" s="2">
        <v>5.2300000190734863</v>
      </c>
      <c r="EG85" s="2">
        <v>2.6400001049041748</v>
      </c>
      <c r="EH85" s="2">
        <v>217.52305603027344</v>
      </c>
      <c r="EI85" s="2">
        <v>18.328786849975586</v>
      </c>
      <c r="EJ85" s="2">
        <v>20.789737701416016</v>
      </c>
      <c r="EK85" s="2">
        <v>25.477272033691406</v>
      </c>
      <c r="EL85" s="2">
        <v>62.664440155029297</v>
      </c>
      <c r="EM85" s="2">
        <v>46.466552734375</v>
      </c>
      <c r="EN85" s="2">
        <v>63.645214080810547</v>
      </c>
      <c r="EO85" s="2">
        <v>39.288738250732422</v>
      </c>
      <c r="EP85" s="2">
        <v>69.075523376464844</v>
      </c>
      <c r="EQ85" s="2">
        <v>52.593521118164062</v>
      </c>
      <c r="ER85" s="2">
        <v>61.258476257324219</v>
      </c>
    </row>
    <row r="86" spans="1:148" s="2" customFormat="1" x14ac:dyDescent="0.2">
      <c r="A86" s="2">
        <v>85</v>
      </c>
      <c r="B86" s="2" t="s">
        <v>4</v>
      </c>
      <c r="C86" s="2" t="s">
        <v>438</v>
      </c>
      <c r="D86" s="2" t="s">
        <v>749</v>
      </c>
      <c r="E86" s="2" t="s">
        <v>651</v>
      </c>
      <c r="F86" s="2" t="s">
        <v>750</v>
      </c>
      <c r="G86" s="2">
        <v>15</v>
      </c>
      <c r="H86" s="2">
        <v>1.4979999463093918E-8</v>
      </c>
      <c r="I86" s="2">
        <v>1</v>
      </c>
      <c r="J86" s="2">
        <v>-34.871200561523438</v>
      </c>
      <c r="K86" s="2">
        <v>15.248000144958496</v>
      </c>
      <c r="L86" s="2">
        <v>10.471500396728516</v>
      </c>
      <c r="M86" s="2">
        <v>2048</v>
      </c>
      <c r="N86" s="2">
        <v>1536</v>
      </c>
      <c r="O86" s="2">
        <v>40.999000549316406</v>
      </c>
      <c r="P86" s="2">
        <v>1.5</v>
      </c>
      <c r="Q86" s="2">
        <v>10.168999671936035</v>
      </c>
      <c r="R86" s="2">
        <v>21.25200080871582</v>
      </c>
      <c r="S86" s="2">
        <v>0.414000004529953</v>
      </c>
      <c r="T86" s="2">
        <v>7.7800002098083496</v>
      </c>
      <c r="U86" s="2">
        <v>10.869999885559082</v>
      </c>
      <c r="V86" s="2">
        <v>1.7150000333786011</v>
      </c>
      <c r="W86" s="2">
        <v>1.6779999732971191</v>
      </c>
      <c r="X86" s="2">
        <v>0.17700000107288361</v>
      </c>
      <c r="Y86" s="2">
        <v>0.18799999356269836</v>
      </c>
      <c r="Z86" s="2">
        <v>96.625</v>
      </c>
      <c r="AA86" s="2">
        <v>0.18318240344524384</v>
      </c>
      <c r="AB86" s="2">
        <v>0.19456662237644196</v>
      </c>
      <c r="AC86" s="2">
        <v>1.7366105318069458</v>
      </c>
      <c r="AD86" s="2">
        <v>11.249676704406738</v>
      </c>
      <c r="AE86" s="2">
        <v>1.7749030590057373</v>
      </c>
      <c r="AF86" s="2">
        <v>10.524190902709961</v>
      </c>
      <c r="AG86" s="2">
        <v>42.431049346923828</v>
      </c>
      <c r="AH86" s="2">
        <v>8.0517463684082031</v>
      </c>
      <c r="AI86" s="2">
        <v>21.994308471679688</v>
      </c>
      <c r="AJ86" s="2">
        <v>0.42846053838729858</v>
      </c>
      <c r="AK86" s="2">
        <v>1.5523933172225952</v>
      </c>
      <c r="AL86" s="2">
        <v>6.4439001083374023</v>
      </c>
      <c r="AM86" s="2">
        <v>1.8839000463485718</v>
      </c>
      <c r="AN86" s="2">
        <v>0.33649998903274536</v>
      </c>
      <c r="AO86" s="2">
        <v>0.52259999513626099</v>
      </c>
      <c r="AP86" s="2">
        <v>1.8306000232696533</v>
      </c>
      <c r="AQ86" s="2">
        <v>1.8229000568389893</v>
      </c>
      <c r="AR86" s="2">
        <v>2.7936000823974609</v>
      </c>
      <c r="AS86" s="2">
        <v>0.17730000615119934</v>
      </c>
      <c r="AT86" s="2">
        <v>5.5100001394748688E-2</v>
      </c>
      <c r="AU86" s="2">
        <v>8.7499998509883881E-2</v>
      </c>
      <c r="AV86" s="2">
        <v>4.9899999052286148E-2</v>
      </c>
      <c r="AW86" s="2">
        <v>23</v>
      </c>
      <c r="AX86" s="2">
        <v>0.24300000071525574</v>
      </c>
      <c r="AY86" s="2">
        <v>0.19200000166893005</v>
      </c>
      <c r="AZ86" s="2">
        <v>1.7389999628067017</v>
      </c>
      <c r="BA86" s="2">
        <v>11.083999633789062</v>
      </c>
      <c r="BB86" s="2">
        <v>1.3769999742507935</v>
      </c>
      <c r="BC86" s="2">
        <v>10.232000350952148</v>
      </c>
      <c r="BD86" s="2">
        <v>39.067001342773438</v>
      </c>
      <c r="BE86" s="2">
        <v>6.9730000495910645</v>
      </c>
      <c r="BF86" s="2">
        <v>21.198999404907227</v>
      </c>
      <c r="BG86" s="2">
        <v>0.40099999308586121</v>
      </c>
      <c r="BH86" s="2">
        <v>1.3999999761581421</v>
      </c>
      <c r="BI86" s="2">
        <v>1914</v>
      </c>
      <c r="BJ86" s="2">
        <v>1041</v>
      </c>
      <c r="BK86" s="2">
        <v>10180</v>
      </c>
      <c r="BL86" s="2">
        <v>62982</v>
      </c>
      <c r="BM86" s="2">
        <v>900</v>
      </c>
      <c r="BN86" s="2">
        <v>25091</v>
      </c>
      <c r="BO86" s="2">
        <v>111954</v>
      </c>
      <c r="BP86" s="2">
        <v>14306</v>
      </c>
      <c r="BQ86" s="2">
        <v>30015</v>
      </c>
      <c r="BR86" s="2">
        <v>1218</v>
      </c>
      <c r="BS86" s="2">
        <v>1685</v>
      </c>
      <c r="BT86" s="2">
        <v>1109</v>
      </c>
      <c r="BU86" s="2">
        <v>111</v>
      </c>
      <c r="BV86" s="2">
        <v>261</v>
      </c>
      <c r="BW86" s="2">
        <v>383</v>
      </c>
      <c r="BX86" s="2">
        <v>38</v>
      </c>
      <c r="BY86" s="2">
        <v>288</v>
      </c>
      <c r="BZ86" s="2">
        <v>784</v>
      </c>
      <c r="CA86" s="2">
        <v>156</v>
      </c>
      <c r="CB86" s="2">
        <v>179</v>
      </c>
      <c r="CC86" s="2">
        <v>199</v>
      </c>
      <c r="CD86" s="2">
        <v>75</v>
      </c>
      <c r="CE86" s="2">
        <v>601</v>
      </c>
      <c r="CF86" s="2">
        <v>93</v>
      </c>
      <c r="CG86" s="2">
        <v>207</v>
      </c>
      <c r="CH86" s="2">
        <v>357</v>
      </c>
      <c r="CI86" s="2">
        <v>21</v>
      </c>
      <c r="CJ86" s="2">
        <v>146</v>
      </c>
      <c r="CK86" s="2">
        <v>343</v>
      </c>
      <c r="CL86" s="2">
        <v>107</v>
      </c>
      <c r="CM86" s="2">
        <v>154</v>
      </c>
      <c r="CN86" s="2">
        <v>225</v>
      </c>
      <c r="CO86" s="2">
        <v>68</v>
      </c>
      <c r="CP86" s="2">
        <v>166.427001953125</v>
      </c>
      <c r="CQ86" s="2">
        <v>10.199999809265137</v>
      </c>
      <c r="CR86" s="2">
        <v>24.481000900268555</v>
      </c>
      <c r="CS86" s="2">
        <v>37.119998931884766</v>
      </c>
      <c r="CT86" s="2">
        <v>5.7690000534057617</v>
      </c>
      <c r="CU86" s="2">
        <v>21.950000762939453</v>
      </c>
      <c r="CV86" s="2">
        <v>58.738998413085938</v>
      </c>
      <c r="CW86" s="2">
        <v>12.100000381469727</v>
      </c>
      <c r="CX86" s="2">
        <v>16.667999267578125</v>
      </c>
      <c r="CY86" s="2">
        <v>13.670000076293945</v>
      </c>
      <c r="CZ86" s="2">
        <v>4.8000001907348633</v>
      </c>
      <c r="DA86" s="2">
        <v>25.027999877929688</v>
      </c>
      <c r="DB86" s="2">
        <v>41.854000091552734</v>
      </c>
      <c r="DC86" s="2">
        <v>484.90499877929688</v>
      </c>
      <c r="DD86" s="2">
        <v>3126.824951171875</v>
      </c>
      <c r="DE86" s="2">
        <v>84.240997314453125</v>
      </c>
      <c r="DF86" s="2">
        <v>1234.508056640625</v>
      </c>
      <c r="DG86" s="2">
        <v>5577.1337890625</v>
      </c>
      <c r="DH86" s="2">
        <v>703.8189697265625</v>
      </c>
      <c r="DI86" s="2">
        <v>1486.427978515625</v>
      </c>
      <c r="DJ86" s="2">
        <v>26.931999206542969</v>
      </c>
      <c r="DK86" s="2">
        <v>51.369998931884766</v>
      </c>
      <c r="DL86" s="2">
        <v>84.817001342773438</v>
      </c>
      <c r="DM86" s="2">
        <v>151.11799621582031</v>
      </c>
      <c r="DN86" s="2">
        <v>119.47699737548828</v>
      </c>
      <c r="DO86" s="2">
        <v>107.22200012207031</v>
      </c>
      <c r="DP86" s="2">
        <v>129.48800659179688</v>
      </c>
      <c r="DQ86" s="2">
        <v>90.683998107910156</v>
      </c>
      <c r="DR86" s="2">
        <v>77.48699951171875</v>
      </c>
      <c r="DS86" s="2">
        <v>107.50800323486328</v>
      </c>
      <c r="DT86" s="2">
        <v>134.91099548339844</v>
      </c>
      <c r="DU86" s="2">
        <v>146.4429931640625</v>
      </c>
      <c r="DV86" s="2">
        <v>191.36199951171875</v>
      </c>
      <c r="DW86" s="2">
        <v>23.799999237060547</v>
      </c>
      <c r="DX86" s="2">
        <v>4.2199997901916504</v>
      </c>
      <c r="DY86" s="2">
        <v>1.0700000524520874</v>
      </c>
      <c r="DZ86" s="2">
        <v>0.40000000596046448</v>
      </c>
      <c r="EA86" s="2">
        <v>3.6700000762939453</v>
      </c>
      <c r="EB86" s="2">
        <v>0.64999997615814209</v>
      </c>
      <c r="EC86" s="2">
        <v>0.30000001192092896</v>
      </c>
      <c r="ED86" s="2">
        <v>0.86000001430511475</v>
      </c>
      <c r="EE86" s="2">
        <v>0.5899999737739563</v>
      </c>
      <c r="EF86" s="2">
        <v>5.1599998474121094</v>
      </c>
      <c r="EG86" s="2">
        <v>2.7799999713897705</v>
      </c>
      <c r="EH86" s="2">
        <v>209.512939453125</v>
      </c>
      <c r="EI86" s="2">
        <v>17.375442504882812</v>
      </c>
      <c r="EJ86" s="2">
        <v>21.005352020263672</v>
      </c>
      <c r="EK86" s="2">
        <v>25.590236663818359</v>
      </c>
      <c r="EL86" s="2">
        <v>65.808059692382812</v>
      </c>
      <c r="EM86" s="2">
        <v>45.988201141357422</v>
      </c>
      <c r="EN86" s="2">
        <v>63.611656188964844</v>
      </c>
      <c r="EO86" s="2">
        <v>40.811305999755859</v>
      </c>
      <c r="EP86" s="2">
        <v>68.99072265625</v>
      </c>
      <c r="EQ86" s="2">
        <v>53.312057495117188</v>
      </c>
      <c r="ER86" s="2">
        <v>57.701644897460938</v>
      </c>
    </row>
    <row r="87" spans="1:148" s="2" customFormat="1" x14ac:dyDescent="0.2">
      <c r="A87" s="2">
        <v>86</v>
      </c>
      <c r="B87" s="2" t="s">
        <v>4</v>
      </c>
      <c r="C87" s="2" t="s">
        <v>438</v>
      </c>
      <c r="D87" s="2" t="s">
        <v>751</v>
      </c>
      <c r="E87" s="2" t="s">
        <v>651</v>
      </c>
      <c r="F87" s="2" t="s">
        <v>752</v>
      </c>
      <c r="G87" s="2">
        <v>15</v>
      </c>
      <c r="H87" s="2">
        <v>1.4990000352099742E-8</v>
      </c>
      <c r="I87" s="2">
        <v>1</v>
      </c>
      <c r="J87" s="2">
        <v>-35.021999359130859</v>
      </c>
      <c r="K87" s="2">
        <v>15.482999801635742</v>
      </c>
      <c r="L87" s="2">
        <v>10.473999977111816</v>
      </c>
      <c r="M87" s="2">
        <v>2048</v>
      </c>
      <c r="N87" s="2">
        <v>1536</v>
      </c>
      <c r="O87" s="2">
        <v>40.705001831054688</v>
      </c>
      <c r="P87" s="2">
        <v>1.6440000534057617</v>
      </c>
      <c r="Q87" s="2">
        <v>10.277999877929688</v>
      </c>
      <c r="R87" s="2">
        <v>21.38599967956543</v>
      </c>
      <c r="S87" s="2">
        <v>0.40599998831748962</v>
      </c>
      <c r="T87" s="2">
        <v>7.6690001487731934</v>
      </c>
      <c r="U87" s="2">
        <v>10.765999794006348</v>
      </c>
      <c r="V87" s="2">
        <v>1.8259999752044678</v>
      </c>
      <c r="W87" s="2">
        <v>1.6330000162124634</v>
      </c>
      <c r="X87" s="2">
        <v>6.7000001668930054E-2</v>
      </c>
      <c r="Y87" s="2">
        <v>0.16899999976158142</v>
      </c>
      <c r="Z87" s="2">
        <v>96.483001708984375</v>
      </c>
      <c r="AA87" s="2">
        <v>6.9442287087440491E-2</v>
      </c>
      <c r="AB87" s="2">
        <v>0.17516039311885834</v>
      </c>
      <c r="AC87" s="2">
        <v>1.69252610206604</v>
      </c>
      <c r="AD87" s="2">
        <v>11.158441543579102</v>
      </c>
      <c r="AE87" s="2">
        <v>1.8925613164901733</v>
      </c>
      <c r="AF87" s="2">
        <v>10.652653694152832</v>
      </c>
      <c r="AG87" s="2">
        <v>42.18878173828125</v>
      </c>
      <c r="AH87" s="2">
        <v>7.9485507011413574</v>
      </c>
      <c r="AI87" s="2">
        <v>22.165561676025391</v>
      </c>
      <c r="AJ87" s="2">
        <v>0.42079949378967285</v>
      </c>
      <c r="AK87" s="2">
        <v>1.7039271593093872</v>
      </c>
      <c r="AL87" s="2">
        <v>6.409599781036377</v>
      </c>
      <c r="AM87" s="2">
        <v>1.9076999425888062</v>
      </c>
      <c r="AN87" s="2">
        <v>0.32800000905990601</v>
      </c>
      <c r="AO87" s="2">
        <v>0.55739998817443848</v>
      </c>
      <c r="AP87" s="2">
        <v>1.81659996509552</v>
      </c>
      <c r="AQ87" s="2">
        <v>1.8001999855041504</v>
      </c>
      <c r="AR87" s="2">
        <v>2.8164000511169434</v>
      </c>
      <c r="AS87" s="2">
        <v>0.19460000097751617</v>
      </c>
      <c r="AT87" s="2">
        <v>5.4099999368190765E-2</v>
      </c>
      <c r="AU87" s="2">
        <v>3.3100001513957977E-2</v>
      </c>
      <c r="AV87" s="2">
        <v>4.4900000095367432E-2</v>
      </c>
      <c r="AW87" s="2">
        <v>23</v>
      </c>
      <c r="AX87" s="2">
        <v>9.2000000178813934E-2</v>
      </c>
      <c r="AY87" s="2">
        <v>0.17200000584125519</v>
      </c>
      <c r="AZ87" s="2">
        <v>1.6929999589920044</v>
      </c>
      <c r="BA87" s="2">
        <v>10.984000205993652</v>
      </c>
      <c r="BB87" s="2">
        <v>1.4650000333786011</v>
      </c>
      <c r="BC87" s="2">
        <v>10.336999893188477</v>
      </c>
      <c r="BD87" s="2">
        <v>38.756999969482422</v>
      </c>
      <c r="BE87" s="2">
        <v>6.8619999885559082</v>
      </c>
      <c r="BF87" s="2">
        <v>21.336999893188477</v>
      </c>
      <c r="BG87" s="2">
        <v>0.39399999380111694</v>
      </c>
      <c r="BH87" s="2">
        <v>1.5349999666213989</v>
      </c>
      <c r="BI87" s="2">
        <v>1956</v>
      </c>
      <c r="BJ87" s="2">
        <v>969</v>
      </c>
      <c r="BK87" s="2">
        <v>9933</v>
      </c>
      <c r="BL87" s="2">
        <v>62446</v>
      </c>
      <c r="BM87" s="2">
        <v>957</v>
      </c>
      <c r="BN87" s="2">
        <v>25336</v>
      </c>
      <c r="BO87" s="2">
        <v>111192</v>
      </c>
      <c r="BP87" s="2">
        <v>14059</v>
      </c>
      <c r="BQ87" s="2">
        <v>30252</v>
      </c>
      <c r="BR87" s="2">
        <v>1168</v>
      </c>
      <c r="BS87" s="2">
        <v>1834</v>
      </c>
      <c r="BT87" s="2">
        <v>1191</v>
      </c>
      <c r="BU87" s="2">
        <v>117</v>
      </c>
      <c r="BV87" s="2">
        <v>258</v>
      </c>
      <c r="BW87" s="2">
        <v>357</v>
      </c>
      <c r="BX87" s="2">
        <v>35</v>
      </c>
      <c r="BY87" s="2">
        <v>270</v>
      </c>
      <c r="BZ87" s="2">
        <v>818</v>
      </c>
      <c r="CA87" s="2">
        <v>134</v>
      </c>
      <c r="CB87" s="2">
        <v>185</v>
      </c>
      <c r="CC87" s="2">
        <v>184</v>
      </c>
      <c r="CD87" s="2">
        <v>73</v>
      </c>
      <c r="CE87" s="2">
        <v>714</v>
      </c>
      <c r="CF87" s="2">
        <v>101</v>
      </c>
      <c r="CG87" s="2">
        <v>223</v>
      </c>
      <c r="CH87" s="2">
        <v>368</v>
      </c>
      <c r="CI87" s="2">
        <v>26</v>
      </c>
      <c r="CJ87" s="2">
        <v>140</v>
      </c>
      <c r="CK87" s="2">
        <v>345</v>
      </c>
      <c r="CL87" s="2">
        <v>92</v>
      </c>
      <c r="CM87" s="2">
        <v>173</v>
      </c>
      <c r="CN87" s="2">
        <v>200</v>
      </c>
      <c r="CO87" s="2">
        <v>70</v>
      </c>
      <c r="CP87" s="2">
        <v>186.218994140625</v>
      </c>
      <c r="CQ87" s="2">
        <v>10.899999618530273</v>
      </c>
      <c r="CR87" s="2">
        <v>24.750999450683594</v>
      </c>
      <c r="CS87" s="2">
        <v>36.201999664306641</v>
      </c>
      <c r="CT87" s="2">
        <v>6.0310001373291016</v>
      </c>
      <c r="CU87" s="2">
        <v>20.729000091552734</v>
      </c>
      <c r="CV87" s="2">
        <v>60.712001800537109</v>
      </c>
      <c r="CW87" s="2">
        <v>10.399999618530273</v>
      </c>
      <c r="CX87" s="2">
        <v>17.909000396728516</v>
      </c>
      <c r="CY87" s="2">
        <v>12.515000343322754</v>
      </c>
      <c r="CZ87" s="2">
        <v>4.7810001373291016</v>
      </c>
      <c r="DA87" s="2">
        <v>9.4379997253417969</v>
      </c>
      <c r="DB87" s="2">
        <v>37.553001403808594</v>
      </c>
      <c r="DC87" s="2">
        <v>472.26699829101562</v>
      </c>
      <c r="DD87" s="2">
        <v>3100.69189453125</v>
      </c>
      <c r="DE87" s="2">
        <v>89.680000305175781</v>
      </c>
      <c r="DF87" s="2">
        <v>1248.0159912109375</v>
      </c>
      <c r="DG87" s="2">
        <v>5536.541015625</v>
      </c>
      <c r="DH87" s="2">
        <v>693.14801025390625</v>
      </c>
      <c r="DI87" s="2">
        <v>1497.073974609375</v>
      </c>
      <c r="DJ87" s="2">
        <v>26.420000076293945</v>
      </c>
      <c r="DK87" s="2">
        <v>56.355998992919922</v>
      </c>
      <c r="DL87" s="2">
        <v>84.9219970703125</v>
      </c>
      <c r="DM87" s="2">
        <v>151.11799621582031</v>
      </c>
      <c r="DN87" s="2">
        <v>119.47699737548828</v>
      </c>
      <c r="DO87" s="2">
        <v>107.22200012207031</v>
      </c>
      <c r="DP87" s="2">
        <v>129.48800659179688</v>
      </c>
      <c r="DQ87" s="2">
        <v>90.674003601074219</v>
      </c>
      <c r="DR87" s="2">
        <v>77.48699951171875</v>
      </c>
      <c r="DS87" s="2">
        <v>107.48699951171875</v>
      </c>
      <c r="DT87" s="2">
        <v>134.91600036621094</v>
      </c>
      <c r="DU87" s="2">
        <v>146.4429931640625</v>
      </c>
      <c r="DV87" s="2">
        <v>191.36199951171875</v>
      </c>
      <c r="DW87" s="2">
        <v>65.239997863769531</v>
      </c>
      <c r="DX87" s="2">
        <v>4.5900001525878906</v>
      </c>
      <c r="DY87" s="2">
        <v>1.0900000333786011</v>
      </c>
      <c r="DZ87" s="2">
        <v>0.40999999642372131</v>
      </c>
      <c r="EA87" s="2">
        <v>3.559999942779541</v>
      </c>
      <c r="EB87" s="2">
        <v>0.63999998569488525</v>
      </c>
      <c r="EC87" s="2">
        <v>0.30000001192092896</v>
      </c>
      <c r="ED87" s="2">
        <v>0.86000001430511475</v>
      </c>
      <c r="EE87" s="2">
        <v>0.57999998331069946</v>
      </c>
      <c r="EF87" s="2">
        <v>5.119999885559082</v>
      </c>
      <c r="EG87" s="2">
        <v>2.630000114440918</v>
      </c>
      <c r="EH87" s="2">
        <v>221.62101745605469</v>
      </c>
      <c r="EI87" s="2">
        <v>17.961767196655273</v>
      </c>
      <c r="EJ87" s="2">
        <v>21.120866775512695</v>
      </c>
      <c r="EK87" s="2">
        <v>25.271823883056641</v>
      </c>
      <c r="EL87" s="2">
        <v>67.285812377929688</v>
      </c>
      <c r="EM87" s="2">
        <v>44.690822601318359</v>
      </c>
      <c r="EN87" s="2">
        <v>64.671157836914062</v>
      </c>
      <c r="EO87" s="2">
        <v>37.835933685302734</v>
      </c>
      <c r="EP87" s="2">
        <v>71.512939453125</v>
      </c>
      <c r="EQ87" s="2">
        <v>51.010154724121094</v>
      </c>
      <c r="ER87" s="2">
        <v>57.587329864501953</v>
      </c>
    </row>
    <row r="88" spans="1:148" s="2" customFormat="1" x14ac:dyDescent="0.2">
      <c r="A88" s="2">
        <v>87</v>
      </c>
      <c r="B88" s="2" t="s">
        <v>4</v>
      </c>
      <c r="C88" s="2" t="s">
        <v>438</v>
      </c>
      <c r="D88" s="2" t="s">
        <v>753</v>
      </c>
      <c r="E88" s="2" t="s">
        <v>651</v>
      </c>
      <c r="F88" s="2" t="s">
        <v>754</v>
      </c>
      <c r="G88" s="2">
        <v>15</v>
      </c>
      <c r="H88" s="2">
        <v>1.4979999463093918E-8</v>
      </c>
      <c r="I88" s="2">
        <v>1</v>
      </c>
      <c r="J88" s="2">
        <v>-35.202301025390625</v>
      </c>
      <c r="K88" s="2">
        <v>15.897000312805176</v>
      </c>
      <c r="L88" s="2">
        <v>10.47350025177002</v>
      </c>
      <c r="M88" s="2">
        <v>2048</v>
      </c>
      <c r="N88" s="2">
        <v>1536</v>
      </c>
      <c r="O88" s="2">
        <v>40.852001190185547</v>
      </c>
      <c r="P88" s="2">
        <v>1.4170000553131104</v>
      </c>
      <c r="Q88" s="2">
        <v>10.100000381469727</v>
      </c>
      <c r="R88" s="2">
        <v>21.246000289916992</v>
      </c>
      <c r="S88" s="2">
        <v>0.38400000333786011</v>
      </c>
      <c r="T88" s="2">
        <v>7.6700000762939453</v>
      </c>
      <c r="U88" s="2">
        <v>10.843999862670898</v>
      </c>
      <c r="V88" s="2">
        <v>1.6699999570846558</v>
      </c>
      <c r="W88" s="2">
        <v>1.6160000562667847</v>
      </c>
      <c r="X88" s="2">
        <v>-8.999999612569809E-3</v>
      </c>
      <c r="Y88" s="2">
        <v>0.17399999499320984</v>
      </c>
      <c r="Z88" s="2">
        <v>95.929008483886719</v>
      </c>
      <c r="AA88" s="2">
        <v>-9.3819377943873405E-3</v>
      </c>
      <c r="AB88" s="2">
        <v>0.1813841313123703</v>
      </c>
      <c r="AC88" s="2">
        <v>1.6845790147781372</v>
      </c>
      <c r="AD88" s="2">
        <v>11.304192543029785</v>
      </c>
      <c r="AE88" s="2">
        <v>1.7408705949783325</v>
      </c>
      <c r="AF88" s="2">
        <v>10.528619766235352</v>
      </c>
      <c r="AG88" s="2">
        <v>42.585659027099609</v>
      </c>
      <c r="AH88" s="2">
        <v>7.9954957962036133</v>
      </c>
      <c r="AI88" s="2">
        <v>22.147628784179688</v>
      </c>
      <c r="AJ88" s="2">
        <v>0.40029603242874146</v>
      </c>
      <c r="AK88" s="2">
        <v>1.4771339893341064</v>
      </c>
      <c r="AL88" s="2">
        <v>6.4580998420715332</v>
      </c>
      <c r="AM88" s="2">
        <v>1.8819999694824219</v>
      </c>
      <c r="AN88" s="2">
        <v>0.32580000162124634</v>
      </c>
      <c r="AO88" s="2">
        <v>0.51190000772476196</v>
      </c>
      <c r="AP88" s="2">
        <v>1.836899995803833</v>
      </c>
      <c r="AQ88" s="2">
        <v>1.8076000213623047</v>
      </c>
      <c r="AR88" s="2">
        <v>2.8090000152587891</v>
      </c>
      <c r="AS88" s="2">
        <v>0.16840000450611115</v>
      </c>
      <c r="AT88" s="2">
        <v>5.1500000059604645E-2</v>
      </c>
      <c r="AU88" s="2">
        <v>-4.6999999321997166E-3</v>
      </c>
      <c r="AV88" s="2">
        <v>4.6599999070167542E-2</v>
      </c>
      <c r="AW88" s="2">
        <v>23</v>
      </c>
      <c r="AX88" s="2">
        <v>-1.3000000268220901E-2</v>
      </c>
      <c r="AY88" s="2">
        <v>0.17800000309944153</v>
      </c>
      <c r="AZ88" s="2">
        <v>1.6740000247955322</v>
      </c>
      <c r="BA88" s="2">
        <v>11.057999610900879</v>
      </c>
      <c r="BB88" s="2">
        <v>1.340999960899353</v>
      </c>
      <c r="BC88" s="2">
        <v>10.166000366210938</v>
      </c>
      <c r="BD88" s="2">
        <v>38.930999755859375</v>
      </c>
      <c r="BE88" s="2">
        <v>6.874000072479248</v>
      </c>
      <c r="BF88" s="2">
        <v>21.191999435424805</v>
      </c>
      <c r="BG88" s="2">
        <v>0.37299999594688416</v>
      </c>
      <c r="BH88" s="2">
        <v>1.3220000267028809</v>
      </c>
      <c r="BI88" s="2">
        <v>1904</v>
      </c>
      <c r="BJ88" s="2">
        <v>985</v>
      </c>
      <c r="BK88" s="2">
        <v>9792</v>
      </c>
      <c r="BL88" s="2">
        <v>62819</v>
      </c>
      <c r="BM88" s="2">
        <v>880</v>
      </c>
      <c r="BN88" s="2">
        <v>24926</v>
      </c>
      <c r="BO88" s="2">
        <v>111609</v>
      </c>
      <c r="BP88" s="2">
        <v>14101</v>
      </c>
      <c r="BQ88" s="2">
        <v>30026</v>
      </c>
      <c r="BR88" s="2">
        <v>1138</v>
      </c>
      <c r="BS88" s="2">
        <v>1607</v>
      </c>
      <c r="BT88" s="2">
        <v>1215</v>
      </c>
      <c r="BU88" s="2">
        <v>99</v>
      </c>
      <c r="BV88" s="2">
        <v>255</v>
      </c>
      <c r="BW88" s="2">
        <v>383</v>
      </c>
      <c r="BX88" s="2">
        <v>37</v>
      </c>
      <c r="BY88" s="2">
        <v>282</v>
      </c>
      <c r="BZ88" s="2">
        <v>800</v>
      </c>
      <c r="CA88" s="2">
        <v>146</v>
      </c>
      <c r="CB88" s="2">
        <v>190</v>
      </c>
      <c r="CC88" s="2">
        <v>192</v>
      </c>
      <c r="CD88" s="2">
        <v>71</v>
      </c>
      <c r="CE88" s="2">
        <v>745</v>
      </c>
      <c r="CF88" s="2">
        <v>112</v>
      </c>
      <c r="CG88" s="2">
        <v>178</v>
      </c>
      <c r="CH88" s="2">
        <v>339</v>
      </c>
      <c r="CI88" s="2">
        <v>24</v>
      </c>
      <c r="CJ88" s="2">
        <v>148</v>
      </c>
      <c r="CK88" s="2">
        <v>367</v>
      </c>
      <c r="CL88" s="2">
        <v>107</v>
      </c>
      <c r="CM88" s="2">
        <v>164</v>
      </c>
      <c r="CN88" s="2">
        <v>200</v>
      </c>
      <c r="CO88" s="2">
        <v>82</v>
      </c>
      <c r="CP88" s="2">
        <v>191.78500366210938</v>
      </c>
      <c r="CQ88" s="2">
        <v>10.550000190734863</v>
      </c>
      <c r="CR88" s="2">
        <v>23.190999984741211</v>
      </c>
      <c r="CS88" s="2">
        <v>36.301998138427734</v>
      </c>
      <c r="CT88" s="2">
        <v>6</v>
      </c>
      <c r="CU88" s="2">
        <v>21.736000061035156</v>
      </c>
      <c r="CV88" s="2">
        <v>60.695999145507812</v>
      </c>
      <c r="CW88" s="2">
        <v>11.814000129699707</v>
      </c>
      <c r="CX88" s="2">
        <v>17.718999862670898</v>
      </c>
      <c r="CY88" s="2">
        <v>12.923999786376953</v>
      </c>
      <c r="CZ88" s="2">
        <v>5.0479998588562012</v>
      </c>
      <c r="DA88" s="2">
        <v>-1.3309999704360962</v>
      </c>
      <c r="DB88" s="2">
        <v>38.702999114990234</v>
      </c>
      <c r="DC88" s="2">
        <v>466.76699829101562</v>
      </c>
      <c r="DD88" s="2">
        <v>3119.4169921875</v>
      </c>
      <c r="DE88" s="2">
        <v>82.009002685546875</v>
      </c>
      <c r="DF88" s="2">
        <v>1226.447021484375</v>
      </c>
      <c r="DG88" s="2">
        <v>5557.69189453125</v>
      </c>
      <c r="DH88" s="2">
        <v>693.8380126953125</v>
      </c>
      <c r="DI88" s="2">
        <v>1485.928955078125</v>
      </c>
      <c r="DJ88" s="2">
        <v>25.01099967956543</v>
      </c>
      <c r="DK88" s="2">
        <v>48.521999359130859</v>
      </c>
      <c r="DL88" s="2">
        <v>84.9219970703125</v>
      </c>
      <c r="DM88" s="2">
        <v>151.11799621582031</v>
      </c>
      <c r="DN88" s="2">
        <v>119.47699737548828</v>
      </c>
      <c r="DO88" s="2">
        <v>107.21700286865234</v>
      </c>
      <c r="DP88" s="2">
        <v>129.48800659179688</v>
      </c>
      <c r="DQ88" s="2">
        <v>90.683998107910156</v>
      </c>
      <c r="DR88" s="2">
        <v>77.48699951171875</v>
      </c>
      <c r="DS88" s="2">
        <v>107.50800323486328</v>
      </c>
      <c r="DT88" s="2">
        <v>134.89900207519531</v>
      </c>
      <c r="DU88" s="2">
        <v>146.4429931640625</v>
      </c>
      <c r="DV88" s="2">
        <v>191.36199951171875</v>
      </c>
      <c r="DW88" s="2">
        <v>100</v>
      </c>
      <c r="DX88" s="2">
        <v>4.4699997901916504</v>
      </c>
      <c r="DY88" s="2">
        <v>1.0900000333786011</v>
      </c>
      <c r="DZ88" s="2">
        <v>0.40999999642372131</v>
      </c>
      <c r="EA88" s="2">
        <v>3.7400000095367432</v>
      </c>
      <c r="EB88" s="2">
        <v>0.64999997615814209</v>
      </c>
      <c r="EC88" s="2">
        <v>0.30000001192092896</v>
      </c>
      <c r="ED88" s="2">
        <v>0.86000001430511475</v>
      </c>
      <c r="EE88" s="2">
        <v>0.5899999737739563</v>
      </c>
      <c r="EF88" s="2">
        <v>5.3899998664855957</v>
      </c>
      <c r="EG88" s="2">
        <v>2.880000114440918</v>
      </c>
      <c r="EH88" s="2">
        <v>224.90870666503906</v>
      </c>
      <c r="EI88" s="2">
        <v>17.671037673950195</v>
      </c>
      <c r="EJ88" s="2">
        <v>20.444435119628906</v>
      </c>
      <c r="EK88" s="2">
        <v>25.306705474853516</v>
      </c>
      <c r="EL88" s="2">
        <v>67.112655639648438</v>
      </c>
      <c r="EM88" s="2">
        <v>45.763473510742188</v>
      </c>
      <c r="EN88" s="2">
        <v>64.662635803222656</v>
      </c>
      <c r="EO88" s="2">
        <v>40.326103210449219</v>
      </c>
      <c r="EP88" s="2">
        <v>71.132583618164062</v>
      </c>
      <c r="EQ88" s="2">
        <v>51.83697509765625</v>
      </c>
      <c r="ER88" s="2">
        <v>59.173500061035156</v>
      </c>
    </row>
    <row r="89" spans="1:148" s="2" customFormat="1" x14ac:dyDescent="0.2">
      <c r="A89" s="2">
        <v>88</v>
      </c>
      <c r="B89" s="2" t="s">
        <v>4</v>
      </c>
      <c r="C89" s="2" t="s">
        <v>438</v>
      </c>
      <c r="D89" s="2" t="s">
        <v>755</v>
      </c>
      <c r="E89" s="2" t="s">
        <v>651</v>
      </c>
      <c r="F89" s="2" t="s">
        <v>756</v>
      </c>
      <c r="G89" s="2">
        <v>15</v>
      </c>
      <c r="H89" s="2">
        <v>1.4970000350444934E-8</v>
      </c>
      <c r="I89" s="2">
        <v>1</v>
      </c>
      <c r="J89" s="2">
        <v>-18.33180046081543</v>
      </c>
      <c r="K89" s="2">
        <v>16.38800048828125</v>
      </c>
      <c r="L89" s="2">
        <v>10.432499885559082</v>
      </c>
      <c r="M89" s="2">
        <v>2048</v>
      </c>
      <c r="N89" s="2">
        <v>1536</v>
      </c>
      <c r="O89" s="2">
        <v>41.206001281738281</v>
      </c>
      <c r="P89" s="2">
        <v>1.1169999837875366</v>
      </c>
      <c r="Q89" s="2">
        <v>10.208000183105469</v>
      </c>
      <c r="R89" s="2">
        <v>21.350000381469727</v>
      </c>
      <c r="S89" s="2">
        <v>0.3619999885559082</v>
      </c>
      <c r="T89" s="2">
        <v>7.9239997863769531</v>
      </c>
      <c r="U89" s="2">
        <v>10.680000305175781</v>
      </c>
      <c r="V89" s="2">
        <v>1.784000039100647</v>
      </c>
      <c r="W89" s="2">
        <v>1.6109999418258667</v>
      </c>
      <c r="X89" s="2">
        <v>0.31600001454353333</v>
      </c>
      <c r="Y89" s="2">
        <v>0.18500000238418579</v>
      </c>
      <c r="Z89" s="2">
        <v>96.5679931640625</v>
      </c>
      <c r="AA89" s="2">
        <v>0.32723060250282288</v>
      </c>
      <c r="AB89" s="2">
        <v>0.19157487154006958</v>
      </c>
      <c r="AC89" s="2">
        <v>1.6682544946670532</v>
      </c>
      <c r="AD89" s="2">
        <v>11.059565544128418</v>
      </c>
      <c r="AE89" s="2">
        <v>1.8474031686782837</v>
      </c>
      <c r="AF89" s="2">
        <v>10.57079029083252</v>
      </c>
      <c r="AG89" s="2">
        <v>42.670455932617188</v>
      </c>
      <c r="AH89" s="2">
        <v>8.2056169509887695</v>
      </c>
      <c r="AI89" s="2">
        <v>22.108776092529297</v>
      </c>
      <c r="AJ89" s="2">
        <v>0.37486538290977478</v>
      </c>
      <c r="AK89" s="2">
        <v>1.1566979885101318</v>
      </c>
      <c r="AL89" s="2">
        <v>6.4773001670837402</v>
      </c>
      <c r="AM89" s="2">
        <v>1.8912999629974365</v>
      </c>
      <c r="AN89" s="2">
        <v>0.32300001382827759</v>
      </c>
      <c r="AO89" s="2">
        <v>0.5439000129699707</v>
      </c>
      <c r="AP89" s="2">
        <v>1.7989000082015991</v>
      </c>
      <c r="AQ89" s="2">
        <v>1.8568999767303467</v>
      </c>
      <c r="AR89" s="2">
        <v>2.8067998886108398</v>
      </c>
      <c r="AS89" s="2">
        <v>0.13210000097751617</v>
      </c>
      <c r="AT89" s="2">
        <v>4.8099998384714127E-2</v>
      </c>
      <c r="AU89" s="2">
        <v>0.15579999983310699</v>
      </c>
      <c r="AV89" s="2">
        <v>4.8900000751018524E-2</v>
      </c>
      <c r="AW89" s="2">
        <v>23</v>
      </c>
      <c r="AX89" s="2">
        <v>0.43599998950958252</v>
      </c>
      <c r="AY89" s="2">
        <v>0.18899999558925629</v>
      </c>
      <c r="AZ89" s="2">
        <v>1.6679999828338623</v>
      </c>
      <c r="BA89" s="2">
        <v>10.885000228881836</v>
      </c>
      <c r="BB89" s="2">
        <v>1.434999942779541</v>
      </c>
      <c r="BC89" s="2">
        <v>10.26200008392334</v>
      </c>
      <c r="BD89" s="2">
        <v>39.229999542236328</v>
      </c>
      <c r="BE89" s="2">
        <v>7.1020002365112305</v>
      </c>
      <c r="BF89" s="2">
        <v>21.295999526977539</v>
      </c>
      <c r="BG89" s="2">
        <v>0.35100001096725464</v>
      </c>
      <c r="BH89" s="2">
        <v>1.0429999828338623</v>
      </c>
      <c r="BI89" s="2">
        <v>2025</v>
      </c>
      <c r="BJ89" s="2">
        <v>1036</v>
      </c>
      <c r="BK89" s="2">
        <v>9812</v>
      </c>
      <c r="BL89" s="2">
        <v>61841</v>
      </c>
      <c r="BM89" s="2">
        <v>929</v>
      </c>
      <c r="BN89" s="2">
        <v>25129</v>
      </c>
      <c r="BO89" s="2">
        <v>112387</v>
      </c>
      <c r="BP89" s="2">
        <v>14543</v>
      </c>
      <c r="BQ89" s="2">
        <v>30161</v>
      </c>
      <c r="BR89" s="2">
        <v>1122</v>
      </c>
      <c r="BS89" s="2">
        <v>1299</v>
      </c>
      <c r="BT89" s="2">
        <v>1047</v>
      </c>
      <c r="BU89" s="2">
        <v>108</v>
      </c>
      <c r="BV89" s="2">
        <v>278</v>
      </c>
      <c r="BW89" s="2">
        <v>390</v>
      </c>
      <c r="BX89" s="2">
        <v>31</v>
      </c>
      <c r="BY89" s="2">
        <v>257</v>
      </c>
      <c r="BZ89" s="2">
        <v>822</v>
      </c>
      <c r="CA89" s="2">
        <v>150</v>
      </c>
      <c r="CB89" s="2">
        <v>170</v>
      </c>
      <c r="CC89" s="2">
        <v>217</v>
      </c>
      <c r="CD89" s="2">
        <v>78</v>
      </c>
      <c r="CE89" s="2">
        <v>572</v>
      </c>
      <c r="CF89" s="2">
        <v>107</v>
      </c>
      <c r="CG89" s="2">
        <v>227</v>
      </c>
      <c r="CH89" s="2">
        <v>363</v>
      </c>
      <c r="CI89" s="2">
        <v>22</v>
      </c>
      <c r="CJ89" s="2">
        <v>162</v>
      </c>
      <c r="CK89" s="2">
        <v>352</v>
      </c>
      <c r="CL89" s="2">
        <v>100</v>
      </c>
      <c r="CM89" s="2">
        <v>194</v>
      </c>
      <c r="CN89" s="2">
        <v>180</v>
      </c>
      <c r="CO89" s="2">
        <v>73</v>
      </c>
      <c r="CP89" s="2">
        <v>157.62199401855469</v>
      </c>
      <c r="CQ89" s="2">
        <v>10.75</v>
      </c>
      <c r="CR89" s="2">
        <v>26.270999908447266</v>
      </c>
      <c r="CS89" s="2">
        <v>37.775001525878906</v>
      </c>
      <c r="CT89" s="2">
        <v>5.2309999465942383</v>
      </c>
      <c r="CU89" s="2">
        <v>21.117000579833984</v>
      </c>
      <c r="CV89" s="2">
        <v>61.245998382568359</v>
      </c>
      <c r="CW89" s="2">
        <v>11.428999900817871</v>
      </c>
      <c r="CX89" s="2">
        <v>18.183000564575195</v>
      </c>
      <c r="CY89" s="2">
        <v>13.892999649047852</v>
      </c>
      <c r="CZ89" s="2">
        <v>5.0570001602172852</v>
      </c>
      <c r="DA89" s="2">
        <v>44.938999176025391</v>
      </c>
      <c r="DB89" s="2">
        <v>41.054000854492188</v>
      </c>
      <c r="DC89" s="2">
        <v>464.68798828125</v>
      </c>
      <c r="DD89" s="2">
        <v>3068.5869140625</v>
      </c>
      <c r="DE89" s="2">
        <v>87.680000305175781</v>
      </c>
      <c r="DF89" s="2">
        <v>1237.2459716796875</v>
      </c>
      <c r="DG89" s="2">
        <v>5596.57421875</v>
      </c>
      <c r="DH89" s="2">
        <v>716.36199951171875</v>
      </c>
      <c r="DI89" s="2">
        <v>1492.2349853515625</v>
      </c>
      <c r="DJ89" s="2">
        <v>23.507999420166016</v>
      </c>
      <c r="DK89" s="2">
        <v>38.244998931884766</v>
      </c>
      <c r="DL89" s="2">
        <v>84.71099853515625</v>
      </c>
      <c r="DM89" s="2">
        <v>151.11799621582031</v>
      </c>
      <c r="DN89" s="2">
        <v>119.47699737548828</v>
      </c>
      <c r="DO89" s="2">
        <v>107.24199676513672</v>
      </c>
      <c r="DP89" s="2">
        <v>129.48800659179688</v>
      </c>
      <c r="DQ89" s="2">
        <v>90.683998107910156</v>
      </c>
      <c r="DR89" s="2">
        <v>77.48699951171875</v>
      </c>
      <c r="DS89" s="2">
        <v>107.50800323486328</v>
      </c>
      <c r="DT89" s="2">
        <v>134.90800476074219</v>
      </c>
      <c r="DU89" s="2">
        <v>146.4429931640625</v>
      </c>
      <c r="DV89" s="2">
        <v>191.36199951171875</v>
      </c>
      <c r="DW89" s="2">
        <v>13.300000190734863</v>
      </c>
      <c r="DX89" s="2">
        <v>4.309999942779541</v>
      </c>
      <c r="DY89" s="2">
        <v>1.1000000238418579</v>
      </c>
      <c r="DZ89" s="2">
        <v>0.40999999642372131</v>
      </c>
      <c r="EA89" s="2">
        <v>3.5699999332427979</v>
      </c>
      <c r="EB89" s="2">
        <v>0.64999997615814209</v>
      </c>
      <c r="EC89" s="2">
        <v>0.30000001192092896</v>
      </c>
      <c r="ED89" s="2">
        <v>0.85000002384185791</v>
      </c>
      <c r="EE89" s="2">
        <v>0.5899999737739563</v>
      </c>
      <c r="EF89" s="2">
        <v>5.8000001907348633</v>
      </c>
      <c r="EG89" s="2">
        <v>3.3199999332427979</v>
      </c>
      <c r="EH89" s="2">
        <v>203.89537048339844</v>
      </c>
      <c r="EI89" s="2">
        <v>17.837747573852539</v>
      </c>
      <c r="EJ89" s="2">
        <v>21.759737014770508</v>
      </c>
      <c r="EK89" s="2">
        <v>25.815023422241211</v>
      </c>
      <c r="EL89" s="2">
        <v>62.664440155029297</v>
      </c>
      <c r="EM89" s="2">
        <v>45.107143402099609</v>
      </c>
      <c r="EN89" s="2">
        <v>64.954948425292969</v>
      </c>
      <c r="EO89" s="2">
        <v>39.663581848144531</v>
      </c>
      <c r="EP89" s="2">
        <v>72.057929992675781</v>
      </c>
      <c r="EQ89" s="2">
        <v>53.745136260986328</v>
      </c>
      <c r="ER89" s="2">
        <v>59.226226806640625</v>
      </c>
    </row>
    <row r="90" spans="1:148" s="2" customFormat="1" x14ac:dyDescent="0.2">
      <c r="A90" s="2">
        <v>89</v>
      </c>
      <c r="B90" s="2" t="s">
        <v>4</v>
      </c>
      <c r="C90" s="2" t="s">
        <v>438</v>
      </c>
      <c r="D90" s="2" t="s">
        <v>757</v>
      </c>
      <c r="E90" s="2" t="s">
        <v>651</v>
      </c>
      <c r="F90" s="2" t="s">
        <v>758</v>
      </c>
      <c r="G90" s="2">
        <v>15</v>
      </c>
      <c r="H90" s="2">
        <v>1.4970000350444934E-8</v>
      </c>
      <c r="I90" s="2">
        <v>1</v>
      </c>
      <c r="J90" s="2">
        <v>-18.378799438476562</v>
      </c>
      <c r="K90" s="2">
        <v>16.341699600219727</v>
      </c>
      <c r="L90" s="2">
        <v>10.433500289916992</v>
      </c>
      <c r="M90" s="2">
        <v>2048</v>
      </c>
      <c r="N90" s="2">
        <v>1536</v>
      </c>
      <c r="O90" s="2">
        <v>41.172000885009766</v>
      </c>
      <c r="P90" s="2">
        <v>1.1540000438690186</v>
      </c>
      <c r="Q90" s="2">
        <v>10.163000106811523</v>
      </c>
      <c r="R90" s="2">
        <v>21.195999145507812</v>
      </c>
      <c r="S90" s="2">
        <v>0.35100001096725464</v>
      </c>
      <c r="T90" s="2">
        <v>7.8550000190734863</v>
      </c>
      <c r="U90" s="2">
        <v>10.713000297546387</v>
      </c>
      <c r="V90" s="2">
        <v>1.8049999475479126</v>
      </c>
      <c r="W90" s="2">
        <v>1.625</v>
      </c>
      <c r="X90" s="2">
        <v>0.21500000357627869</v>
      </c>
      <c r="Y90" s="2">
        <v>0.17900000512599945</v>
      </c>
      <c r="Z90" s="2">
        <v>96.2969970703125</v>
      </c>
      <c r="AA90" s="2">
        <v>0.22326761484146118</v>
      </c>
      <c r="AB90" s="2">
        <v>0.18588326871395111</v>
      </c>
      <c r="AC90" s="2">
        <v>1.6874877214431763</v>
      </c>
      <c r="AD90" s="2">
        <v>11.124958038330078</v>
      </c>
      <c r="AE90" s="2">
        <v>1.8744094371795654</v>
      </c>
      <c r="AF90" s="2">
        <v>10.553808212280273</v>
      </c>
      <c r="AG90" s="2">
        <v>42.755229949951172</v>
      </c>
      <c r="AH90" s="2">
        <v>8.1570558547973633</v>
      </c>
      <c r="AI90" s="2">
        <v>22.011070251464844</v>
      </c>
      <c r="AJ90" s="2">
        <v>0.36449736356735229</v>
      </c>
      <c r="AK90" s="2">
        <v>1.198375940322876</v>
      </c>
      <c r="AL90" s="2">
        <v>6.4839000701904297</v>
      </c>
      <c r="AM90" s="2">
        <v>1.8866000175476074</v>
      </c>
      <c r="AN90" s="2">
        <v>0.32649999856948853</v>
      </c>
      <c r="AO90" s="2">
        <v>0.55129998922348022</v>
      </c>
      <c r="AP90" s="2">
        <v>1.8077000379562378</v>
      </c>
      <c r="AQ90" s="2">
        <v>1.8440999984741211</v>
      </c>
      <c r="AR90" s="2">
        <v>2.7916998863220215</v>
      </c>
      <c r="AS90" s="2">
        <v>0.13670000433921814</v>
      </c>
      <c r="AT90" s="2">
        <v>4.6799998730421066E-2</v>
      </c>
      <c r="AU90" s="2">
        <v>0.10660000145435333</v>
      </c>
      <c r="AV90" s="2">
        <v>4.7600001096725464E-2</v>
      </c>
      <c r="AW90" s="2">
        <v>23</v>
      </c>
      <c r="AX90" s="2">
        <v>0.29699999094009399</v>
      </c>
      <c r="AY90" s="2">
        <v>0.18299999833106995</v>
      </c>
      <c r="AZ90" s="2">
        <v>1.6829999685287476</v>
      </c>
      <c r="BA90" s="2">
        <v>10.916999816894531</v>
      </c>
      <c r="BB90" s="2">
        <v>1.4520000219345093</v>
      </c>
      <c r="BC90" s="2">
        <v>10.222999572753906</v>
      </c>
      <c r="BD90" s="2">
        <v>39.213001251220703</v>
      </c>
      <c r="BE90" s="2">
        <v>7.0419998168945312</v>
      </c>
      <c r="BF90" s="2">
        <v>21.138999938964844</v>
      </c>
      <c r="BG90" s="2">
        <v>0.34000000357627869</v>
      </c>
      <c r="BH90" s="2">
        <v>1.0770000219345093</v>
      </c>
      <c r="BI90" s="2">
        <v>2097</v>
      </c>
      <c r="BJ90" s="2">
        <v>1003</v>
      </c>
      <c r="BK90" s="2">
        <v>9862</v>
      </c>
      <c r="BL90" s="2">
        <v>62001</v>
      </c>
      <c r="BM90" s="2">
        <v>949</v>
      </c>
      <c r="BN90" s="2">
        <v>25044</v>
      </c>
      <c r="BO90" s="2">
        <v>112365</v>
      </c>
      <c r="BP90" s="2">
        <v>14396</v>
      </c>
      <c r="BQ90" s="2">
        <v>29929</v>
      </c>
      <c r="BR90" s="2">
        <v>1147</v>
      </c>
      <c r="BS90" s="2">
        <v>1357</v>
      </c>
      <c r="BT90" s="2">
        <v>1156</v>
      </c>
      <c r="BU90" s="2">
        <v>112</v>
      </c>
      <c r="BV90" s="2">
        <v>266</v>
      </c>
      <c r="BW90" s="2">
        <v>390</v>
      </c>
      <c r="BX90" s="2">
        <v>28</v>
      </c>
      <c r="BY90" s="2">
        <v>265</v>
      </c>
      <c r="BZ90" s="2">
        <v>838</v>
      </c>
      <c r="CA90" s="2">
        <v>128</v>
      </c>
      <c r="CB90" s="2">
        <v>195</v>
      </c>
      <c r="CC90" s="2">
        <v>244</v>
      </c>
      <c r="CD90" s="2">
        <v>97</v>
      </c>
      <c r="CE90" s="2">
        <v>679</v>
      </c>
      <c r="CF90" s="2">
        <v>95</v>
      </c>
      <c r="CG90" s="2">
        <v>200</v>
      </c>
      <c r="CH90" s="2">
        <v>343</v>
      </c>
      <c r="CI90" s="2">
        <v>33</v>
      </c>
      <c r="CJ90" s="2">
        <v>163</v>
      </c>
      <c r="CK90" s="2">
        <v>360</v>
      </c>
      <c r="CL90" s="2">
        <v>90</v>
      </c>
      <c r="CM90" s="2">
        <v>155</v>
      </c>
      <c r="CN90" s="2">
        <v>191</v>
      </c>
      <c r="CO90" s="2">
        <v>72</v>
      </c>
      <c r="CP90" s="2">
        <v>179.21499633789062</v>
      </c>
      <c r="CQ90" s="2">
        <v>10.350000381469727</v>
      </c>
      <c r="CR90" s="2">
        <v>24.621000289916992</v>
      </c>
      <c r="CS90" s="2">
        <v>36.866001129150391</v>
      </c>
      <c r="CT90" s="2">
        <v>6.1389999389648438</v>
      </c>
      <c r="CU90" s="2">
        <v>21.579999923706055</v>
      </c>
      <c r="CV90" s="2">
        <v>62.488998413085938</v>
      </c>
      <c r="CW90" s="2">
        <v>10.086000442504883</v>
      </c>
      <c r="CX90" s="2">
        <v>17.527999877929688</v>
      </c>
      <c r="CY90" s="2">
        <v>15.444999694824219</v>
      </c>
      <c r="CZ90" s="2">
        <v>5.7519998550415039</v>
      </c>
      <c r="DA90" s="2">
        <v>30.551000595092773</v>
      </c>
      <c r="DB90" s="2">
        <v>39.804000854492188</v>
      </c>
      <c r="DC90" s="2">
        <v>468.84201049804688</v>
      </c>
      <c r="DD90" s="2">
        <v>3077.570068359375</v>
      </c>
      <c r="DE90" s="2">
        <v>88.772003173828125</v>
      </c>
      <c r="DF90" s="2">
        <v>1232.52099609375</v>
      </c>
      <c r="DG90" s="2">
        <v>5594.2158203125</v>
      </c>
      <c r="DH90" s="2">
        <v>710.34197998046875</v>
      </c>
      <c r="DI90" s="2">
        <v>1481.2540283203125</v>
      </c>
      <c r="DJ90" s="2">
        <v>22.790000915527344</v>
      </c>
      <c r="DK90" s="2">
        <v>39.483001708984375</v>
      </c>
      <c r="DL90" s="2">
        <v>84.9219970703125</v>
      </c>
      <c r="DM90" s="2">
        <v>151.11799621582031</v>
      </c>
      <c r="DN90" s="2">
        <v>119.47699737548828</v>
      </c>
      <c r="DO90" s="2">
        <v>107.23699951171875</v>
      </c>
      <c r="DP90" s="2">
        <v>129.48800659179688</v>
      </c>
      <c r="DQ90" s="2">
        <v>90.683998107910156</v>
      </c>
      <c r="DR90" s="2">
        <v>77.482002258300781</v>
      </c>
      <c r="DS90" s="2">
        <v>107.49199676513672</v>
      </c>
      <c r="DT90" s="2">
        <v>134.906005859375</v>
      </c>
      <c r="DU90" s="2">
        <v>146.4429931640625</v>
      </c>
      <c r="DV90" s="2">
        <v>191.36199951171875</v>
      </c>
      <c r="DW90" s="2">
        <v>20.340000152587891</v>
      </c>
      <c r="DX90" s="2">
        <v>4.369999885559082</v>
      </c>
      <c r="DY90" s="2">
        <v>1.0900000333786011</v>
      </c>
      <c r="DZ90" s="2">
        <v>0.40999999642372131</v>
      </c>
      <c r="EA90" s="2">
        <v>3.5799999237060547</v>
      </c>
      <c r="EB90" s="2">
        <v>0.64999997615814209</v>
      </c>
      <c r="EC90" s="2">
        <v>0.30000001192092896</v>
      </c>
      <c r="ED90" s="2">
        <v>0.85000002384185791</v>
      </c>
      <c r="EE90" s="2">
        <v>0.5899999737739563</v>
      </c>
      <c r="EF90" s="2">
        <v>6.1399998664855957</v>
      </c>
      <c r="EG90" s="2">
        <v>3.309999942779541</v>
      </c>
      <c r="EH90" s="2">
        <v>217.41328430175781</v>
      </c>
      <c r="EI90" s="2">
        <v>17.502737045288086</v>
      </c>
      <c r="EJ90" s="2">
        <v>21.065326690673828</v>
      </c>
      <c r="EK90" s="2">
        <v>25.502531051635742</v>
      </c>
      <c r="EL90" s="2">
        <v>67.885589599609375</v>
      </c>
      <c r="EM90" s="2">
        <v>45.598953247070312</v>
      </c>
      <c r="EN90" s="2">
        <v>65.61077880859375</v>
      </c>
      <c r="EO90" s="2">
        <v>37.260379791259766</v>
      </c>
      <c r="EP90" s="2">
        <v>70.748161315917969</v>
      </c>
      <c r="EQ90" s="2">
        <v>56.667640686035156</v>
      </c>
      <c r="ER90" s="2">
        <v>63.165073394775391</v>
      </c>
    </row>
    <row r="91" spans="1:148" s="2" customFormat="1" x14ac:dyDescent="0.2">
      <c r="A91" s="2">
        <v>90</v>
      </c>
      <c r="B91" s="2" t="s">
        <v>4</v>
      </c>
      <c r="C91" s="2" t="s">
        <v>438</v>
      </c>
      <c r="D91" s="2" t="s">
        <v>759</v>
      </c>
      <c r="E91" s="2" t="s">
        <v>651</v>
      </c>
      <c r="F91" s="2" t="s">
        <v>760</v>
      </c>
      <c r="G91" s="2">
        <v>15</v>
      </c>
      <c r="H91" s="2">
        <v>1.4979999463093918E-8</v>
      </c>
      <c r="I91" s="2">
        <v>1</v>
      </c>
      <c r="J91" s="2">
        <v>-18.326000213623047</v>
      </c>
      <c r="K91" s="2">
        <v>16.227800369262695</v>
      </c>
      <c r="L91" s="2">
        <v>10.433500289916992</v>
      </c>
      <c r="M91" s="2">
        <v>2048</v>
      </c>
      <c r="N91" s="2">
        <v>1536</v>
      </c>
      <c r="O91" s="2">
        <v>40.752998352050781</v>
      </c>
      <c r="P91" s="2">
        <v>1.3949999809265137</v>
      </c>
      <c r="Q91" s="2">
        <v>10.029999732971191</v>
      </c>
      <c r="R91" s="2">
        <v>21.46299934387207</v>
      </c>
      <c r="S91" s="2">
        <v>0.42300000786781311</v>
      </c>
      <c r="T91" s="2">
        <v>7.9530000686645508</v>
      </c>
      <c r="U91" s="2">
        <v>10.666000366210938</v>
      </c>
      <c r="V91" s="2">
        <v>1.934999942779541</v>
      </c>
      <c r="W91" s="2">
        <v>1.5800000429153442</v>
      </c>
      <c r="X91" s="2">
        <v>0.16200000047683716</v>
      </c>
      <c r="Y91" s="2">
        <v>0.1809999942779541</v>
      </c>
      <c r="Z91" s="2">
        <v>96.431991577148438</v>
      </c>
      <c r="AA91" s="2">
        <v>0.16799403727054596</v>
      </c>
      <c r="AB91" s="2">
        <v>0.18769703805446625</v>
      </c>
      <c r="AC91" s="2">
        <v>1.6384605169296265</v>
      </c>
      <c r="AD91" s="2">
        <v>11.06064510345459</v>
      </c>
      <c r="AE91" s="2">
        <v>2.0065953731536865</v>
      </c>
      <c r="AF91" s="2">
        <v>10.40111255645752</v>
      </c>
      <c r="AG91" s="2">
        <v>42.260871887207031</v>
      </c>
      <c r="AH91" s="2">
        <v>8.2472629547119141</v>
      </c>
      <c r="AI91" s="2">
        <v>22.257135391235352</v>
      </c>
      <c r="AJ91" s="2">
        <v>0.43865111470222473</v>
      </c>
      <c r="AK91" s="2">
        <v>1.4466153383255005</v>
      </c>
      <c r="AL91" s="2">
        <v>6.4281001091003418</v>
      </c>
      <c r="AM91" s="2">
        <v>1.864799976348877</v>
      </c>
      <c r="AN91" s="2">
        <v>0.31799998879432678</v>
      </c>
      <c r="AO91" s="2">
        <v>0.59189999103546143</v>
      </c>
      <c r="AP91" s="2">
        <v>1.8026000261306763</v>
      </c>
      <c r="AQ91" s="2">
        <v>1.8700000047683716</v>
      </c>
      <c r="AR91" s="2">
        <v>2.8313999176025391</v>
      </c>
      <c r="AS91" s="2">
        <v>0.16550000011920929</v>
      </c>
      <c r="AT91" s="2">
        <v>5.6600000709295273E-2</v>
      </c>
      <c r="AU91" s="2">
        <v>8.0499999225139618E-2</v>
      </c>
      <c r="AV91" s="2">
        <v>4.8000000417232513E-2</v>
      </c>
      <c r="AW91" s="2">
        <v>23</v>
      </c>
      <c r="AX91" s="2">
        <v>0.22300000488758087</v>
      </c>
      <c r="AY91" s="2">
        <v>0.18400000035762787</v>
      </c>
      <c r="AZ91" s="2">
        <v>1.6380000114440918</v>
      </c>
      <c r="BA91" s="2">
        <v>10.878999710083008</v>
      </c>
      <c r="BB91" s="2">
        <v>1.5540000200271606</v>
      </c>
      <c r="BC91" s="2">
        <v>10.065999984741211</v>
      </c>
      <c r="BD91" s="2">
        <v>38.784999847412109</v>
      </c>
      <c r="BE91" s="2">
        <v>7.1110000610351562</v>
      </c>
      <c r="BF91" s="2">
        <v>21.416000366210938</v>
      </c>
      <c r="BG91" s="2">
        <v>0.41100001335144043</v>
      </c>
      <c r="BH91" s="2">
        <v>1.3029999732971191</v>
      </c>
      <c r="BI91" s="2">
        <v>1993</v>
      </c>
      <c r="BJ91" s="2">
        <v>1031</v>
      </c>
      <c r="BK91" s="2">
        <v>9626</v>
      </c>
      <c r="BL91" s="2">
        <v>61818</v>
      </c>
      <c r="BM91" s="2">
        <v>1006</v>
      </c>
      <c r="BN91" s="2">
        <v>24683</v>
      </c>
      <c r="BO91" s="2">
        <v>111223</v>
      </c>
      <c r="BP91" s="2">
        <v>14561</v>
      </c>
      <c r="BQ91" s="2">
        <v>30344</v>
      </c>
      <c r="BR91" s="2">
        <v>1244</v>
      </c>
      <c r="BS91" s="2">
        <v>1577</v>
      </c>
      <c r="BT91" s="2">
        <v>1170</v>
      </c>
      <c r="BU91" s="2">
        <v>116</v>
      </c>
      <c r="BV91" s="2">
        <v>272</v>
      </c>
      <c r="BW91" s="2">
        <v>359</v>
      </c>
      <c r="BX91" s="2">
        <v>30</v>
      </c>
      <c r="BY91" s="2">
        <v>266</v>
      </c>
      <c r="BZ91" s="2">
        <v>842</v>
      </c>
      <c r="CA91" s="2">
        <v>152</v>
      </c>
      <c r="CB91" s="2">
        <v>196</v>
      </c>
      <c r="CC91" s="2">
        <v>218</v>
      </c>
      <c r="CD91" s="2">
        <v>74</v>
      </c>
      <c r="CE91" s="2">
        <v>641</v>
      </c>
      <c r="CF91" s="2">
        <v>113</v>
      </c>
      <c r="CG91" s="2">
        <v>201</v>
      </c>
      <c r="CH91" s="2">
        <v>366</v>
      </c>
      <c r="CI91" s="2">
        <v>26</v>
      </c>
      <c r="CJ91" s="2">
        <v>161</v>
      </c>
      <c r="CK91" s="2">
        <v>345</v>
      </c>
      <c r="CL91" s="2">
        <v>92</v>
      </c>
      <c r="CM91" s="2">
        <v>163</v>
      </c>
      <c r="CN91" s="2">
        <v>178</v>
      </c>
      <c r="CO91" s="2">
        <v>68</v>
      </c>
      <c r="CP91" s="2">
        <v>176.34100341796875</v>
      </c>
      <c r="CQ91" s="2">
        <v>11.449999809265137</v>
      </c>
      <c r="CR91" s="2">
        <v>25.070999145507812</v>
      </c>
      <c r="CS91" s="2">
        <v>36.220001220703125</v>
      </c>
      <c r="CT91" s="2">
        <v>5.5689997673034668</v>
      </c>
      <c r="CU91" s="2">
        <v>21.534999847412109</v>
      </c>
      <c r="CV91" s="2">
        <v>62.041999816894531</v>
      </c>
      <c r="CW91" s="2">
        <v>10.913999557495117</v>
      </c>
      <c r="CX91" s="2">
        <v>17.974000930786133</v>
      </c>
      <c r="CY91" s="2">
        <v>13.913000106811523</v>
      </c>
      <c r="CZ91" s="2">
        <v>4.7620000839233398</v>
      </c>
      <c r="DA91" s="2">
        <v>23.017999649047852</v>
      </c>
      <c r="DB91" s="2">
        <v>40.104000091552734</v>
      </c>
      <c r="DC91" s="2">
        <v>456.57400512695312</v>
      </c>
      <c r="DD91" s="2">
        <v>3068.98095703125</v>
      </c>
      <c r="DE91" s="2">
        <v>95.042999267578125</v>
      </c>
      <c r="DF91" s="2">
        <v>1214.4610595703125</v>
      </c>
      <c r="DG91" s="2">
        <v>5536.783203125</v>
      </c>
      <c r="DH91" s="2">
        <v>717.7769775390625</v>
      </c>
      <c r="DI91" s="2">
        <v>1501.6240234375</v>
      </c>
      <c r="DJ91" s="2">
        <v>27.555000305175781</v>
      </c>
      <c r="DK91" s="2">
        <v>47.807998657226562</v>
      </c>
      <c r="DL91" s="2">
        <v>84.869003295898438</v>
      </c>
      <c r="DM91" s="2">
        <v>151.11799621582031</v>
      </c>
      <c r="DN91" s="2">
        <v>119.47699737548828</v>
      </c>
      <c r="DO91" s="2">
        <v>107.23200225830078</v>
      </c>
      <c r="DP91" s="2">
        <v>129.48800659179688</v>
      </c>
      <c r="DQ91" s="2">
        <v>90.674003601074219</v>
      </c>
      <c r="DR91" s="2">
        <v>77.48699951171875</v>
      </c>
      <c r="DS91" s="2">
        <v>107.50299835205078</v>
      </c>
      <c r="DT91" s="2">
        <v>134.90199279785156</v>
      </c>
      <c r="DU91" s="2">
        <v>146.4429931640625</v>
      </c>
      <c r="DV91" s="2">
        <v>191.36199951171875</v>
      </c>
      <c r="DW91" s="2">
        <v>26.510000228881836</v>
      </c>
      <c r="DX91" s="2">
        <v>4.429999828338623</v>
      </c>
      <c r="DY91" s="2">
        <v>1.1100000143051147</v>
      </c>
      <c r="DZ91" s="2">
        <v>0.40999999642372131</v>
      </c>
      <c r="EA91" s="2">
        <v>3.4300000667572021</v>
      </c>
      <c r="EB91" s="2">
        <v>0.64999997615814209</v>
      </c>
      <c r="EC91" s="2">
        <v>0.30000001192092896</v>
      </c>
      <c r="ED91" s="2">
        <v>0.85000002384185791</v>
      </c>
      <c r="EE91" s="2">
        <v>0.57999998331069946</v>
      </c>
      <c r="EF91" s="2">
        <v>5.130000114440918</v>
      </c>
      <c r="EG91" s="2">
        <v>2.8900001049041748</v>
      </c>
      <c r="EH91" s="2">
        <v>215.66297912597656</v>
      </c>
      <c r="EI91" s="2">
        <v>18.409353256225586</v>
      </c>
      <c r="EJ91" s="2">
        <v>21.256959915161133</v>
      </c>
      <c r="EK91" s="2">
        <v>25.278106689453125</v>
      </c>
      <c r="EL91" s="2">
        <v>64.657279968261719</v>
      </c>
      <c r="EM91" s="2">
        <v>45.5513916015625</v>
      </c>
      <c r="EN91" s="2">
        <v>65.375686645507812</v>
      </c>
      <c r="EO91" s="2">
        <v>38.7596435546875</v>
      </c>
      <c r="EP91" s="2">
        <v>71.642601013183594</v>
      </c>
      <c r="EQ91" s="2">
        <v>53.783809661865234</v>
      </c>
      <c r="ER91" s="2">
        <v>57.472785949707031</v>
      </c>
    </row>
    <row r="92" spans="1:148" s="2" customFormat="1" x14ac:dyDescent="0.2">
      <c r="A92" s="2">
        <v>91</v>
      </c>
      <c r="B92" s="2" t="s">
        <v>4</v>
      </c>
      <c r="C92" s="2" t="s">
        <v>438</v>
      </c>
      <c r="D92" s="2" t="s">
        <v>761</v>
      </c>
      <c r="E92" s="2" t="s">
        <v>651</v>
      </c>
      <c r="F92" s="2" t="s">
        <v>762</v>
      </c>
      <c r="G92" s="2">
        <v>15</v>
      </c>
      <c r="H92" s="2">
        <v>1.4979999463093918E-8</v>
      </c>
      <c r="I92" s="2">
        <v>1</v>
      </c>
      <c r="J92" s="2">
        <v>-18.000400543212891</v>
      </c>
      <c r="K92" s="2">
        <v>16.387599945068359</v>
      </c>
      <c r="L92" s="2">
        <v>10.432000160217285</v>
      </c>
      <c r="M92" s="2">
        <v>2048</v>
      </c>
      <c r="N92" s="2">
        <v>1536</v>
      </c>
      <c r="O92" s="2">
        <v>40.800998687744141</v>
      </c>
      <c r="P92" s="2">
        <v>1.312999963760376</v>
      </c>
      <c r="Q92" s="2">
        <v>10.119000434875488</v>
      </c>
      <c r="R92" s="2">
        <v>21.409999847412109</v>
      </c>
      <c r="S92" s="2">
        <v>0.40299999713897705</v>
      </c>
      <c r="T92" s="2">
        <v>8.0600004196166992</v>
      </c>
      <c r="U92" s="2">
        <v>10.560000419616699</v>
      </c>
      <c r="V92" s="2">
        <v>1.9520000219345093</v>
      </c>
      <c r="W92" s="2">
        <v>1.5870000123977661</v>
      </c>
      <c r="X92" s="2">
        <v>0.26600000262260437</v>
      </c>
      <c r="Y92" s="2">
        <v>0.18500000238418579</v>
      </c>
      <c r="Z92" s="2">
        <v>96.501998901367188</v>
      </c>
      <c r="AA92" s="2">
        <v>0.27564194798469543</v>
      </c>
      <c r="AB92" s="2">
        <v>0.19170586764812469</v>
      </c>
      <c r="AC92" s="2">
        <v>1.6445255279541016</v>
      </c>
      <c r="AD92" s="2">
        <v>10.942778587341309</v>
      </c>
      <c r="AE92" s="2">
        <v>2.0227560997009277</v>
      </c>
      <c r="AF92" s="2">
        <v>10.485794067382812</v>
      </c>
      <c r="AG92" s="2">
        <v>42.279953002929688</v>
      </c>
      <c r="AH92" s="2">
        <v>8.3521585464477539</v>
      </c>
      <c r="AI92" s="2">
        <v>22.186069488525391</v>
      </c>
      <c r="AJ92" s="2">
        <v>0.41760793328285217</v>
      </c>
      <c r="AK92" s="2">
        <v>1.3605935573577881</v>
      </c>
      <c r="AL92" s="2">
        <v>6.4298000335693359</v>
      </c>
      <c r="AM92" s="2">
        <v>1.8796000480651855</v>
      </c>
      <c r="AN92" s="2">
        <v>0.31909999251365662</v>
      </c>
      <c r="AO92" s="2">
        <v>0.59640002250671387</v>
      </c>
      <c r="AP92" s="2">
        <v>1.7831000089645386</v>
      </c>
      <c r="AQ92" s="2">
        <v>1.8933999538421631</v>
      </c>
      <c r="AR92" s="2">
        <v>2.8217000961303711</v>
      </c>
      <c r="AS92" s="2">
        <v>0.15559999644756317</v>
      </c>
      <c r="AT92" s="2">
        <v>5.3800001740455627E-2</v>
      </c>
      <c r="AU92" s="2">
        <v>0.13130000233650208</v>
      </c>
      <c r="AV92" s="2">
        <v>4.9100000411272049E-2</v>
      </c>
      <c r="AW92" s="2">
        <v>23</v>
      </c>
      <c r="AX92" s="2">
        <v>0.36599999666213989</v>
      </c>
      <c r="AY92" s="2">
        <v>0.18899999558925629</v>
      </c>
      <c r="AZ92" s="2">
        <v>1.6440000534057617</v>
      </c>
      <c r="BA92" s="2">
        <v>10.767999649047852</v>
      </c>
      <c r="BB92" s="2">
        <v>1.5690000057220459</v>
      </c>
      <c r="BC92" s="2">
        <v>10.152999877929688</v>
      </c>
      <c r="BD92" s="2">
        <v>38.810001373291016</v>
      </c>
      <c r="BE92" s="2">
        <v>7.2109999656677246</v>
      </c>
      <c r="BF92" s="2">
        <v>21.361000061035156</v>
      </c>
      <c r="BG92" s="2">
        <v>0.39100000262260437</v>
      </c>
      <c r="BH92" s="2">
        <v>1.2259999513626099</v>
      </c>
      <c r="BI92" s="2">
        <v>2085</v>
      </c>
      <c r="BJ92" s="2">
        <v>1027</v>
      </c>
      <c r="BK92" s="2">
        <v>9664</v>
      </c>
      <c r="BL92" s="2">
        <v>61259</v>
      </c>
      <c r="BM92" s="2">
        <v>1020</v>
      </c>
      <c r="BN92" s="2">
        <v>24927</v>
      </c>
      <c r="BO92" s="2">
        <v>111254</v>
      </c>
      <c r="BP92" s="2">
        <v>14738</v>
      </c>
      <c r="BQ92" s="2">
        <v>30257</v>
      </c>
      <c r="BR92" s="2">
        <v>1201</v>
      </c>
      <c r="BS92" s="2">
        <v>1484</v>
      </c>
      <c r="BT92" s="2">
        <v>1145</v>
      </c>
      <c r="BU92" s="2">
        <v>112</v>
      </c>
      <c r="BV92" s="2">
        <v>263</v>
      </c>
      <c r="BW92" s="2">
        <v>421</v>
      </c>
      <c r="BX92" s="2">
        <v>32</v>
      </c>
      <c r="BY92" s="2">
        <v>298</v>
      </c>
      <c r="BZ92" s="2">
        <v>814</v>
      </c>
      <c r="CA92" s="2">
        <v>135</v>
      </c>
      <c r="CB92" s="2">
        <v>174</v>
      </c>
      <c r="CC92" s="2">
        <v>208</v>
      </c>
      <c r="CD92" s="2">
        <v>73</v>
      </c>
      <c r="CE92" s="2">
        <v>611</v>
      </c>
      <c r="CF92" s="2">
        <v>93</v>
      </c>
      <c r="CG92" s="2">
        <v>228</v>
      </c>
      <c r="CH92" s="2">
        <v>361</v>
      </c>
      <c r="CI92" s="2">
        <v>29</v>
      </c>
      <c r="CJ92" s="2">
        <v>163</v>
      </c>
      <c r="CK92" s="2">
        <v>335</v>
      </c>
      <c r="CL92" s="2">
        <v>82</v>
      </c>
      <c r="CM92" s="2">
        <v>175</v>
      </c>
      <c r="CN92" s="2">
        <v>205</v>
      </c>
      <c r="CO92" s="2">
        <v>59</v>
      </c>
      <c r="CP92" s="2">
        <v>170.79299926757812</v>
      </c>
      <c r="CQ92" s="2">
        <v>10.25</v>
      </c>
      <c r="CR92" s="2">
        <v>25.250999450683594</v>
      </c>
      <c r="CS92" s="2">
        <v>39.375</v>
      </c>
      <c r="CT92" s="2">
        <v>6.0770001411437988</v>
      </c>
      <c r="CU92" s="2">
        <v>23.288000106811523</v>
      </c>
      <c r="CV92" s="2">
        <v>60.043998718261719</v>
      </c>
      <c r="CW92" s="2">
        <v>9.7139997482299805</v>
      </c>
      <c r="CX92" s="2">
        <v>17.450000762939453</v>
      </c>
      <c r="CY92" s="2">
        <v>13.819999694824219</v>
      </c>
      <c r="CZ92" s="2">
        <v>4.4670000076293945</v>
      </c>
      <c r="DA92" s="2">
        <v>37.771999359130859</v>
      </c>
      <c r="DB92" s="2">
        <v>41.104000091552734</v>
      </c>
      <c r="DC92" s="2">
        <v>458.2969970703125</v>
      </c>
      <c r="DD92" s="2">
        <v>3037.617919921875</v>
      </c>
      <c r="DE92" s="2">
        <v>95.935997009277344</v>
      </c>
      <c r="DF92" s="2">
        <v>1224.9449462890625</v>
      </c>
      <c r="DG92" s="2">
        <v>5540.35107421875</v>
      </c>
      <c r="DH92" s="2">
        <v>727.843017578125</v>
      </c>
      <c r="DI92" s="2">
        <v>1497.7840576171875</v>
      </c>
      <c r="DJ92" s="2">
        <v>26.215000152587891</v>
      </c>
      <c r="DK92" s="2">
        <v>45.002998352050781</v>
      </c>
      <c r="DL92" s="2">
        <v>84.833999633789062</v>
      </c>
      <c r="DM92" s="2">
        <v>151.11799621582031</v>
      </c>
      <c r="DN92" s="2">
        <v>119.47699737548828</v>
      </c>
      <c r="DO92" s="2">
        <v>107.25700378417969</v>
      </c>
      <c r="DP92" s="2">
        <v>129.46699523925781</v>
      </c>
      <c r="DQ92" s="2">
        <v>90.674003601074219</v>
      </c>
      <c r="DR92" s="2">
        <v>77.476997375488281</v>
      </c>
      <c r="DS92" s="2">
        <v>107.50800323486328</v>
      </c>
      <c r="DT92" s="2">
        <v>134.91099548339844</v>
      </c>
      <c r="DU92" s="2">
        <v>146.4429931640625</v>
      </c>
      <c r="DV92" s="2">
        <v>191.36199951171875</v>
      </c>
      <c r="DW92" s="2">
        <v>16.229999542236328</v>
      </c>
      <c r="DX92" s="2">
        <v>4.2699999809265137</v>
      </c>
      <c r="DY92" s="2">
        <v>1.1100000143051147</v>
      </c>
      <c r="DZ92" s="2">
        <v>0.40999999642372131</v>
      </c>
      <c r="EA92" s="2">
        <v>3.4300000667572021</v>
      </c>
      <c r="EB92" s="2">
        <v>0.64999997615814209</v>
      </c>
      <c r="EC92" s="2">
        <v>0.30000001192092896</v>
      </c>
      <c r="ED92" s="2">
        <v>0.8399999737739563</v>
      </c>
      <c r="EE92" s="2">
        <v>0.57999998331069946</v>
      </c>
      <c r="EF92" s="2">
        <v>5.3000001907348633</v>
      </c>
      <c r="EG92" s="2">
        <v>2.9800000190734863</v>
      </c>
      <c r="EH92" s="2">
        <v>212.2432861328125</v>
      </c>
      <c r="EI92" s="2">
        <v>17.417976379394531</v>
      </c>
      <c r="EJ92" s="2">
        <v>21.333133697509766</v>
      </c>
      <c r="EK92" s="2">
        <v>26.356067657470703</v>
      </c>
      <c r="EL92" s="2">
        <v>67.541923522949219</v>
      </c>
      <c r="EM92" s="2">
        <v>47.369113922119141</v>
      </c>
      <c r="EN92" s="2">
        <v>64.314399719238281</v>
      </c>
      <c r="EO92" s="2">
        <v>36.566787719726562</v>
      </c>
      <c r="EP92" s="2">
        <v>70.590576171875</v>
      </c>
      <c r="EQ92" s="2">
        <v>53.603755950927734</v>
      </c>
      <c r="ER92" s="2">
        <v>55.664142608642578</v>
      </c>
    </row>
    <row r="93" spans="1:148" s="2" customFormat="1" x14ac:dyDescent="0.2">
      <c r="A93" s="2">
        <v>92</v>
      </c>
      <c r="B93" s="2" t="s">
        <v>4</v>
      </c>
      <c r="C93" s="2" t="s">
        <v>438</v>
      </c>
      <c r="D93" s="2" t="s">
        <v>763</v>
      </c>
      <c r="E93" s="2" t="s">
        <v>651</v>
      </c>
      <c r="F93" s="2" t="s">
        <v>764</v>
      </c>
      <c r="G93" s="2">
        <v>15</v>
      </c>
      <c r="H93" s="2">
        <v>1.4970000350444934E-8</v>
      </c>
      <c r="I93" s="2">
        <v>1</v>
      </c>
      <c r="J93" s="2">
        <v>-18.441799163818359</v>
      </c>
      <c r="K93" s="2">
        <v>16.923299789428711</v>
      </c>
      <c r="L93" s="2">
        <v>10.434000015258789</v>
      </c>
      <c r="M93" s="2">
        <v>2048</v>
      </c>
      <c r="N93" s="2">
        <v>1536</v>
      </c>
      <c r="O93" s="2">
        <v>40.923999786376953</v>
      </c>
      <c r="P93" s="2">
        <v>1.2740000486373901</v>
      </c>
      <c r="Q93" s="2">
        <v>10.27299976348877</v>
      </c>
      <c r="R93" s="2">
        <v>21.499000549316406</v>
      </c>
      <c r="S93" s="2">
        <v>0.41200000047683716</v>
      </c>
      <c r="T93" s="2">
        <v>7.9829998016357422</v>
      </c>
      <c r="U93" s="2">
        <v>10.78600025177002</v>
      </c>
      <c r="V93" s="2">
        <v>1.7009999752044678</v>
      </c>
      <c r="W93" s="2">
        <v>1.6399999856948853</v>
      </c>
      <c r="X93" s="2">
        <v>0.34999999403953552</v>
      </c>
      <c r="Y93" s="2">
        <v>0.20299999415874481</v>
      </c>
      <c r="Z93" s="2">
        <v>96.852012634277344</v>
      </c>
      <c r="AA93" s="2">
        <v>0.3613760769367218</v>
      </c>
      <c r="AB93" s="2">
        <v>0.2095981240272522</v>
      </c>
      <c r="AC93" s="2">
        <v>1.6933050155639648</v>
      </c>
      <c r="AD93" s="2">
        <v>11.136577606201172</v>
      </c>
      <c r="AE93" s="2">
        <v>1.756287693977356</v>
      </c>
      <c r="AF93" s="2">
        <v>10.606904029846191</v>
      </c>
      <c r="AG93" s="2">
        <v>42.254154205322266</v>
      </c>
      <c r="AH93" s="2">
        <v>8.2424716949462891</v>
      </c>
      <c r="AI93" s="2">
        <v>22.197784423828125</v>
      </c>
      <c r="AJ93" s="2">
        <v>0.42539125680923462</v>
      </c>
      <c r="AK93" s="2">
        <v>1.3154089450836182</v>
      </c>
      <c r="AL93" s="2">
        <v>6.4288997650146484</v>
      </c>
      <c r="AM93" s="2">
        <v>1.9021999835968018</v>
      </c>
      <c r="AN93" s="2">
        <v>0.32879999279975891</v>
      </c>
      <c r="AO93" s="2">
        <v>0.51800000667572021</v>
      </c>
      <c r="AP93" s="2">
        <v>1.8156000375747681</v>
      </c>
      <c r="AQ93" s="2">
        <v>1.8695000410079956</v>
      </c>
      <c r="AR93" s="2">
        <v>2.8245000839233398</v>
      </c>
      <c r="AS93" s="2">
        <v>0.15060000121593475</v>
      </c>
      <c r="AT93" s="2">
        <v>5.4800000041723251E-2</v>
      </c>
      <c r="AU93" s="2">
        <v>0.17209999263286591</v>
      </c>
      <c r="AV93" s="2">
        <v>5.3599998354911804E-2</v>
      </c>
      <c r="AW93" s="2">
        <v>23</v>
      </c>
      <c r="AX93" s="2">
        <v>0.48199999332427979</v>
      </c>
      <c r="AY93" s="2">
        <v>0.2070000022649765</v>
      </c>
      <c r="AZ93" s="2">
        <v>1.7000000476837158</v>
      </c>
      <c r="BA93" s="2">
        <v>10.998000144958496</v>
      </c>
      <c r="BB93" s="2">
        <v>1.3650000095367432</v>
      </c>
      <c r="BC93" s="2">
        <v>10.321999549865723</v>
      </c>
      <c r="BD93" s="2">
        <v>38.945999145507812</v>
      </c>
      <c r="BE93" s="2">
        <v>7.1510000228881836</v>
      </c>
      <c r="BF93" s="2">
        <v>21.450000762939453</v>
      </c>
      <c r="BG93" s="2">
        <v>0.39899998903274536</v>
      </c>
      <c r="BH93" s="2">
        <v>1.190000057220459</v>
      </c>
      <c r="BI93" s="2">
        <v>2026</v>
      </c>
      <c r="BJ93" s="2">
        <v>1108</v>
      </c>
      <c r="BK93" s="2">
        <v>9971</v>
      </c>
      <c r="BL93" s="2">
        <v>62459</v>
      </c>
      <c r="BM93" s="2">
        <v>893</v>
      </c>
      <c r="BN93" s="2">
        <v>25301</v>
      </c>
      <c r="BO93" s="2">
        <v>111570</v>
      </c>
      <c r="BP93" s="2">
        <v>14616</v>
      </c>
      <c r="BQ93" s="2">
        <v>30370</v>
      </c>
      <c r="BR93" s="2">
        <v>1209</v>
      </c>
      <c r="BS93" s="2">
        <v>1449</v>
      </c>
      <c r="BT93" s="2">
        <v>984</v>
      </c>
      <c r="BU93" s="2">
        <v>134</v>
      </c>
      <c r="BV93" s="2">
        <v>272</v>
      </c>
      <c r="BW93" s="2">
        <v>385</v>
      </c>
      <c r="BX93" s="2">
        <v>38</v>
      </c>
      <c r="BY93" s="2">
        <v>316</v>
      </c>
      <c r="BZ93" s="2">
        <v>801</v>
      </c>
      <c r="CA93" s="2">
        <v>139</v>
      </c>
      <c r="CB93" s="2">
        <v>208</v>
      </c>
      <c r="CC93" s="2">
        <v>210</v>
      </c>
      <c r="CD93" s="2">
        <v>64</v>
      </c>
      <c r="CE93" s="2">
        <v>582</v>
      </c>
      <c r="CF93" s="2">
        <v>72</v>
      </c>
      <c r="CG93" s="2">
        <v>211</v>
      </c>
      <c r="CH93" s="2">
        <v>352</v>
      </c>
      <c r="CI93" s="2">
        <v>22</v>
      </c>
      <c r="CJ93" s="2">
        <v>128</v>
      </c>
      <c r="CK93" s="2">
        <v>357</v>
      </c>
      <c r="CL93" s="2">
        <v>85</v>
      </c>
      <c r="CM93" s="2">
        <v>149</v>
      </c>
      <c r="CN93" s="2">
        <v>180</v>
      </c>
      <c r="CO93" s="2">
        <v>78</v>
      </c>
      <c r="CP93" s="2">
        <v>152.98300170898438</v>
      </c>
      <c r="CQ93" s="2">
        <v>10.300000190734863</v>
      </c>
      <c r="CR93" s="2">
        <v>25.371000289916992</v>
      </c>
      <c r="CS93" s="2">
        <v>37.001998901367188</v>
      </c>
      <c r="CT93" s="2">
        <v>5.8769998550415039</v>
      </c>
      <c r="CU93" s="2">
        <v>22.531000137329102</v>
      </c>
      <c r="CV93" s="2">
        <v>60.305000305175781</v>
      </c>
      <c r="CW93" s="2">
        <v>10.043000221252441</v>
      </c>
      <c r="CX93" s="2">
        <v>17.892000198364258</v>
      </c>
      <c r="CY93" s="2">
        <v>13.534999847412109</v>
      </c>
      <c r="CZ93" s="2">
        <v>4.6669998168945312</v>
      </c>
      <c r="DA93" s="2">
        <v>49.678001403808594</v>
      </c>
      <c r="DB93" s="2">
        <v>45.104000091552734</v>
      </c>
      <c r="DC93" s="2">
        <v>473.54998779296875</v>
      </c>
      <c r="DD93" s="2">
        <v>3100.548095703125</v>
      </c>
      <c r="DE93" s="2">
        <v>83.432998657226562</v>
      </c>
      <c r="DF93" s="2">
        <v>1244.458984375</v>
      </c>
      <c r="DG93" s="2">
        <v>5556.10595703125</v>
      </c>
      <c r="DH93" s="2">
        <v>721.40399169921875</v>
      </c>
      <c r="DI93" s="2">
        <v>1503.010009765625</v>
      </c>
      <c r="DJ93" s="2">
        <v>26.767000198364258</v>
      </c>
      <c r="DK93" s="2">
        <v>43.636001586914062</v>
      </c>
      <c r="DL93" s="2">
        <v>84.676002502441406</v>
      </c>
      <c r="DM93" s="2">
        <v>151.11799621582031</v>
      </c>
      <c r="DN93" s="2">
        <v>119.47699737548828</v>
      </c>
      <c r="DO93" s="2">
        <v>107.22699737548828</v>
      </c>
      <c r="DP93" s="2">
        <v>129.48800659179688</v>
      </c>
      <c r="DQ93" s="2">
        <v>90.683998107910156</v>
      </c>
      <c r="DR93" s="2">
        <v>77.48699951171875</v>
      </c>
      <c r="DS93" s="2">
        <v>107.50299835205078</v>
      </c>
      <c r="DT93" s="2">
        <v>134.91499328613281</v>
      </c>
      <c r="DU93" s="2">
        <v>146.4429931640625</v>
      </c>
      <c r="DV93" s="2">
        <v>191.36199951171875</v>
      </c>
      <c r="DW93" s="2">
        <v>11.960000038146973</v>
      </c>
      <c r="DX93" s="2">
        <v>4.0199999809265137</v>
      </c>
      <c r="DY93" s="2">
        <v>1.0900000333786011</v>
      </c>
      <c r="DZ93" s="2">
        <v>0.40999999642372131</v>
      </c>
      <c r="EA93" s="2">
        <v>3.7000000476837158</v>
      </c>
      <c r="EB93" s="2">
        <v>0.64999997615814209</v>
      </c>
      <c r="EC93" s="2">
        <v>0.30000001192092896</v>
      </c>
      <c r="ED93" s="2">
        <v>0.8399999737739563</v>
      </c>
      <c r="EE93" s="2">
        <v>0.57999998331069946</v>
      </c>
      <c r="EF93" s="2">
        <v>5.1999998092651367</v>
      </c>
      <c r="EG93" s="2">
        <v>3.0499999523162842</v>
      </c>
      <c r="EH93" s="2">
        <v>200.87251281738281</v>
      </c>
      <c r="EI93" s="2">
        <v>17.460409164428711</v>
      </c>
      <c r="EJ93" s="2">
        <v>21.383764266967773</v>
      </c>
      <c r="EK93" s="2">
        <v>25.549528121948242</v>
      </c>
      <c r="EL93" s="2">
        <v>66.421188354492188</v>
      </c>
      <c r="EM93" s="2">
        <v>46.592868804931641</v>
      </c>
      <c r="EN93" s="2">
        <v>64.454025268554688</v>
      </c>
      <c r="EO93" s="2">
        <v>37.180866241455078</v>
      </c>
      <c r="EP93" s="2">
        <v>71.478996276855469</v>
      </c>
      <c r="EQ93" s="2">
        <v>53.048152923583984</v>
      </c>
      <c r="ER93" s="2">
        <v>56.896617889404297</v>
      </c>
    </row>
    <row r="94" spans="1:148" s="2" customFormat="1" x14ac:dyDescent="0.2">
      <c r="A94" s="2">
        <v>93</v>
      </c>
      <c r="B94" s="2" t="s">
        <v>4</v>
      </c>
      <c r="C94" s="2" t="s">
        <v>438</v>
      </c>
      <c r="D94" s="2" t="s">
        <v>765</v>
      </c>
      <c r="E94" s="2" t="s">
        <v>651</v>
      </c>
      <c r="F94" s="2" t="s">
        <v>766</v>
      </c>
      <c r="G94" s="2">
        <v>15</v>
      </c>
      <c r="H94" s="2">
        <v>1.4970000350444934E-8</v>
      </c>
      <c r="I94" s="2">
        <v>1</v>
      </c>
      <c r="J94" s="2">
        <v>-18.845399856567383</v>
      </c>
      <c r="K94" s="2">
        <v>16.32029914855957</v>
      </c>
      <c r="L94" s="2">
        <v>10.434000015258789</v>
      </c>
      <c r="M94" s="2">
        <v>2048</v>
      </c>
      <c r="N94" s="2">
        <v>1536</v>
      </c>
      <c r="O94" s="2">
        <v>40.703998565673828</v>
      </c>
      <c r="P94" s="2">
        <v>1.0779999494552612</v>
      </c>
      <c r="Q94" s="2">
        <v>10.571000099182129</v>
      </c>
      <c r="R94" s="2">
        <v>21.334999084472656</v>
      </c>
      <c r="S94" s="2">
        <v>0.36000001430511475</v>
      </c>
      <c r="T94" s="2">
        <v>7.9679999351501465</v>
      </c>
      <c r="U94" s="2">
        <v>10.824000358581543</v>
      </c>
      <c r="V94" s="2">
        <v>1.8190000057220459</v>
      </c>
      <c r="W94" s="2">
        <v>1.6679999828338623</v>
      </c>
      <c r="X94" s="2">
        <v>0.34900000691413879</v>
      </c>
      <c r="Y94" s="2">
        <v>0.20000000298023224</v>
      </c>
      <c r="Z94" s="2">
        <v>96.684013366699219</v>
      </c>
      <c r="AA94" s="2">
        <v>0.36096972227096558</v>
      </c>
      <c r="AB94" s="2">
        <v>0.20685943961143494</v>
      </c>
      <c r="AC94" s="2">
        <v>1.7252076864242554</v>
      </c>
      <c r="AD94" s="2">
        <v>11.195232391357422</v>
      </c>
      <c r="AE94" s="2">
        <v>1.8813865184783936</v>
      </c>
      <c r="AF94" s="2">
        <v>10.933555603027344</v>
      </c>
      <c r="AG94" s="2">
        <v>42.100028991699219</v>
      </c>
      <c r="AH94" s="2">
        <v>8.2412796020507812</v>
      </c>
      <c r="AI94" s="2">
        <v>22.066728591918945</v>
      </c>
      <c r="AJ94" s="2">
        <v>0.37234696745872498</v>
      </c>
      <c r="AK94" s="2">
        <v>1.1149723529815674</v>
      </c>
      <c r="AL94" s="2">
        <v>6.4046998023986816</v>
      </c>
      <c r="AM94" s="2">
        <v>1.9607000350952148</v>
      </c>
      <c r="AN94" s="2">
        <v>0.33489999175071716</v>
      </c>
      <c r="AO94" s="2">
        <v>0.55489999055862427</v>
      </c>
      <c r="AP94" s="2">
        <v>1.8250000476837158</v>
      </c>
      <c r="AQ94" s="2">
        <v>1.868899941444397</v>
      </c>
      <c r="AR94" s="2">
        <v>2.8076000213623047</v>
      </c>
      <c r="AS94" s="2">
        <v>0.12759999930858612</v>
      </c>
      <c r="AT94" s="2">
        <v>4.8000000417232513E-2</v>
      </c>
      <c r="AU94" s="2">
        <v>0.17209999263286591</v>
      </c>
      <c r="AV94" s="2">
        <v>5.2900001406669617E-2</v>
      </c>
      <c r="AW94" s="2">
        <v>23</v>
      </c>
      <c r="AX94" s="2">
        <v>0.48199999332427979</v>
      </c>
      <c r="AY94" s="2">
        <v>0.20399999618530273</v>
      </c>
      <c r="AZ94" s="2">
        <v>1.7280000448226929</v>
      </c>
      <c r="BA94" s="2">
        <v>11.031999588012695</v>
      </c>
      <c r="BB94" s="2">
        <v>1.4630000591278076</v>
      </c>
      <c r="BC94" s="2">
        <v>10.62600040435791</v>
      </c>
      <c r="BD94" s="2">
        <v>38.692001342773438</v>
      </c>
      <c r="BE94" s="2">
        <v>7.1409997940063477</v>
      </c>
      <c r="BF94" s="2">
        <v>21.283000946044922</v>
      </c>
      <c r="BG94" s="2">
        <v>0.34900000691413879</v>
      </c>
      <c r="BH94" s="2">
        <v>1.0060000419616699</v>
      </c>
      <c r="BI94" s="2">
        <v>2104</v>
      </c>
      <c r="BJ94" s="2">
        <v>1092</v>
      </c>
      <c r="BK94" s="2">
        <v>10149</v>
      </c>
      <c r="BL94" s="2">
        <v>62642</v>
      </c>
      <c r="BM94" s="2">
        <v>949</v>
      </c>
      <c r="BN94" s="2">
        <v>26023</v>
      </c>
      <c r="BO94" s="2">
        <v>110869</v>
      </c>
      <c r="BP94" s="2">
        <v>14633</v>
      </c>
      <c r="BQ94" s="2">
        <v>30139</v>
      </c>
      <c r="BR94" s="2">
        <v>1134</v>
      </c>
      <c r="BS94" s="2">
        <v>1264</v>
      </c>
      <c r="BT94" s="2">
        <v>1046</v>
      </c>
      <c r="BU94" s="2">
        <v>110</v>
      </c>
      <c r="BV94" s="2">
        <v>293</v>
      </c>
      <c r="BW94" s="2">
        <v>369</v>
      </c>
      <c r="BX94" s="2">
        <v>27</v>
      </c>
      <c r="BY94" s="2">
        <v>280</v>
      </c>
      <c r="BZ94" s="2">
        <v>827</v>
      </c>
      <c r="CA94" s="2">
        <v>140</v>
      </c>
      <c r="CB94" s="2">
        <v>188</v>
      </c>
      <c r="CC94" s="2">
        <v>224</v>
      </c>
      <c r="CD94" s="2">
        <v>87</v>
      </c>
      <c r="CE94" s="2">
        <v>602</v>
      </c>
      <c r="CF94" s="2">
        <v>93</v>
      </c>
      <c r="CG94" s="2">
        <v>196</v>
      </c>
      <c r="CH94" s="2">
        <v>364</v>
      </c>
      <c r="CI94" s="2">
        <v>28</v>
      </c>
      <c r="CJ94" s="2">
        <v>158</v>
      </c>
      <c r="CK94" s="2">
        <v>340</v>
      </c>
      <c r="CL94" s="2">
        <v>111</v>
      </c>
      <c r="CM94" s="2">
        <v>172</v>
      </c>
      <c r="CN94" s="2">
        <v>190</v>
      </c>
      <c r="CO94" s="2">
        <v>67</v>
      </c>
      <c r="CP94" s="2">
        <v>160.80499267578125</v>
      </c>
      <c r="CQ94" s="2">
        <v>10.149999618530273</v>
      </c>
      <c r="CR94" s="2">
        <v>26.391000747680664</v>
      </c>
      <c r="CS94" s="2">
        <v>36.674999237060547</v>
      </c>
      <c r="CT94" s="2">
        <v>5.5079998970031738</v>
      </c>
      <c r="CU94" s="2">
        <v>22.114999771118164</v>
      </c>
      <c r="CV94" s="2">
        <v>60.987998962402344</v>
      </c>
      <c r="CW94" s="2">
        <v>11.928999900817871</v>
      </c>
      <c r="CX94" s="2">
        <v>18.011999130249023</v>
      </c>
      <c r="CY94" s="2">
        <v>14.406000137329102</v>
      </c>
      <c r="CZ94" s="2">
        <v>5.2290000915527344</v>
      </c>
      <c r="DA94" s="2">
        <v>49.660999298095703</v>
      </c>
      <c r="DB94" s="2">
        <v>44.453998565673828</v>
      </c>
      <c r="DC94" s="2">
        <v>481.4429931640625</v>
      </c>
      <c r="DD94" s="2">
        <v>3110.111083984375</v>
      </c>
      <c r="DE94" s="2">
        <v>89.402999877929688</v>
      </c>
      <c r="DF94" s="2">
        <v>1281.0870361328125</v>
      </c>
      <c r="DG94" s="2">
        <v>5519.89697265625</v>
      </c>
      <c r="DH94" s="2">
        <v>720.3699951171875</v>
      </c>
      <c r="DI94" s="2">
        <v>1491.303955078125</v>
      </c>
      <c r="DJ94" s="2">
        <v>23.395000457763672</v>
      </c>
      <c r="DK94" s="2">
        <v>36.907001495361328</v>
      </c>
      <c r="DL94" s="2">
        <v>84.763999938964844</v>
      </c>
      <c r="DM94" s="2">
        <v>151.11799621582031</v>
      </c>
      <c r="DN94" s="2">
        <v>119.47699737548828</v>
      </c>
      <c r="DO94" s="2">
        <v>107.23699951171875</v>
      </c>
      <c r="DP94" s="2">
        <v>129.45100402832031</v>
      </c>
      <c r="DQ94" s="2">
        <v>90.683998107910156</v>
      </c>
      <c r="DR94" s="2">
        <v>77.482002258300781</v>
      </c>
      <c r="DS94" s="2">
        <v>107.51899719238281</v>
      </c>
      <c r="DT94" s="2">
        <v>134.89300537109375</v>
      </c>
      <c r="DU94" s="2">
        <v>146.4429931640625</v>
      </c>
      <c r="DV94" s="2">
        <v>191.36199951171875</v>
      </c>
      <c r="DW94" s="2">
        <v>12.229999542236328</v>
      </c>
      <c r="DX94" s="2">
        <v>4.0500001907348633</v>
      </c>
      <c r="DY94" s="2">
        <v>1.0800000429153442</v>
      </c>
      <c r="DZ94" s="2">
        <v>0.40999999642372131</v>
      </c>
      <c r="EA94" s="2">
        <v>3.5499999523162842</v>
      </c>
      <c r="EB94" s="2">
        <v>0.63999998569488525</v>
      </c>
      <c r="EC94" s="2">
        <v>0.30000001192092896</v>
      </c>
      <c r="ED94" s="2">
        <v>0.85000002384185791</v>
      </c>
      <c r="EE94" s="2">
        <v>0.5899999737739563</v>
      </c>
      <c r="EF94" s="2">
        <v>5.880000114440918</v>
      </c>
      <c r="EG94" s="2">
        <v>3.4100000858306885</v>
      </c>
      <c r="EH94" s="2">
        <v>205.94378662109375</v>
      </c>
      <c r="EI94" s="2">
        <v>17.332801818847656</v>
      </c>
      <c r="EJ94" s="2">
        <v>21.809379577636719</v>
      </c>
      <c r="EK94" s="2">
        <v>25.436384201049805</v>
      </c>
      <c r="EL94" s="2">
        <v>64.302192687988281</v>
      </c>
      <c r="EM94" s="2">
        <v>46.160728454589844</v>
      </c>
      <c r="EN94" s="2">
        <v>64.8179931640625</v>
      </c>
      <c r="EO94" s="2">
        <v>40.521900177001953</v>
      </c>
      <c r="EP94" s="2">
        <v>71.718292236328125</v>
      </c>
      <c r="EQ94" s="2">
        <v>54.728416442871094</v>
      </c>
      <c r="ER94" s="2">
        <v>60.225009918212891</v>
      </c>
    </row>
    <row r="95" spans="1:148" s="2" customFormat="1" x14ac:dyDescent="0.2">
      <c r="A95" s="2">
        <v>94</v>
      </c>
      <c r="B95" s="2" t="s">
        <v>4</v>
      </c>
      <c r="C95" s="2" t="s">
        <v>438</v>
      </c>
      <c r="D95" s="2" t="s">
        <v>767</v>
      </c>
      <c r="E95" s="2" t="s">
        <v>651</v>
      </c>
      <c r="F95" s="2" t="s">
        <v>768</v>
      </c>
      <c r="G95" s="2">
        <v>15</v>
      </c>
      <c r="H95" s="2">
        <v>1.4970000350444934E-8</v>
      </c>
      <c r="I95" s="2">
        <v>1</v>
      </c>
      <c r="J95" s="2">
        <v>-18.917499542236328</v>
      </c>
      <c r="K95" s="2">
        <v>16.626199722290039</v>
      </c>
      <c r="L95" s="2">
        <v>10.434499740600586</v>
      </c>
      <c r="M95" s="2">
        <v>2048</v>
      </c>
      <c r="N95" s="2">
        <v>1536</v>
      </c>
      <c r="O95" s="2">
        <v>40.763999938964844</v>
      </c>
      <c r="P95" s="2">
        <v>1.4210000038146973</v>
      </c>
      <c r="Q95" s="2">
        <v>10.208999633789062</v>
      </c>
      <c r="R95" s="2">
        <v>21.569999694824219</v>
      </c>
      <c r="S95" s="2">
        <v>0.42100000381469727</v>
      </c>
      <c r="T95" s="2">
        <v>7.7890000343322754</v>
      </c>
      <c r="U95" s="2">
        <v>10.720999717712402</v>
      </c>
      <c r="V95" s="2">
        <v>1.7660000324249268</v>
      </c>
      <c r="W95" s="2">
        <v>1.6210000514984131</v>
      </c>
      <c r="X95" s="2">
        <v>2.0999999716877937E-2</v>
      </c>
      <c r="Y95" s="2">
        <v>0.20800000429153442</v>
      </c>
      <c r="Z95" s="2">
        <v>96.454986572265625</v>
      </c>
      <c r="AA95" s="2">
        <v>2.1771812811493874E-2</v>
      </c>
      <c r="AB95" s="2">
        <v>0.21564464271068573</v>
      </c>
      <c r="AC95" s="2">
        <v>1.6805768013000488</v>
      </c>
      <c r="AD95" s="2">
        <v>11.115028381347656</v>
      </c>
      <c r="AE95" s="2">
        <v>1.8309059143066406</v>
      </c>
      <c r="AF95" s="2">
        <v>10.584211349487305</v>
      </c>
      <c r="AG95" s="2">
        <v>42.262199401855469</v>
      </c>
      <c r="AH95" s="2">
        <v>8.0752696990966797</v>
      </c>
      <c r="AI95" s="2">
        <v>22.362762451171875</v>
      </c>
      <c r="AJ95" s="2">
        <v>0.43647304177284241</v>
      </c>
      <c r="AK95" s="2">
        <v>1.4732260704040527</v>
      </c>
      <c r="AL95" s="2">
        <v>6.4236001968383789</v>
      </c>
      <c r="AM95" s="2">
        <v>1.8962999582290649</v>
      </c>
      <c r="AN95" s="2">
        <v>0.32589998841285706</v>
      </c>
      <c r="AO95" s="2">
        <v>0.53960001468658447</v>
      </c>
      <c r="AP95" s="2">
        <v>1.8101999759674072</v>
      </c>
      <c r="AQ95" s="2">
        <v>1.8296999931335449</v>
      </c>
      <c r="AR95" s="2">
        <v>2.8427000045776367</v>
      </c>
      <c r="AS95" s="2">
        <v>0.16840000450611115</v>
      </c>
      <c r="AT95" s="2">
        <v>5.6200001388788223E-2</v>
      </c>
      <c r="AU95" s="2">
        <v>1.0400000028312206E-2</v>
      </c>
      <c r="AV95" s="2">
        <v>5.5399999022483826E-2</v>
      </c>
      <c r="AW95" s="2">
        <v>23</v>
      </c>
      <c r="AX95" s="2">
        <v>2.8999999165534973E-2</v>
      </c>
      <c r="AY95" s="2">
        <v>0.21299999952316284</v>
      </c>
      <c r="AZ95" s="2">
        <v>1.6799999475479126</v>
      </c>
      <c r="BA95" s="2">
        <v>10.935000419616699</v>
      </c>
      <c r="BB95" s="2">
        <v>1.4170000553131104</v>
      </c>
      <c r="BC95" s="2">
        <v>10.26099967956543</v>
      </c>
      <c r="BD95" s="2">
        <v>38.805000305175781</v>
      </c>
      <c r="BE95" s="2">
        <v>6.9699997901916504</v>
      </c>
      <c r="BF95" s="2">
        <v>21.523000717163086</v>
      </c>
      <c r="BG95" s="2">
        <v>0.40900000929832458</v>
      </c>
      <c r="BH95" s="2">
        <v>1.3270000219345093</v>
      </c>
      <c r="BI95" s="2">
        <v>1877</v>
      </c>
      <c r="BJ95" s="2">
        <v>1100</v>
      </c>
      <c r="BK95" s="2">
        <v>9864</v>
      </c>
      <c r="BL95" s="2">
        <v>62112</v>
      </c>
      <c r="BM95" s="2">
        <v>911</v>
      </c>
      <c r="BN95" s="2">
        <v>25105</v>
      </c>
      <c r="BO95" s="2">
        <v>111200</v>
      </c>
      <c r="BP95" s="2">
        <v>14273</v>
      </c>
      <c r="BQ95" s="2">
        <v>30439</v>
      </c>
      <c r="BR95" s="2">
        <v>1232</v>
      </c>
      <c r="BS95" s="2">
        <v>1607</v>
      </c>
      <c r="BT95" s="2">
        <v>1161</v>
      </c>
      <c r="BU95" s="2">
        <v>90</v>
      </c>
      <c r="BV95" s="2">
        <v>277</v>
      </c>
      <c r="BW95" s="2">
        <v>384</v>
      </c>
      <c r="BX95" s="2">
        <v>28</v>
      </c>
      <c r="BY95" s="2">
        <v>261</v>
      </c>
      <c r="BZ95" s="2">
        <v>831</v>
      </c>
      <c r="CA95" s="2">
        <v>138</v>
      </c>
      <c r="CB95" s="2">
        <v>170</v>
      </c>
      <c r="CC95" s="2">
        <v>210</v>
      </c>
      <c r="CD95" s="2">
        <v>77</v>
      </c>
      <c r="CE95" s="2">
        <v>726</v>
      </c>
      <c r="CF95" s="2">
        <v>86</v>
      </c>
      <c r="CG95" s="2">
        <v>205</v>
      </c>
      <c r="CH95" s="2">
        <v>362</v>
      </c>
      <c r="CI95" s="2">
        <v>18</v>
      </c>
      <c r="CJ95" s="2">
        <v>135</v>
      </c>
      <c r="CK95" s="2">
        <v>349</v>
      </c>
      <c r="CL95" s="2">
        <v>101</v>
      </c>
      <c r="CM95" s="2">
        <v>154</v>
      </c>
      <c r="CN95" s="2">
        <v>189</v>
      </c>
      <c r="CO95" s="2">
        <v>69</v>
      </c>
      <c r="CP95" s="2">
        <v>184.79899597167969</v>
      </c>
      <c r="CQ95" s="2">
        <v>8.8000001907348633</v>
      </c>
      <c r="CR95" s="2">
        <v>25.541000366210938</v>
      </c>
      <c r="CS95" s="2">
        <v>37.402000427246094</v>
      </c>
      <c r="CT95" s="2">
        <v>4.5229997634887695</v>
      </c>
      <c r="CU95" s="2">
        <v>20.021999359130859</v>
      </c>
      <c r="CV95" s="2">
        <v>61.611000061035156</v>
      </c>
      <c r="CW95" s="2">
        <v>11.156999588012695</v>
      </c>
      <c r="CX95" s="2">
        <v>16.211999893188477</v>
      </c>
      <c r="CY95" s="2">
        <v>13.675000190734863</v>
      </c>
      <c r="CZ95" s="2">
        <v>4.9050002098083496</v>
      </c>
      <c r="DA95" s="2">
        <v>2.9530000686645508</v>
      </c>
      <c r="DB95" s="2">
        <v>46.203998565673828</v>
      </c>
      <c r="DC95" s="2">
        <v>468.02200317382812</v>
      </c>
      <c r="DD95" s="2">
        <v>3082.635009765625</v>
      </c>
      <c r="DE95" s="2">
        <v>86.586997985839844</v>
      </c>
      <c r="DF95" s="2">
        <v>1237.137939453125</v>
      </c>
      <c r="DG95" s="2">
        <v>5536.0478515625</v>
      </c>
      <c r="DH95" s="2">
        <v>703.1090087890625</v>
      </c>
      <c r="DI95" s="2">
        <v>1508.1510009765625</v>
      </c>
      <c r="DJ95" s="2">
        <v>27.393999099731445</v>
      </c>
      <c r="DK95" s="2">
        <v>48.665000915527344</v>
      </c>
      <c r="DL95" s="2">
        <v>84.9219970703125</v>
      </c>
      <c r="DM95" s="2">
        <v>151.11799621582031</v>
      </c>
      <c r="DN95" s="2">
        <v>119.47699737548828</v>
      </c>
      <c r="DO95" s="2">
        <v>107.20700073242188</v>
      </c>
      <c r="DP95" s="2">
        <v>129.48800659179688</v>
      </c>
      <c r="DQ95" s="2">
        <v>90.674003601074219</v>
      </c>
      <c r="DR95" s="2">
        <v>77.48699951171875</v>
      </c>
      <c r="DS95" s="2">
        <v>107.50800323486328</v>
      </c>
      <c r="DT95" s="2">
        <v>134.92399597167969</v>
      </c>
      <c r="DU95" s="2">
        <v>146.4429931640625</v>
      </c>
      <c r="DV95" s="2">
        <v>191.36199951171875</v>
      </c>
      <c r="DW95" s="2">
        <v>206</v>
      </c>
      <c r="DX95" s="2">
        <v>3.869999885559082</v>
      </c>
      <c r="DY95" s="2">
        <v>1.0900000333786011</v>
      </c>
      <c r="DZ95" s="2">
        <v>0.40999999642372131</v>
      </c>
      <c r="EA95" s="2">
        <v>3.5699999332427979</v>
      </c>
      <c r="EB95" s="2">
        <v>0.64999997615814209</v>
      </c>
      <c r="EC95" s="2">
        <v>0.30000001192092896</v>
      </c>
      <c r="ED95" s="2">
        <v>0.86000001430511475</v>
      </c>
      <c r="EE95" s="2">
        <v>0.57999998331069946</v>
      </c>
      <c r="EF95" s="2">
        <v>5.119999885559082</v>
      </c>
      <c r="EG95" s="2">
        <v>2.869999885559082</v>
      </c>
      <c r="EH95" s="2">
        <v>220.7744140625</v>
      </c>
      <c r="EI95" s="2">
        <v>16.139019012451172</v>
      </c>
      <c r="EJ95" s="2">
        <v>21.455286026000977</v>
      </c>
      <c r="EK95" s="2">
        <v>25.687257766723633</v>
      </c>
      <c r="EL95" s="2">
        <v>58.269607543945312</v>
      </c>
      <c r="EM95" s="2">
        <v>43.922080993652344</v>
      </c>
      <c r="EN95" s="2">
        <v>65.148216247558594</v>
      </c>
      <c r="EO95" s="2">
        <v>39.188758850097656</v>
      </c>
      <c r="EP95" s="2">
        <v>68.040458679199219</v>
      </c>
      <c r="EQ95" s="2">
        <v>53.321807861328125</v>
      </c>
      <c r="ER95" s="2">
        <v>58.329341888427734</v>
      </c>
    </row>
    <row r="96" spans="1:148" s="2" customFormat="1" x14ac:dyDescent="0.2">
      <c r="A96" s="2">
        <v>95</v>
      </c>
      <c r="B96" s="2" t="s">
        <v>4</v>
      </c>
      <c r="C96" s="2" t="s">
        <v>438</v>
      </c>
      <c r="D96" s="2" t="s">
        <v>769</v>
      </c>
      <c r="E96" s="2" t="s">
        <v>651</v>
      </c>
      <c r="F96" s="2" t="s">
        <v>770</v>
      </c>
      <c r="G96" s="2">
        <v>15</v>
      </c>
      <c r="H96" s="2">
        <v>1.4979999463093918E-8</v>
      </c>
      <c r="I96" s="2">
        <v>1</v>
      </c>
      <c r="J96" s="2">
        <v>-22.136800765991211</v>
      </c>
      <c r="K96" s="2">
        <v>27.327299118041992</v>
      </c>
      <c r="L96" s="2">
        <v>10.453499794006348</v>
      </c>
      <c r="M96" s="2">
        <v>2048</v>
      </c>
      <c r="N96" s="2">
        <v>1536</v>
      </c>
      <c r="O96" s="2">
        <v>40.96099853515625</v>
      </c>
      <c r="P96" s="2">
        <v>1.4769999980926514</v>
      </c>
      <c r="Q96" s="2">
        <v>10.293999671936035</v>
      </c>
      <c r="R96" s="2">
        <v>21.52400016784668</v>
      </c>
      <c r="S96" s="2">
        <v>0.34799998998641968</v>
      </c>
      <c r="T96" s="2">
        <v>7.875999927520752</v>
      </c>
      <c r="U96" s="2">
        <v>10.72700023651123</v>
      </c>
      <c r="V96" s="2">
        <v>1.9869999885559082</v>
      </c>
      <c r="W96" s="2">
        <v>1.6239999532699585</v>
      </c>
      <c r="X96" s="2">
        <v>0.13199999928474426</v>
      </c>
      <c r="Y96" s="2">
        <v>0.17200000584125519</v>
      </c>
      <c r="Z96" s="2">
        <v>97.027000427246094</v>
      </c>
      <c r="AA96" s="2">
        <v>0.13604460656642914</v>
      </c>
      <c r="AB96" s="2">
        <v>0.17727024853229523</v>
      </c>
      <c r="AC96" s="2">
        <v>1.6737607717514038</v>
      </c>
      <c r="AD96" s="2">
        <v>11.055685997009277</v>
      </c>
      <c r="AE96" s="2">
        <v>2.0478835105895996</v>
      </c>
      <c r="AF96" s="2">
        <v>10.609416961669922</v>
      </c>
      <c r="AG96" s="2">
        <v>42.216083526611328</v>
      </c>
      <c r="AH96" s="2">
        <v>8.1173276901245117</v>
      </c>
      <c r="AI96" s="2">
        <v>22.183517456054688</v>
      </c>
      <c r="AJ96" s="2">
        <v>0.35866302251815796</v>
      </c>
      <c r="AK96" s="2">
        <v>1.5222567319869995</v>
      </c>
      <c r="AL96" s="2">
        <v>6.4159998893737793</v>
      </c>
      <c r="AM96" s="2">
        <v>1.9005999565124512</v>
      </c>
      <c r="AN96" s="2">
        <v>0.32440000772476196</v>
      </c>
      <c r="AO96" s="2">
        <v>0.60339999198913574</v>
      </c>
      <c r="AP96" s="2">
        <v>1.8005000352859497</v>
      </c>
      <c r="AQ96" s="2">
        <v>1.8388999700546265</v>
      </c>
      <c r="AR96" s="2">
        <v>2.8196001052856445</v>
      </c>
      <c r="AS96" s="2">
        <v>0.17399999499320984</v>
      </c>
      <c r="AT96" s="2">
        <v>4.6199999749660492E-2</v>
      </c>
      <c r="AU96" s="2">
        <v>6.4999997615814209E-2</v>
      </c>
      <c r="AV96" s="2">
        <v>4.5400001108646393E-2</v>
      </c>
      <c r="AW96" s="2">
        <v>23</v>
      </c>
      <c r="AX96" s="2">
        <v>0.1809999942779541</v>
      </c>
      <c r="AY96" s="2">
        <v>0.17599999904632568</v>
      </c>
      <c r="AZ96" s="2">
        <v>1.6820000410079956</v>
      </c>
      <c r="BA96" s="2">
        <v>10.940999984741211</v>
      </c>
      <c r="BB96" s="2">
        <v>1.5970000028610229</v>
      </c>
      <c r="BC96" s="2">
        <v>10.340999603271484</v>
      </c>
      <c r="BD96" s="2">
        <v>38.9739990234375</v>
      </c>
      <c r="BE96" s="2">
        <v>7.0440001487731934</v>
      </c>
      <c r="BF96" s="2">
        <v>21.472999572753906</v>
      </c>
      <c r="BG96" s="2">
        <v>0.33799999952316284</v>
      </c>
      <c r="BH96" s="2">
        <v>1.3789999485015869</v>
      </c>
      <c r="BI96" s="2">
        <v>1917</v>
      </c>
      <c r="BJ96" s="2">
        <v>971</v>
      </c>
      <c r="BK96" s="2">
        <v>9880</v>
      </c>
      <c r="BL96" s="2">
        <v>62159</v>
      </c>
      <c r="BM96" s="2">
        <v>1029</v>
      </c>
      <c r="BN96" s="2">
        <v>25322</v>
      </c>
      <c r="BO96" s="2">
        <v>111729</v>
      </c>
      <c r="BP96" s="2">
        <v>14449</v>
      </c>
      <c r="BQ96" s="2">
        <v>30446</v>
      </c>
      <c r="BR96" s="2">
        <v>1108</v>
      </c>
      <c r="BS96" s="2">
        <v>1670</v>
      </c>
      <c r="BT96" s="2">
        <v>1117</v>
      </c>
      <c r="BU96" s="2">
        <v>112</v>
      </c>
      <c r="BV96" s="2">
        <v>264</v>
      </c>
      <c r="BW96" s="2">
        <v>377</v>
      </c>
      <c r="BX96" s="2">
        <v>29</v>
      </c>
      <c r="BY96" s="2">
        <v>259</v>
      </c>
      <c r="BZ96" s="2">
        <v>806</v>
      </c>
      <c r="CA96" s="2">
        <v>153</v>
      </c>
      <c r="CB96" s="2">
        <v>199</v>
      </c>
      <c r="CC96" s="2">
        <v>231</v>
      </c>
      <c r="CD96" s="2">
        <v>81</v>
      </c>
      <c r="CE96" s="2">
        <v>655</v>
      </c>
      <c r="CF96" s="2">
        <v>95</v>
      </c>
      <c r="CG96" s="2">
        <v>228</v>
      </c>
      <c r="CH96" s="2">
        <v>340</v>
      </c>
      <c r="CI96" s="2">
        <v>24</v>
      </c>
      <c r="CJ96" s="2">
        <v>145</v>
      </c>
      <c r="CK96" s="2">
        <v>359</v>
      </c>
      <c r="CL96" s="2">
        <v>108</v>
      </c>
      <c r="CM96" s="2">
        <v>182</v>
      </c>
      <c r="CN96" s="2">
        <v>159</v>
      </c>
      <c r="CO96" s="2">
        <v>69</v>
      </c>
      <c r="CP96" s="2">
        <v>173.04800415039062</v>
      </c>
      <c r="CQ96" s="2">
        <v>10.350000381469727</v>
      </c>
      <c r="CR96" s="2">
        <v>25.320999145507812</v>
      </c>
      <c r="CS96" s="2">
        <v>36.020000457763672</v>
      </c>
      <c r="CT96" s="2">
        <v>5.2620000839233398</v>
      </c>
      <c r="CU96" s="2">
        <v>20.400999069213867</v>
      </c>
      <c r="CV96" s="2">
        <v>60.671001434326172</v>
      </c>
      <c r="CW96" s="2">
        <v>12.086000442504883</v>
      </c>
      <c r="CX96" s="2">
        <v>19.062000274658203</v>
      </c>
      <c r="CY96" s="2">
        <v>14.284000396728516</v>
      </c>
      <c r="CZ96" s="2">
        <v>5.0570001602172852</v>
      </c>
      <c r="DA96" s="2">
        <v>18.707000732421875</v>
      </c>
      <c r="DB96" s="2">
        <v>38.202999114990234</v>
      </c>
      <c r="DC96" s="2">
        <v>469.04299926757812</v>
      </c>
      <c r="DD96" s="2">
        <v>3086.388916015625</v>
      </c>
      <c r="DE96" s="2">
        <v>97.6510009765625</v>
      </c>
      <c r="DF96" s="2">
        <v>1247.6419677734375</v>
      </c>
      <c r="DG96" s="2">
        <v>5563.7978515625</v>
      </c>
      <c r="DH96" s="2">
        <v>710.9959716796875</v>
      </c>
      <c r="DI96" s="2">
        <v>1505.6519775390625</v>
      </c>
      <c r="DJ96" s="2">
        <v>22.650999069213867</v>
      </c>
      <c r="DK96" s="2">
        <v>50.612998962402344</v>
      </c>
      <c r="DL96" s="2">
        <v>84.9219970703125</v>
      </c>
      <c r="DM96" s="2">
        <v>151.11799621582031</v>
      </c>
      <c r="DN96" s="2">
        <v>119.47699737548828</v>
      </c>
      <c r="DO96" s="2">
        <v>107.22100067138672</v>
      </c>
      <c r="DP96" s="2">
        <v>129.46699523925781</v>
      </c>
      <c r="DQ96" s="2">
        <v>90.679000854492188</v>
      </c>
      <c r="DR96" s="2">
        <v>77.48699951171875</v>
      </c>
      <c r="DS96" s="2">
        <v>107.49800109863281</v>
      </c>
      <c r="DT96" s="2">
        <v>134.92900085449219</v>
      </c>
      <c r="DU96" s="2">
        <v>146.4429931640625</v>
      </c>
      <c r="DV96" s="2">
        <v>191.36199951171875</v>
      </c>
      <c r="DW96" s="2">
        <v>32.169998168945312</v>
      </c>
      <c r="DX96" s="2">
        <v>4.4899997711181641</v>
      </c>
      <c r="DY96" s="2">
        <v>1.0900000333786011</v>
      </c>
      <c r="DZ96" s="2">
        <v>0.40999999642372131</v>
      </c>
      <c r="EA96" s="2">
        <v>3.369999885559082</v>
      </c>
      <c r="EB96" s="2">
        <v>0.63999998569488525</v>
      </c>
      <c r="EC96" s="2">
        <v>0.30000001192092896</v>
      </c>
      <c r="ED96" s="2">
        <v>0.85000002384185791</v>
      </c>
      <c r="EE96" s="2">
        <v>0.57999998331069946</v>
      </c>
      <c r="EF96" s="2">
        <v>6.0399999618530273</v>
      </c>
      <c r="EG96" s="2">
        <v>2.809999942779541</v>
      </c>
      <c r="EH96" s="2">
        <v>213.63984680175781</v>
      </c>
      <c r="EI96" s="2">
        <v>17.502737045288086</v>
      </c>
      <c r="EJ96" s="2">
        <v>21.362682342529297</v>
      </c>
      <c r="EK96" s="2">
        <v>25.208219528198242</v>
      </c>
      <c r="EL96" s="2">
        <v>62.849845886230469</v>
      </c>
      <c r="EM96" s="2">
        <v>44.335834503173828</v>
      </c>
      <c r="EN96" s="2">
        <v>64.649322509765625</v>
      </c>
      <c r="EO96" s="2">
        <v>40.787685394287109</v>
      </c>
      <c r="EP96" s="2">
        <v>73.779075622558594</v>
      </c>
      <c r="EQ96" s="2">
        <v>54.496185302734375</v>
      </c>
      <c r="ER96" s="2">
        <v>59.226226806640625</v>
      </c>
    </row>
    <row r="97" spans="1:148" s="2" customFormat="1" x14ac:dyDescent="0.2">
      <c r="A97" s="2">
        <v>96</v>
      </c>
      <c r="B97" s="2" t="s">
        <v>4</v>
      </c>
      <c r="C97" s="2" t="s">
        <v>438</v>
      </c>
      <c r="D97" s="2" t="s">
        <v>771</v>
      </c>
      <c r="E97" s="2" t="s">
        <v>651</v>
      </c>
      <c r="F97" s="2" t="s">
        <v>772</v>
      </c>
      <c r="G97" s="2">
        <v>15</v>
      </c>
      <c r="H97" s="2">
        <v>1.4970000350444934E-8</v>
      </c>
      <c r="I97" s="2">
        <v>1</v>
      </c>
      <c r="J97" s="2">
        <v>-22.24169921875</v>
      </c>
      <c r="K97" s="2">
        <v>27.503400802612305</v>
      </c>
      <c r="L97" s="2">
        <v>10.454000473022461</v>
      </c>
      <c r="M97" s="2">
        <v>2048</v>
      </c>
      <c r="N97" s="2">
        <v>1536</v>
      </c>
      <c r="O97" s="2">
        <v>40.784000396728516</v>
      </c>
      <c r="P97" s="2">
        <v>1.4609999656677246</v>
      </c>
      <c r="Q97" s="2">
        <v>10.11400032043457</v>
      </c>
      <c r="R97" s="2">
        <v>21.12700080871582</v>
      </c>
      <c r="S97" s="2">
        <v>0.37700000405311584</v>
      </c>
      <c r="T97" s="2">
        <v>7.9340000152587891</v>
      </c>
      <c r="U97" s="2">
        <v>10.723999977111816</v>
      </c>
      <c r="V97" s="2">
        <v>1.7849999666213989</v>
      </c>
      <c r="W97" s="2">
        <v>1.6339999437332153</v>
      </c>
      <c r="X97" s="2">
        <v>0.20200000703334808</v>
      </c>
      <c r="Y97" s="2">
        <v>0.17700000107288361</v>
      </c>
      <c r="Z97" s="2">
        <v>96.193992614746094</v>
      </c>
      <c r="AA97" s="2">
        <v>0.20999233424663544</v>
      </c>
      <c r="AB97" s="2">
        <v>0.18400317430496216</v>
      </c>
      <c r="AC97" s="2">
        <v>1.6986508369445801</v>
      </c>
      <c r="AD97" s="2">
        <v>11.14830493927002</v>
      </c>
      <c r="AE97" s="2">
        <v>1.8556251525878906</v>
      </c>
      <c r="AF97" s="2">
        <v>10.51417064666748</v>
      </c>
      <c r="AG97" s="2">
        <v>42.397655487060547</v>
      </c>
      <c r="AH97" s="2">
        <v>8.2479162216186523</v>
      </c>
      <c r="AI97" s="2">
        <v>21.962911605834961</v>
      </c>
      <c r="AJ97" s="2">
        <v>0.39191636443138123</v>
      </c>
      <c r="AK97" s="2">
        <v>1.5188057422637939</v>
      </c>
      <c r="AL97" s="2">
        <v>6.4369997978210449</v>
      </c>
      <c r="AM97" s="2">
        <v>1.8815000057220459</v>
      </c>
      <c r="AN97" s="2">
        <v>0.32899999618530273</v>
      </c>
      <c r="AO97" s="2">
        <v>0.5461999773979187</v>
      </c>
      <c r="AP97" s="2">
        <v>1.8135999441146851</v>
      </c>
      <c r="AQ97" s="2">
        <v>1.8666000366210938</v>
      </c>
      <c r="AR97" s="2">
        <v>2.7888000011444092</v>
      </c>
      <c r="AS97" s="2">
        <v>0.17339999973773956</v>
      </c>
      <c r="AT97" s="2">
        <v>5.0400000065565109E-2</v>
      </c>
      <c r="AU97" s="2">
        <v>0.10010000318288803</v>
      </c>
      <c r="AV97" s="2">
        <v>4.6999998390674591E-2</v>
      </c>
      <c r="AW97" s="2">
        <v>23</v>
      </c>
      <c r="AX97" s="2">
        <v>0.27700001001358032</v>
      </c>
      <c r="AY97" s="2">
        <v>0.18000000715255737</v>
      </c>
      <c r="AZ97" s="2">
        <v>1.6929999589920044</v>
      </c>
      <c r="BA97" s="2">
        <v>10.934000015258789</v>
      </c>
      <c r="BB97" s="2">
        <v>1.434999942779541</v>
      </c>
      <c r="BC97" s="2">
        <v>10.164999961853027</v>
      </c>
      <c r="BD97" s="2">
        <v>38.834999084472656</v>
      </c>
      <c r="BE97" s="2">
        <v>7.1100001335144043</v>
      </c>
      <c r="BF97" s="2">
        <v>21.072999954223633</v>
      </c>
      <c r="BG97" s="2">
        <v>0.36500000953674316</v>
      </c>
      <c r="BH97" s="2">
        <v>1.3630000352859497</v>
      </c>
      <c r="BI97" s="2">
        <v>2035</v>
      </c>
      <c r="BJ97" s="2">
        <v>985</v>
      </c>
      <c r="BK97" s="2">
        <v>9942</v>
      </c>
      <c r="BL97" s="2">
        <v>62113</v>
      </c>
      <c r="BM97" s="2">
        <v>922</v>
      </c>
      <c r="BN97" s="2">
        <v>24884</v>
      </c>
      <c r="BO97" s="2">
        <v>111208</v>
      </c>
      <c r="BP97" s="2">
        <v>14558</v>
      </c>
      <c r="BQ97" s="2">
        <v>29862</v>
      </c>
      <c r="BR97" s="2">
        <v>1185</v>
      </c>
      <c r="BS97" s="2">
        <v>1669</v>
      </c>
      <c r="BT97" s="2">
        <v>1128</v>
      </c>
      <c r="BU97" s="2">
        <v>106</v>
      </c>
      <c r="BV97" s="2">
        <v>278</v>
      </c>
      <c r="BW97" s="2">
        <v>392</v>
      </c>
      <c r="BX97" s="2">
        <v>29</v>
      </c>
      <c r="BY97" s="2">
        <v>258</v>
      </c>
      <c r="BZ97" s="2">
        <v>763</v>
      </c>
      <c r="CA97" s="2">
        <v>148</v>
      </c>
      <c r="CB97" s="2">
        <v>203</v>
      </c>
      <c r="CC97" s="2">
        <v>233</v>
      </c>
      <c r="CD97" s="2">
        <v>85</v>
      </c>
      <c r="CE97" s="2">
        <v>664</v>
      </c>
      <c r="CF97" s="2">
        <v>95</v>
      </c>
      <c r="CG97" s="2">
        <v>213</v>
      </c>
      <c r="CH97" s="2">
        <v>357</v>
      </c>
      <c r="CI97" s="2">
        <v>17</v>
      </c>
      <c r="CJ97" s="2">
        <v>148</v>
      </c>
      <c r="CK97" s="2">
        <v>349</v>
      </c>
      <c r="CL97" s="2">
        <v>99</v>
      </c>
      <c r="CM97" s="2">
        <v>173</v>
      </c>
      <c r="CN97" s="2">
        <v>199</v>
      </c>
      <c r="CO97" s="2">
        <v>84</v>
      </c>
      <c r="CP97" s="2">
        <v>175.031005859375</v>
      </c>
      <c r="CQ97" s="2">
        <v>10.050000190734863</v>
      </c>
      <c r="CR97" s="2">
        <v>25.85099983215332</v>
      </c>
      <c r="CS97" s="2">
        <v>37.611000061035156</v>
      </c>
      <c r="CT97" s="2">
        <v>4.5079998970031738</v>
      </c>
      <c r="CU97" s="2">
        <v>20.493999481201172</v>
      </c>
      <c r="CV97" s="2">
        <v>57.841999053955078</v>
      </c>
      <c r="CW97" s="2">
        <v>11.300000190734863</v>
      </c>
      <c r="CX97" s="2">
        <v>18.820999145507812</v>
      </c>
      <c r="CY97" s="2">
        <v>15.005999565124512</v>
      </c>
      <c r="CZ97" s="2">
        <v>5.6380000114440918</v>
      </c>
      <c r="DA97" s="2">
        <v>28.531000137329102</v>
      </c>
      <c r="DB97" s="2">
        <v>39.202999114990234</v>
      </c>
      <c r="DC97" s="2">
        <v>471.61700439453125</v>
      </c>
      <c r="DD97" s="2">
        <v>3082.47705078125</v>
      </c>
      <c r="DE97" s="2">
        <v>87.7030029296875</v>
      </c>
      <c r="DF97" s="2">
        <v>1225.58203125</v>
      </c>
      <c r="DG97" s="2">
        <v>5540.22216796875</v>
      </c>
      <c r="DH97" s="2">
        <v>717.24200439453125</v>
      </c>
      <c r="DI97" s="2">
        <v>1476.6009521484375</v>
      </c>
      <c r="DJ97" s="2">
        <v>24.495000839233398</v>
      </c>
      <c r="DK97" s="2">
        <v>49.998001098632812</v>
      </c>
      <c r="DL97" s="2">
        <v>84.9219970703125</v>
      </c>
      <c r="DM97" s="2">
        <v>151.11799621582031</v>
      </c>
      <c r="DN97" s="2">
        <v>119.47699737548828</v>
      </c>
      <c r="DO97" s="2">
        <v>107.20700073242188</v>
      </c>
      <c r="DP97" s="2">
        <v>129.48800659179688</v>
      </c>
      <c r="DQ97" s="2">
        <v>90.674003601074219</v>
      </c>
      <c r="DR97" s="2">
        <v>77.48699951171875</v>
      </c>
      <c r="DS97" s="2">
        <v>107.49800109863281</v>
      </c>
      <c r="DT97" s="2">
        <v>134.89300537109375</v>
      </c>
      <c r="DU97" s="2">
        <v>146.4429931640625</v>
      </c>
      <c r="DV97" s="2">
        <v>191.36199951171875</v>
      </c>
      <c r="DW97" s="2">
        <v>21.489999771118164</v>
      </c>
      <c r="DX97" s="2">
        <v>4.3899998664855957</v>
      </c>
      <c r="DY97" s="2">
        <v>1.0900000333786011</v>
      </c>
      <c r="DZ97" s="2">
        <v>0.40999999642372131</v>
      </c>
      <c r="EA97" s="2">
        <v>3.5399999618530273</v>
      </c>
      <c r="EB97" s="2">
        <v>0.64999997615814209</v>
      </c>
      <c r="EC97" s="2">
        <v>0.30000001192092896</v>
      </c>
      <c r="ED97" s="2">
        <v>0.85000002384185791</v>
      </c>
      <c r="EE97" s="2">
        <v>0.5899999737739563</v>
      </c>
      <c r="EF97" s="2">
        <v>5.7399997711181641</v>
      </c>
      <c r="EG97" s="2">
        <v>2.8599998950958252</v>
      </c>
      <c r="EH97" s="2">
        <v>214.86042785644531</v>
      </c>
      <c r="EI97" s="2">
        <v>17.247209548950195</v>
      </c>
      <c r="EJ97" s="2">
        <v>21.585098266601562</v>
      </c>
      <c r="EK97" s="2">
        <v>25.75892448425293</v>
      </c>
      <c r="EL97" s="2">
        <v>58.172904968261719</v>
      </c>
      <c r="EM97" s="2">
        <v>44.436775207519531</v>
      </c>
      <c r="EN97" s="2">
        <v>63.124080657958984</v>
      </c>
      <c r="EO97" s="2">
        <v>39.439102172851562</v>
      </c>
      <c r="EP97" s="2">
        <v>73.311195373535156</v>
      </c>
      <c r="EQ97" s="2">
        <v>55.856487274169922</v>
      </c>
      <c r="ER97" s="2">
        <v>62.536003112792969</v>
      </c>
    </row>
    <row r="98" spans="1:148" s="2" customFormat="1" x14ac:dyDescent="0.2">
      <c r="A98" s="2">
        <v>97</v>
      </c>
      <c r="B98" s="2" t="s">
        <v>4</v>
      </c>
      <c r="C98" s="2" t="s">
        <v>438</v>
      </c>
      <c r="D98" s="2" t="s">
        <v>773</v>
      </c>
      <c r="E98" s="2" t="s">
        <v>651</v>
      </c>
      <c r="F98" s="2" t="s">
        <v>774</v>
      </c>
      <c r="G98" s="2">
        <v>15</v>
      </c>
      <c r="H98" s="2">
        <v>1.4970000350444934E-8</v>
      </c>
      <c r="I98" s="2">
        <v>1</v>
      </c>
      <c r="J98" s="2">
        <v>-22.346099853515625</v>
      </c>
      <c r="K98" s="2">
        <v>27.775400161743164</v>
      </c>
      <c r="L98" s="2">
        <v>10.454999923706055</v>
      </c>
      <c r="M98" s="2">
        <v>2048</v>
      </c>
      <c r="N98" s="2">
        <v>1536</v>
      </c>
      <c r="O98" s="2">
        <v>40.798000335693359</v>
      </c>
      <c r="P98" s="2">
        <v>1.5679999589920044</v>
      </c>
      <c r="Q98" s="2">
        <v>10.347999572753906</v>
      </c>
      <c r="R98" s="2">
        <v>21.097000122070312</v>
      </c>
      <c r="S98" s="2">
        <v>0.3619999885559082</v>
      </c>
      <c r="T98" s="2">
        <v>7.9520001411437988</v>
      </c>
      <c r="U98" s="2">
        <v>10.692999839782715</v>
      </c>
      <c r="V98" s="2">
        <v>1.7610000371932983</v>
      </c>
      <c r="W98" s="2">
        <v>1.625</v>
      </c>
      <c r="X98" s="2">
        <v>0.18799999356269836</v>
      </c>
      <c r="Y98" s="2">
        <v>0.19599999487400055</v>
      </c>
      <c r="Z98" s="2">
        <v>96.464996337890625</v>
      </c>
      <c r="AA98" s="2">
        <v>0.19488933682441711</v>
      </c>
      <c r="AB98" s="2">
        <v>0.20318250358104706</v>
      </c>
      <c r="AC98" s="2">
        <v>1.6845488548278809</v>
      </c>
      <c r="AD98" s="2">
        <v>11.08484935760498</v>
      </c>
      <c r="AE98" s="2">
        <v>1.8255326747894287</v>
      </c>
      <c r="AF98" s="2">
        <v>10.727206230163574</v>
      </c>
      <c r="AG98" s="2">
        <v>42.293064117431641</v>
      </c>
      <c r="AH98" s="2">
        <v>8.2434053421020508</v>
      </c>
      <c r="AI98" s="2">
        <v>21.870109558105469</v>
      </c>
      <c r="AJ98" s="2">
        <v>0.37526565790176392</v>
      </c>
      <c r="AK98" s="2">
        <v>1.6254600286483765</v>
      </c>
      <c r="AL98" s="2">
        <v>6.4159002304077148</v>
      </c>
      <c r="AM98" s="2">
        <v>1.9180999994277954</v>
      </c>
      <c r="AN98" s="2">
        <v>0.32589998841285706</v>
      </c>
      <c r="AO98" s="2">
        <v>0.53689998388290405</v>
      </c>
      <c r="AP98" s="2">
        <v>1.801800012588501</v>
      </c>
      <c r="AQ98" s="2">
        <v>1.8641999959945679</v>
      </c>
      <c r="AR98" s="2">
        <v>2.7746000289916992</v>
      </c>
      <c r="AS98" s="2">
        <v>0.18549999594688416</v>
      </c>
      <c r="AT98" s="2">
        <v>4.8200000077486038E-2</v>
      </c>
      <c r="AU98" s="2">
        <v>9.2699997127056122E-2</v>
      </c>
      <c r="AV98" s="2">
        <v>5.2000001072883606E-2</v>
      </c>
      <c r="AW98" s="2">
        <v>23</v>
      </c>
      <c r="AX98" s="2">
        <v>0.25699999928474426</v>
      </c>
      <c r="AY98" s="2">
        <v>0.20100000500679016</v>
      </c>
      <c r="AZ98" s="2">
        <v>1.6829999685287476</v>
      </c>
      <c r="BA98" s="2">
        <v>10.902999877929688</v>
      </c>
      <c r="BB98" s="2">
        <v>1.4170000553131104</v>
      </c>
      <c r="BC98" s="2">
        <v>10.406000137329102</v>
      </c>
      <c r="BD98" s="2">
        <v>38.828998565673828</v>
      </c>
      <c r="BE98" s="2">
        <v>7.1329998970031738</v>
      </c>
      <c r="BF98" s="2">
        <v>21.041000366210938</v>
      </c>
      <c r="BG98" s="2">
        <v>0.35100001096725464</v>
      </c>
      <c r="BH98" s="2">
        <v>1.4639999866485596</v>
      </c>
      <c r="BI98" s="2">
        <v>1977</v>
      </c>
      <c r="BJ98" s="2">
        <v>1060</v>
      </c>
      <c r="BK98" s="2">
        <v>9837</v>
      </c>
      <c r="BL98" s="2">
        <v>61897</v>
      </c>
      <c r="BM98" s="2">
        <v>915</v>
      </c>
      <c r="BN98" s="2">
        <v>25503</v>
      </c>
      <c r="BO98" s="2">
        <v>111281</v>
      </c>
      <c r="BP98" s="2">
        <v>14607</v>
      </c>
      <c r="BQ98" s="2">
        <v>29793</v>
      </c>
      <c r="BR98" s="2">
        <v>1126</v>
      </c>
      <c r="BS98" s="2">
        <v>1768</v>
      </c>
      <c r="BT98" s="2">
        <v>1090</v>
      </c>
      <c r="BU98" s="2">
        <v>101</v>
      </c>
      <c r="BV98" s="2">
        <v>245</v>
      </c>
      <c r="BW98" s="2">
        <v>366</v>
      </c>
      <c r="BX98" s="2">
        <v>30</v>
      </c>
      <c r="BY98" s="2">
        <v>285</v>
      </c>
      <c r="BZ98" s="2">
        <v>871</v>
      </c>
      <c r="CA98" s="2">
        <v>156</v>
      </c>
      <c r="CB98" s="2">
        <v>175</v>
      </c>
      <c r="CC98" s="2">
        <v>220</v>
      </c>
      <c r="CD98" s="2">
        <v>79</v>
      </c>
      <c r="CE98" s="2">
        <v>661</v>
      </c>
      <c r="CF98" s="2">
        <v>87</v>
      </c>
      <c r="CG98" s="2">
        <v>205</v>
      </c>
      <c r="CH98" s="2">
        <v>343</v>
      </c>
      <c r="CI98" s="2">
        <v>20</v>
      </c>
      <c r="CJ98" s="2">
        <v>160</v>
      </c>
      <c r="CK98" s="2">
        <v>317</v>
      </c>
      <c r="CL98" s="2">
        <v>98</v>
      </c>
      <c r="CM98" s="2">
        <v>177</v>
      </c>
      <c r="CN98" s="2">
        <v>178</v>
      </c>
      <c r="CO98" s="2">
        <v>79</v>
      </c>
      <c r="CP98" s="2">
        <v>171.24600219726562</v>
      </c>
      <c r="CQ98" s="2">
        <v>9.3999996185302734</v>
      </c>
      <c r="CR98" s="2">
        <v>23.301000595092773</v>
      </c>
      <c r="CS98" s="2">
        <v>35.555999755859375</v>
      </c>
      <c r="CT98" s="2">
        <v>4.9229998588562012</v>
      </c>
      <c r="CU98" s="2">
        <v>22.469999313354492</v>
      </c>
      <c r="CV98" s="2">
        <v>62.400001525878906</v>
      </c>
      <c r="CW98" s="2">
        <v>11.456999778747559</v>
      </c>
      <c r="CX98" s="2">
        <v>17.599000930786133</v>
      </c>
      <c r="CY98" s="2">
        <v>14.015999794006348</v>
      </c>
      <c r="CZ98" s="2">
        <v>5.2670001983642578</v>
      </c>
      <c r="DA98" s="2">
        <v>26.511999130249023</v>
      </c>
      <c r="DB98" s="2">
        <v>43.604000091552734</v>
      </c>
      <c r="DC98" s="2">
        <v>468.91000366210938</v>
      </c>
      <c r="DD98" s="2">
        <v>3073.631103515625</v>
      </c>
      <c r="DE98" s="2">
        <v>86.586997985839844</v>
      </c>
      <c r="DF98" s="2">
        <v>1254.6510009765625</v>
      </c>
      <c r="DG98" s="2">
        <v>5539.36376953125</v>
      </c>
      <c r="DH98" s="2">
        <v>719.53900146484375</v>
      </c>
      <c r="DI98" s="2">
        <v>1474.362060546875</v>
      </c>
      <c r="DJ98" s="2">
        <v>23.518999099731445</v>
      </c>
      <c r="DK98" s="2">
        <v>53.669998168945312</v>
      </c>
      <c r="DL98" s="2">
        <v>84.9219970703125</v>
      </c>
      <c r="DM98" s="2">
        <v>151.11799621582031</v>
      </c>
      <c r="DN98" s="2">
        <v>119.47699737548828</v>
      </c>
      <c r="DO98" s="2">
        <v>107.21199798583984</v>
      </c>
      <c r="DP98" s="2">
        <v>129.48800659179688</v>
      </c>
      <c r="DQ98" s="2">
        <v>90.674003601074219</v>
      </c>
      <c r="DR98" s="2">
        <v>77.476997375488281</v>
      </c>
      <c r="DS98" s="2">
        <v>107.50800323486328</v>
      </c>
      <c r="DT98" s="2">
        <v>134.9010009765625</v>
      </c>
      <c r="DU98" s="2">
        <v>146.4429931640625</v>
      </c>
      <c r="DV98" s="2">
        <v>191.36199951171875</v>
      </c>
      <c r="DW98" s="2">
        <v>22.840000152587891</v>
      </c>
      <c r="DX98" s="2">
        <v>4.0500001907348633</v>
      </c>
      <c r="DY98" s="2">
        <v>1.0900000333786011</v>
      </c>
      <c r="DZ98" s="2">
        <v>0.40999999642372131</v>
      </c>
      <c r="EA98" s="2">
        <v>3.5899999141693115</v>
      </c>
      <c r="EB98" s="2">
        <v>0.63999998569488525</v>
      </c>
      <c r="EC98" s="2">
        <v>0.30000001192092896</v>
      </c>
      <c r="ED98" s="2">
        <v>0.85000002384185791</v>
      </c>
      <c r="EE98" s="2">
        <v>0.5899999737739563</v>
      </c>
      <c r="EF98" s="2">
        <v>5.809999942779541</v>
      </c>
      <c r="EG98" s="2">
        <v>2.7300000190734863</v>
      </c>
      <c r="EH98" s="2">
        <v>212.52456665039062</v>
      </c>
      <c r="EI98" s="2">
        <v>16.680141448974609</v>
      </c>
      <c r="EJ98" s="2">
        <v>20.492860794067383</v>
      </c>
      <c r="EK98" s="2">
        <v>25.045331954956055</v>
      </c>
      <c r="EL98" s="2">
        <v>60.791618347167969</v>
      </c>
      <c r="EM98" s="2">
        <v>46.529747009277344</v>
      </c>
      <c r="EN98" s="2">
        <v>65.564041137695312</v>
      </c>
      <c r="EO98" s="2">
        <v>39.712135314941406</v>
      </c>
      <c r="EP98" s="2">
        <v>70.891311645507812</v>
      </c>
      <c r="EQ98" s="2">
        <v>53.982528686523438</v>
      </c>
      <c r="ER98" s="2">
        <v>60.443450927734375</v>
      </c>
    </row>
    <row r="99" spans="1:148" s="2" customFormat="1" x14ac:dyDescent="0.2">
      <c r="A99" s="2">
        <v>98</v>
      </c>
      <c r="B99" s="2" t="s">
        <v>4</v>
      </c>
      <c r="C99" s="2" t="s">
        <v>438</v>
      </c>
      <c r="D99" s="2" t="s">
        <v>775</v>
      </c>
      <c r="E99" s="2" t="s">
        <v>651</v>
      </c>
      <c r="F99" s="2" t="s">
        <v>776</v>
      </c>
      <c r="G99" s="2">
        <v>15</v>
      </c>
      <c r="H99" s="2">
        <v>1.4970000350444934E-8</v>
      </c>
      <c r="I99" s="2">
        <v>1</v>
      </c>
      <c r="J99" s="2">
        <v>-22.316600799560547</v>
      </c>
      <c r="K99" s="2">
        <v>28.019500732421875</v>
      </c>
      <c r="L99" s="2">
        <v>10.456000328063965</v>
      </c>
      <c r="M99" s="2">
        <v>2048</v>
      </c>
      <c r="N99" s="2">
        <v>1536</v>
      </c>
      <c r="O99" s="2">
        <v>40.756999969482422</v>
      </c>
      <c r="P99" s="2">
        <v>1.5509999990463257</v>
      </c>
      <c r="Q99" s="2">
        <v>10.255999565124512</v>
      </c>
      <c r="R99" s="2">
        <v>21.104999542236328</v>
      </c>
      <c r="S99" s="2">
        <v>0.36300000548362732</v>
      </c>
      <c r="T99" s="2">
        <v>7.6810002326965332</v>
      </c>
      <c r="U99" s="2">
        <v>10.720999717712402</v>
      </c>
      <c r="V99" s="2">
        <v>1.7460000514984131</v>
      </c>
      <c r="W99" s="2">
        <v>1.6660000085830688</v>
      </c>
      <c r="X99" s="2">
        <v>9.2000000178813934E-2</v>
      </c>
      <c r="Y99" s="2">
        <v>0.18500000238418579</v>
      </c>
      <c r="Z99" s="2">
        <v>96.0419921875</v>
      </c>
      <c r="AA99" s="2">
        <v>9.5791436731815338E-2</v>
      </c>
      <c r="AB99" s="2">
        <v>0.19262407720088959</v>
      </c>
      <c r="AC99" s="2">
        <v>1.7346580028533936</v>
      </c>
      <c r="AD99" s="2">
        <v>11.162824630737305</v>
      </c>
      <c r="AE99" s="2">
        <v>1.8179548978805542</v>
      </c>
      <c r="AF99" s="2">
        <v>10.678661346435547</v>
      </c>
      <c r="AG99" s="2">
        <v>42.4366455078125</v>
      </c>
      <c r="AH99" s="2">
        <v>7.9975433349609375</v>
      </c>
      <c r="AI99" s="2">
        <v>21.974761962890625</v>
      </c>
      <c r="AJ99" s="2">
        <v>0.37795969843864441</v>
      </c>
      <c r="AK99" s="2">
        <v>1.61491858959198</v>
      </c>
      <c r="AL99" s="2">
        <v>6.4369001388549805</v>
      </c>
      <c r="AM99" s="2">
        <v>1.9091999530792236</v>
      </c>
      <c r="AN99" s="2">
        <v>0.33570000529289246</v>
      </c>
      <c r="AO99" s="2">
        <v>0.53469997644424438</v>
      </c>
      <c r="AP99" s="2">
        <v>1.8142000436782837</v>
      </c>
      <c r="AQ99" s="2">
        <v>1.80840003490448</v>
      </c>
      <c r="AR99" s="2">
        <v>2.7876999378204346</v>
      </c>
      <c r="AS99" s="2">
        <v>0.18420000374317169</v>
      </c>
      <c r="AT99" s="2">
        <v>4.8500001430511475E-2</v>
      </c>
      <c r="AU99" s="2">
        <v>4.5499999076128006E-2</v>
      </c>
      <c r="AV99" s="2">
        <v>4.9199998378753662E-2</v>
      </c>
      <c r="AW99" s="2">
        <v>23</v>
      </c>
      <c r="AX99" s="2">
        <v>0.125</v>
      </c>
      <c r="AY99" s="2">
        <v>0.18899999558925629</v>
      </c>
      <c r="AZ99" s="2">
        <v>1.7259999513626099</v>
      </c>
      <c r="BA99" s="2">
        <v>10.930999755859375</v>
      </c>
      <c r="BB99" s="2">
        <v>1.4029999971389771</v>
      </c>
      <c r="BC99" s="2">
        <v>10.324999809265137</v>
      </c>
      <c r="BD99" s="2">
        <v>38.824001312255859</v>
      </c>
      <c r="BE99" s="2">
        <v>6.8860001564025879</v>
      </c>
      <c r="BF99" s="2">
        <v>21.051000595092773</v>
      </c>
      <c r="BG99" s="2">
        <v>0.35100001096725464</v>
      </c>
      <c r="BH99" s="2">
        <v>1.4479999542236328</v>
      </c>
      <c r="BI99" s="2">
        <v>1962</v>
      </c>
      <c r="BJ99" s="2">
        <v>1026</v>
      </c>
      <c r="BK99" s="2">
        <v>10155</v>
      </c>
      <c r="BL99" s="2">
        <v>62090</v>
      </c>
      <c r="BM99" s="2">
        <v>916</v>
      </c>
      <c r="BN99" s="2">
        <v>25299</v>
      </c>
      <c r="BO99" s="2">
        <v>111313</v>
      </c>
      <c r="BP99" s="2">
        <v>14086</v>
      </c>
      <c r="BQ99" s="2">
        <v>29803</v>
      </c>
      <c r="BR99" s="2">
        <v>1089</v>
      </c>
      <c r="BS99" s="2">
        <v>1749</v>
      </c>
      <c r="BT99" s="2">
        <v>1175</v>
      </c>
      <c r="BU99" s="2">
        <v>96</v>
      </c>
      <c r="BV99" s="2">
        <v>296</v>
      </c>
      <c r="BW99" s="2">
        <v>373</v>
      </c>
      <c r="BX99" s="2">
        <v>34</v>
      </c>
      <c r="BY99" s="2">
        <v>270</v>
      </c>
      <c r="BZ99" s="2">
        <v>894</v>
      </c>
      <c r="CA99" s="2">
        <v>134</v>
      </c>
      <c r="CB99" s="2">
        <v>190</v>
      </c>
      <c r="CC99" s="2">
        <v>201</v>
      </c>
      <c r="CD99" s="2">
        <v>92</v>
      </c>
      <c r="CE99" s="2">
        <v>701</v>
      </c>
      <c r="CF99" s="2">
        <v>110</v>
      </c>
      <c r="CG99" s="2">
        <v>212</v>
      </c>
      <c r="CH99" s="2">
        <v>374</v>
      </c>
      <c r="CI99" s="2">
        <v>25</v>
      </c>
      <c r="CJ99" s="2">
        <v>168</v>
      </c>
      <c r="CK99" s="2">
        <v>341</v>
      </c>
      <c r="CL99" s="2">
        <v>91</v>
      </c>
      <c r="CM99" s="2">
        <v>158</v>
      </c>
      <c r="CN99" s="2">
        <v>158</v>
      </c>
      <c r="CO99" s="2">
        <v>60</v>
      </c>
      <c r="CP99" s="2">
        <v>183.343994140625</v>
      </c>
      <c r="CQ99" s="2">
        <v>10.300000190734863</v>
      </c>
      <c r="CR99" s="2">
        <v>27.080999374389648</v>
      </c>
      <c r="CS99" s="2">
        <v>37.347999572753906</v>
      </c>
      <c r="CT99" s="2">
        <v>5.8309998512268066</v>
      </c>
      <c r="CU99" s="2">
        <v>22.079999923706055</v>
      </c>
      <c r="CV99" s="2">
        <v>64.745002746582031</v>
      </c>
      <c r="CW99" s="2">
        <v>10.329000473022461</v>
      </c>
      <c r="CX99" s="2">
        <v>17.423000335693359</v>
      </c>
      <c r="CY99" s="2">
        <v>12.734000205993652</v>
      </c>
      <c r="CZ99" s="2">
        <v>5.2189998626708984</v>
      </c>
      <c r="DA99" s="2">
        <v>12.913000106811523</v>
      </c>
      <c r="DB99" s="2">
        <v>41.004001617431641</v>
      </c>
      <c r="DC99" s="2">
        <v>481.05300903320312</v>
      </c>
      <c r="DD99" s="2">
        <v>3081.580078125</v>
      </c>
      <c r="DE99" s="2">
        <v>85.778999328613281</v>
      </c>
      <c r="DF99" s="2">
        <v>1244.81005859375</v>
      </c>
      <c r="DG99" s="2">
        <v>5538.64013671875</v>
      </c>
      <c r="DH99" s="2">
        <v>694.572021484375</v>
      </c>
      <c r="DI99" s="2">
        <v>1475.0400390625</v>
      </c>
      <c r="DJ99" s="2">
        <v>23.568000793457031</v>
      </c>
      <c r="DK99" s="2">
        <v>53.083999633789062</v>
      </c>
      <c r="DL99" s="2">
        <v>84.9219970703125</v>
      </c>
      <c r="DM99" s="2">
        <v>151.11799621582031</v>
      </c>
      <c r="DN99" s="2">
        <v>119.47699737548828</v>
      </c>
      <c r="DO99" s="2">
        <v>107.22200012207031</v>
      </c>
      <c r="DP99" s="2">
        <v>129.48800659179688</v>
      </c>
      <c r="DQ99" s="2">
        <v>90.683998107910156</v>
      </c>
      <c r="DR99" s="2">
        <v>77.482002258300781</v>
      </c>
      <c r="DS99" s="2">
        <v>107.49199676513672</v>
      </c>
      <c r="DT99" s="2">
        <v>134.88400268554688</v>
      </c>
      <c r="DU99" s="2">
        <v>146.4429931640625</v>
      </c>
      <c r="DV99" s="2">
        <v>191.36199951171875</v>
      </c>
      <c r="DW99" s="2">
        <v>47.540000915527344</v>
      </c>
      <c r="DX99" s="2">
        <v>4.2800002098083496</v>
      </c>
      <c r="DY99" s="2">
        <v>1.0800000429153442</v>
      </c>
      <c r="DZ99" s="2">
        <v>0.40999999642372131</v>
      </c>
      <c r="EA99" s="2">
        <v>3.6400001049041748</v>
      </c>
      <c r="EB99" s="2">
        <v>0.63999998569488525</v>
      </c>
      <c r="EC99" s="2">
        <v>0.30000001192092896</v>
      </c>
      <c r="ED99" s="2">
        <v>0.86000001430511475</v>
      </c>
      <c r="EE99" s="2">
        <v>0.5899999737739563</v>
      </c>
      <c r="EF99" s="2">
        <v>5.6500000953674316</v>
      </c>
      <c r="EG99" s="2">
        <v>2.75</v>
      </c>
      <c r="EH99" s="2">
        <v>219.903564453125</v>
      </c>
      <c r="EI99" s="2">
        <v>17.460409164428711</v>
      </c>
      <c r="EJ99" s="2">
        <v>22.092645645141602</v>
      </c>
      <c r="EK99" s="2">
        <v>25.668704986572266</v>
      </c>
      <c r="EL99" s="2">
        <v>66.160728454589844</v>
      </c>
      <c r="EM99" s="2">
        <v>46.124187469482422</v>
      </c>
      <c r="EN99" s="2">
        <v>66.784629821777344</v>
      </c>
      <c r="EO99" s="2">
        <v>37.706565856933594</v>
      </c>
      <c r="EP99" s="2">
        <v>70.535934448242188</v>
      </c>
      <c r="EQ99" s="2">
        <v>51.45452880859375</v>
      </c>
      <c r="ER99" s="2">
        <v>60.167396545410156</v>
      </c>
    </row>
    <row r="100" spans="1:148" s="2" customFormat="1" x14ac:dyDescent="0.2">
      <c r="A100" s="2">
        <v>99</v>
      </c>
      <c r="B100" s="2" t="s">
        <v>4</v>
      </c>
      <c r="C100" s="2" t="s">
        <v>438</v>
      </c>
      <c r="D100" s="2" t="s">
        <v>777</v>
      </c>
      <c r="E100" s="2" t="s">
        <v>651</v>
      </c>
      <c r="F100" s="2" t="s">
        <v>778</v>
      </c>
      <c r="G100" s="2">
        <v>15</v>
      </c>
      <c r="H100" s="2">
        <v>1.4979999463093918E-8</v>
      </c>
      <c r="I100" s="2">
        <v>1</v>
      </c>
      <c r="J100" s="2">
        <v>-20.507600784301758</v>
      </c>
      <c r="K100" s="2">
        <v>31.047100067138672</v>
      </c>
      <c r="L100" s="2">
        <v>10.452500343322754</v>
      </c>
      <c r="M100" s="2">
        <v>2048</v>
      </c>
      <c r="N100" s="2">
        <v>1536</v>
      </c>
      <c r="O100" s="2">
        <v>40.520999908447266</v>
      </c>
      <c r="P100" s="2">
        <v>1.1629999876022339</v>
      </c>
      <c r="Q100" s="2">
        <v>10.390999794006348</v>
      </c>
      <c r="R100" s="2">
        <v>21.232000350952148</v>
      </c>
      <c r="S100" s="2">
        <v>0.41299998760223389</v>
      </c>
      <c r="T100" s="2">
        <v>8.1960000991821289</v>
      </c>
      <c r="U100" s="2">
        <v>10.755999565124512</v>
      </c>
      <c r="V100" s="2">
        <v>1.7660000324249268</v>
      </c>
      <c r="W100" s="2">
        <v>1.6349999904632568</v>
      </c>
      <c r="X100" s="2">
        <v>0.24899999797344208</v>
      </c>
      <c r="Y100" s="2">
        <v>0.18899999558925629</v>
      </c>
      <c r="Z100" s="2">
        <v>96.363006591796875</v>
      </c>
      <c r="AA100" s="2">
        <v>0.2583979070186615</v>
      </c>
      <c r="AB100" s="2">
        <v>0.19613334536552429</v>
      </c>
      <c r="AC100" s="2">
        <v>1.696709156036377</v>
      </c>
      <c r="AD100" s="2">
        <v>11.161958694458008</v>
      </c>
      <c r="AE100" s="2">
        <v>1.8326535224914551</v>
      </c>
      <c r="AF100" s="2">
        <v>10.783184051513672</v>
      </c>
      <c r="AG100" s="2">
        <v>42.050369262695312</v>
      </c>
      <c r="AH100" s="2">
        <v>8.5053386688232422</v>
      </c>
      <c r="AI100" s="2">
        <v>22.033351898193359</v>
      </c>
      <c r="AJ100" s="2">
        <v>0.42858770489692688</v>
      </c>
      <c r="AK100" s="2">
        <v>1.2068946361541748</v>
      </c>
      <c r="AL100" s="2">
        <v>6.3934998512268066</v>
      </c>
      <c r="AM100" s="2">
        <v>1.9325000047683716</v>
      </c>
      <c r="AN100" s="2">
        <v>0.32910001277923584</v>
      </c>
      <c r="AO100" s="2">
        <v>0.54040002822875977</v>
      </c>
      <c r="AP100" s="2">
        <v>1.8185000419616699</v>
      </c>
      <c r="AQ100" s="2">
        <v>1.927899956703186</v>
      </c>
      <c r="AR100" s="2">
        <v>2.8017001152038574</v>
      </c>
      <c r="AS100" s="2">
        <v>0.1379999965429306</v>
      </c>
      <c r="AT100" s="2">
        <v>5.5199999362230301E-2</v>
      </c>
      <c r="AU100" s="2">
        <v>0.12319999933242798</v>
      </c>
      <c r="AV100" s="2">
        <v>5.0299998372793198E-2</v>
      </c>
      <c r="AW100" s="2">
        <v>23</v>
      </c>
      <c r="AX100" s="2">
        <v>0.34299999475479126</v>
      </c>
      <c r="AY100" s="2">
        <v>0.19300000369548798</v>
      </c>
      <c r="AZ100" s="2">
        <v>1.6929999589920044</v>
      </c>
      <c r="BA100" s="2">
        <v>10.965000152587891</v>
      </c>
      <c r="BB100" s="2">
        <v>1.4210000038146973</v>
      </c>
      <c r="BC100" s="2">
        <v>10.430999755859375</v>
      </c>
      <c r="BD100" s="2">
        <v>38.509998321533203</v>
      </c>
      <c r="BE100" s="2">
        <v>7.3499999046325684</v>
      </c>
      <c r="BF100" s="2">
        <v>21.179000854492188</v>
      </c>
      <c r="BG100" s="2">
        <v>0.40099999308586121</v>
      </c>
      <c r="BH100" s="2">
        <v>1.0859999656677246</v>
      </c>
      <c r="BI100" s="2">
        <v>2099</v>
      </c>
      <c r="BJ100" s="2">
        <v>1025</v>
      </c>
      <c r="BK100" s="2">
        <v>9923</v>
      </c>
      <c r="BL100" s="2">
        <v>62311</v>
      </c>
      <c r="BM100" s="2">
        <v>927</v>
      </c>
      <c r="BN100" s="2">
        <v>25548</v>
      </c>
      <c r="BO100" s="2">
        <v>110408</v>
      </c>
      <c r="BP100" s="2">
        <v>15032</v>
      </c>
      <c r="BQ100" s="2">
        <v>30001</v>
      </c>
      <c r="BR100" s="2">
        <v>1205</v>
      </c>
      <c r="BS100" s="2">
        <v>1341</v>
      </c>
      <c r="BT100" s="2">
        <v>1186</v>
      </c>
      <c r="BU100" s="2">
        <v>93</v>
      </c>
      <c r="BV100" s="2">
        <v>257</v>
      </c>
      <c r="BW100" s="2">
        <v>388</v>
      </c>
      <c r="BX100" s="2">
        <v>36</v>
      </c>
      <c r="BY100" s="2">
        <v>260</v>
      </c>
      <c r="BZ100" s="2">
        <v>782</v>
      </c>
      <c r="CA100" s="2">
        <v>131</v>
      </c>
      <c r="CB100" s="2">
        <v>178</v>
      </c>
      <c r="CC100" s="2">
        <v>207</v>
      </c>
      <c r="CD100" s="2">
        <v>79</v>
      </c>
      <c r="CE100" s="2">
        <v>612</v>
      </c>
      <c r="CF100" s="2">
        <v>91</v>
      </c>
      <c r="CG100" s="2">
        <v>212</v>
      </c>
      <c r="CH100" s="2">
        <v>348</v>
      </c>
      <c r="CI100" s="2">
        <v>23</v>
      </c>
      <c r="CJ100" s="2">
        <v>154</v>
      </c>
      <c r="CK100" s="2">
        <v>372</v>
      </c>
      <c r="CL100" s="2">
        <v>93</v>
      </c>
      <c r="CM100" s="2">
        <v>169</v>
      </c>
      <c r="CN100" s="2">
        <v>174</v>
      </c>
      <c r="CO100" s="2">
        <v>65</v>
      </c>
      <c r="CP100" s="2">
        <v>174.63200378417969</v>
      </c>
      <c r="CQ100" s="2">
        <v>9.1999998092651367</v>
      </c>
      <c r="CR100" s="2">
        <v>24.35099983215332</v>
      </c>
      <c r="CS100" s="2">
        <v>36.984001159667969</v>
      </c>
      <c r="CT100" s="2">
        <v>5.8000001907348633</v>
      </c>
      <c r="CU100" s="2">
        <v>20.886999130249023</v>
      </c>
      <c r="CV100" s="2">
        <v>59.921001434326172</v>
      </c>
      <c r="CW100" s="2">
        <v>10.38599967956543</v>
      </c>
      <c r="CX100" s="2">
        <v>17.357000350952148</v>
      </c>
      <c r="CY100" s="2">
        <v>13.288999557495117</v>
      </c>
      <c r="CZ100" s="2">
        <v>4.8670001029968262</v>
      </c>
      <c r="DA100" s="2">
        <v>35.333999633789062</v>
      </c>
      <c r="DB100" s="2">
        <v>42.054000854492188</v>
      </c>
      <c r="DC100" s="2">
        <v>472.16598510742188</v>
      </c>
      <c r="DD100" s="2">
        <v>3093.096923828125</v>
      </c>
      <c r="DE100" s="2">
        <v>86.910003662109375</v>
      </c>
      <c r="DF100" s="2">
        <v>1258.490966796875</v>
      </c>
      <c r="DG100" s="2">
        <v>5497.60107421875</v>
      </c>
      <c r="DH100" s="2">
        <v>741.89801025390625</v>
      </c>
      <c r="DI100" s="2">
        <v>1485.0369873046875</v>
      </c>
      <c r="DJ100" s="2">
        <v>26.879999160766602</v>
      </c>
      <c r="DK100" s="2">
        <v>39.834999084472656</v>
      </c>
      <c r="DL100" s="2">
        <v>84.833999633789062</v>
      </c>
      <c r="DM100" s="2">
        <v>151.11799621582031</v>
      </c>
      <c r="DN100" s="2">
        <v>119.47699737548828</v>
      </c>
      <c r="DO100" s="2">
        <v>107.22699737548828</v>
      </c>
      <c r="DP100" s="2">
        <v>129.47200012207031</v>
      </c>
      <c r="DQ100" s="2">
        <v>90.679000854492188</v>
      </c>
      <c r="DR100" s="2">
        <v>77.476997375488281</v>
      </c>
      <c r="DS100" s="2">
        <v>107.50299835205078</v>
      </c>
      <c r="DT100" s="2">
        <v>134.91099548339844</v>
      </c>
      <c r="DU100" s="2">
        <v>146.4429931640625</v>
      </c>
      <c r="DV100" s="2">
        <v>191.36199951171875</v>
      </c>
      <c r="DW100" s="2">
        <v>17.469999313354492</v>
      </c>
      <c r="DX100" s="2">
        <v>4.130000114440918</v>
      </c>
      <c r="DY100" s="2">
        <v>1.0900000333786011</v>
      </c>
      <c r="DZ100" s="2">
        <v>0.40999999642372131</v>
      </c>
      <c r="EA100" s="2">
        <v>3.6099998950958252</v>
      </c>
      <c r="EB100" s="2">
        <v>0.63999998569488525</v>
      </c>
      <c r="EC100" s="2">
        <v>0.30000001192092896</v>
      </c>
      <c r="ED100" s="2">
        <v>0.82999998331069946</v>
      </c>
      <c r="EE100" s="2">
        <v>0.5899999737739563</v>
      </c>
      <c r="EF100" s="2">
        <v>5.1599998474121094</v>
      </c>
      <c r="EG100" s="2">
        <v>3.2300000190734863</v>
      </c>
      <c r="EH100" s="2">
        <v>214.61540222167969</v>
      </c>
      <c r="EI100" s="2">
        <v>16.501739501953125</v>
      </c>
      <c r="EJ100" s="2">
        <v>20.949504852294922</v>
      </c>
      <c r="EK100" s="2">
        <v>25.543315887451172</v>
      </c>
      <c r="EL100" s="2">
        <v>65.984626770019531</v>
      </c>
      <c r="EM100" s="2">
        <v>44.860820770263672</v>
      </c>
      <c r="EN100" s="2">
        <v>64.248489379882812</v>
      </c>
      <c r="EO100" s="2">
        <v>37.810459136962891</v>
      </c>
      <c r="EP100" s="2">
        <v>70.402214050292969</v>
      </c>
      <c r="EQ100" s="2">
        <v>52.563869476318359</v>
      </c>
      <c r="ER100" s="2">
        <v>58.102962493896484</v>
      </c>
    </row>
    <row r="101" spans="1:148" s="2" customFormat="1" x14ac:dyDescent="0.2">
      <c r="A101" s="2">
        <v>100</v>
      </c>
      <c r="B101" s="2" t="s">
        <v>4</v>
      </c>
      <c r="C101" s="2" t="s">
        <v>438</v>
      </c>
      <c r="D101" s="2" t="s">
        <v>779</v>
      </c>
      <c r="E101" s="2" t="s">
        <v>651</v>
      </c>
      <c r="F101" s="2" t="s">
        <v>780</v>
      </c>
      <c r="G101" s="2">
        <v>15</v>
      </c>
      <c r="H101" s="2">
        <v>1.4979999463093918E-8</v>
      </c>
      <c r="I101" s="2">
        <v>1</v>
      </c>
      <c r="J101" s="2">
        <v>-20.624000549316406</v>
      </c>
      <c r="K101" s="2">
        <v>31.169000625610352</v>
      </c>
      <c r="L101" s="2">
        <v>10.452500343322754</v>
      </c>
      <c r="M101" s="2">
        <v>2048</v>
      </c>
      <c r="N101" s="2">
        <v>1536</v>
      </c>
      <c r="O101" s="2">
        <v>41.11199951171875</v>
      </c>
      <c r="P101" s="2">
        <v>1.0770000219345093</v>
      </c>
      <c r="Q101" s="2">
        <v>10.335000038146973</v>
      </c>
      <c r="R101" s="2">
        <v>20.775999069213867</v>
      </c>
      <c r="S101" s="2">
        <v>0.37799999117851257</v>
      </c>
      <c r="T101" s="2">
        <v>8.0319995880126953</v>
      </c>
      <c r="U101" s="2">
        <v>10.822999954223633</v>
      </c>
      <c r="V101" s="2">
        <v>1.7849999666213989</v>
      </c>
      <c r="W101" s="2">
        <v>1.6399999856948853</v>
      </c>
      <c r="X101" s="2">
        <v>0.33199998736381531</v>
      </c>
      <c r="Y101" s="2">
        <v>0.18299999833106995</v>
      </c>
      <c r="Z101" s="2">
        <v>96.291999816894531</v>
      </c>
      <c r="AA101" s="2">
        <v>0.34478461742401123</v>
      </c>
      <c r="AB101" s="2">
        <v>0.19004693627357483</v>
      </c>
      <c r="AC101" s="2">
        <v>1.7031527757644653</v>
      </c>
      <c r="AD101" s="2">
        <v>11.239770889282227</v>
      </c>
      <c r="AE101" s="2">
        <v>1.8537365198135376</v>
      </c>
      <c r="AF101" s="2">
        <v>10.732978820800781</v>
      </c>
      <c r="AG101" s="2">
        <v>42.695133209228516</v>
      </c>
      <c r="AH101" s="2">
        <v>8.3412942886352539</v>
      </c>
      <c r="AI101" s="2">
        <v>21.576038360595703</v>
      </c>
      <c r="AJ101" s="2">
        <v>0.39255595207214355</v>
      </c>
      <c r="AK101" s="2">
        <v>1.1184729337692261</v>
      </c>
      <c r="AL101" s="2">
        <v>6.4695000648498535</v>
      </c>
      <c r="AM101" s="2">
        <v>1.9169000387191772</v>
      </c>
      <c r="AN101" s="2">
        <v>0.32919999957084656</v>
      </c>
      <c r="AO101" s="2">
        <v>0.544700026512146</v>
      </c>
      <c r="AP101" s="2">
        <v>1.8249000310897827</v>
      </c>
      <c r="AQ101" s="2">
        <v>1.8841999769210815</v>
      </c>
      <c r="AR101" s="2">
        <v>2.7342000007629395</v>
      </c>
      <c r="AS101" s="2">
        <v>0.12749999761581421</v>
      </c>
      <c r="AT101" s="2">
        <v>5.0400000065565109E-2</v>
      </c>
      <c r="AU101" s="2">
        <v>0.16380000114440918</v>
      </c>
      <c r="AV101" s="2">
        <v>4.8399999737739563E-2</v>
      </c>
      <c r="AW101" s="2">
        <v>23</v>
      </c>
      <c r="AX101" s="2">
        <v>0.45699998736381531</v>
      </c>
      <c r="AY101" s="2">
        <v>0.18700000643730164</v>
      </c>
      <c r="AZ101" s="2">
        <v>1.6979999542236328</v>
      </c>
      <c r="BA101" s="2">
        <v>11.02400016784668</v>
      </c>
      <c r="BB101" s="2">
        <v>1.440000057220459</v>
      </c>
      <c r="BC101" s="2">
        <v>10.39900016784668</v>
      </c>
      <c r="BD101" s="2">
        <v>39.136001586914062</v>
      </c>
      <c r="BE101" s="2">
        <v>7.2170000076293945</v>
      </c>
      <c r="BF101" s="2">
        <v>20.711999893188477</v>
      </c>
      <c r="BG101" s="2">
        <v>0.36700001358985901</v>
      </c>
      <c r="BH101" s="2">
        <v>1.0039999485015869</v>
      </c>
      <c r="BI101" s="2">
        <v>2082</v>
      </c>
      <c r="BJ101" s="2">
        <v>1019</v>
      </c>
      <c r="BK101" s="2">
        <v>9925</v>
      </c>
      <c r="BL101" s="2">
        <v>62669</v>
      </c>
      <c r="BM101" s="2">
        <v>922</v>
      </c>
      <c r="BN101" s="2">
        <v>25466</v>
      </c>
      <c r="BO101" s="2">
        <v>112163</v>
      </c>
      <c r="BP101" s="2">
        <v>14780</v>
      </c>
      <c r="BQ101" s="2">
        <v>29349</v>
      </c>
      <c r="BR101" s="2">
        <v>1141</v>
      </c>
      <c r="BS101" s="2">
        <v>1264</v>
      </c>
      <c r="BT101" s="2">
        <v>1079</v>
      </c>
      <c r="BU101" s="2">
        <v>105</v>
      </c>
      <c r="BV101" s="2">
        <v>239</v>
      </c>
      <c r="BW101" s="2">
        <v>381</v>
      </c>
      <c r="BX101" s="2">
        <v>25</v>
      </c>
      <c r="BY101" s="2">
        <v>259</v>
      </c>
      <c r="BZ101" s="2">
        <v>803</v>
      </c>
      <c r="CA101" s="2">
        <v>140</v>
      </c>
      <c r="CB101" s="2">
        <v>177</v>
      </c>
      <c r="CC101" s="2">
        <v>209</v>
      </c>
      <c r="CD101" s="2">
        <v>74</v>
      </c>
      <c r="CE101" s="2">
        <v>578</v>
      </c>
      <c r="CF101" s="2">
        <v>101</v>
      </c>
      <c r="CG101" s="2">
        <v>219</v>
      </c>
      <c r="CH101" s="2">
        <v>388</v>
      </c>
      <c r="CI101" s="2">
        <v>17</v>
      </c>
      <c r="CJ101" s="2">
        <v>150</v>
      </c>
      <c r="CK101" s="2">
        <v>337</v>
      </c>
      <c r="CL101" s="2">
        <v>101</v>
      </c>
      <c r="CM101" s="2">
        <v>171</v>
      </c>
      <c r="CN101" s="2">
        <v>177</v>
      </c>
      <c r="CO101" s="2">
        <v>86</v>
      </c>
      <c r="CP101" s="2">
        <v>161.18800354003906</v>
      </c>
      <c r="CQ101" s="2">
        <v>10.300000190734863</v>
      </c>
      <c r="CR101" s="2">
        <v>23.301000595092773</v>
      </c>
      <c r="CS101" s="2">
        <v>38.419998168945312</v>
      </c>
      <c r="CT101" s="2">
        <v>4.1380000114440918</v>
      </c>
      <c r="CU101" s="2">
        <v>20.642000198364258</v>
      </c>
      <c r="CV101" s="2">
        <v>59.523998260498047</v>
      </c>
      <c r="CW101" s="2">
        <v>11.21399974822998</v>
      </c>
      <c r="CX101" s="2">
        <v>17.405000686645508</v>
      </c>
      <c r="CY101" s="2">
        <v>13.437000274658203</v>
      </c>
      <c r="CZ101" s="2">
        <v>5.2760000228881836</v>
      </c>
      <c r="DA101" s="2">
        <v>47.076999664306641</v>
      </c>
      <c r="DB101" s="2">
        <v>40.653999328613281</v>
      </c>
      <c r="DC101" s="2">
        <v>473.31600952148438</v>
      </c>
      <c r="DD101" s="2">
        <v>3109.72802734375</v>
      </c>
      <c r="DE101" s="2">
        <v>88.071998596191406</v>
      </c>
      <c r="DF101" s="2">
        <v>1254.623046875</v>
      </c>
      <c r="DG101" s="2">
        <v>5586.94189453125</v>
      </c>
      <c r="DH101" s="2">
        <v>728.447021484375</v>
      </c>
      <c r="DI101" s="2">
        <v>1452.2879638671875</v>
      </c>
      <c r="DJ101" s="2">
        <v>24.597000122070312</v>
      </c>
      <c r="DK101" s="2">
        <v>36.859001159667969</v>
      </c>
      <c r="DL101" s="2">
        <v>84.781997680664062</v>
      </c>
      <c r="DM101" s="2">
        <v>151.11799621582031</v>
      </c>
      <c r="DN101" s="2">
        <v>119.47699737548828</v>
      </c>
      <c r="DO101" s="2">
        <v>107.23200225830078</v>
      </c>
      <c r="DP101" s="2">
        <v>129.48800659179688</v>
      </c>
      <c r="DQ101" s="2">
        <v>90.679000854492188</v>
      </c>
      <c r="DR101" s="2">
        <v>77.48699951171875</v>
      </c>
      <c r="DS101" s="2">
        <v>107.49800109863281</v>
      </c>
      <c r="DT101" s="2">
        <v>134.93800354003906</v>
      </c>
      <c r="DU101" s="2">
        <v>146.4429931640625</v>
      </c>
      <c r="DV101" s="2">
        <v>191.36199951171875</v>
      </c>
      <c r="DW101" s="2">
        <v>12.859999656677246</v>
      </c>
      <c r="DX101" s="2">
        <v>4.3000001907348633</v>
      </c>
      <c r="DY101" s="2">
        <v>1.0800000429153442</v>
      </c>
      <c r="DZ101" s="2">
        <v>0.40999999642372131</v>
      </c>
      <c r="EA101" s="2">
        <v>3.5199999809265137</v>
      </c>
      <c r="EB101" s="2">
        <v>0.63999998569488525</v>
      </c>
      <c r="EC101" s="2">
        <v>0.30000001192092896</v>
      </c>
      <c r="ED101" s="2">
        <v>0.8399999737739563</v>
      </c>
      <c r="EE101" s="2">
        <v>0.5899999737739563</v>
      </c>
      <c r="EF101" s="2">
        <v>5.5399999618530273</v>
      </c>
      <c r="EG101" s="2">
        <v>3.4100000858306885</v>
      </c>
      <c r="EH101" s="2">
        <v>206.18888854980469</v>
      </c>
      <c r="EI101" s="2">
        <v>17.460409164428711</v>
      </c>
      <c r="EJ101" s="2">
        <v>20.492860794067383</v>
      </c>
      <c r="EK101" s="2">
        <v>26.03448486328125</v>
      </c>
      <c r="EL101" s="2">
        <v>55.734493255615234</v>
      </c>
      <c r="EM101" s="2">
        <v>44.596939086914062</v>
      </c>
      <c r="EN101" s="2">
        <v>64.035301208496094</v>
      </c>
      <c r="EO101" s="2">
        <v>39.288738250732422</v>
      </c>
      <c r="EP101" s="2">
        <v>70.499496459960938</v>
      </c>
      <c r="EQ101" s="2">
        <v>52.855766296386719</v>
      </c>
      <c r="ER101" s="2">
        <v>60.495063781738281</v>
      </c>
    </row>
    <row r="102" spans="1:148" s="2" customFormat="1" x14ac:dyDescent="0.2">
      <c r="A102" s="2">
        <v>101</v>
      </c>
      <c r="B102" s="2" t="s">
        <v>4</v>
      </c>
      <c r="C102" s="2" t="s">
        <v>438</v>
      </c>
      <c r="D102" s="2" t="s">
        <v>781</v>
      </c>
      <c r="E102" s="2" t="s">
        <v>651</v>
      </c>
      <c r="F102" s="2" t="s">
        <v>782</v>
      </c>
      <c r="G102" s="2">
        <v>15</v>
      </c>
      <c r="H102" s="2">
        <v>1.4970000350444934E-8</v>
      </c>
      <c r="I102" s="2">
        <v>1</v>
      </c>
      <c r="J102" s="2">
        <v>-20.739799499511719</v>
      </c>
      <c r="K102" s="2">
        <v>30.884599685668945</v>
      </c>
      <c r="L102" s="2">
        <v>10.453000068664551</v>
      </c>
      <c r="M102" s="2">
        <v>2048</v>
      </c>
      <c r="N102" s="2">
        <v>1536</v>
      </c>
      <c r="O102" s="2">
        <v>40.695999145507812</v>
      </c>
      <c r="P102" s="2">
        <v>1.3509999513626099</v>
      </c>
      <c r="Q102" s="2">
        <v>10.269000053405762</v>
      </c>
      <c r="R102" s="2">
        <v>20.844999313354492</v>
      </c>
      <c r="S102" s="2">
        <v>0.44200000166893005</v>
      </c>
      <c r="T102" s="2">
        <v>7.939000129699707</v>
      </c>
      <c r="U102" s="2">
        <v>10.862000465393066</v>
      </c>
      <c r="V102" s="2">
        <v>1.9329999685287476</v>
      </c>
      <c r="W102" s="2">
        <v>1.6299999952316284</v>
      </c>
      <c r="X102" s="2">
        <v>0.39300000667572021</v>
      </c>
      <c r="Y102" s="2">
        <v>0.20800000429153442</v>
      </c>
      <c r="Z102" s="2">
        <v>96.356002807617188</v>
      </c>
      <c r="AA102" s="2">
        <v>0.40786251425743103</v>
      </c>
      <c r="AB102" s="2">
        <v>0.21586616337299347</v>
      </c>
      <c r="AC102" s="2">
        <v>1.6916434764862061</v>
      </c>
      <c r="AD102" s="2">
        <v>11.272780418395996</v>
      </c>
      <c r="AE102" s="2">
        <v>2.0061023235321045</v>
      </c>
      <c r="AF102" s="2">
        <v>10.657353401184082</v>
      </c>
      <c r="AG102" s="2">
        <v>42.235042572021484</v>
      </c>
      <c r="AH102" s="2">
        <v>8.2392377853393555</v>
      </c>
      <c r="AI102" s="2">
        <v>21.633316040039062</v>
      </c>
      <c r="AJ102" s="2">
        <v>0.45871558785438538</v>
      </c>
      <c r="AK102" s="2">
        <v>1.4020922183990479</v>
      </c>
      <c r="AL102" s="2">
        <v>6.4208998680114746</v>
      </c>
      <c r="AM102" s="2">
        <v>1.9098000526428223</v>
      </c>
      <c r="AN102" s="2">
        <v>0.32800000905990601</v>
      </c>
      <c r="AO102" s="2">
        <v>0.59140002727508545</v>
      </c>
      <c r="AP102" s="2">
        <v>1.836400032043457</v>
      </c>
      <c r="AQ102" s="2">
        <v>1.8672000169754028</v>
      </c>
      <c r="AR102" s="2">
        <v>2.7506000995635986</v>
      </c>
      <c r="AS102" s="2">
        <v>0.16030000150203705</v>
      </c>
      <c r="AT102" s="2">
        <v>5.9099998325109482E-2</v>
      </c>
      <c r="AU102" s="2">
        <v>0.19410000741481781</v>
      </c>
      <c r="AV102" s="2">
        <v>5.4900001734495163E-2</v>
      </c>
      <c r="AW102" s="2">
        <v>23</v>
      </c>
      <c r="AX102" s="2">
        <v>0.54000002145767212</v>
      </c>
      <c r="AY102" s="2">
        <v>0.21199999749660492</v>
      </c>
      <c r="AZ102" s="2">
        <v>1.687999963760376</v>
      </c>
      <c r="BA102" s="2">
        <v>11.072999954223633</v>
      </c>
      <c r="BB102" s="2">
        <v>1.5570000410079956</v>
      </c>
      <c r="BC102" s="2">
        <v>10.324000358581543</v>
      </c>
      <c r="BD102" s="2">
        <v>38.735000610351562</v>
      </c>
      <c r="BE102" s="2">
        <v>7.1160001754760742</v>
      </c>
      <c r="BF102" s="2">
        <v>20.788999557495117</v>
      </c>
      <c r="BG102" s="2">
        <v>0.42800000309944153</v>
      </c>
      <c r="BH102" s="2">
        <v>1.2599999904632568</v>
      </c>
      <c r="BI102" s="2">
        <v>2009</v>
      </c>
      <c r="BJ102" s="2">
        <v>1123</v>
      </c>
      <c r="BK102" s="2">
        <v>9871</v>
      </c>
      <c r="BL102" s="2">
        <v>62877</v>
      </c>
      <c r="BM102" s="2">
        <v>1003</v>
      </c>
      <c r="BN102" s="2">
        <v>25317</v>
      </c>
      <c r="BO102" s="2">
        <v>110956</v>
      </c>
      <c r="BP102" s="2">
        <v>14573</v>
      </c>
      <c r="BQ102" s="2">
        <v>29452</v>
      </c>
      <c r="BR102" s="2">
        <v>1211</v>
      </c>
      <c r="BS102" s="2">
        <v>1527</v>
      </c>
      <c r="BT102" s="2">
        <v>968</v>
      </c>
      <c r="BU102" s="2">
        <v>114</v>
      </c>
      <c r="BV102" s="2">
        <v>256</v>
      </c>
      <c r="BW102" s="2">
        <v>367</v>
      </c>
      <c r="BX102" s="2">
        <v>30</v>
      </c>
      <c r="BY102" s="2">
        <v>277</v>
      </c>
      <c r="BZ102" s="2">
        <v>787</v>
      </c>
      <c r="CA102" s="2">
        <v>139</v>
      </c>
      <c r="CB102" s="2">
        <v>190</v>
      </c>
      <c r="CC102" s="2">
        <v>177</v>
      </c>
      <c r="CD102" s="2">
        <v>79</v>
      </c>
      <c r="CE102" s="2">
        <v>525</v>
      </c>
      <c r="CF102" s="2">
        <v>87</v>
      </c>
      <c r="CG102" s="2">
        <v>185</v>
      </c>
      <c r="CH102" s="2">
        <v>374</v>
      </c>
      <c r="CI102" s="2">
        <v>22</v>
      </c>
      <c r="CJ102" s="2">
        <v>180</v>
      </c>
      <c r="CK102" s="2">
        <v>353</v>
      </c>
      <c r="CL102" s="2">
        <v>105</v>
      </c>
      <c r="CM102" s="2">
        <v>173</v>
      </c>
      <c r="CN102" s="2">
        <v>167</v>
      </c>
      <c r="CO102" s="2">
        <v>59</v>
      </c>
      <c r="CP102" s="2">
        <v>145.3070068359375</v>
      </c>
      <c r="CQ102" s="2">
        <v>10.050000190734863</v>
      </c>
      <c r="CR102" s="2">
        <v>23.471000671386719</v>
      </c>
      <c r="CS102" s="2">
        <v>37.020000457763672</v>
      </c>
      <c r="CT102" s="2">
        <v>5.1380000114440918</v>
      </c>
      <c r="CU102" s="2">
        <v>23.020999908447266</v>
      </c>
      <c r="CV102" s="2">
        <v>59.351001739501953</v>
      </c>
      <c r="CW102" s="2">
        <v>11.472000122070312</v>
      </c>
      <c r="CX102" s="2">
        <v>18.16200065612793</v>
      </c>
      <c r="CY102" s="2">
        <v>11.645000457763672</v>
      </c>
      <c r="CZ102" s="2">
        <v>4.695000171661377</v>
      </c>
      <c r="DA102" s="2">
        <v>55.652999877929688</v>
      </c>
      <c r="DB102" s="2">
        <v>46.104999542236328</v>
      </c>
      <c r="DC102" s="2">
        <v>470.44198608398438</v>
      </c>
      <c r="DD102" s="2">
        <v>3121.6259765625</v>
      </c>
      <c r="DE102" s="2">
        <v>95.174003601074219</v>
      </c>
      <c r="DF102" s="2">
        <v>1244.77099609375</v>
      </c>
      <c r="DG102" s="2">
        <v>5525.94189453125</v>
      </c>
      <c r="DH102" s="2">
        <v>717.82098388671875</v>
      </c>
      <c r="DI102" s="2">
        <v>1456.696044921875</v>
      </c>
      <c r="DJ102" s="2">
        <v>28.722999572753906</v>
      </c>
      <c r="DK102" s="2">
        <v>46.207000732421875</v>
      </c>
      <c r="DL102" s="2">
        <v>84.624000549316406</v>
      </c>
      <c r="DM102" s="2">
        <v>151.11799621582031</v>
      </c>
      <c r="DN102" s="2">
        <v>119.47699737548828</v>
      </c>
      <c r="DO102" s="2">
        <v>107.21700286865234</v>
      </c>
      <c r="DP102" s="2">
        <v>129.44599914550781</v>
      </c>
      <c r="DQ102" s="2">
        <v>90.679000854492188</v>
      </c>
      <c r="DR102" s="2">
        <v>77.48699951171875</v>
      </c>
      <c r="DS102" s="2">
        <v>107.50800323486328</v>
      </c>
      <c r="DT102" s="2">
        <v>134.9429931640625</v>
      </c>
      <c r="DU102" s="2">
        <v>146.4429931640625</v>
      </c>
      <c r="DV102" s="2">
        <v>191.36199951171875</v>
      </c>
      <c r="DW102" s="2">
        <v>10.529999732971191</v>
      </c>
      <c r="DX102" s="2">
        <v>3.9500000476837158</v>
      </c>
      <c r="DY102" s="2">
        <v>1.0900000333786011</v>
      </c>
      <c r="DZ102" s="2">
        <v>0.40000000596046448</v>
      </c>
      <c r="EA102" s="2">
        <v>3.4100000858306885</v>
      </c>
      <c r="EB102" s="2">
        <v>0.64999997615814209</v>
      </c>
      <c r="EC102" s="2">
        <v>0.30000001192092896</v>
      </c>
      <c r="ED102" s="2">
        <v>0.85000002384185791</v>
      </c>
      <c r="EE102" s="2">
        <v>0.5899999737739563</v>
      </c>
      <c r="EF102" s="2">
        <v>4.7300000190734863</v>
      </c>
      <c r="EG102" s="2">
        <v>2.9500000476837158</v>
      </c>
      <c r="EH102" s="2">
        <v>195.76823425292969</v>
      </c>
      <c r="EI102" s="2">
        <v>17.247209548950195</v>
      </c>
      <c r="EJ102" s="2">
        <v>20.567483901977539</v>
      </c>
      <c r="EK102" s="2">
        <v>25.555742263793945</v>
      </c>
      <c r="EL102" s="2">
        <v>62.104896545410156</v>
      </c>
      <c r="EM102" s="2">
        <v>47.096786499023438</v>
      </c>
      <c r="EN102" s="2">
        <v>63.942176818847656</v>
      </c>
      <c r="EO102" s="2">
        <v>39.738124847412109</v>
      </c>
      <c r="EP102" s="2">
        <v>72.016304016113281</v>
      </c>
      <c r="EQ102" s="2">
        <v>49.205188751220703</v>
      </c>
      <c r="ER102" s="2">
        <v>57.067043304443359</v>
      </c>
    </row>
    <row r="103" spans="1:148" s="2" customFormat="1" x14ac:dyDescent="0.2">
      <c r="A103" s="2">
        <v>102</v>
      </c>
      <c r="B103" s="2" t="s">
        <v>4</v>
      </c>
      <c r="C103" s="2" t="s">
        <v>438</v>
      </c>
      <c r="D103" s="2" t="s">
        <v>783</v>
      </c>
      <c r="E103" s="2" t="s">
        <v>651</v>
      </c>
      <c r="F103" s="2" t="s">
        <v>784</v>
      </c>
      <c r="G103" s="2">
        <v>15</v>
      </c>
      <c r="H103" s="2">
        <v>1.4970000350444934E-8</v>
      </c>
      <c r="I103" s="2">
        <v>1</v>
      </c>
      <c r="J103" s="2">
        <v>-20.896900177001953</v>
      </c>
      <c r="K103" s="2">
        <v>30.99690055847168</v>
      </c>
      <c r="L103" s="2">
        <v>10.453499794006348</v>
      </c>
      <c r="M103" s="2">
        <v>2048</v>
      </c>
      <c r="N103" s="2">
        <v>1536</v>
      </c>
      <c r="O103" s="2">
        <v>40.897998809814453</v>
      </c>
      <c r="P103" s="2">
        <v>1.4780000448226929</v>
      </c>
      <c r="Q103" s="2">
        <v>10.229999542236328</v>
      </c>
      <c r="R103" s="2">
        <v>21.010000228881836</v>
      </c>
      <c r="S103" s="2">
        <v>0.41899999976158142</v>
      </c>
      <c r="T103" s="2">
        <v>7.9710001945495605</v>
      </c>
      <c r="U103" s="2">
        <v>10.770999908447266</v>
      </c>
      <c r="V103" s="2">
        <v>1.7979999780654907</v>
      </c>
      <c r="W103" s="2">
        <v>1.6299999952316284</v>
      </c>
      <c r="X103" s="2">
        <v>0.14699999988079071</v>
      </c>
      <c r="Y103" s="2">
        <v>0.1809999942779541</v>
      </c>
      <c r="Z103" s="2">
        <v>96.430000305175781</v>
      </c>
      <c r="AA103" s="2">
        <v>0.15244218707084656</v>
      </c>
      <c r="AB103" s="2">
        <v>0.18770091235637665</v>
      </c>
      <c r="AC103" s="2">
        <v>1.690345287322998</v>
      </c>
      <c r="AD103" s="2">
        <v>11.169760704040527</v>
      </c>
      <c r="AE103" s="2">
        <v>1.8645650148391724</v>
      </c>
      <c r="AF103" s="2">
        <v>10.608731269836426</v>
      </c>
      <c r="AG103" s="2">
        <v>42.412109375</v>
      </c>
      <c r="AH103" s="2">
        <v>8.2660999298095703</v>
      </c>
      <c r="AI103" s="2">
        <v>21.787824630737305</v>
      </c>
      <c r="AJ103" s="2">
        <v>0.43451207876205444</v>
      </c>
      <c r="AK103" s="2">
        <v>1.5327180624008179</v>
      </c>
      <c r="AL103" s="2">
        <v>6.4323000907897949</v>
      </c>
      <c r="AM103" s="2">
        <v>1.8964999914169312</v>
      </c>
      <c r="AN103" s="2">
        <v>0.32699999213218689</v>
      </c>
      <c r="AO103" s="2">
        <v>0.54839998483657837</v>
      </c>
      <c r="AP103" s="2">
        <v>1.8150999546051025</v>
      </c>
      <c r="AQ103" s="2">
        <v>1.8687000274658203</v>
      </c>
      <c r="AR103" s="2">
        <v>2.7634999752044678</v>
      </c>
      <c r="AS103" s="2">
        <v>0.17489999532699585</v>
      </c>
      <c r="AT103" s="2">
        <v>5.5900000035762787E-2</v>
      </c>
      <c r="AU103" s="2">
        <v>7.2899997234344482E-2</v>
      </c>
      <c r="AV103" s="2">
        <v>4.8000000417232513E-2</v>
      </c>
      <c r="AW103" s="2">
        <v>23</v>
      </c>
      <c r="AX103" s="2">
        <v>0.20200000703334808</v>
      </c>
      <c r="AY103" s="2">
        <v>0.18500000238418579</v>
      </c>
      <c r="AZ103" s="2">
        <v>1.687999963760376</v>
      </c>
      <c r="BA103" s="2">
        <v>10.980999946594238</v>
      </c>
      <c r="BB103" s="2">
        <v>1.4479999542236328</v>
      </c>
      <c r="BC103" s="2">
        <v>10.286999702453613</v>
      </c>
      <c r="BD103" s="2">
        <v>38.938999176025391</v>
      </c>
      <c r="BE103" s="2">
        <v>7.1490001678466797</v>
      </c>
      <c r="BF103" s="2">
        <v>20.952999114990234</v>
      </c>
      <c r="BG103" s="2">
        <v>0.40700000524520874</v>
      </c>
      <c r="BH103" s="2">
        <v>1.3789999485015869</v>
      </c>
      <c r="BI103" s="2">
        <v>1998</v>
      </c>
      <c r="BJ103" s="2">
        <v>1016</v>
      </c>
      <c r="BK103" s="2">
        <v>9887</v>
      </c>
      <c r="BL103" s="2">
        <v>62313</v>
      </c>
      <c r="BM103" s="2">
        <v>935</v>
      </c>
      <c r="BN103" s="2">
        <v>25213</v>
      </c>
      <c r="BO103" s="2">
        <v>111560</v>
      </c>
      <c r="BP103" s="2">
        <v>14638</v>
      </c>
      <c r="BQ103" s="2">
        <v>29703</v>
      </c>
      <c r="BR103" s="2">
        <v>1210</v>
      </c>
      <c r="BS103" s="2">
        <v>1687</v>
      </c>
      <c r="BT103" s="2">
        <v>1146</v>
      </c>
      <c r="BU103" s="2">
        <v>122</v>
      </c>
      <c r="BV103" s="2">
        <v>262</v>
      </c>
      <c r="BW103" s="2">
        <v>363</v>
      </c>
      <c r="BX103" s="2">
        <v>30</v>
      </c>
      <c r="BY103" s="2">
        <v>293</v>
      </c>
      <c r="BZ103" s="2">
        <v>812</v>
      </c>
      <c r="CA103" s="2">
        <v>151</v>
      </c>
      <c r="CB103" s="2">
        <v>218</v>
      </c>
      <c r="CC103" s="2">
        <v>204</v>
      </c>
      <c r="CD103" s="2">
        <v>86</v>
      </c>
      <c r="CE103" s="2">
        <v>686</v>
      </c>
      <c r="CF103" s="2">
        <v>91</v>
      </c>
      <c r="CG103" s="2">
        <v>197</v>
      </c>
      <c r="CH103" s="2">
        <v>325</v>
      </c>
      <c r="CI103" s="2">
        <v>21</v>
      </c>
      <c r="CJ103" s="2">
        <v>148</v>
      </c>
      <c r="CK103" s="2">
        <v>356</v>
      </c>
      <c r="CL103" s="2">
        <v>99</v>
      </c>
      <c r="CM103" s="2">
        <v>167</v>
      </c>
      <c r="CN103" s="2">
        <v>170</v>
      </c>
      <c r="CO103" s="2">
        <v>83</v>
      </c>
      <c r="CP103" s="2">
        <v>179.06900024414062</v>
      </c>
      <c r="CQ103" s="2">
        <v>10.649999618530273</v>
      </c>
      <c r="CR103" s="2">
        <v>24.250999450683594</v>
      </c>
      <c r="CS103" s="2">
        <v>34.575000762939453</v>
      </c>
      <c r="CT103" s="2">
        <v>5.0310001373291016</v>
      </c>
      <c r="CU103" s="2">
        <v>22.305000305175781</v>
      </c>
      <c r="CV103" s="2">
        <v>60.869998931884766</v>
      </c>
      <c r="CW103" s="2">
        <v>11.38599967956543</v>
      </c>
      <c r="CX103" s="2">
        <v>19.285999298095703</v>
      </c>
      <c r="CY103" s="2">
        <v>13.072999954223633</v>
      </c>
      <c r="CZ103" s="2">
        <v>5.6479997634887695</v>
      </c>
      <c r="DA103" s="2">
        <v>20.790000915527344</v>
      </c>
      <c r="DB103" s="2">
        <v>40.153999328613281</v>
      </c>
      <c r="DC103" s="2">
        <v>470.4639892578125</v>
      </c>
      <c r="DD103" s="2">
        <v>3095.60693359375</v>
      </c>
      <c r="DE103" s="2">
        <v>88.480003356933594</v>
      </c>
      <c r="DF103" s="2">
        <v>1240.27099609375</v>
      </c>
      <c r="DG103" s="2">
        <v>5555.0341796875</v>
      </c>
      <c r="DH103" s="2">
        <v>721.16302490234375</v>
      </c>
      <c r="DI103" s="2">
        <v>1468.1610107421875</v>
      </c>
      <c r="DJ103" s="2">
        <v>27.261999130249023</v>
      </c>
      <c r="DK103" s="2">
        <v>50.589000701904297</v>
      </c>
      <c r="DL103" s="2">
        <v>84.887001037597656</v>
      </c>
      <c r="DM103" s="2">
        <v>151.11799621582031</v>
      </c>
      <c r="DN103" s="2">
        <v>119.47699737548828</v>
      </c>
      <c r="DO103" s="2">
        <v>107.21199798583984</v>
      </c>
      <c r="DP103" s="2">
        <v>129.48800659179688</v>
      </c>
      <c r="DQ103" s="2">
        <v>90.674003601074219</v>
      </c>
      <c r="DR103" s="2">
        <v>77.48699951171875</v>
      </c>
      <c r="DS103" s="2">
        <v>107.50800323486328</v>
      </c>
      <c r="DT103" s="2">
        <v>134.88400268554688</v>
      </c>
      <c r="DU103" s="2">
        <v>146.4429931640625</v>
      </c>
      <c r="DV103" s="2">
        <v>191.36199951171875</v>
      </c>
      <c r="DW103" s="2">
        <v>29.5</v>
      </c>
      <c r="DX103" s="2">
        <v>4.369999885559082</v>
      </c>
      <c r="DY103" s="2">
        <v>1.0900000333786011</v>
      </c>
      <c r="DZ103" s="2">
        <v>0.40999999642372131</v>
      </c>
      <c r="EA103" s="2">
        <v>3.5499999523162842</v>
      </c>
      <c r="EB103" s="2">
        <v>0.64999997615814209</v>
      </c>
      <c r="EC103" s="2">
        <v>0.30000001192092896</v>
      </c>
      <c r="ED103" s="2">
        <v>0.85000002384185791</v>
      </c>
      <c r="EE103" s="2">
        <v>0.5899999737739563</v>
      </c>
      <c r="EF103" s="2">
        <v>5.0799999237060547</v>
      </c>
      <c r="EG103" s="2">
        <v>2.8399999141693115</v>
      </c>
      <c r="EH103" s="2">
        <v>217.32472229003906</v>
      </c>
      <c r="EI103" s="2">
        <v>17.754587173461914</v>
      </c>
      <c r="EJ103" s="2">
        <v>20.906442642211914</v>
      </c>
      <c r="EK103" s="2">
        <v>24.697408676147461</v>
      </c>
      <c r="EL103" s="2">
        <v>61.454822540283203</v>
      </c>
      <c r="EM103" s="2">
        <v>46.358596801757812</v>
      </c>
      <c r="EN103" s="2">
        <v>64.755256652832031</v>
      </c>
      <c r="EO103" s="2">
        <v>39.588893890380859</v>
      </c>
      <c r="EP103" s="2">
        <v>74.211296081542969</v>
      </c>
      <c r="EQ103" s="2">
        <v>52.134929656982422</v>
      </c>
      <c r="ER103" s="2">
        <v>62.5914306640625</v>
      </c>
    </row>
    <row r="104" spans="1:148" x14ac:dyDescent="0.2">
      <c r="A104">
        <v>103</v>
      </c>
      <c r="B104" t="s">
        <v>4</v>
      </c>
      <c r="C104" t="s">
        <v>438</v>
      </c>
      <c r="D104" t="s">
        <v>439</v>
      </c>
      <c r="E104" t="s">
        <v>651</v>
      </c>
      <c r="F104" t="s">
        <v>785</v>
      </c>
      <c r="G104">
        <v>15</v>
      </c>
      <c r="H104">
        <v>1.4979999463093918E-8</v>
      </c>
      <c r="I104">
        <v>1</v>
      </c>
      <c r="J104">
        <v>29.342800140380859</v>
      </c>
      <c r="K104">
        <v>-35.598300933837891</v>
      </c>
      <c r="L104">
        <v>10.192500114440918</v>
      </c>
      <c r="M104">
        <v>2048</v>
      </c>
      <c r="N104">
        <v>1536</v>
      </c>
      <c r="O104">
        <v>39.751998901367188</v>
      </c>
      <c r="P104">
        <v>4.9180002212524414</v>
      </c>
      <c r="Q104">
        <v>12.942000389099121</v>
      </c>
      <c r="R104">
        <v>11.131999969482422</v>
      </c>
      <c r="S104">
        <v>0.15299999713897705</v>
      </c>
      <c r="T104">
        <v>13.258000373840332</v>
      </c>
      <c r="U104">
        <v>10.965000152587891</v>
      </c>
      <c r="V104">
        <v>2.625999927520752</v>
      </c>
      <c r="W104">
        <v>1.062000036239624</v>
      </c>
      <c r="X104">
        <v>9.3999996781349182E-2</v>
      </c>
      <c r="Y104">
        <v>2.3000000044703484E-2</v>
      </c>
      <c r="Z104">
        <v>96.879997253417969</v>
      </c>
      <c r="AA104">
        <v>9.70272496342659E-2</v>
      </c>
      <c r="AB104">
        <v>2.3740710690617561E-2</v>
      </c>
      <c r="AC104">
        <v>1.0962015390396118</v>
      </c>
      <c r="AD104">
        <v>11.318126678466797</v>
      </c>
      <c r="AE104">
        <v>2.7105698585510254</v>
      </c>
      <c r="AF104">
        <v>13.358795166015625</v>
      </c>
      <c r="AG104">
        <v>41.032203674316406</v>
      </c>
      <c r="AH104">
        <v>13.684971809387207</v>
      </c>
      <c r="AI104">
        <v>11.490503311157227</v>
      </c>
      <c r="AJ104">
        <v>0.15792733430862427</v>
      </c>
      <c r="AK104">
        <v>5.0763835906982422</v>
      </c>
      <c r="AL104">
        <v>5.9386000633239746</v>
      </c>
      <c r="AM104">
        <v>2.2788999080657959</v>
      </c>
      <c r="AN104">
        <v>0.20239999890327454</v>
      </c>
      <c r="AO104">
        <v>0.76059997081756592</v>
      </c>
      <c r="AP104">
        <v>1.7552000284194946</v>
      </c>
      <c r="AQ104">
        <v>2.9525001049041748</v>
      </c>
      <c r="AR104">
        <v>1.3909000158309937</v>
      </c>
      <c r="AS104">
        <v>0.55250000953674316</v>
      </c>
      <c r="AT104">
        <v>1.9300000742077827E-2</v>
      </c>
      <c r="AU104">
        <v>4.4199999421834946E-2</v>
      </c>
      <c r="AV104">
        <v>5.9000002220273018E-3</v>
      </c>
      <c r="AW104">
        <v>23</v>
      </c>
      <c r="AX104">
        <v>0.11999999731779099</v>
      </c>
      <c r="AY104">
        <v>2.4000000208616257E-2</v>
      </c>
      <c r="AZ104">
        <v>1.093999981880188</v>
      </c>
      <c r="BA104">
        <v>11.12399959564209</v>
      </c>
      <c r="BB104">
        <v>2.2780001163482666</v>
      </c>
      <c r="BC104">
        <v>13.015999794006348</v>
      </c>
      <c r="BD104">
        <v>37.381999969482422</v>
      </c>
      <c r="BE104">
        <v>12.477999687194824</v>
      </c>
      <c r="BF104">
        <v>10.991999626159668</v>
      </c>
      <c r="BG104">
        <v>0.14599999785423279</v>
      </c>
      <c r="BH104">
        <v>4.5289998054504395</v>
      </c>
      <c r="BI104">
        <v>1101</v>
      </c>
      <c r="BJ104">
        <v>323</v>
      </c>
      <c r="BK104">
        <v>6560</v>
      </c>
      <c r="BL104">
        <v>63142</v>
      </c>
      <c r="BM104">
        <v>1445</v>
      </c>
      <c r="BN104">
        <v>31760</v>
      </c>
      <c r="BO104">
        <v>107173</v>
      </c>
      <c r="BP104">
        <v>25387</v>
      </c>
      <c r="BQ104">
        <v>15695</v>
      </c>
      <c r="BR104">
        <v>695</v>
      </c>
      <c r="BS104">
        <v>5130</v>
      </c>
      <c r="BT104">
        <v>673</v>
      </c>
      <c r="BU104">
        <v>121</v>
      </c>
      <c r="BV104">
        <v>251</v>
      </c>
      <c r="BW104">
        <v>331</v>
      </c>
      <c r="BX104">
        <v>24</v>
      </c>
      <c r="BY104">
        <v>285</v>
      </c>
      <c r="BZ104">
        <v>790</v>
      </c>
      <c r="CA104">
        <v>119</v>
      </c>
      <c r="CB104">
        <v>158</v>
      </c>
      <c r="CC104">
        <v>205</v>
      </c>
      <c r="CD104">
        <v>72</v>
      </c>
      <c r="CE104">
        <v>335</v>
      </c>
      <c r="CF104">
        <v>99</v>
      </c>
      <c r="CG104">
        <v>185</v>
      </c>
      <c r="CH104">
        <v>351</v>
      </c>
      <c r="CI104">
        <v>28</v>
      </c>
      <c r="CJ104">
        <v>124</v>
      </c>
      <c r="CK104">
        <v>299</v>
      </c>
      <c r="CL104">
        <v>117</v>
      </c>
      <c r="CM104">
        <v>135</v>
      </c>
      <c r="CN104">
        <v>184</v>
      </c>
      <c r="CO104">
        <v>73</v>
      </c>
      <c r="CP104">
        <v>97.742996215820312</v>
      </c>
      <c r="CQ104">
        <v>11</v>
      </c>
      <c r="CR104">
        <v>23.121000289916992</v>
      </c>
      <c r="CS104">
        <v>34.011001586914062</v>
      </c>
      <c r="CT104">
        <v>5.2309999465942383</v>
      </c>
      <c r="CU104">
        <v>20.732999801635742</v>
      </c>
      <c r="CV104">
        <v>57.109001159667969</v>
      </c>
      <c r="CW104">
        <v>11.756999969482422</v>
      </c>
      <c r="CX104">
        <v>14.666000366210938</v>
      </c>
      <c r="CY104">
        <v>13.340999603271484</v>
      </c>
      <c r="CZ104">
        <v>4.8289999961853027</v>
      </c>
      <c r="DA104">
        <v>12.375</v>
      </c>
      <c r="DB104">
        <v>5.1500000953674316</v>
      </c>
      <c r="DC104">
        <v>305.04000854492188</v>
      </c>
      <c r="DD104">
        <v>3138.010986328125</v>
      </c>
      <c r="DE104">
        <v>139.29400634765625</v>
      </c>
      <c r="DF104">
        <v>1570.323974609375</v>
      </c>
      <c r="DG104">
        <v>5336.51318359375</v>
      </c>
      <c r="DH104">
        <v>1259.5450439453125</v>
      </c>
      <c r="DI104">
        <v>770.7249755859375</v>
      </c>
      <c r="DJ104">
        <v>9.8260002136230469</v>
      </c>
      <c r="DK104">
        <v>166.20199584960938</v>
      </c>
      <c r="DL104">
        <v>83.535003662109375</v>
      </c>
      <c r="DM104">
        <v>151.11799621582031</v>
      </c>
      <c r="DN104">
        <v>119.47699737548828</v>
      </c>
      <c r="DO104">
        <v>107.21700286865234</v>
      </c>
      <c r="DP104">
        <v>129.45700073242188</v>
      </c>
      <c r="DQ104">
        <v>90.663002014160156</v>
      </c>
      <c r="DR104">
        <v>77.498001098632812</v>
      </c>
      <c r="DS104">
        <v>107.49199676513672</v>
      </c>
      <c r="DT104">
        <v>134.92999267578125</v>
      </c>
      <c r="DU104">
        <v>146.4429931640625</v>
      </c>
      <c r="DV104">
        <v>191.343994140625</v>
      </c>
      <c r="DW104">
        <v>36.639999389648438</v>
      </c>
      <c r="DX104">
        <v>22.620000839233398</v>
      </c>
      <c r="DY104">
        <v>1.3799999952316284</v>
      </c>
      <c r="DZ104">
        <v>0.40000000596046448</v>
      </c>
      <c r="EA104">
        <v>2.7799999713897705</v>
      </c>
      <c r="EB104">
        <v>0.56999999284744263</v>
      </c>
      <c r="EC104">
        <v>0.31000000238418579</v>
      </c>
      <c r="ED104">
        <v>0.63999998569488525</v>
      </c>
      <c r="EE104">
        <v>0.81999999284744263</v>
      </c>
      <c r="EF104">
        <v>11.840000152587891</v>
      </c>
      <c r="EG104">
        <v>1.4600000381469727</v>
      </c>
      <c r="EH104">
        <v>160.56163024902344</v>
      </c>
      <c r="EI104">
        <v>18.043972015380859</v>
      </c>
      <c r="EJ104">
        <v>20.413557052612305</v>
      </c>
      <c r="EK104">
        <v>24.495145797729492</v>
      </c>
      <c r="EL104">
        <v>62.664440155029297</v>
      </c>
      <c r="EM104">
        <v>44.695133209228516</v>
      </c>
      <c r="EN104">
        <v>62.72283935546875</v>
      </c>
      <c r="EO104">
        <v>40.228702545166016</v>
      </c>
      <c r="EP104">
        <v>64.714981079101562</v>
      </c>
      <c r="EQ104">
        <v>52.666606903076172</v>
      </c>
      <c r="ER104">
        <v>57.875686645507812</v>
      </c>
    </row>
    <row r="105" spans="1:148" x14ac:dyDescent="0.2">
      <c r="A105">
        <v>104</v>
      </c>
      <c r="B105" t="s">
        <v>4</v>
      </c>
      <c r="C105" t="s">
        <v>438</v>
      </c>
      <c r="D105" t="s">
        <v>439</v>
      </c>
      <c r="E105" t="s">
        <v>651</v>
      </c>
      <c r="F105" t="s">
        <v>786</v>
      </c>
      <c r="G105">
        <v>15</v>
      </c>
      <c r="H105">
        <v>1.4979999463093918E-8</v>
      </c>
      <c r="I105">
        <v>1</v>
      </c>
      <c r="J105">
        <v>29.258600234985352</v>
      </c>
      <c r="K105">
        <v>-35.648899078369141</v>
      </c>
      <c r="L105">
        <v>10.193499565124512</v>
      </c>
      <c r="M105">
        <v>2048</v>
      </c>
      <c r="N105">
        <v>1536</v>
      </c>
      <c r="O105">
        <v>39.615001678466797</v>
      </c>
      <c r="P105">
        <v>5.2020001411437988</v>
      </c>
      <c r="Q105">
        <v>13.135000228881836</v>
      </c>
      <c r="R105">
        <v>11.21399974822998</v>
      </c>
      <c r="S105">
        <v>0.15600000321865082</v>
      </c>
      <c r="T105">
        <v>12.654999732971191</v>
      </c>
      <c r="U105">
        <v>10.967000007629395</v>
      </c>
      <c r="V105">
        <v>2.6310000419616699</v>
      </c>
      <c r="W105">
        <v>1.0219999551773071</v>
      </c>
      <c r="X105">
        <v>-0.55299997329711914</v>
      </c>
      <c r="Y105">
        <v>2.9999999329447746E-2</v>
      </c>
      <c r="Z105">
        <v>96.300003051757812</v>
      </c>
      <c r="AA105">
        <v>-0.57424712181091309</v>
      </c>
      <c r="AB105">
        <v>3.1152646988630295E-2</v>
      </c>
      <c r="AC105">
        <v>1.0612667798995972</v>
      </c>
      <c r="AD105">
        <v>11.388369560241699</v>
      </c>
      <c r="AE105">
        <v>2.7320871353149414</v>
      </c>
      <c r="AF105">
        <v>13.639667510986328</v>
      </c>
      <c r="AG105">
        <v>41.137073516845703</v>
      </c>
      <c r="AH105">
        <v>13.14122486114502</v>
      </c>
      <c r="AI105">
        <v>11.644859313964844</v>
      </c>
      <c r="AJ105">
        <v>0.16199377179145813</v>
      </c>
      <c r="AK105">
        <v>5.4018692970275879</v>
      </c>
      <c r="AL105">
        <v>5.9317002296447754</v>
      </c>
      <c r="AM105">
        <v>2.3183000087738037</v>
      </c>
      <c r="AN105">
        <v>0.19519999623298645</v>
      </c>
      <c r="AO105">
        <v>0.76380002498626709</v>
      </c>
      <c r="AP105">
        <v>1.7595000267028809</v>
      </c>
      <c r="AQ105">
        <v>2.8245999813079834</v>
      </c>
      <c r="AR105">
        <v>1.4042999744415283</v>
      </c>
      <c r="AS105">
        <v>0.58579999208450317</v>
      </c>
      <c r="AT105">
        <v>1.9700000062584877E-2</v>
      </c>
      <c r="AU105">
        <v>-0.26499998569488525</v>
      </c>
      <c r="AV105">
        <v>7.6999999582767487E-3</v>
      </c>
      <c r="AW105">
        <v>23</v>
      </c>
      <c r="AX105">
        <v>-0.70300000905990601</v>
      </c>
      <c r="AY105">
        <v>2.9999999329447746E-2</v>
      </c>
      <c r="AZ105">
        <v>1.0529999732971191</v>
      </c>
      <c r="BA105">
        <v>11.130000114440918</v>
      </c>
      <c r="BB105">
        <v>2.2799999713897705</v>
      </c>
      <c r="BC105">
        <v>13.248000144958496</v>
      </c>
      <c r="BD105">
        <v>37.279998779296875</v>
      </c>
      <c r="BE105">
        <v>11.902999877929688</v>
      </c>
      <c r="BF105">
        <v>11.071999549865723</v>
      </c>
      <c r="BG105">
        <v>0.14900000393390656</v>
      </c>
      <c r="BH105">
        <v>4.7919998168945312</v>
      </c>
      <c r="BI105">
        <v>1002</v>
      </c>
      <c r="BJ105">
        <v>297</v>
      </c>
      <c r="BK105">
        <v>6315</v>
      </c>
      <c r="BL105">
        <v>63228</v>
      </c>
      <c r="BM105">
        <v>1441</v>
      </c>
      <c r="BN105">
        <v>32301</v>
      </c>
      <c r="BO105">
        <v>106852</v>
      </c>
      <c r="BP105">
        <v>24218</v>
      </c>
      <c r="BQ105">
        <v>15833</v>
      </c>
      <c r="BR105">
        <v>667</v>
      </c>
      <c r="BS105">
        <v>5440</v>
      </c>
      <c r="BT105">
        <v>875</v>
      </c>
      <c r="BU105">
        <v>86</v>
      </c>
      <c r="BV105">
        <v>240</v>
      </c>
      <c r="BW105">
        <v>384</v>
      </c>
      <c r="BX105">
        <v>26</v>
      </c>
      <c r="BY105">
        <v>246</v>
      </c>
      <c r="BZ105">
        <v>757</v>
      </c>
      <c r="CA105">
        <v>135</v>
      </c>
      <c r="CB105">
        <v>173</v>
      </c>
      <c r="CC105">
        <v>176</v>
      </c>
      <c r="CD105">
        <v>95</v>
      </c>
      <c r="CE105">
        <v>853</v>
      </c>
      <c r="CF105">
        <v>79</v>
      </c>
      <c r="CG105">
        <v>187</v>
      </c>
      <c r="CH105">
        <v>342</v>
      </c>
      <c r="CI105">
        <v>21</v>
      </c>
      <c r="CJ105">
        <v>148</v>
      </c>
      <c r="CK105">
        <v>302</v>
      </c>
      <c r="CL105">
        <v>102</v>
      </c>
      <c r="CM105">
        <v>146</v>
      </c>
      <c r="CN105">
        <v>207</v>
      </c>
      <c r="CO105">
        <v>67</v>
      </c>
      <c r="CP105">
        <v>172.64399719238281</v>
      </c>
      <c r="CQ105">
        <v>8.25</v>
      </c>
      <c r="CR105">
        <v>22.410999298095703</v>
      </c>
      <c r="CS105">
        <v>36.493000030517578</v>
      </c>
      <c r="CT105">
        <v>4.6620001792907715</v>
      </c>
      <c r="CU105">
        <v>19.871999740600586</v>
      </c>
      <c r="CV105">
        <v>55.41400146484375</v>
      </c>
      <c r="CW105">
        <v>11.142999649047852</v>
      </c>
      <c r="CX105">
        <v>15.968999862670898</v>
      </c>
      <c r="CY105">
        <v>12.21399974822998</v>
      </c>
      <c r="CZ105">
        <v>5.5329999923706055</v>
      </c>
      <c r="DA105">
        <v>-72.429000854492188</v>
      </c>
      <c r="DB105">
        <v>6.5999999046325684</v>
      </c>
      <c r="DC105">
        <v>293.48800659179688</v>
      </c>
      <c r="DD105">
        <v>3139.868896484375</v>
      </c>
      <c r="DE105">
        <v>139.46400451660156</v>
      </c>
      <c r="DF105">
        <v>1598.3399658203125</v>
      </c>
      <c r="DG105">
        <v>5321.9482421875</v>
      </c>
      <c r="DH105">
        <v>1201.5340576171875</v>
      </c>
      <c r="DI105">
        <v>776.3330078125</v>
      </c>
      <c r="DJ105">
        <v>10.020000457763672</v>
      </c>
      <c r="DK105">
        <v>175.83399963378906</v>
      </c>
      <c r="DL105">
        <v>84.9219970703125</v>
      </c>
      <c r="DM105">
        <v>151.11799621582031</v>
      </c>
      <c r="DN105">
        <v>119.47699737548828</v>
      </c>
      <c r="DO105">
        <v>107.22200012207031</v>
      </c>
      <c r="DP105">
        <v>129.44599914550781</v>
      </c>
      <c r="DQ105">
        <v>90.674003601074219</v>
      </c>
      <c r="DR105">
        <v>77.498001098632812</v>
      </c>
      <c r="DS105">
        <v>107.49800109863281</v>
      </c>
      <c r="DT105">
        <v>134.91700744628906</v>
      </c>
      <c r="DU105">
        <v>146.4429931640625</v>
      </c>
      <c r="DV105">
        <v>191.31700134277344</v>
      </c>
      <c r="DW105">
        <v>100</v>
      </c>
      <c r="DX105">
        <v>16.280000686645508</v>
      </c>
      <c r="DY105">
        <v>1.4099999666213989</v>
      </c>
      <c r="DZ105">
        <v>0.40000000596046448</v>
      </c>
      <c r="EA105">
        <v>2.7699999809265137</v>
      </c>
      <c r="EB105">
        <v>0.56999999284744263</v>
      </c>
      <c r="EC105">
        <v>0.31000000238418579</v>
      </c>
      <c r="ED105">
        <v>0.64999997615814209</v>
      </c>
      <c r="EE105">
        <v>0.81999999284744263</v>
      </c>
      <c r="EF105">
        <v>11.170000076293945</v>
      </c>
      <c r="EG105">
        <v>1.4199999570846558</v>
      </c>
      <c r="EH105">
        <v>213.39028930664062</v>
      </c>
      <c r="EI105">
        <v>15.626538276672363</v>
      </c>
      <c r="EJ105">
        <v>20.097681045532227</v>
      </c>
      <c r="EK105">
        <v>25.373189926147461</v>
      </c>
      <c r="EL105">
        <v>59.158203125</v>
      </c>
      <c r="EM105">
        <v>43.757244110107422</v>
      </c>
      <c r="EN105">
        <v>61.785011291503906</v>
      </c>
      <c r="EO105">
        <v>39.164161682128906</v>
      </c>
      <c r="EP105">
        <v>67.528617858886719</v>
      </c>
      <c r="EQ105">
        <v>50.392990112304688</v>
      </c>
      <c r="ER105">
        <v>61.950939178466797</v>
      </c>
    </row>
    <row r="106" spans="1:148" x14ac:dyDescent="0.2">
      <c r="A106">
        <v>105</v>
      </c>
      <c r="B106" t="s">
        <v>4</v>
      </c>
      <c r="C106" t="s">
        <v>438</v>
      </c>
      <c r="D106" t="s">
        <v>439</v>
      </c>
      <c r="E106" t="s">
        <v>651</v>
      </c>
      <c r="F106" t="s">
        <v>787</v>
      </c>
      <c r="G106">
        <v>15</v>
      </c>
      <c r="H106">
        <v>1.4979999463093918E-8</v>
      </c>
      <c r="I106">
        <v>1</v>
      </c>
      <c r="J106">
        <v>29.078100204467773</v>
      </c>
      <c r="K106">
        <v>-35.67559814453125</v>
      </c>
      <c r="L106">
        <v>10.192000389099121</v>
      </c>
      <c r="M106">
        <v>2048</v>
      </c>
      <c r="N106">
        <v>1536</v>
      </c>
      <c r="O106">
        <v>38.686000823974609</v>
      </c>
      <c r="P106">
        <v>6.3020000457763672</v>
      </c>
      <c r="Q106">
        <v>13.678000450134277</v>
      </c>
      <c r="R106">
        <v>9.7030000686645508</v>
      </c>
      <c r="S106">
        <v>0.12200000137090683</v>
      </c>
      <c r="T106">
        <v>13.428000450134277</v>
      </c>
      <c r="U106">
        <v>11.977999687194824</v>
      </c>
      <c r="V106">
        <v>2.4849998950958252</v>
      </c>
      <c r="W106">
        <v>0.89099997282028198</v>
      </c>
      <c r="X106">
        <v>-0.42699998617172241</v>
      </c>
      <c r="Y106">
        <v>1.3000000268220901E-2</v>
      </c>
      <c r="Z106">
        <v>97.0360107421875</v>
      </c>
      <c r="AA106">
        <v>-0.44004279375076294</v>
      </c>
      <c r="AB106">
        <v>1.3397088274359703E-2</v>
      </c>
      <c r="AC106">
        <v>0.91821581125259399</v>
      </c>
      <c r="AD106">
        <v>12.343871116638184</v>
      </c>
      <c r="AE106">
        <v>2.5609047412872314</v>
      </c>
      <c r="AF106">
        <v>14.095798492431641</v>
      </c>
      <c r="AG106">
        <v>39.86767578125</v>
      </c>
      <c r="AH106">
        <v>13.838161468505859</v>
      </c>
      <c r="AI106">
        <v>9.9993810653686523</v>
      </c>
      <c r="AJ106">
        <v>0.12572652101516724</v>
      </c>
      <c r="AK106">
        <v>6.4944958686828613</v>
      </c>
      <c r="AL106">
        <v>5.7375001907348633</v>
      </c>
      <c r="AM106">
        <v>2.3910999298095703</v>
      </c>
      <c r="AN106">
        <v>0.16850000619888306</v>
      </c>
      <c r="AO106">
        <v>0.71480000019073486</v>
      </c>
      <c r="AP106">
        <v>1.9033999443054199</v>
      </c>
      <c r="AQ106">
        <v>2.9686999320983887</v>
      </c>
      <c r="AR106">
        <v>1.2036000490188599</v>
      </c>
      <c r="AS106">
        <v>0.7028999924659729</v>
      </c>
      <c r="AT106">
        <v>1.5300000086426735E-2</v>
      </c>
      <c r="AU106">
        <v>-0.20200000703334808</v>
      </c>
      <c r="AV106">
        <v>3.4000000450760126E-3</v>
      </c>
      <c r="AW106">
        <v>23</v>
      </c>
      <c r="AX106">
        <v>-0.53299999237060547</v>
      </c>
      <c r="AY106">
        <v>1.4000000432133675E-2</v>
      </c>
      <c r="AZ106">
        <v>0.92000001668930054</v>
      </c>
      <c r="BA106">
        <v>12.168999671936035</v>
      </c>
      <c r="BB106">
        <v>2.1710000038146973</v>
      </c>
      <c r="BC106">
        <v>13.800000190734863</v>
      </c>
      <c r="BD106">
        <v>36.351001739501953</v>
      </c>
      <c r="BE106">
        <v>12.722000122070312</v>
      </c>
      <c r="BF106">
        <v>9.5670003890991211</v>
      </c>
      <c r="BG106">
        <v>0.11699999868869781</v>
      </c>
      <c r="BH106">
        <v>5.7909998893737793</v>
      </c>
      <c r="BI106">
        <v>1155</v>
      </c>
      <c r="BJ106">
        <v>238</v>
      </c>
      <c r="BK106">
        <v>5602</v>
      </c>
      <c r="BL106">
        <v>69011</v>
      </c>
      <c r="BM106">
        <v>1384</v>
      </c>
      <c r="BN106">
        <v>33659</v>
      </c>
      <c r="BO106">
        <v>104316</v>
      </c>
      <c r="BP106">
        <v>25881</v>
      </c>
      <c r="BQ106">
        <v>13734</v>
      </c>
      <c r="BR106">
        <v>603</v>
      </c>
      <c r="BS106">
        <v>6504</v>
      </c>
      <c r="BT106">
        <v>821</v>
      </c>
      <c r="BU106">
        <v>88</v>
      </c>
      <c r="BV106">
        <v>267</v>
      </c>
      <c r="BW106">
        <v>357</v>
      </c>
      <c r="BX106">
        <v>31</v>
      </c>
      <c r="BY106">
        <v>270</v>
      </c>
      <c r="BZ106">
        <v>842</v>
      </c>
      <c r="CA106">
        <v>146</v>
      </c>
      <c r="CB106">
        <v>164</v>
      </c>
      <c r="CC106">
        <v>190</v>
      </c>
      <c r="CD106">
        <v>62</v>
      </c>
      <c r="CE106">
        <v>878</v>
      </c>
      <c r="CF106">
        <v>91</v>
      </c>
      <c r="CG106">
        <v>171</v>
      </c>
      <c r="CH106">
        <v>353</v>
      </c>
      <c r="CI106">
        <v>26</v>
      </c>
      <c r="CJ106">
        <v>154</v>
      </c>
      <c r="CK106">
        <v>288</v>
      </c>
      <c r="CL106">
        <v>108</v>
      </c>
      <c r="CM106">
        <v>163</v>
      </c>
      <c r="CN106">
        <v>165</v>
      </c>
      <c r="CO106">
        <v>69</v>
      </c>
      <c r="CP106">
        <v>170.46200561523438</v>
      </c>
      <c r="CQ106">
        <v>8.9499998092651367</v>
      </c>
      <c r="CR106">
        <v>23.820999145507812</v>
      </c>
      <c r="CS106">
        <v>35.520000457763672</v>
      </c>
      <c r="CT106">
        <v>5.6620001792907715</v>
      </c>
      <c r="CU106">
        <v>21.403999328613281</v>
      </c>
      <c r="CV106">
        <v>59.5</v>
      </c>
      <c r="CW106">
        <v>11.88599967956543</v>
      </c>
      <c r="CX106">
        <v>16.35099983215332</v>
      </c>
      <c r="CY106">
        <v>12.279000282287598</v>
      </c>
      <c r="CZ106">
        <v>4.3330001831054688</v>
      </c>
      <c r="DA106">
        <v>-54.942001342773438</v>
      </c>
      <c r="DB106">
        <v>2.9500000476837158</v>
      </c>
      <c r="DC106">
        <v>256.39599609375</v>
      </c>
      <c r="DD106">
        <v>3432.862060546875</v>
      </c>
      <c r="DE106">
        <v>132.76199340820312</v>
      </c>
      <c r="DF106">
        <v>1664.97998046875</v>
      </c>
      <c r="DG106">
        <v>5189.4267578125</v>
      </c>
      <c r="DH106">
        <v>1284.1939697265625</v>
      </c>
      <c r="DI106">
        <v>670.84002685546875</v>
      </c>
      <c r="DJ106">
        <v>7.8210000991821289</v>
      </c>
      <c r="DK106">
        <v>212.51600646972656</v>
      </c>
      <c r="DL106">
        <v>84.9219970703125</v>
      </c>
      <c r="DM106">
        <v>151.11799621582031</v>
      </c>
      <c r="DN106">
        <v>119.47699737548828</v>
      </c>
      <c r="DO106">
        <v>107.22699737548828</v>
      </c>
      <c r="DP106">
        <v>129.45700073242188</v>
      </c>
      <c r="DQ106">
        <v>90.674003601074219</v>
      </c>
      <c r="DR106">
        <v>77.48699951171875</v>
      </c>
      <c r="DS106">
        <v>107.50800323486328</v>
      </c>
      <c r="DT106">
        <v>134.9429931640625</v>
      </c>
      <c r="DU106">
        <v>146.4429931640625</v>
      </c>
      <c r="DV106">
        <v>191.38800048828125</v>
      </c>
      <c r="DW106">
        <v>100</v>
      </c>
      <c r="DX106">
        <v>34.610000610351562</v>
      </c>
      <c r="DY106">
        <v>1.5299999713897705</v>
      </c>
      <c r="DZ106">
        <v>0.38999998569488525</v>
      </c>
      <c r="EA106">
        <v>2.8599998950958252</v>
      </c>
      <c r="EB106">
        <v>0.56000000238418579</v>
      </c>
      <c r="EC106">
        <v>0.31000000238418579</v>
      </c>
      <c r="ED106">
        <v>0.62999999523162842</v>
      </c>
      <c r="EE106">
        <v>0.87999999523162842</v>
      </c>
      <c r="EF106">
        <v>14.050000190734863</v>
      </c>
      <c r="EG106">
        <v>1.2799999713897705</v>
      </c>
      <c r="EH106">
        <v>212.03752136230469</v>
      </c>
      <c r="EI106">
        <v>16.275985717773438</v>
      </c>
      <c r="EJ106">
        <v>20.720266342163086</v>
      </c>
      <c r="EK106">
        <v>25.032649993896484</v>
      </c>
      <c r="EL106">
        <v>65.194915771484375</v>
      </c>
      <c r="EM106">
        <v>45.412628173828125</v>
      </c>
      <c r="EN106">
        <v>64.022384643554688</v>
      </c>
      <c r="EO106">
        <v>40.448802947998047</v>
      </c>
      <c r="EP106">
        <v>68.331527709960938</v>
      </c>
      <c r="EQ106">
        <v>50.526897430419922</v>
      </c>
      <c r="ER106">
        <v>54.822891235351562</v>
      </c>
    </row>
    <row r="107" spans="1:148" x14ac:dyDescent="0.2">
      <c r="A107">
        <v>1</v>
      </c>
      <c r="B107" t="s">
        <v>935</v>
      </c>
      <c r="C107" t="s">
        <v>936</v>
      </c>
      <c r="D107" t="s">
        <v>439</v>
      </c>
      <c r="E107" t="s">
        <v>937</v>
      </c>
      <c r="F107" t="s">
        <v>938</v>
      </c>
      <c r="G107">
        <v>15</v>
      </c>
      <c r="H107">
        <v>1.4979999463093918E-8</v>
      </c>
      <c r="I107">
        <v>1</v>
      </c>
      <c r="J107">
        <v>29.652399063110352</v>
      </c>
      <c r="K107">
        <v>-35.354499816894531</v>
      </c>
      <c r="L107">
        <v>10.218999862670898</v>
      </c>
      <c r="M107">
        <v>2048</v>
      </c>
      <c r="N107">
        <v>1536</v>
      </c>
      <c r="O107">
        <v>39.6510009765625</v>
      </c>
      <c r="P107">
        <v>5.0170001983642578</v>
      </c>
      <c r="Q107">
        <v>12.824000358581543</v>
      </c>
      <c r="R107">
        <v>11.23799991607666</v>
      </c>
      <c r="S107">
        <v>0.164000004529953</v>
      </c>
      <c r="T107">
        <v>12.744999885559082</v>
      </c>
      <c r="U107">
        <v>11.092000007629395</v>
      </c>
      <c r="V107">
        <v>2.3959999084472656</v>
      </c>
      <c r="W107">
        <v>1.0609999895095825</v>
      </c>
      <c r="X107">
        <v>-0.40099999308586121</v>
      </c>
      <c r="Y107">
        <v>3.5000000149011612E-2</v>
      </c>
      <c r="Z107">
        <v>95.983001708984375</v>
      </c>
      <c r="AA107">
        <v>-0.41778230667114258</v>
      </c>
      <c r="AB107">
        <v>11.708322525024414</v>
      </c>
      <c r="AC107">
        <v>3.6464788019657135E-2</v>
      </c>
      <c r="AD107">
        <v>1.1054041385650635</v>
      </c>
      <c r="AE107">
        <v>11.556212425231934</v>
      </c>
      <c r="AF107">
        <v>2.4962754249572754</v>
      </c>
      <c r="AG107">
        <v>13.360699653625488</v>
      </c>
      <c r="AH107">
        <v>41.310440063476562</v>
      </c>
      <c r="AI107">
        <v>13.27839183807373</v>
      </c>
      <c r="AJ107">
        <v>0.17086359858512878</v>
      </c>
      <c r="AK107">
        <v>5.2269673347473145</v>
      </c>
      <c r="AL107">
        <v>5.9629001617431641</v>
      </c>
      <c r="AM107">
        <v>2.2730998992919922</v>
      </c>
      <c r="AN107">
        <v>0.20350000262260437</v>
      </c>
      <c r="AO107">
        <v>1.7872999906539917</v>
      </c>
      <c r="AP107">
        <v>0.69859999418258667</v>
      </c>
      <c r="AQ107">
        <v>2.8571000099182129</v>
      </c>
      <c r="AR107">
        <v>1.4134999513626099</v>
      </c>
      <c r="AS107">
        <v>0.56739997863769531</v>
      </c>
      <c r="AT107">
        <v>2.0899999886751175E-2</v>
      </c>
      <c r="AU107">
        <v>-0.19210000336170197</v>
      </c>
      <c r="AV107">
        <v>9.100000374019146E-3</v>
      </c>
      <c r="AW107">
        <v>23</v>
      </c>
      <c r="AX107">
        <v>-0.50900000333786011</v>
      </c>
      <c r="AY107">
        <v>11.095999717712402</v>
      </c>
      <c r="AZ107">
        <v>3.5999998450279236E-2</v>
      </c>
      <c r="BA107">
        <v>1.093000054359436</v>
      </c>
      <c r="BB107">
        <v>11.255000114440918</v>
      </c>
      <c r="BC107">
        <v>2.0729999542236328</v>
      </c>
      <c r="BD107">
        <v>12.930000305175781</v>
      </c>
      <c r="BE107">
        <v>37.349998474121094</v>
      </c>
      <c r="BF107">
        <v>12</v>
      </c>
      <c r="BG107">
        <v>0.15700000524520874</v>
      </c>
      <c r="BH107">
        <v>4.619999885559082</v>
      </c>
      <c r="BI107">
        <v>1062</v>
      </c>
      <c r="BJ107">
        <v>22963</v>
      </c>
      <c r="BK107">
        <v>350</v>
      </c>
      <c r="BL107">
        <v>7623</v>
      </c>
      <c r="BM107">
        <v>111525</v>
      </c>
      <c r="BN107">
        <v>1376</v>
      </c>
      <c r="BO107">
        <v>32055</v>
      </c>
      <c r="BP107">
        <v>106488</v>
      </c>
      <c r="BQ107">
        <v>25184</v>
      </c>
      <c r="BR107">
        <v>683</v>
      </c>
      <c r="BS107">
        <v>5101</v>
      </c>
      <c r="BT107">
        <v>818</v>
      </c>
      <c r="BU107">
        <v>195</v>
      </c>
      <c r="BV107">
        <v>99</v>
      </c>
      <c r="BW107">
        <v>294</v>
      </c>
      <c r="BX107">
        <v>570</v>
      </c>
      <c r="BY107">
        <v>29</v>
      </c>
      <c r="BZ107">
        <v>253</v>
      </c>
      <c r="CA107">
        <v>770</v>
      </c>
      <c r="CB107">
        <v>127</v>
      </c>
      <c r="CC107">
        <v>190</v>
      </c>
      <c r="CD107">
        <v>91</v>
      </c>
      <c r="CE107">
        <v>765</v>
      </c>
      <c r="CF107">
        <v>166</v>
      </c>
      <c r="CG107">
        <v>82</v>
      </c>
      <c r="CH107">
        <v>219</v>
      </c>
      <c r="CI107">
        <v>549</v>
      </c>
      <c r="CJ107">
        <v>22</v>
      </c>
      <c r="CK107">
        <v>157</v>
      </c>
      <c r="CL107">
        <v>315</v>
      </c>
      <c r="CM107">
        <v>125</v>
      </c>
      <c r="CN107">
        <v>175</v>
      </c>
      <c r="CO107">
        <v>65</v>
      </c>
      <c r="CP107">
        <v>157.85499572753906</v>
      </c>
      <c r="CQ107">
        <v>12.046999931335449</v>
      </c>
      <c r="CR107">
        <v>9.0500001907348633</v>
      </c>
      <c r="CS107">
        <v>27.150999069213867</v>
      </c>
      <c r="CT107">
        <v>37.365001678466797</v>
      </c>
      <c r="CU107">
        <v>5.0460000038146973</v>
      </c>
      <c r="CV107">
        <v>20.669000625610352</v>
      </c>
      <c r="CW107">
        <v>56.714000701904297</v>
      </c>
      <c r="CX107">
        <v>12.557000160217285</v>
      </c>
      <c r="CY107">
        <v>12.434000015258789</v>
      </c>
      <c r="CZ107">
        <v>5.3239998817443848</v>
      </c>
      <c r="DA107">
        <v>-51.638999938964844</v>
      </c>
      <c r="DB107">
        <v>754.260009765625</v>
      </c>
      <c r="DC107">
        <v>8.4499998092651367</v>
      </c>
      <c r="DD107">
        <v>354.15200805664062</v>
      </c>
      <c r="DE107">
        <v>3694.702880859375</v>
      </c>
      <c r="DF107">
        <v>132.57699584960938</v>
      </c>
      <c r="DG107">
        <v>1585.1949462890625</v>
      </c>
      <c r="DH107">
        <v>5302.2109375</v>
      </c>
      <c r="DI107">
        <v>1248.56396484375</v>
      </c>
      <c r="DJ107">
        <v>10.333000183105469</v>
      </c>
      <c r="DK107">
        <v>164.74000549316406</v>
      </c>
      <c r="DL107">
        <v>84.999000549316406</v>
      </c>
      <c r="DM107">
        <v>134.59700012207031</v>
      </c>
      <c r="DN107">
        <v>151.44599914550781</v>
      </c>
      <c r="DO107">
        <v>119.83200073242188</v>
      </c>
      <c r="DP107">
        <v>107.56999969482422</v>
      </c>
      <c r="DQ107">
        <v>129.43499755859375</v>
      </c>
      <c r="DR107">
        <v>90.683998107910156</v>
      </c>
      <c r="DS107">
        <v>77.507003784179688</v>
      </c>
      <c r="DT107">
        <v>107.51300048828125</v>
      </c>
      <c r="DU107">
        <v>146.35200500488281</v>
      </c>
      <c r="DV107">
        <v>191.28300476074219</v>
      </c>
      <c r="DW107">
        <v>100</v>
      </c>
      <c r="DX107">
        <v>0.68000000715255737</v>
      </c>
      <c r="DY107">
        <v>13.630000114440918</v>
      </c>
      <c r="DZ107">
        <v>1.2799999713897705</v>
      </c>
      <c r="EA107">
        <v>0.30000001192092896</v>
      </c>
      <c r="EB107">
        <v>2.8499999046325684</v>
      </c>
      <c r="EC107">
        <v>0.56999999284744263</v>
      </c>
      <c r="ED107">
        <v>0.31000000238418579</v>
      </c>
      <c r="EE107">
        <v>0.63999998569488525</v>
      </c>
      <c r="EF107">
        <v>11.029999732971191</v>
      </c>
      <c r="EG107">
        <v>1.4700000286102295</v>
      </c>
      <c r="EH107">
        <v>207.48611450195312</v>
      </c>
      <c r="EI107">
        <v>49.37493896484375</v>
      </c>
      <c r="EJ107">
        <v>15.091443061828613</v>
      </c>
      <c r="EK107">
        <v>19.032625198364258</v>
      </c>
      <c r="EL107">
        <v>17.99650764465332</v>
      </c>
      <c r="EM107">
        <v>58.811252593994141</v>
      </c>
      <c r="EN107">
        <v>43.894962310791016</v>
      </c>
      <c r="EO107">
        <v>62.7938232421875</v>
      </c>
      <c r="EP107">
        <v>40.312206268310547</v>
      </c>
      <c r="EQ107">
        <v>51.937786102294922</v>
      </c>
      <c r="ER107">
        <v>62.534263610839844</v>
      </c>
    </row>
    <row r="108" spans="1:148" x14ac:dyDescent="0.2">
      <c r="A108">
        <v>2</v>
      </c>
      <c r="B108" t="s">
        <v>935</v>
      </c>
      <c r="C108" t="s">
        <v>936</v>
      </c>
      <c r="D108" t="s">
        <v>439</v>
      </c>
      <c r="E108" t="s">
        <v>937</v>
      </c>
      <c r="F108" t="s">
        <v>939</v>
      </c>
      <c r="G108">
        <v>15</v>
      </c>
      <c r="H108">
        <v>1.4840000339688686E-8</v>
      </c>
      <c r="I108">
        <v>1</v>
      </c>
      <c r="J108">
        <v>30.181699752807617</v>
      </c>
      <c r="K108">
        <v>-35.515499114990234</v>
      </c>
      <c r="L108">
        <v>10.220999717712402</v>
      </c>
      <c r="M108">
        <v>2048</v>
      </c>
      <c r="N108">
        <v>1536</v>
      </c>
      <c r="O108">
        <v>40.252998352050781</v>
      </c>
      <c r="P108">
        <v>4.8249998092651367</v>
      </c>
      <c r="Q108">
        <v>13.690999984741211</v>
      </c>
      <c r="R108">
        <v>9.9409999847412109</v>
      </c>
      <c r="S108">
        <v>0.13300000131130219</v>
      </c>
      <c r="T108">
        <v>10.513999938964844</v>
      </c>
      <c r="U108">
        <v>10.605999946594238</v>
      </c>
      <c r="V108">
        <v>2.4070000648498535</v>
      </c>
      <c r="W108">
        <v>1.0410000085830688</v>
      </c>
      <c r="X108">
        <v>-0.40799999237060547</v>
      </c>
      <c r="Y108">
        <v>3.9999999105930328E-2</v>
      </c>
      <c r="Z108">
        <v>93.20599365234375</v>
      </c>
      <c r="AA108">
        <v>-0.43774008750915527</v>
      </c>
      <c r="AB108">
        <v>10.665622711181641</v>
      </c>
      <c r="AC108">
        <v>4.2915694415569305E-2</v>
      </c>
      <c r="AD108">
        <v>1.1168810129165649</v>
      </c>
      <c r="AE108">
        <v>11.379096984863281</v>
      </c>
      <c r="AF108">
        <v>2.5824520587921143</v>
      </c>
      <c r="AG108">
        <v>14.688970565795898</v>
      </c>
      <c r="AH108">
        <v>43.1871337890625</v>
      </c>
      <c r="AI108">
        <v>11.280390739440918</v>
      </c>
      <c r="AJ108">
        <v>0.14269468188285828</v>
      </c>
      <c r="AK108">
        <v>5.1767053604125977</v>
      </c>
      <c r="AL108">
        <v>6.1543998718261719</v>
      </c>
      <c r="AM108">
        <v>2.467400074005127</v>
      </c>
      <c r="AN108">
        <v>0.20309999585151672</v>
      </c>
      <c r="AO108">
        <v>1.7374999523162842</v>
      </c>
      <c r="AP108">
        <v>0.71369999647140503</v>
      </c>
      <c r="AQ108">
        <v>2.396399974822998</v>
      </c>
      <c r="AR108">
        <v>1.2711000442504883</v>
      </c>
      <c r="AS108">
        <v>0.55479997396469116</v>
      </c>
      <c r="AT108">
        <v>1.7200000584125519E-2</v>
      </c>
      <c r="AU108">
        <v>-0.1988999992609024</v>
      </c>
      <c r="AV108">
        <v>1.0400000028312206E-2</v>
      </c>
      <c r="AW108">
        <v>23</v>
      </c>
      <c r="AX108">
        <v>-0.51399999856948853</v>
      </c>
      <c r="AY108">
        <v>9.8039999008178711</v>
      </c>
      <c r="AZ108">
        <v>3.9999999105930328E-2</v>
      </c>
      <c r="BA108">
        <v>1.0709999799728394</v>
      </c>
      <c r="BB108">
        <v>10.741999626159668</v>
      </c>
      <c r="BC108">
        <v>2.0969998836517334</v>
      </c>
      <c r="BD108">
        <v>14.015999794006348</v>
      </c>
      <c r="BE108">
        <v>38.070999145507812</v>
      </c>
      <c r="BF108">
        <v>9.9460000991821289</v>
      </c>
      <c r="BG108">
        <v>0.12700000405311584</v>
      </c>
      <c r="BH108">
        <v>4.434999942779541</v>
      </c>
      <c r="BI108">
        <v>847</v>
      </c>
      <c r="BJ108">
        <v>20098</v>
      </c>
      <c r="BK108">
        <v>370</v>
      </c>
      <c r="BL108">
        <v>7360</v>
      </c>
      <c r="BM108">
        <v>105510</v>
      </c>
      <c r="BN108">
        <v>1384</v>
      </c>
      <c r="BO108">
        <v>34404</v>
      </c>
      <c r="BP108">
        <v>107453</v>
      </c>
      <c r="BQ108">
        <v>20669</v>
      </c>
      <c r="BR108">
        <v>628</v>
      </c>
      <c r="BS108">
        <v>4848</v>
      </c>
      <c r="BT108">
        <v>724</v>
      </c>
      <c r="BU108">
        <v>166</v>
      </c>
      <c r="BV108">
        <v>79</v>
      </c>
      <c r="BW108">
        <v>266</v>
      </c>
      <c r="BX108">
        <v>564</v>
      </c>
      <c r="BY108">
        <v>36</v>
      </c>
      <c r="BZ108">
        <v>283</v>
      </c>
      <c r="CA108">
        <v>741</v>
      </c>
      <c r="CB108">
        <v>110</v>
      </c>
      <c r="CC108">
        <v>203</v>
      </c>
      <c r="CD108">
        <v>87</v>
      </c>
      <c r="CE108">
        <v>646</v>
      </c>
      <c r="CF108">
        <v>146</v>
      </c>
      <c r="CG108">
        <v>103</v>
      </c>
      <c r="CH108">
        <v>194</v>
      </c>
      <c r="CI108">
        <v>531</v>
      </c>
      <c r="CJ108">
        <v>21</v>
      </c>
      <c r="CK108">
        <v>144</v>
      </c>
      <c r="CL108">
        <v>287</v>
      </c>
      <c r="CM108">
        <v>90</v>
      </c>
      <c r="CN108">
        <v>147</v>
      </c>
      <c r="CO108">
        <v>57</v>
      </c>
      <c r="CP108">
        <v>136.31900024414062</v>
      </c>
      <c r="CQ108">
        <v>10.409999847412109</v>
      </c>
      <c r="CR108">
        <v>9.1000003814697266</v>
      </c>
      <c r="CS108">
        <v>24.440999984741211</v>
      </c>
      <c r="CT108">
        <v>36.601001739501953</v>
      </c>
      <c r="CU108">
        <v>5.5850000381469727</v>
      </c>
      <c r="CV108">
        <v>21.593999862670898</v>
      </c>
      <c r="CW108">
        <v>53.858001708984375</v>
      </c>
      <c r="CX108">
        <v>9.5719995498657227</v>
      </c>
      <c r="CY108">
        <v>12.664999961853027</v>
      </c>
      <c r="CZ108">
        <v>4.9429998397827148</v>
      </c>
      <c r="DA108">
        <v>-51.608001708984375</v>
      </c>
      <c r="DB108">
        <v>660.1929931640625</v>
      </c>
      <c r="DC108">
        <v>9.3999996185302734</v>
      </c>
      <c r="DD108">
        <v>343.70199584960938</v>
      </c>
      <c r="DE108">
        <v>3493.43408203125</v>
      </c>
      <c r="DF108">
        <v>132.83900451660156</v>
      </c>
      <c r="DG108">
        <v>1702.1929931640625</v>
      </c>
      <c r="DH108">
        <v>5353.94677734375</v>
      </c>
      <c r="DI108">
        <v>1025.1719970703125</v>
      </c>
      <c r="DJ108">
        <v>8.2690000534057617</v>
      </c>
      <c r="DK108">
        <v>156.68400573730469</v>
      </c>
      <c r="DL108">
        <v>84.999000549316406</v>
      </c>
      <c r="DM108">
        <v>134.6199951171875</v>
      </c>
      <c r="DN108">
        <v>151.44599914550781</v>
      </c>
      <c r="DO108">
        <v>119.83200073242188</v>
      </c>
      <c r="DP108">
        <v>107.56500244140625</v>
      </c>
      <c r="DQ108">
        <v>129.43400573730469</v>
      </c>
      <c r="DR108">
        <v>90.683998107910156</v>
      </c>
      <c r="DS108">
        <v>77.507003784179688</v>
      </c>
      <c r="DT108">
        <v>107.50800323486328</v>
      </c>
      <c r="DU108">
        <v>146.35200500488281</v>
      </c>
      <c r="DV108">
        <v>191.28700256347656</v>
      </c>
      <c r="DW108">
        <v>100</v>
      </c>
      <c r="DX108">
        <v>0.72000002861022949</v>
      </c>
      <c r="DY108">
        <v>12.5</v>
      </c>
      <c r="DZ108">
        <v>1.2999999523162842</v>
      </c>
      <c r="EA108">
        <v>0.31000000238418579</v>
      </c>
      <c r="EB108">
        <v>2.8599998950958252</v>
      </c>
      <c r="EC108">
        <v>0.55000001192092896</v>
      </c>
      <c r="ED108">
        <v>0.31000000238418579</v>
      </c>
      <c r="EE108">
        <v>0.70999997854232788</v>
      </c>
      <c r="EF108">
        <v>13.600000381469727</v>
      </c>
      <c r="EG108">
        <v>1.5</v>
      </c>
      <c r="EH108">
        <v>192.81378173828125</v>
      </c>
      <c r="EI108">
        <v>45.897861480712891</v>
      </c>
      <c r="EJ108">
        <v>15.133074760437012</v>
      </c>
      <c r="EK108">
        <v>18.057819366455078</v>
      </c>
      <c r="EL108">
        <v>17.811573028564453</v>
      </c>
      <c r="EM108">
        <v>61.872596740722656</v>
      </c>
      <c r="EN108">
        <v>44.866424560546875</v>
      </c>
      <c r="EO108">
        <v>61.192317962646484</v>
      </c>
      <c r="EP108">
        <v>35.196132659912109</v>
      </c>
      <c r="EQ108">
        <v>52.418018341064453</v>
      </c>
      <c r="ER108">
        <v>60.255172729492188</v>
      </c>
    </row>
    <row r="109" spans="1:148" x14ac:dyDescent="0.2">
      <c r="A109">
        <v>3</v>
      </c>
      <c r="B109" t="s">
        <v>935</v>
      </c>
      <c r="C109" t="s">
        <v>936</v>
      </c>
      <c r="D109" t="s">
        <v>439</v>
      </c>
      <c r="E109" t="s">
        <v>937</v>
      </c>
      <c r="F109" t="s">
        <v>940</v>
      </c>
      <c r="G109">
        <v>15</v>
      </c>
      <c r="H109">
        <v>1.4750000332242053E-8</v>
      </c>
      <c r="I109">
        <v>1</v>
      </c>
      <c r="J109">
        <v>29.822999954223633</v>
      </c>
      <c r="K109">
        <v>-35.430301666259766</v>
      </c>
      <c r="L109">
        <v>10.221500396728516</v>
      </c>
      <c r="M109">
        <v>2048</v>
      </c>
      <c r="N109">
        <v>1536</v>
      </c>
      <c r="O109">
        <v>39.308998107910156</v>
      </c>
      <c r="P109">
        <v>5.3330001831054688</v>
      </c>
      <c r="Q109">
        <v>13.081000328063965</v>
      </c>
      <c r="R109">
        <v>11.026000022888184</v>
      </c>
      <c r="S109">
        <v>0.14100000262260437</v>
      </c>
      <c r="T109">
        <v>12.642000198364258</v>
      </c>
      <c r="U109">
        <v>11.237000465393066</v>
      </c>
      <c r="V109">
        <v>2.4260001182556152</v>
      </c>
      <c r="W109">
        <v>0.96899998188018799</v>
      </c>
      <c r="X109">
        <v>-0.43700000643730164</v>
      </c>
      <c r="Y109">
        <v>1.7000000923871994E-2</v>
      </c>
      <c r="Z109">
        <v>95.924003601074219</v>
      </c>
      <c r="AA109">
        <v>-0.45556896924972534</v>
      </c>
      <c r="AB109">
        <v>11.494515419006348</v>
      </c>
      <c r="AC109">
        <v>1.7722364515066147E-2</v>
      </c>
      <c r="AD109">
        <v>1.0101746320724487</v>
      </c>
      <c r="AE109">
        <v>11.714482307434082</v>
      </c>
      <c r="AF109">
        <v>2.529085636138916</v>
      </c>
      <c r="AG109">
        <v>13.636837959289551</v>
      </c>
      <c r="AH109">
        <v>40.979312896728516</v>
      </c>
      <c r="AI109">
        <v>13.179183006286621</v>
      </c>
      <c r="AJ109">
        <v>0.14699135720729828</v>
      </c>
      <c r="AK109">
        <v>5.5596098899841309</v>
      </c>
      <c r="AL109">
        <v>5.9106001853942871</v>
      </c>
      <c r="AM109">
        <v>2.3183000087738037</v>
      </c>
      <c r="AN109">
        <v>0.1859000027179718</v>
      </c>
      <c r="AO109">
        <v>1.8105000257492065</v>
      </c>
      <c r="AP109">
        <v>0.70719999074935913</v>
      </c>
      <c r="AQ109">
        <v>2.8336999416351318</v>
      </c>
      <c r="AR109">
        <v>1.3866000175476074</v>
      </c>
      <c r="AS109">
        <v>0.6031000018119812</v>
      </c>
      <c r="AT109">
        <v>1.7999999225139618E-2</v>
      </c>
      <c r="AU109">
        <v>-0.20960000157356262</v>
      </c>
      <c r="AV109">
        <v>4.4999998062849045E-3</v>
      </c>
      <c r="AW109">
        <v>23</v>
      </c>
      <c r="AX109">
        <v>-0.55299997329711914</v>
      </c>
      <c r="AY109">
        <v>10.885000228881836</v>
      </c>
      <c r="AZ109">
        <v>1.7999999225139618E-2</v>
      </c>
      <c r="BA109">
        <v>0.99900001287460327</v>
      </c>
      <c r="BB109">
        <v>11.409999847412109</v>
      </c>
      <c r="BC109">
        <v>2.1010000705718994</v>
      </c>
      <c r="BD109">
        <v>13.199000358581543</v>
      </c>
      <c r="BE109">
        <v>37.006000518798828</v>
      </c>
      <c r="BF109">
        <v>11.906999588012695</v>
      </c>
      <c r="BG109">
        <v>0.13500000536441803</v>
      </c>
      <c r="BH109">
        <v>4.9099998474121094</v>
      </c>
      <c r="BI109">
        <v>972</v>
      </c>
      <c r="BJ109">
        <v>22136</v>
      </c>
      <c r="BK109">
        <v>285</v>
      </c>
      <c r="BL109">
        <v>6840</v>
      </c>
      <c r="BM109">
        <v>111296</v>
      </c>
      <c r="BN109">
        <v>1363</v>
      </c>
      <c r="BO109">
        <v>32219</v>
      </c>
      <c r="BP109">
        <v>103908</v>
      </c>
      <c r="BQ109">
        <v>24601</v>
      </c>
      <c r="BR109">
        <v>614</v>
      </c>
      <c r="BS109">
        <v>5295</v>
      </c>
      <c r="BT109">
        <v>785</v>
      </c>
      <c r="BU109">
        <v>161</v>
      </c>
      <c r="BV109">
        <v>108</v>
      </c>
      <c r="BW109">
        <v>255</v>
      </c>
      <c r="BX109">
        <v>559</v>
      </c>
      <c r="BY109">
        <v>30</v>
      </c>
      <c r="BZ109">
        <v>276</v>
      </c>
      <c r="CA109">
        <v>770</v>
      </c>
      <c r="CB109">
        <v>143</v>
      </c>
      <c r="CC109">
        <v>179</v>
      </c>
      <c r="CD109">
        <v>60</v>
      </c>
      <c r="CE109">
        <v>743</v>
      </c>
      <c r="CF109">
        <v>142</v>
      </c>
      <c r="CG109">
        <v>95</v>
      </c>
      <c r="CH109">
        <v>183</v>
      </c>
      <c r="CI109">
        <v>530</v>
      </c>
      <c r="CJ109">
        <v>12</v>
      </c>
      <c r="CK109">
        <v>135</v>
      </c>
      <c r="CL109">
        <v>290</v>
      </c>
      <c r="CM109">
        <v>111</v>
      </c>
      <c r="CN109">
        <v>165</v>
      </c>
      <c r="CO109">
        <v>64</v>
      </c>
      <c r="CP109">
        <v>152.4530029296875</v>
      </c>
      <c r="CQ109">
        <v>10.109000205993652</v>
      </c>
      <c r="CR109">
        <v>10.149999618530273</v>
      </c>
      <c r="CS109">
        <v>23.340999603271484</v>
      </c>
      <c r="CT109">
        <v>36.388999938964844</v>
      </c>
      <c r="CU109">
        <v>4.0619997978210449</v>
      </c>
      <c r="CV109">
        <v>20.798000335693359</v>
      </c>
      <c r="CW109">
        <v>55.5989990234375</v>
      </c>
      <c r="CX109">
        <v>12.013999938964844</v>
      </c>
      <c r="CY109">
        <v>11.715999603271484</v>
      </c>
      <c r="CZ109">
        <v>4.1139998435974121</v>
      </c>
      <c r="DA109">
        <v>-55.238998413085938</v>
      </c>
      <c r="DB109">
        <v>728.57000732421875</v>
      </c>
      <c r="DC109">
        <v>4.0999999046325684</v>
      </c>
      <c r="DD109">
        <v>318.78201293945312</v>
      </c>
      <c r="DE109">
        <v>3687.985107421875</v>
      </c>
      <c r="DF109">
        <v>132.26100158691406</v>
      </c>
      <c r="DG109">
        <v>1593.2979736328125</v>
      </c>
      <c r="DH109">
        <v>5172.66796875</v>
      </c>
      <c r="DI109">
        <v>1219.8690185546875</v>
      </c>
      <c r="DJ109">
        <v>8.7510004043579102</v>
      </c>
      <c r="DK109">
        <v>172.41799926757812</v>
      </c>
      <c r="DL109">
        <v>84.999000549316406</v>
      </c>
      <c r="DM109">
        <v>134.60499572753906</v>
      </c>
      <c r="DN109">
        <v>151.44599914550781</v>
      </c>
      <c r="DO109">
        <v>119.83200073242188</v>
      </c>
      <c r="DP109">
        <v>107.57499694824219</v>
      </c>
      <c r="DQ109">
        <v>129.46699523925781</v>
      </c>
      <c r="DR109">
        <v>90.683998107910156</v>
      </c>
      <c r="DS109">
        <v>77.507003784179688</v>
      </c>
      <c r="DT109">
        <v>107.51300048828125</v>
      </c>
      <c r="DU109">
        <v>146.35200500488281</v>
      </c>
      <c r="DV109">
        <v>191.22000122070312</v>
      </c>
      <c r="DW109">
        <v>100</v>
      </c>
      <c r="DX109">
        <v>0.68999999761581421</v>
      </c>
      <c r="DY109">
        <v>26.940000534057617</v>
      </c>
      <c r="DZ109">
        <v>1.3500000238418579</v>
      </c>
      <c r="EA109">
        <v>0.30000001192092896</v>
      </c>
      <c r="EB109">
        <v>2.8299999237060547</v>
      </c>
      <c r="EC109">
        <v>0.56999999284744263</v>
      </c>
      <c r="ED109">
        <v>0.31000000238418579</v>
      </c>
      <c r="EE109">
        <v>0.64999997615814209</v>
      </c>
      <c r="EF109">
        <v>12.470000267028809</v>
      </c>
      <c r="EG109">
        <v>1.4199999570846558</v>
      </c>
      <c r="EH109">
        <v>203.90499877929688</v>
      </c>
      <c r="EI109">
        <v>45.229438781738281</v>
      </c>
      <c r="EJ109">
        <v>15.982308387756348</v>
      </c>
      <c r="EK109">
        <v>17.646781921386719</v>
      </c>
      <c r="EL109">
        <v>17.759912490844727</v>
      </c>
      <c r="EM109">
        <v>52.766311645507812</v>
      </c>
      <c r="EN109">
        <v>44.031726837158203</v>
      </c>
      <c r="EO109">
        <v>62.173496246337891</v>
      </c>
      <c r="EP109">
        <v>39.43096923828125</v>
      </c>
      <c r="EQ109">
        <v>50.415916442871094</v>
      </c>
      <c r="ER109">
        <v>54.970691680908203</v>
      </c>
    </row>
    <row r="110" spans="1:148" x14ac:dyDescent="0.2">
      <c r="A110">
        <v>4</v>
      </c>
      <c r="B110" t="s">
        <v>935</v>
      </c>
      <c r="C110" t="s">
        <v>936</v>
      </c>
      <c r="D110" t="s">
        <v>941</v>
      </c>
      <c r="E110" t="s">
        <v>937</v>
      </c>
      <c r="F110" t="s">
        <v>942</v>
      </c>
      <c r="G110">
        <v>15</v>
      </c>
      <c r="H110">
        <v>1.4760000333069456E-8</v>
      </c>
      <c r="I110">
        <v>1</v>
      </c>
      <c r="J110">
        <v>-20.572200775146484</v>
      </c>
      <c r="K110">
        <v>30.675500869750977</v>
      </c>
      <c r="L110">
        <v>10.305500030517578</v>
      </c>
      <c r="M110">
        <v>2048</v>
      </c>
      <c r="N110">
        <v>1536</v>
      </c>
      <c r="O110">
        <v>42.383998870849609</v>
      </c>
      <c r="P110">
        <v>1.5379999876022339</v>
      </c>
      <c r="Q110">
        <v>10.293999671936035</v>
      </c>
      <c r="R110">
        <v>16.13800048828125</v>
      </c>
      <c r="S110">
        <v>0.53200000524520874</v>
      </c>
      <c r="T110">
        <v>10.385000228881836</v>
      </c>
      <c r="U110">
        <v>11.170999526977539</v>
      </c>
      <c r="V110">
        <v>1.3259999752044678</v>
      </c>
      <c r="W110">
        <v>1.3179999589920044</v>
      </c>
      <c r="X110">
        <v>-0.32899999618530273</v>
      </c>
      <c r="Y110">
        <v>6.8999998271465302E-2</v>
      </c>
      <c r="Z110">
        <v>94.949012756347656</v>
      </c>
      <c r="AA110">
        <v>-0.34650176763534546</v>
      </c>
      <c r="AB110">
        <v>16.996490478515625</v>
      </c>
      <c r="AC110">
        <v>7.2670578956604004E-2</v>
      </c>
      <c r="AD110">
        <v>1.3881133794784546</v>
      </c>
      <c r="AE110">
        <v>11.765261650085449</v>
      </c>
      <c r="AF110">
        <v>1.3965389728546143</v>
      </c>
      <c r="AG110">
        <v>10.841608047485352</v>
      </c>
      <c r="AH110">
        <v>44.638694763183594</v>
      </c>
      <c r="AI110">
        <v>10.93744945526123</v>
      </c>
      <c r="AJ110">
        <v>0.56030070781707764</v>
      </c>
      <c r="AK110">
        <v>1.619816780090332</v>
      </c>
      <c r="AL110">
        <v>6.5510001182556152</v>
      </c>
      <c r="AM110">
        <v>1.8753999471664429</v>
      </c>
      <c r="AN110">
        <v>0.25990000367164612</v>
      </c>
      <c r="AO110">
        <v>1.850100040435791</v>
      </c>
      <c r="AP110">
        <v>0.39739999175071716</v>
      </c>
      <c r="AQ110">
        <v>2.3928000926971436</v>
      </c>
      <c r="AR110">
        <v>2.0861001014709473</v>
      </c>
      <c r="AS110">
        <v>0.17880000174045563</v>
      </c>
      <c r="AT110">
        <v>6.9700002670288086E-2</v>
      </c>
      <c r="AU110">
        <v>-0.16179999709129333</v>
      </c>
      <c r="AV110">
        <v>1.8300000578165054E-2</v>
      </c>
      <c r="AW110">
        <v>23</v>
      </c>
      <c r="AX110">
        <v>-0.43399998545646667</v>
      </c>
      <c r="AY110">
        <v>16.003000259399414</v>
      </c>
      <c r="AZ110">
        <v>7.0000000298023224E-2</v>
      </c>
      <c r="BA110">
        <v>1.3580000400543213</v>
      </c>
      <c r="BB110">
        <v>11.328000068664551</v>
      </c>
      <c r="BC110">
        <v>1.1039999723434448</v>
      </c>
      <c r="BD110">
        <v>10.390999794006348</v>
      </c>
      <c r="BE110">
        <v>40.373001098632812</v>
      </c>
      <c r="BF110">
        <v>9.5939998626708984</v>
      </c>
      <c r="BG110">
        <v>0.5130000114440918</v>
      </c>
      <c r="BH110">
        <v>1.4229999780654907</v>
      </c>
      <c r="BI110">
        <v>1249</v>
      </c>
      <c r="BJ110">
        <v>32451</v>
      </c>
      <c r="BK110">
        <v>567</v>
      </c>
      <c r="BL110">
        <v>9151</v>
      </c>
      <c r="BM110">
        <v>110603</v>
      </c>
      <c r="BN110">
        <v>746</v>
      </c>
      <c r="BO110">
        <v>25459</v>
      </c>
      <c r="BP110">
        <v>113304</v>
      </c>
      <c r="BQ110">
        <v>19870</v>
      </c>
      <c r="BR110">
        <v>1344</v>
      </c>
      <c r="BS110">
        <v>1658</v>
      </c>
      <c r="BT110">
        <v>990</v>
      </c>
      <c r="BU110">
        <v>197</v>
      </c>
      <c r="BV110">
        <v>126</v>
      </c>
      <c r="BW110">
        <v>259</v>
      </c>
      <c r="BX110">
        <v>577</v>
      </c>
      <c r="BY110">
        <v>23</v>
      </c>
      <c r="BZ110">
        <v>250</v>
      </c>
      <c r="CA110">
        <v>792</v>
      </c>
      <c r="CB110">
        <v>135</v>
      </c>
      <c r="CC110">
        <v>177</v>
      </c>
      <c r="CD110">
        <v>87</v>
      </c>
      <c r="CE110">
        <v>717</v>
      </c>
      <c r="CF110">
        <v>152</v>
      </c>
      <c r="CG110">
        <v>114</v>
      </c>
      <c r="CH110">
        <v>198</v>
      </c>
      <c r="CI110">
        <v>528</v>
      </c>
      <c r="CJ110">
        <v>27</v>
      </c>
      <c r="CK110">
        <v>142</v>
      </c>
      <c r="CL110">
        <v>297</v>
      </c>
      <c r="CM110">
        <v>102</v>
      </c>
      <c r="CN110">
        <v>167</v>
      </c>
      <c r="CO110">
        <v>68</v>
      </c>
      <c r="CP110">
        <v>168.26100158691406</v>
      </c>
      <c r="CQ110">
        <v>11.654999732971191</v>
      </c>
      <c r="CR110">
        <v>12</v>
      </c>
      <c r="CS110">
        <v>24.070999145507812</v>
      </c>
      <c r="CT110">
        <v>36.983001708984375</v>
      </c>
      <c r="CU110">
        <v>5.0310001373291016</v>
      </c>
      <c r="CV110">
        <v>19.790000915527344</v>
      </c>
      <c r="CW110">
        <v>57.130001068115234</v>
      </c>
      <c r="CX110">
        <v>11.142999649047852</v>
      </c>
      <c r="CY110">
        <v>11.645000457763672</v>
      </c>
      <c r="CZ110">
        <v>5.2569999694824219</v>
      </c>
      <c r="DA110">
        <v>-43.338001251220703</v>
      </c>
      <c r="DB110">
        <v>1071.7919921875</v>
      </c>
      <c r="DC110">
        <v>16.35099983215332</v>
      </c>
      <c r="DD110">
        <v>433.69900512695312</v>
      </c>
      <c r="DE110">
        <v>3664.111083984375</v>
      </c>
      <c r="DF110">
        <v>69.575996398925781</v>
      </c>
      <c r="DG110">
        <v>1255.1240234375</v>
      </c>
      <c r="DH110">
        <v>5647.171875</v>
      </c>
      <c r="DI110">
        <v>983.552978515625</v>
      </c>
      <c r="DJ110">
        <v>33.157001495361328</v>
      </c>
      <c r="DK110">
        <v>50.01300048828125</v>
      </c>
      <c r="DL110">
        <v>84.999000549316406</v>
      </c>
      <c r="DM110">
        <v>134.60499572753906</v>
      </c>
      <c r="DN110">
        <v>151.44599914550781</v>
      </c>
      <c r="DO110">
        <v>119.83200073242188</v>
      </c>
      <c r="DP110">
        <v>107.55999755859375</v>
      </c>
      <c r="DQ110">
        <v>129.47200012207031</v>
      </c>
      <c r="DR110">
        <v>90.679000854492188</v>
      </c>
      <c r="DS110">
        <v>77.507003784179688</v>
      </c>
      <c r="DT110">
        <v>107.50299835205078</v>
      </c>
      <c r="DU110">
        <v>146.35200500488281</v>
      </c>
      <c r="DV110">
        <v>191.28300476074219</v>
      </c>
      <c r="DW110">
        <v>100</v>
      </c>
      <c r="DX110">
        <v>0.56000000238418579</v>
      </c>
      <c r="DY110">
        <v>8.6899995803833008</v>
      </c>
      <c r="DZ110">
        <v>1.1399999856948853</v>
      </c>
      <c r="EA110">
        <v>0.30000001192092896</v>
      </c>
      <c r="EB110">
        <v>4.059999942779541</v>
      </c>
      <c r="EC110">
        <v>0.63999998569488525</v>
      </c>
      <c r="ED110">
        <v>0.30000001192092896</v>
      </c>
      <c r="EE110">
        <v>0.72000002861022949</v>
      </c>
      <c r="EF110">
        <v>4.2600002288818359</v>
      </c>
      <c r="EG110">
        <v>2.8399999141693115</v>
      </c>
      <c r="EH110">
        <v>214.21585083007812</v>
      </c>
      <c r="EI110">
        <v>48.564983367919922</v>
      </c>
      <c r="EJ110">
        <v>17.377893447875977</v>
      </c>
      <c r="EK110">
        <v>17.920612335205078</v>
      </c>
      <c r="EL110">
        <v>17.904279708862305</v>
      </c>
      <c r="EM110">
        <v>58.723770141601562</v>
      </c>
      <c r="EN110">
        <v>42.951446533203125</v>
      </c>
      <c r="EO110">
        <v>63.023700714111328</v>
      </c>
      <c r="EP110">
        <v>37.974723815917969</v>
      </c>
      <c r="EQ110">
        <v>50.262924194335938</v>
      </c>
      <c r="ER110">
        <v>62.139537811279297</v>
      </c>
    </row>
    <row r="111" spans="1:148" x14ac:dyDescent="0.2">
      <c r="A111">
        <v>5</v>
      </c>
      <c r="B111" t="s">
        <v>935</v>
      </c>
      <c r="C111" t="s">
        <v>936</v>
      </c>
      <c r="D111" t="s">
        <v>943</v>
      </c>
      <c r="E111" t="s">
        <v>937</v>
      </c>
      <c r="F111" t="s">
        <v>944</v>
      </c>
      <c r="G111">
        <v>15</v>
      </c>
      <c r="H111">
        <v>1.4750000332242053E-8</v>
      </c>
      <c r="I111">
        <v>1</v>
      </c>
      <c r="J111">
        <v>-20.654699325561523</v>
      </c>
      <c r="K111">
        <v>30.594999313354492</v>
      </c>
      <c r="L111">
        <v>10.305500030517578</v>
      </c>
      <c r="M111">
        <v>2048</v>
      </c>
      <c r="N111">
        <v>1536</v>
      </c>
      <c r="O111">
        <v>42.360000610351562</v>
      </c>
      <c r="P111">
        <v>1.7450000047683716</v>
      </c>
      <c r="Q111">
        <v>10.348999977111816</v>
      </c>
      <c r="R111">
        <v>16.052999496459961</v>
      </c>
      <c r="S111">
        <v>0.53799998760223389</v>
      </c>
      <c r="T111">
        <v>10.461999893188477</v>
      </c>
      <c r="U111">
        <v>11.154000282287598</v>
      </c>
      <c r="V111">
        <v>1.6210000514984131</v>
      </c>
      <c r="W111">
        <v>1.3450000286102295</v>
      </c>
      <c r="X111">
        <v>-0.33399999141693115</v>
      </c>
      <c r="Y111">
        <v>7.1999996900558472E-2</v>
      </c>
      <c r="Z111">
        <v>95.490013122558594</v>
      </c>
      <c r="AA111">
        <v>-0.3497748076915741</v>
      </c>
      <c r="AB111">
        <v>16.811182022094727</v>
      </c>
      <c r="AC111">
        <v>7.5400553643703461E-2</v>
      </c>
      <c r="AD111">
        <v>1.4085242748260498</v>
      </c>
      <c r="AE111">
        <v>11.680802345275879</v>
      </c>
      <c r="AF111">
        <v>1.6975598335266113</v>
      </c>
      <c r="AG111">
        <v>10.837782859802246</v>
      </c>
      <c r="AH111">
        <v>44.360660552978516</v>
      </c>
      <c r="AI111">
        <v>10.956119537353516</v>
      </c>
      <c r="AJ111">
        <v>0.56340968608856201</v>
      </c>
      <c r="AK111">
        <v>1.8274161815643311</v>
      </c>
      <c r="AL111">
        <v>6.5167999267578125</v>
      </c>
      <c r="AM111">
        <v>1.8767000436782837</v>
      </c>
      <c r="AN111">
        <v>0.26409998536109924</v>
      </c>
      <c r="AO111">
        <v>1.8387000560760498</v>
      </c>
      <c r="AP111">
        <v>0.48339998722076416</v>
      </c>
      <c r="AQ111">
        <v>2.3993000984191895</v>
      </c>
      <c r="AR111">
        <v>2.065500020980835</v>
      </c>
      <c r="AS111">
        <v>0.20200000703334808</v>
      </c>
      <c r="AT111">
        <v>7.0100001990795135E-2</v>
      </c>
      <c r="AU111">
        <v>-0.16329999268054962</v>
      </c>
      <c r="AV111">
        <v>1.8799999728798866E-2</v>
      </c>
      <c r="AW111">
        <v>23</v>
      </c>
      <c r="AX111">
        <v>-0.43999999761581421</v>
      </c>
      <c r="AY111">
        <v>15.918000221252441</v>
      </c>
      <c r="AZ111">
        <v>7.2999998927116394E-2</v>
      </c>
      <c r="BA111">
        <v>1.3869999647140503</v>
      </c>
      <c r="BB111">
        <v>11.312999725341797</v>
      </c>
      <c r="BC111">
        <v>1.3519999980926514</v>
      </c>
      <c r="BD111">
        <v>10.437000274658203</v>
      </c>
      <c r="BE111">
        <v>40.328998565673828</v>
      </c>
      <c r="BF111">
        <v>9.6510000228881836</v>
      </c>
      <c r="BG111">
        <v>0.51899999380111694</v>
      </c>
      <c r="BH111">
        <v>1.6150000095367432</v>
      </c>
      <c r="BI111">
        <v>1217</v>
      </c>
      <c r="BJ111">
        <v>32246</v>
      </c>
      <c r="BK111">
        <v>541</v>
      </c>
      <c r="BL111">
        <v>9351</v>
      </c>
      <c r="BM111">
        <v>110341</v>
      </c>
      <c r="BN111">
        <v>899</v>
      </c>
      <c r="BO111">
        <v>25587</v>
      </c>
      <c r="BP111">
        <v>113143</v>
      </c>
      <c r="BQ111">
        <v>19973</v>
      </c>
      <c r="BR111">
        <v>1403</v>
      </c>
      <c r="BS111">
        <v>1849</v>
      </c>
      <c r="BT111">
        <v>908</v>
      </c>
      <c r="BU111">
        <v>180</v>
      </c>
      <c r="BV111">
        <v>104</v>
      </c>
      <c r="BW111">
        <v>265</v>
      </c>
      <c r="BX111">
        <v>532</v>
      </c>
      <c r="BY111">
        <v>31</v>
      </c>
      <c r="BZ111">
        <v>275</v>
      </c>
      <c r="CA111">
        <v>799</v>
      </c>
      <c r="CB111">
        <v>136</v>
      </c>
      <c r="CC111">
        <v>202</v>
      </c>
      <c r="CD111">
        <v>82</v>
      </c>
      <c r="CE111">
        <v>761</v>
      </c>
      <c r="CF111">
        <v>155</v>
      </c>
      <c r="CG111">
        <v>100</v>
      </c>
      <c r="CH111">
        <v>224</v>
      </c>
      <c r="CI111">
        <v>534</v>
      </c>
      <c r="CJ111">
        <v>18</v>
      </c>
      <c r="CK111">
        <v>149</v>
      </c>
      <c r="CL111">
        <v>330</v>
      </c>
      <c r="CM111">
        <v>101</v>
      </c>
      <c r="CN111">
        <v>188</v>
      </c>
      <c r="CO111">
        <v>63</v>
      </c>
      <c r="CP111">
        <v>165.60499572753906</v>
      </c>
      <c r="CQ111">
        <v>11.178999900817871</v>
      </c>
      <c r="CR111">
        <v>10.199999809265137</v>
      </c>
      <c r="CS111">
        <v>25.270999908447266</v>
      </c>
      <c r="CT111">
        <v>35.528999328613281</v>
      </c>
      <c r="CU111">
        <v>4.8000001907348633</v>
      </c>
      <c r="CV111">
        <v>21.422000885009766</v>
      </c>
      <c r="CW111">
        <v>58.990001678466797</v>
      </c>
      <c r="CX111">
        <v>11.100000381469727</v>
      </c>
      <c r="CY111">
        <v>13.25</v>
      </c>
      <c r="CZ111">
        <v>4.9239997863769531</v>
      </c>
      <c r="DA111">
        <v>-43.882999420166016</v>
      </c>
      <c r="DB111">
        <v>1065.4119873046875</v>
      </c>
      <c r="DC111">
        <v>16.85099983215332</v>
      </c>
      <c r="DD111">
        <v>442.50900268554688</v>
      </c>
      <c r="DE111">
        <v>3656.763916015625</v>
      </c>
      <c r="DF111">
        <v>85.110000610351562</v>
      </c>
      <c r="DG111">
        <v>1259.9119873046875</v>
      </c>
      <c r="DH111">
        <v>5637.15087890625</v>
      </c>
      <c r="DI111">
        <v>988.75799560546875</v>
      </c>
      <c r="DJ111">
        <v>33.519001007080078</v>
      </c>
      <c r="DK111">
        <v>56.713001251220703</v>
      </c>
      <c r="DL111">
        <v>84.999000549316406</v>
      </c>
      <c r="DM111">
        <v>134.61199951171875</v>
      </c>
      <c r="DN111">
        <v>151.44599914550781</v>
      </c>
      <c r="DO111">
        <v>119.83200073242188</v>
      </c>
      <c r="DP111">
        <v>107.58000183105469</v>
      </c>
      <c r="DQ111">
        <v>129.47200012207031</v>
      </c>
      <c r="DR111">
        <v>90.674003601074219</v>
      </c>
      <c r="DS111">
        <v>77.507003784179688</v>
      </c>
      <c r="DT111">
        <v>107.51300048828125</v>
      </c>
      <c r="DU111">
        <v>146.35200500488281</v>
      </c>
      <c r="DV111">
        <v>191.28300476074219</v>
      </c>
      <c r="DW111">
        <v>100</v>
      </c>
      <c r="DX111">
        <v>0.56999999284744263</v>
      </c>
      <c r="DY111">
        <v>8.1000003814697266</v>
      </c>
      <c r="DZ111">
        <v>1.1299999952316284</v>
      </c>
      <c r="EA111">
        <v>0.30000001192092896</v>
      </c>
      <c r="EB111">
        <v>3.6099998950958252</v>
      </c>
      <c r="EC111">
        <v>0.63999998569488525</v>
      </c>
      <c r="ED111">
        <v>0.30000001192092896</v>
      </c>
      <c r="EE111">
        <v>0.72000002861022949</v>
      </c>
      <c r="EF111">
        <v>4.3600001335144043</v>
      </c>
      <c r="EG111">
        <v>2.630000114440918</v>
      </c>
      <c r="EH111">
        <v>212.51841735839844</v>
      </c>
      <c r="EI111">
        <v>47.56292724609375</v>
      </c>
      <c r="EJ111">
        <v>16.021625518798828</v>
      </c>
      <c r="EK111">
        <v>18.361873626708984</v>
      </c>
      <c r="EL111">
        <v>17.548793792724609</v>
      </c>
      <c r="EM111">
        <v>57.359771728515625</v>
      </c>
      <c r="EN111">
        <v>44.687381744384766</v>
      </c>
      <c r="EO111">
        <v>64.041427612304688</v>
      </c>
      <c r="EP111">
        <v>37.901386260986328</v>
      </c>
      <c r="EQ111">
        <v>53.614955902099609</v>
      </c>
      <c r="ER111">
        <v>60.139255523681641</v>
      </c>
    </row>
    <row r="112" spans="1:148" x14ac:dyDescent="0.2">
      <c r="A112">
        <v>6</v>
      </c>
      <c r="B112" t="s">
        <v>935</v>
      </c>
      <c r="C112" t="s">
        <v>936</v>
      </c>
      <c r="D112" t="s">
        <v>945</v>
      </c>
      <c r="E112" t="s">
        <v>937</v>
      </c>
      <c r="F112" t="s">
        <v>946</v>
      </c>
      <c r="G112">
        <v>15</v>
      </c>
      <c r="H112">
        <v>1.4750000332242053E-8</v>
      </c>
      <c r="I112">
        <v>1</v>
      </c>
      <c r="J112">
        <v>-21.036800384521484</v>
      </c>
      <c r="K112">
        <v>30.252099990844727</v>
      </c>
      <c r="L112">
        <v>10.305500030517578</v>
      </c>
      <c r="M112">
        <v>2048</v>
      </c>
      <c r="N112">
        <v>1536</v>
      </c>
      <c r="O112">
        <v>42.625</v>
      </c>
      <c r="P112">
        <v>1.5149999856948853</v>
      </c>
      <c r="Q112">
        <v>10.078000068664551</v>
      </c>
      <c r="R112">
        <v>16.156999588012695</v>
      </c>
      <c r="S112">
        <v>0.55199998617172241</v>
      </c>
      <c r="T112">
        <v>10.829000473022461</v>
      </c>
      <c r="U112">
        <v>11.005000114440918</v>
      </c>
      <c r="V112">
        <v>1.5590000152587891</v>
      </c>
      <c r="W112">
        <v>1.2920000553131104</v>
      </c>
      <c r="X112">
        <v>-0.28600001335144043</v>
      </c>
      <c r="Y112">
        <v>7.9999998211860657E-2</v>
      </c>
      <c r="Z112">
        <v>95.508003234863281</v>
      </c>
      <c r="AA112">
        <v>-0.29945135116577148</v>
      </c>
      <c r="AB112">
        <v>16.916906356811523</v>
      </c>
      <c r="AC112">
        <v>8.3762608468532562E-2</v>
      </c>
      <c r="AD112">
        <v>1.3527662754058838</v>
      </c>
      <c r="AE112">
        <v>11.522594451904297</v>
      </c>
      <c r="AF112">
        <v>1.6323240995407104</v>
      </c>
      <c r="AG112">
        <v>10.551995277404785</v>
      </c>
      <c r="AH112">
        <v>44.629768371582031</v>
      </c>
      <c r="AI112">
        <v>11.33831787109375</v>
      </c>
      <c r="AJ112">
        <v>0.57796204090118408</v>
      </c>
      <c r="AK112">
        <v>1.5862544775009155</v>
      </c>
      <c r="AL112">
        <v>6.5534000396728516</v>
      </c>
      <c r="AM112">
        <v>1.8264000415802002</v>
      </c>
      <c r="AN112">
        <v>0.25350001454353333</v>
      </c>
      <c r="AO112">
        <v>1.812999963760376</v>
      </c>
      <c r="AP112">
        <v>0.46480000019073486</v>
      </c>
      <c r="AQ112">
        <v>2.4818999767303467</v>
      </c>
      <c r="AR112">
        <v>2.0775001049041748</v>
      </c>
      <c r="AS112">
        <v>0.17509999871253967</v>
      </c>
      <c r="AT112">
        <v>7.1900002658367157E-2</v>
      </c>
      <c r="AU112">
        <v>-0.13989999890327454</v>
      </c>
      <c r="AV112">
        <v>2.0899999886751175E-2</v>
      </c>
      <c r="AW112">
        <v>23</v>
      </c>
      <c r="AX112">
        <v>-0.37900000810623169</v>
      </c>
      <c r="AY112">
        <v>16.020999908447266</v>
      </c>
      <c r="AZ112">
        <v>8.1000000238418579E-2</v>
      </c>
      <c r="BA112">
        <v>1.3309999704360962</v>
      </c>
      <c r="BB112">
        <v>11.157999992370605</v>
      </c>
      <c r="BC112">
        <v>1.3009999990463257</v>
      </c>
      <c r="BD112">
        <v>10.145000457763672</v>
      </c>
      <c r="BE112">
        <v>40.576000213623047</v>
      </c>
      <c r="BF112">
        <v>9.9960002899169922</v>
      </c>
      <c r="BG112">
        <v>0.53200000524520874</v>
      </c>
      <c r="BH112">
        <v>1.4019999504089355</v>
      </c>
      <c r="BI112">
        <v>1306</v>
      </c>
      <c r="BJ112">
        <v>32435</v>
      </c>
      <c r="BK112">
        <v>570</v>
      </c>
      <c r="BL112">
        <v>8986</v>
      </c>
      <c r="BM112">
        <v>108910</v>
      </c>
      <c r="BN112">
        <v>864</v>
      </c>
      <c r="BO112">
        <v>24873</v>
      </c>
      <c r="BP112">
        <v>113852</v>
      </c>
      <c r="BQ112">
        <v>20675</v>
      </c>
      <c r="BR112">
        <v>1415</v>
      </c>
      <c r="BS112">
        <v>1620</v>
      </c>
      <c r="BT112">
        <v>993</v>
      </c>
      <c r="BU112">
        <v>179</v>
      </c>
      <c r="BV112">
        <v>103</v>
      </c>
      <c r="BW112">
        <v>267</v>
      </c>
      <c r="BX112">
        <v>578</v>
      </c>
      <c r="BY112">
        <v>29</v>
      </c>
      <c r="BZ112">
        <v>282</v>
      </c>
      <c r="CA112">
        <v>809</v>
      </c>
      <c r="CB112">
        <v>138</v>
      </c>
      <c r="CC112">
        <v>195</v>
      </c>
      <c r="CD112">
        <v>70</v>
      </c>
      <c r="CE112">
        <v>716</v>
      </c>
      <c r="CF112">
        <v>139</v>
      </c>
      <c r="CG112">
        <v>92</v>
      </c>
      <c r="CH112">
        <v>203</v>
      </c>
      <c r="CI112">
        <v>545</v>
      </c>
      <c r="CJ112">
        <v>17</v>
      </c>
      <c r="CK112">
        <v>131</v>
      </c>
      <c r="CL112">
        <v>348</v>
      </c>
      <c r="CM112">
        <v>98</v>
      </c>
      <c r="CN112">
        <v>181</v>
      </c>
      <c r="CO112">
        <v>74</v>
      </c>
      <c r="CP112">
        <v>168.42500305175781</v>
      </c>
      <c r="CQ112">
        <v>10.619000434875488</v>
      </c>
      <c r="CR112">
        <v>9.75</v>
      </c>
      <c r="CS112">
        <v>24.781000137329102</v>
      </c>
      <c r="CT112">
        <v>37.534999847412109</v>
      </c>
      <c r="CU112">
        <v>4.5079998970031738</v>
      </c>
      <c r="CV112">
        <v>20.916000366210938</v>
      </c>
      <c r="CW112">
        <v>60.347000122070312</v>
      </c>
      <c r="CX112">
        <v>10.942999839782715</v>
      </c>
      <c r="CY112">
        <v>12.782999992370605</v>
      </c>
      <c r="CZ112">
        <v>4.7810001373291016</v>
      </c>
      <c r="DA112">
        <v>-37.799999237060547</v>
      </c>
      <c r="DB112">
        <v>1072.2919921875</v>
      </c>
      <c r="DC112">
        <v>18.750999450683594</v>
      </c>
      <c r="DD112">
        <v>424.73098754882812</v>
      </c>
      <c r="DE112">
        <v>3606.68994140625</v>
      </c>
      <c r="DF112">
        <v>81.9010009765625</v>
      </c>
      <c r="DG112">
        <v>1224.6090087890625</v>
      </c>
      <c r="DH112">
        <v>5671.73583984375</v>
      </c>
      <c r="DI112">
        <v>1024.10205078125</v>
      </c>
      <c r="DJ112">
        <v>34.386001586914062</v>
      </c>
      <c r="DK112">
        <v>49.222000122070312</v>
      </c>
      <c r="DL112">
        <v>84.999000549316406</v>
      </c>
      <c r="DM112">
        <v>134.60499572753906</v>
      </c>
      <c r="DN112">
        <v>151.44599914550781</v>
      </c>
      <c r="DO112">
        <v>119.83200073242188</v>
      </c>
      <c r="DP112">
        <v>107.55500030517578</v>
      </c>
      <c r="DQ112">
        <v>129.47200012207031</v>
      </c>
      <c r="DR112">
        <v>90.683998107910156</v>
      </c>
      <c r="DS112">
        <v>77.507003784179688</v>
      </c>
      <c r="DT112">
        <v>107.50800323486328</v>
      </c>
      <c r="DU112">
        <v>146.35200500488281</v>
      </c>
      <c r="DV112">
        <v>191.28300476074219</v>
      </c>
      <c r="DW112">
        <v>100</v>
      </c>
      <c r="DX112">
        <v>0.56000000238418579</v>
      </c>
      <c r="DY112">
        <v>7.380000114440918</v>
      </c>
      <c r="DZ112">
        <v>1.1499999761581421</v>
      </c>
      <c r="EA112">
        <v>0.31000000238418579</v>
      </c>
      <c r="EB112">
        <v>3.6800000667572021</v>
      </c>
      <c r="EC112">
        <v>0.64999997615814209</v>
      </c>
      <c r="ED112">
        <v>0.30000001192092896</v>
      </c>
      <c r="EE112">
        <v>0.70999997854232788</v>
      </c>
      <c r="EF112">
        <v>4.2399997711181641</v>
      </c>
      <c r="EG112">
        <v>2.8499999046325684</v>
      </c>
      <c r="EH112">
        <v>214.32023620605469</v>
      </c>
      <c r="EI112">
        <v>46.356315612792969</v>
      </c>
      <c r="EJ112">
        <v>15.66422176361084</v>
      </c>
      <c r="EK112">
        <v>18.182985305786133</v>
      </c>
      <c r="EL112">
        <v>18.03740119934082</v>
      </c>
      <c r="EM112">
        <v>55.587699890136719</v>
      </c>
      <c r="EN112">
        <v>44.156455993652344</v>
      </c>
      <c r="EO112">
        <v>64.773841857910156</v>
      </c>
      <c r="EP112">
        <v>37.632389068603516</v>
      </c>
      <c r="EQ112">
        <v>52.661640167236328</v>
      </c>
      <c r="ER112">
        <v>59.259563446044922</v>
      </c>
    </row>
    <row r="113" spans="1:148" x14ac:dyDescent="0.2">
      <c r="A113">
        <v>7</v>
      </c>
      <c r="B113" t="s">
        <v>935</v>
      </c>
      <c r="C113" t="s">
        <v>936</v>
      </c>
      <c r="D113" t="s">
        <v>947</v>
      </c>
      <c r="E113" t="s">
        <v>937</v>
      </c>
      <c r="F113" t="s">
        <v>948</v>
      </c>
      <c r="G113">
        <v>15</v>
      </c>
      <c r="H113">
        <v>1.4750000332242053E-8</v>
      </c>
      <c r="I113">
        <v>1</v>
      </c>
      <c r="J113">
        <v>-21.440000534057617</v>
      </c>
      <c r="K113">
        <v>29.89430046081543</v>
      </c>
      <c r="L113">
        <v>10.305999755859375</v>
      </c>
      <c r="M113">
        <v>2048</v>
      </c>
      <c r="N113">
        <v>1536</v>
      </c>
      <c r="O113">
        <v>42.599998474121094</v>
      </c>
      <c r="P113">
        <v>1.7610000371932983</v>
      </c>
      <c r="Q113">
        <v>9.7869997024536133</v>
      </c>
      <c r="R113">
        <v>15.979999542236328</v>
      </c>
      <c r="S113">
        <v>0.49900001287460327</v>
      </c>
      <c r="T113">
        <v>10.684000015258789</v>
      </c>
      <c r="U113">
        <v>11.135000228881836</v>
      </c>
      <c r="V113">
        <v>1.5729999542236328</v>
      </c>
      <c r="W113">
        <v>1.2960000038146973</v>
      </c>
      <c r="X113">
        <v>-0.2720000147819519</v>
      </c>
      <c r="Y113">
        <v>0.10000000149011612</v>
      </c>
      <c r="Z113">
        <v>95.235000610351562</v>
      </c>
      <c r="AA113">
        <v>-0.28560930490493774</v>
      </c>
      <c r="AB113">
        <v>16.779544830322266</v>
      </c>
      <c r="AC113">
        <v>0.10500341653823853</v>
      </c>
      <c r="AD113">
        <v>1.3608442544937134</v>
      </c>
      <c r="AE113">
        <v>11.692130088806152</v>
      </c>
      <c r="AF113">
        <v>1.6517035961151123</v>
      </c>
      <c r="AG113">
        <v>10.276683807373047</v>
      </c>
      <c r="AH113">
        <v>44.731452941894531</v>
      </c>
      <c r="AI113">
        <v>11.218564033508301</v>
      </c>
      <c r="AJ113">
        <v>0.52396702766418457</v>
      </c>
      <c r="AK113">
        <v>1.8491100072860718</v>
      </c>
      <c r="AL113">
        <v>6.5693001747131348</v>
      </c>
      <c r="AM113">
        <v>1.7789000272750854</v>
      </c>
      <c r="AN113">
        <v>0.25499999523162842</v>
      </c>
      <c r="AO113">
        <v>1.8400000333786011</v>
      </c>
      <c r="AP113">
        <v>0.47029998898506165</v>
      </c>
      <c r="AQ113">
        <v>2.4560000896453857</v>
      </c>
      <c r="AR113">
        <v>2.0608999729156494</v>
      </c>
      <c r="AS113">
        <v>0.20419999957084656</v>
      </c>
      <c r="AT113">
        <v>6.5200001001358032E-2</v>
      </c>
      <c r="AU113">
        <v>-0.1331000030040741</v>
      </c>
      <c r="AV113">
        <v>2.6100000366568565E-2</v>
      </c>
      <c r="AW113">
        <v>23</v>
      </c>
      <c r="AX113">
        <v>-0.3580000102519989</v>
      </c>
      <c r="AY113">
        <v>15.843000411987305</v>
      </c>
      <c r="AZ113">
        <v>0.10100000351667404</v>
      </c>
      <c r="BA113">
        <v>1.3350000381469727</v>
      </c>
      <c r="BB113">
        <v>11.293000221252441</v>
      </c>
      <c r="BC113">
        <v>1.312000036239624</v>
      </c>
      <c r="BD113">
        <v>9.8570003509521484</v>
      </c>
      <c r="BE113">
        <v>40.617000579833984</v>
      </c>
      <c r="BF113">
        <v>9.8599996566772461</v>
      </c>
      <c r="BG113">
        <v>0.48100000619888306</v>
      </c>
      <c r="BH113">
        <v>1.6289999485015869</v>
      </c>
      <c r="BI113">
        <v>1267</v>
      </c>
      <c r="BJ113">
        <v>32107</v>
      </c>
      <c r="BK113">
        <v>657</v>
      </c>
      <c r="BL113">
        <v>9010</v>
      </c>
      <c r="BM113">
        <v>110209</v>
      </c>
      <c r="BN113">
        <v>872</v>
      </c>
      <c r="BO113">
        <v>24164</v>
      </c>
      <c r="BP113">
        <v>113902</v>
      </c>
      <c r="BQ113">
        <v>20410</v>
      </c>
      <c r="BR113">
        <v>1305</v>
      </c>
      <c r="BS113">
        <v>1875</v>
      </c>
      <c r="BT113">
        <v>936</v>
      </c>
      <c r="BU113">
        <v>193</v>
      </c>
      <c r="BV113">
        <v>97</v>
      </c>
      <c r="BW113">
        <v>258</v>
      </c>
      <c r="BX113">
        <v>591</v>
      </c>
      <c r="BY113">
        <v>23</v>
      </c>
      <c r="BZ113">
        <v>241</v>
      </c>
      <c r="CA113">
        <v>794</v>
      </c>
      <c r="CB113">
        <v>137</v>
      </c>
      <c r="CC113">
        <v>189</v>
      </c>
      <c r="CD113">
        <v>86</v>
      </c>
      <c r="CE113">
        <v>709</v>
      </c>
      <c r="CF113">
        <v>154</v>
      </c>
      <c r="CG113">
        <v>91</v>
      </c>
      <c r="CH113">
        <v>218</v>
      </c>
      <c r="CI113">
        <v>533</v>
      </c>
      <c r="CJ113">
        <v>23</v>
      </c>
      <c r="CK113">
        <v>157</v>
      </c>
      <c r="CL113">
        <v>295</v>
      </c>
      <c r="CM113">
        <v>108</v>
      </c>
      <c r="CN113">
        <v>178</v>
      </c>
      <c r="CO113">
        <v>71</v>
      </c>
      <c r="CP113">
        <v>162.47599792480469</v>
      </c>
      <c r="CQ113">
        <v>11.585000038146973</v>
      </c>
      <c r="CR113">
        <v>9.3999996185302734</v>
      </c>
      <c r="CS113">
        <v>24.60099983215332</v>
      </c>
      <c r="CT113">
        <v>37.644001007080078</v>
      </c>
      <c r="CU113">
        <v>4.5999999046325684</v>
      </c>
      <c r="CV113">
        <v>20.048000335693359</v>
      </c>
      <c r="CW113">
        <v>57.152000427246094</v>
      </c>
      <c r="CX113">
        <v>11.628999710083008</v>
      </c>
      <c r="CY113">
        <v>12.430000305175781</v>
      </c>
      <c r="CZ113">
        <v>5.304999828338623</v>
      </c>
      <c r="DA113">
        <v>-35.752998352050781</v>
      </c>
      <c r="DB113">
        <v>1060.3580322265625</v>
      </c>
      <c r="DC113">
        <v>23.451000213623047</v>
      </c>
      <c r="DD113">
        <v>426.11300659179688</v>
      </c>
      <c r="DE113">
        <v>3650.215087890625</v>
      </c>
      <c r="DF113">
        <v>82.609001159667969</v>
      </c>
      <c r="DG113">
        <v>1189.9210205078125</v>
      </c>
      <c r="DH113">
        <v>5677.4658203125</v>
      </c>
      <c r="DI113">
        <v>1010.1329956054688</v>
      </c>
      <c r="DJ113">
        <v>31.072000503540039</v>
      </c>
      <c r="DK113">
        <v>57.199001312255859</v>
      </c>
      <c r="DL113">
        <v>84.999000549316406</v>
      </c>
      <c r="DM113">
        <v>134.61599731445312</v>
      </c>
      <c r="DN113">
        <v>151.44599914550781</v>
      </c>
      <c r="DO113">
        <v>119.83200073242188</v>
      </c>
      <c r="DP113">
        <v>107.55999755859375</v>
      </c>
      <c r="DQ113">
        <v>129.47200012207031</v>
      </c>
      <c r="DR113">
        <v>90.689002990722656</v>
      </c>
      <c r="DS113">
        <v>77.507003784179688</v>
      </c>
      <c r="DT113">
        <v>107.50299835205078</v>
      </c>
      <c r="DU113">
        <v>146.35200500488281</v>
      </c>
      <c r="DV113">
        <v>191.28300476074219</v>
      </c>
      <c r="DW113">
        <v>100</v>
      </c>
      <c r="DX113">
        <v>0.56999999284744263</v>
      </c>
      <c r="DY113">
        <v>6.1999998092651367</v>
      </c>
      <c r="DZ113">
        <v>1.1499999761581421</v>
      </c>
      <c r="EA113">
        <v>0.31000000238418579</v>
      </c>
      <c r="EB113">
        <v>3.6700000762939453</v>
      </c>
      <c r="EC113">
        <v>0.6600000262260437</v>
      </c>
      <c r="ED113">
        <v>0.30000001192092896</v>
      </c>
      <c r="EE113">
        <v>0.70999997854232788</v>
      </c>
      <c r="EF113">
        <v>4.5399999618530273</v>
      </c>
      <c r="EG113">
        <v>2.630000114440918</v>
      </c>
      <c r="EH113">
        <v>210.50114440917969</v>
      </c>
      <c r="EI113">
        <v>48.418926239013672</v>
      </c>
      <c r="EJ113">
        <v>15.380497932434082</v>
      </c>
      <c r="EK113">
        <v>18.116828918457031</v>
      </c>
      <c r="EL113">
        <v>18.063573837280273</v>
      </c>
      <c r="EM113">
        <v>56.152065277099609</v>
      </c>
      <c r="EN113">
        <v>43.230518341064453</v>
      </c>
      <c r="EO113">
        <v>63.035839080810547</v>
      </c>
      <c r="EP113">
        <v>38.794017791748047</v>
      </c>
      <c r="EQ113">
        <v>51.929435729980469</v>
      </c>
      <c r="ER113">
        <v>62.422584533691406</v>
      </c>
    </row>
    <row r="114" spans="1:148" x14ac:dyDescent="0.2">
      <c r="A114">
        <v>8</v>
      </c>
      <c r="B114" t="s">
        <v>935</v>
      </c>
      <c r="C114" t="s">
        <v>936</v>
      </c>
      <c r="D114" t="s">
        <v>949</v>
      </c>
      <c r="E114" t="s">
        <v>937</v>
      </c>
      <c r="F114" t="s">
        <v>950</v>
      </c>
      <c r="G114">
        <v>15</v>
      </c>
      <c r="H114">
        <v>1.4750000332242053E-8</v>
      </c>
      <c r="I114">
        <v>1</v>
      </c>
      <c r="J114">
        <v>-21.738399505615234</v>
      </c>
      <c r="K114">
        <v>29.601999282836914</v>
      </c>
      <c r="L114">
        <v>10.306500434875488</v>
      </c>
      <c r="M114">
        <v>2048</v>
      </c>
      <c r="N114">
        <v>1536</v>
      </c>
      <c r="O114">
        <v>43.008998870849609</v>
      </c>
      <c r="P114">
        <v>1.9029999971389771</v>
      </c>
      <c r="Q114">
        <v>9.5349998474121094</v>
      </c>
      <c r="R114">
        <v>16.000999450683594</v>
      </c>
      <c r="S114">
        <v>0.59200000762939453</v>
      </c>
      <c r="T114">
        <v>10.833000183105469</v>
      </c>
      <c r="U114">
        <v>11.083999633789062</v>
      </c>
      <c r="V114">
        <v>1.5609999895095825</v>
      </c>
      <c r="W114">
        <v>1.2769999504089355</v>
      </c>
      <c r="X114">
        <v>-0.31000000238418579</v>
      </c>
      <c r="Y114">
        <v>7.5000002980232239E-2</v>
      </c>
      <c r="Z114">
        <v>95.674003601074219</v>
      </c>
      <c r="AA114">
        <v>-0.32401695847511292</v>
      </c>
      <c r="AB114">
        <v>16.72450065612793</v>
      </c>
      <c r="AC114">
        <v>7.8391201794147491E-2</v>
      </c>
      <c r="AD114">
        <v>1.3347407579421997</v>
      </c>
      <c r="AE114">
        <v>11.585173606872559</v>
      </c>
      <c r="AF114">
        <v>1.6315821409225464</v>
      </c>
      <c r="AG114">
        <v>9.9661340713500977</v>
      </c>
      <c r="AH114">
        <v>44.953693389892578</v>
      </c>
      <c r="AI114">
        <v>11.32282543182373</v>
      </c>
      <c r="AJ114">
        <v>0.61876785755157471</v>
      </c>
      <c r="AK114">
        <v>1.9890460968017578</v>
      </c>
      <c r="AL114">
        <v>6.5956997871398926</v>
      </c>
      <c r="AM114">
        <v>1.7236000299453735</v>
      </c>
      <c r="AN114">
        <v>0.24979999661445618</v>
      </c>
      <c r="AO114">
        <v>1.8214000463485718</v>
      </c>
      <c r="AP114">
        <v>0.46419999003410339</v>
      </c>
      <c r="AQ114">
        <v>2.4765999317169189</v>
      </c>
      <c r="AR114">
        <v>2.0522000789642334</v>
      </c>
      <c r="AS114">
        <v>0.21950000524520874</v>
      </c>
      <c r="AT114">
        <v>7.6899997889995575E-2</v>
      </c>
      <c r="AU114">
        <v>-0.15139999985694885</v>
      </c>
      <c r="AV114">
        <v>1.9600000232458115E-2</v>
      </c>
      <c r="AW114">
        <v>23</v>
      </c>
      <c r="AX114">
        <v>-0.40799999237060547</v>
      </c>
      <c r="AY114">
        <v>15.86400032043457</v>
      </c>
      <c r="AZ114">
        <v>7.5999997556209564E-2</v>
      </c>
      <c r="BA114">
        <v>1.3159999847412109</v>
      </c>
      <c r="BB114">
        <v>11.243000030517578</v>
      </c>
      <c r="BC114">
        <v>1.3020000457763672</v>
      </c>
      <c r="BD114">
        <v>9.5979995727539062</v>
      </c>
      <c r="BE114">
        <v>41.041000366210938</v>
      </c>
      <c r="BF114">
        <v>9.9960002899169922</v>
      </c>
      <c r="BG114">
        <v>0.56999999284744263</v>
      </c>
      <c r="BH114">
        <v>1.7610000371932983</v>
      </c>
      <c r="BI114">
        <v>1273</v>
      </c>
      <c r="BJ114">
        <v>32113</v>
      </c>
      <c r="BK114">
        <v>551</v>
      </c>
      <c r="BL114">
        <v>8852</v>
      </c>
      <c r="BM114">
        <v>109712</v>
      </c>
      <c r="BN114">
        <v>869</v>
      </c>
      <c r="BO114">
        <v>23555</v>
      </c>
      <c r="BP114">
        <v>115024</v>
      </c>
      <c r="BQ114">
        <v>20667</v>
      </c>
      <c r="BR114">
        <v>1443</v>
      </c>
      <c r="BS114">
        <v>1978</v>
      </c>
      <c r="BT114">
        <v>951</v>
      </c>
      <c r="BU114">
        <v>184</v>
      </c>
      <c r="BV114">
        <v>118</v>
      </c>
      <c r="BW114">
        <v>245</v>
      </c>
      <c r="BX114">
        <v>565</v>
      </c>
      <c r="BY114">
        <v>36</v>
      </c>
      <c r="BZ114">
        <v>272</v>
      </c>
      <c r="CA114">
        <v>754</v>
      </c>
      <c r="CB114">
        <v>150</v>
      </c>
      <c r="CC114">
        <v>168</v>
      </c>
      <c r="CD114">
        <v>57</v>
      </c>
      <c r="CE114">
        <v>748</v>
      </c>
      <c r="CF114">
        <v>126</v>
      </c>
      <c r="CG114">
        <v>80</v>
      </c>
      <c r="CH114">
        <v>195</v>
      </c>
      <c r="CI114">
        <v>542</v>
      </c>
      <c r="CJ114">
        <v>15</v>
      </c>
      <c r="CK114">
        <v>140</v>
      </c>
      <c r="CL114">
        <v>293</v>
      </c>
      <c r="CM114">
        <v>87</v>
      </c>
      <c r="CN114">
        <v>171</v>
      </c>
      <c r="CO114">
        <v>67</v>
      </c>
      <c r="CP114">
        <v>168.09700012207031</v>
      </c>
      <c r="CQ114">
        <v>10.361000061035156</v>
      </c>
      <c r="CR114">
        <v>9.8999996185302734</v>
      </c>
      <c r="CS114">
        <v>23.000999450683594</v>
      </c>
      <c r="CT114">
        <v>36.971000671386719</v>
      </c>
      <c r="CU114">
        <v>4.9380002021789551</v>
      </c>
      <c r="CV114">
        <v>20.832000732421875</v>
      </c>
      <c r="CW114">
        <v>54.846000671386719</v>
      </c>
      <c r="CX114">
        <v>10.5</v>
      </c>
      <c r="CY114">
        <v>11.246999740600586</v>
      </c>
      <c r="CZ114">
        <v>4.0859999656677246</v>
      </c>
      <c r="DA114">
        <v>-40.772998809814453</v>
      </c>
      <c r="DB114">
        <v>1061.782958984375</v>
      </c>
      <c r="DC114">
        <v>17.650999069213867</v>
      </c>
      <c r="DD114">
        <v>419.80499267578125</v>
      </c>
      <c r="DE114">
        <v>3634.193115234375</v>
      </c>
      <c r="DF114">
        <v>81.971000671386719</v>
      </c>
      <c r="DG114">
        <v>1158.5989990234375</v>
      </c>
      <c r="DH114">
        <v>5736.6572265625</v>
      </c>
      <c r="DI114">
        <v>1024.14404296875</v>
      </c>
      <c r="DJ114">
        <v>36.855998992919922</v>
      </c>
      <c r="DK114">
        <v>61.852001190185547</v>
      </c>
      <c r="DL114">
        <v>84.999000549316406</v>
      </c>
      <c r="DM114">
        <v>134.6199951171875</v>
      </c>
      <c r="DN114">
        <v>151.44599914550781</v>
      </c>
      <c r="DO114">
        <v>119.83200073242188</v>
      </c>
      <c r="DP114">
        <v>107.58000183105469</v>
      </c>
      <c r="DQ114">
        <v>129.47200012207031</v>
      </c>
      <c r="DR114">
        <v>90.679000854492188</v>
      </c>
      <c r="DS114">
        <v>77.507003784179688</v>
      </c>
      <c r="DT114">
        <v>107.50800323486328</v>
      </c>
      <c r="DU114">
        <v>146.35200500488281</v>
      </c>
      <c r="DV114">
        <v>191.28300476074219</v>
      </c>
      <c r="DW114">
        <v>100</v>
      </c>
      <c r="DX114">
        <v>0.56999999284744263</v>
      </c>
      <c r="DY114">
        <v>7.75</v>
      </c>
      <c r="DZ114">
        <v>1.1599999666213989</v>
      </c>
      <c r="EA114">
        <v>0.31000000238418579</v>
      </c>
      <c r="EB114">
        <v>3.690000057220459</v>
      </c>
      <c r="EC114">
        <v>0.67000001668930054</v>
      </c>
      <c r="ED114">
        <v>0.30000001192092896</v>
      </c>
      <c r="EE114">
        <v>0.70999997854232788</v>
      </c>
      <c r="EF114">
        <v>3.9200000762939453</v>
      </c>
      <c r="EG114">
        <v>2.4700000286102295</v>
      </c>
      <c r="EH114">
        <v>214.11143493652344</v>
      </c>
      <c r="EI114">
        <v>45.789718627929688</v>
      </c>
      <c r="EJ114">
        <v>15.784255027770996</v>
      </c>
      <c r="EK114">
        <v>17.517782211303711</v>
      </c>
      <c r="EL114">
        <v>17.901374816894531</v>
      </c>
      <c r="EM114">
        <v>58.178474426269531</v>
      </c>
      <c r="EN114">
        <v>44.067703247070312</v>
      </c>
      <c r="EO114">
        <v>61.751045227050781</v>
      </c>
      <c r="EP114">
        <v>36.86279296875</v>
      </c>
      <c r="EQ114">
        <v>49.396518707275391</v>
      </c>
      <c r="ER114">
        <v>54.783306121826172</v>
      </c>
    </row>
    <row r="115" spans="1:148" x14ac:dyDescent="0.2">
      <c r="A115">
        <v>9</v>
      </c>
      <c r="B115" t="s">
        <v>935</v>
      </c>
      <c r="C115" t="s">
        <v>936</v>
      </c>
      <c r="D115" t="s">
        <v>951</v>
      </c>
      <c r="E115" t="s">
        <v>937</v>
      </c>
      <c r="F115" t="s">
        <v>952</v>
      </c>
      <c r="G115">
        <v>15</v>
      </c>
      <c r="H115">
        <v>1.4750000332242053E-8</v>
      </c>
      <c r="I115">
        <v>1</v>
      </c>
      <c r="J115">
        <v>-22.075099945068359</v>
      </c>
      <c r="K115">
        <v>29.295600891113281</v>
      </c>
      <c r="L115">
        <v>10.307499885559082</v>
      </c>
      <c r="M115">
        <v>2048</v>
      </c>
      <c r="N115">
        <v>1536</v>
      </c>
      <c r="O115">
        <v>42.918998718261719</v>
      </c>
      <c r="P115">
        <v>1.8569999933242798</v>
      </c>
      <c r="Q115">
        <v>9.4750003814697266</v>
      </c>
      <c r="R115">
        <v>15.968000411987305</v>
      </c>
      <c r="S115">
        <v>0.59799998998641968</v>
      </c>
      <c r="T115">
        <v>10.968999862670898</v>
      </c>
      <c r="U115">
        <v>10.951000213623047</v>
      </c>
      <c r="V115">
        <v>1.6460000276565552</v>
      </c>
      <c r="W115">
        <v>1.3040000200271606</v>
      </c>
      <c r="X115">
        <v>-0.24099999666213989</v>
      </c>
      <c r="Y115">
        <v>7.1999996900558472E-2</v>
      </c>
      <c r="Z115">
        <v>95.602996826171875</v>
      </c>
      <c r="AA115">
        <v>-0.2520841658115387</v>
      </c>
      <c r="AB115">
        <v>16.70240592956543</v>
      </c>
      <c r="AC115">
        <v>7.5311437249183655E-2</v>
      </c>
      <c r="AD115">
        <v>1.3639739751815796</v>
      </c>
      <c r="AE115">
        <v>11.454662322998047</v>
      </c>
      <c r="AF115">
        <v>1.7217034101486206</v>
      </c>
      <c r="AG115">
        <v>9.9107780456542969</v>
      </c>
      <c r="AH115">
        <v>44.8929443359375</v>
      </c>
      <c r="AI115">
        <v>11.473489761352539</v>
      </c>
      <c r="AJ115">
        <v>0.62550336122512817</v>
      </c>
      <c r="AK115">
        <v>1.9424077272415161</v>
      </c>
      <c r="AL115">
        <v>6.5915999412536621</v>
      </c>
      <c r="AM115">
        <v>1.7151999473571777</v>
      </c>
      <c r="AN115">
        <v>0.25540000200271606</v>
      </c>
      <c r="AO115">
        <v>1.8021999597549438</v>
      </c>
      <c r="AP115">
        <v>0.49029999971389771</v>
      </c>
      <c r="AQ115">
        <v>2.5113000869750977</v>
      </c>
      <c r="AR115">
        <v>2.0510001182556152</v>
      </c>
      <c r="AS115">
        <v>0.21449999511241913</v>
      </c>
      <c r="AT115">
        <v>7.7799998223781586E-2</v>
      </c>
      <c r="AU115">
        <v>-0.11729999631643295</v>
      </c>
      <c r="AV115">
        <v>1.8699999898672104E-2</v>
      </c>
      <c r="AW115">
        <v>23</v>
      </c>
      <c r="AX115">
        <v>-0.31700000166893005</v>
      </c>
      <c r="AY115">
        <v>15.831000328063965</v>
      </c>
      <c r="AZ115">
        <v>7.2999998927116394E-2</v>
      </c>
      <c r="BA115">
        <v>1.343000054359436</v>
      </c>
      <c r="BB115">
        <v>11.107000350952148</v>
      </c>
      <c r="BC115">
        <v>1.3739999532699585</v>
      </c>
      <c r="BD115">
        <v>9.5270004272460938</v>
      </c>
      <c r="BE115">
        <v>40.936000823974609</v>
      </c>
      <c r="BF115">
        <v>10.118000030517578</v>
      </c>
      <c r="BG115">
        <v>0.57700002193450928</v>
      </c>
      <c r="BH115">
        <v>1.718999981880188</v>
      </c>
      <c r="BI115">
        <v>1321</v>
      </c>
      <c r="BJ115">
        <v>32093</v>
      </c>
      <c r="BK115">
        <v>560</v>
      </c>
      <c r="BL115">
        <v>9083</v>
      </c>
      <c r="BM115">
        <v>108407</v>
      </c>
      <c r="BN115">
        <v>909</v>
      </c>
      <c r="BO115">
        <v>23386</v>
      </c>
      <c r="BP115">
        <v>114706</v>
      </c>
      <c r="BQ115">
        <v>20915</v>
      </c>
      <c r="BR115">
        <v>1487</v>
      </c>
      <c r="BS115">
        <v>1964</v>
      </c>
      <c r="BT115">
        <v>972</v>
      </c>
      <c r="BU115">
        <v>203</v>
      </c>
      <c r="BV115">
        <v>114</v>
      </c>
      <c r="BW115">
        <v>274</v>
      </c>
      <c r="BX115">
        <v>579</v>
      </c>
      <c r="BY115">
        <v>21</v>
      </c>
      <c r="BZ115">
        <v>257</v>
      </c>
      <c r="CA115">
        <v>736</v>
      </c>
      <c r="CB115">
        <v>119</v>
      </c>
      <c r="CC115">
        <v>192</v>
      </c>
      <c r="CD115">
        <v>82</v>
      </c>
      <c r="CE115">
        <v>691</v>
      </c>
      <c r="CF115">
        <v>152</v>
      </c>
      <c r="CG115">
        <v>109</v>
      </c>
      <c r="CH115">
        <v>221</v>
      </c>
      <c r="CI115">
        <v>533</v>
      </c>
      <c r="CJ115">
        <v>23</v>
      </c>
      <c r="CK115">
        <v>158</v>
      </c>
      <c r="CL115">
        <v>284</v>
      </c>
      <c r="CM115">
        <v>99</v>
      </c>
      <c r="CN115">
        <v>161</v>
      </c>
      <c r="CO115">
        <v>70</v>
      </c>
      <c r="CP115">
        <v>163.78700256347656</v>
      </c>
      <c r="CQ115">
        <v>11.857000350952148</v>
      </c>
      <c r="CR115">
        <v>11.149999618530273</v>
      </c>
      <c r="CS115">
        <v>25.811000823974609</v>
      </c>
      <c r="CT115">
        <v>37.208000183105469</v>
      </c>
      <c r="CU115">
        <v>4.4149999618530273</v>
      </c>
      <c r="CV115">
        <v>20.923999786376953</v>
      </c>
      <c r="CW115">
        <v>53.446998596191406</v>
      </c>
      <c r="CX115">
        <v>10.472000122070312</v>
      </c>
      <c r="CY115">
        <v>12.319999694824219</v>
      </c>
      <c r="CZ115">
        <v>5.124000072479248</v>
      </c>
      <c r="DA115">
        <v>-31.660999298095703</v>
      </c>
      <c r="DB115">
        <v>1059.616943359375</v>
      </c>
      <c r="DC115">
        <v>16.85099983215332</v>
      </c>
      <c r="DD115">
        <v>428.55599975585938</v>
      </c>
      <c r="DE115">
        <v>3590.1220703125</v>
      </c>
      <c r="DF115">
        <v>86.495002746582031</v>
      </c>
      <c r="DG115">
        <v>1150.031982421875</v>
      </c>
      <c r="DH115">
        <v>5721.93212890625</v>
      </c>
      <c r="DI115">
        <v>1036.60302734375</v>
      </c>
      <c r="DJ115">
        <v>37.25</v>
      </c>
      <c r="DK115">
        <v>60.347000122070312</v>
      </c>
      <c r="DL115">
        <v>84.999000549316406</v>
      </c>
      <c r="DM115">
        <v>134.59700012207031</v>
      </c>
      <c r="DN115">
        <v>151.44599914550781</v>
      </c>
      <c r="DO115">
        <v>119.83200073242188</v>
      </c>
      <c r="DP115">
        <v>107.56500244140625</v>
      </c>
      <c r="DQ115">
        <v>129.47200012207031</v>
      </c>
      <c r="DR115">
        <v>90.674003601074219</v>
      </c>
      <c r="DS115">
        <v>77.507003784179688</v>
      </c>
      <c r="DT115">
        <v>107.50299835205078</v>
      </c>
      <c r="DU115">
        <v>146.35200500488281</v>
      </c>
      <c r="DV115">
        <v>191.28300476074219</v>
      </c>
      <c r="DW115">
        <v>100</v>
      </c>
      <c r="DX115">
        <v>0.56999999284744263</v>
      </c>
      <c r="DY115">
        <v>8.3000001907348633</v>
      </c>
      <c r="DZ115">
        <v>1.1499999761581421</v>
      </c>
      <c r="EA115">
        <v>0.31000000238418579</v>
      </c>
      <c r="EB115">
        <v>3.5699999332427979</v>
      </c>
      <c r="EC115">
        <v>0.67000001668930054</v>
      </c>
      <c r="ED115">
        <v>0.30000001192092896</v>
      </c>
      <c r="EE115">
        <v>0.69999998807907104</v>
      </c>
      <c r="EF115">
        <v>3.9800000190734863</v>
      </c>
      <c r="EG115">
        <v>2.5399999618530273</v>
      </c>
      <c r="EH115">
        <v>211.34869384765625</v>
      </c>
      <c r="EI115">
        <v>48.984031677246094</v>
      </c>
      <c r="EJ115">
        <v>16.751123428344727</v>
      </c>
      <c r="EK115">
        <v>18.557018280029297</v>
      </c>
      <c r="EL115">
        <v>17.958660125732422</v>
      </c>
      <c r="EM115">
        <v>55.011329650878906</v>
      </c>
      <c r="EN115">
        <v>44.164897918701172</v>
      </c>
      <c r="EO115">
        <v>60.958385467529297</v>
      </c>
      <c r="EP115">
        <v>36.813613891601562</v>
      </c>
      <c r="EQ115">
        <v>51.699142456054688</v>
      </c>
      <c r="ER115">
        <v>61.348453521728516</v>
      </c>
    </row>
    <row r="116" spans="1:148" x14ac:dyDescent="0.2">
      <c r="A116">
        <v>10</v>
      </c>
      <c r="B116" t="s">
        <v>935</v>
      </c>
      <c r="C116" t="s">
        <v>936</v>
      </c>
      <c r="D116" t="s">
        <v>953</v>
      </c>
      <c r="E116" t="s">
        <v>937</v>
      </c>
      <c r="F116" t="s">
        <v>954</v>
      </c>
      <c r="G116">
        <v>15</v>
      </c>
      <c r="H116">
        <v>1.4750000332242053E-8</v>
      </c>
      <c r="I116">
        <v>1</v>
      </c>
      <c r="J116">
        <v>-22.33650016784668</v>
      </c>
      <c r="K116">
        <v>28.936399459838867</v>
      </c>
      <c r="L116">
        <v>10.307999610900879</v>
      </c>
      <c r="M116">
        <v>2048</v>
      </c>
      <c r="N116">
        <v>1536</v>
      </c>
      <c r="O116">
        <v>42.826000213623047</v>
      </c>
      <c r="P116">
        <v>1.9609999656677246</v>
      </c>
      <c r="Q116">
        <v>9.4720001220703125</v>
      </c>
      <c r="R116">
        <v>15.805000305175781</v>
      </c>
      <c r="S116">
        <v>0.57599997520446777</v>
      </c>
      <c r="T116">
        <v>10.97599983215332</v>
      </c>
      <c r="U116">
        <v>10.972000122070312</v>
      </c>
      <c r="V116">
        <v>1.4910000562667847</v>
      </c>
      <c r="W116">
        <v>1.2990000247955322</v>
      </c>
      <c r="X116">
        <v>-0.33100000023841858</v>
      </c>
      <c r="Y116">
        <v>7.9000003635883331E-2</v>
      </c>
      <c r="Z116">
        <v>95.246986389160156</v>
      </c>
      <c r="AA116">
        <v>-0.34751754999160767</v>
      </c>
      <c r="AB116">
        <v>16.593700408935547</v>
      </c>
      <c r="AC116">
        <v>8.2942262291908264E-2</v>
      </c>
      <c r="AD116">
        <v>1.3638226985931396</v>
      </c>
      <c r="AE116">
        <v>11.519524574279785</v>
      </c>
      <c r="AF116">
        <v>1.5654038190841675</v>
      </c>
      <c r="AG116">
        <v>9.944671630859375</v>
      </c>
      <c r="AH116">
        <v>44.963104248046875</v>
      </c>
      <c r="AI116">
        <v>11.523724555969238</v>
      </c>
      <c r="AJ116">
        <v>0.60474348068237305</v>
      </c>
      <c r="AK116">
        <v>2.0588576793670654</v>
      </c>
      <c r="AL116">
        <v>6.5908999443054199</v>
      </c>
      <c r="AM116">
        <v>1.7182999849319458</v>
      </c>
      <c r="AN116">
        <v>0.25510001182556152</v>
      </c>
      <c r="AO116">
        <v>1.8092999458312988</v>
      </c>
      <c r="AP116">
        <v>0.4447999894618988</v>
      </c>
      <c r="AQ116">
        <v>2.5181999206542969</v>
      </c>
      <c r="AR116">
        <v>2.0341999530792236</v>
      </c>
      <c r="AS116">
        <v>0.22699999809265137</v>
      </c>
      <c r="AT116">
        <v>7.5000002980232239E-2</v>
      </c>
      <c r="AU116">
        <v>-0.16200000047683716</v>
      </c>
      <c r="AV116">
        <v>2.0800000056624413E-2</v>
      </c>
      <c r="AW116">
        <v>23</v>
      </c>
      <c r="AX116">
        <v>-0.43500000238418579</v>
      </c>
      <c r="AY116">
        <v>15.666999816894531</v>
      </c>
      <c r="AZ116">
        <v>7.9999998211860657E-2</v>
      </c>
      <c r="BA116">
        <v>1.3380000591278076</v>
      </c>
      <c r="BB116">
        <v>11.126999855041504</v>
      </c>
      <c r="BC116">
        <v>1.2439999580383301</v>
      </c>
      <c r="BD116">
        <v>9.5310001373291016</v>
      </c>
      <c r="BE116">
        <v>40.861000061035156</v>
      </c>
      <c r="BF116">
        <v>10.142000198364258</v>
      </c>
      <c r="BG116">
        <v>0.55500000715255737</v>
      </c>
      <c r="BH116">
        <v>1.815000057220459</v>
      </c>
      <c r="BI116">
        <v>1253</v>
      </c>
      <c r="BJ116">
        <v>31738</v>
      </c>
      <c r="BK116">
        <v>550</v>
      </c>
      <c r="BL116">
        <v>9046</v>
      </c>
      <c r="BM116">
        <v>108572</v>
      </c>
      <c r="BN116">
        <v>838</v>
      </c>
      <c r="BO116">
        <v>23392</v>
      </c>
      <c r="BP116">
        <v>114553</v>
      </c>
      <c r="BQ116">
        <v>20970</v>
      </c>
      <c r="BR116">
        <v>1447</v>
      </c>
      <c r="BS116">
        <v>2045</v>
      </c>
      <c r="BT116">
        <v>928</v>
      </c>
      <c r="BU116">
        <v>175</v>
      </c>
      <c r="BV116">
        <v>99</v>
      </c>
      <c r="BW116">
        <v>271</v>
      </c>
      <c r="BX116">
        <v>539</v>
      </c>
      <c r="BY116">
        <v>30</v>
      </c>
      <c r="BZ116">
        <v>261</v>
      </c>
      <c r="CA116">
        <v>758</v>
      </c>
      <c r="CB116">
        <v>138</v>
      </c>
      <c r="CC116">
        <v>189</v>
      </c>
      <c r="CD116">
        <v>71</v>
      </c>
      <c r="CE116">
        <v>773</v>
      </c>
      <c r="CF116">
        <v>155</v>
      </c>
      <c r="CG116">
        <v>78</v>
      </c>
      <c r="CH116">
        <v>216</v>
      </c>
      <c r="CI116">
        <v>550</v>
      </c>
      <c r="CJ116">
        <v>25</v>
      </c>
      <c r="CK116">
        <v>149</v>
      </c>
      <c r="CL116">
        <v>316</v>
      </c>
      <c r="CM116">
        <v>95</v>
      </c>
      <c r="CN116">
        <v>176</v>
      </c>
      <c r="CO116">
        <v>61</v>
      </c>
      <c r="CP116">
        <v>168.73399353027344</v>
      </c>
      <c r="CQ116">
        <v>11.010000228881836</v>
      </c>
      <c r="CR116">
        <v>8.8500003814697266</v>
      </c>
      <c r="CS116">
        <v>25.451000213623047</v>
      </c>
      <c r="CT116">
        <v>36.268001556396484</v>
      </c>
      <c r="CU116">
        <v>5.4619998931884766</v>
      </c>
      <c r="CV116">
        <v>20.697000503540039</v>
      </c>
      <c r="CW116">
        <v>56.094001770019531</v>
      </c>
      <c r="CX116">
        <v>10.729000091552734</v>
      </c>
      <c r="CY116">
        <v>12.39900016784668</v>
      </c>
      <c r="CZ116">
        <v>4.4479999542236328</v>
      </c>
      <c r="DA116">
        <v>-43.409999847412109</v>
      </c>
      <c r="DB116">
        <v>1048.593994140625</v>
      </c>
      <c r="DC116">
        <v>18.650999069213867</v>
      </c>
      <c r="DD116">
        <v>427.06399536132812</v>
      </c>
      <c r="DE116">
        <v>3596.60400390625</v>
      </c>
      <c r="DF116">
        <v>78.347000122070312</v>
      </c>
      <c r="DG116">
        <v>1150.56103515625</v>
      </c>
      <c r="DH116">
        <v>5711.52880859375</v>
      </c>
      <c r="DI116">
        <v>1039.10302734375</v>
      </c>
      <c r="DJ116">
        <v>35.837001800537109</v>
      </c>
      <c r="DK116">
        <v>63.7239990234375</v>
      </c>
      <c r="DL116">
        <v>84.999000549316406</v>
      </c>
      <c r="DM116">
        <v>134.60800170898438</v>
      </c>
      <c r="DN116">
        <v>151.44599914550781</v>
      </c>
      <c r="DO116">
        <v>119.83200073242188</v>
      </c>
      <c r="DP116">
        <v>107.55500030517578</v>
      </c>
      <c r="DQ116">
        <v>129.47200012207031</v>
      </c>
      <c r="DR116">
        <v>90.674003601074219</v>
      </c>
      <c r="DS116">
        <v>77.507003784179688</v>
      </c>
      <c r="DT116">
        <v>107.50299835205078</v>
      </c>
      <c r="DU116">
        <v>146.35200500488281</v>
      </c>
      <c r="DV116">
        <v>191.28300476074219</v>
      </c>
      <c r="DW116">
        <v>100</v>
      </c>
      <c r="DX116">
        <v>0.56999999284744263</v>
      </c>
      <c r="DY116">
        <v>7.2300000190734863</v>
      </c>
      <c r="DZ116">
        <v>1.1499999761581421</v>
      </c>
      <c r="EA116">
        <v>0.31000000238418579</v>
      </c>
      <c r="EB116">
        <v>3.809999942779541</v>
      </c>
      <c r="EC116">
        <v>0.67000001668930054</v>
      </c>
      <c r="ED116">
        <v>0.30000001192092896</v>
      </c>
      <c r="EE116">
        <v>0.69999998807907104</v>
      </c>
      <c r="EF116">
        <v>4.0900001525878906</v>
      </c>
      <c r="EG116">
        <v>2.440000057220459</v>
      </c>
      <c r="EH116">
        <v>214.5167236328125</v>
      </c>
      <c r="EI116">
        <v>47.202041625976562</v>
      </c>
      <c r="EJ116">
        <v>14.92375659942627</v>
      </c>
      <c r="EK116">
        <v>18.427150726318359</v>
      </c>
      <c r="EL116">
        <v>17.730361938476562</v>
      </c>
      <c r="EM116">
        <v>61.187488555908203</v>
      </c>
      <c r="EN116">
        <v>43.924678802490234</v>
      </c>
      <c r="EO116">
        <v>62.449649810791016</v>
      </c>
      <c r="EP116">
        <v>37.262603759765625</v>
      </c>
      <c r="EQ116">
        <v>51.864631652832031</v>
      </c>
      <c r="ER116">
        <v>57.158580780029297</v>
      </c>
    </row>
    <row r="117" spans="1:148" x14ac:dyDescent="0.2">
      <c r="A117">
        <v>11</v>
      </c>
      <c r="B117" t="s">
        <v>935</v>
      </c>
      <c r="C117" t="s">
        <v>936</v>
      </c>
      <c r="D117" t="s">
        <v>955</v>
      </c>
      <c r="E117" t="s">
        <v>937</v>
      </c>
      <c r="F117" t="s">
        <v>956</v>
      </c>
      <c r="G117">
        <v>15</v>
      </c>
      <c r="H117">
        <v>1.4750000332242053E-8</v>
      </c>
      <c r="I117">
        <v>1</v>
      </c>
      <c r="J117">
        <v>-22.427799224853516</v>
      </c>
      <c r="K117">
        <v>28.62190055847168</v>
      </c>
      <c r="L117">
        <v>10.307000160217285</v>
      </c>
      <c r="M117">
        <v>2048</v>
      </c>
      <c r="N117">
        <v>1536</v>
      </c>
      <c r="O117">
        <v>42.606998443603516</v>
      </c>
      <c r="P117">
        <v>1.9869999885559082</v>
      </c>
      <c r="Q117">
        <v>9.4899997711181641</v>
      </c>
      <c r="R117">
        <v>15.647000312805176</v>
      </c>
      <c r="S117">
        <v>0.61699998378753662</v>
      </c>
      <c r="T117">
        <v>10.885000228881836</v>
      </c>
      <c r="U117">
        <v>10.866999626159668</v>
      </c>
      <c r="V117">
        <v>1.7109999656677246</v>
      </c>
      <c r="W117">
        <v>1.3179999589920044</v>
      </c>
      <c r="X117">
        <v>-0.26100000739097595</v>
      </c>
      <c r="Y117">
        <v>7.6999999582767487E-2</v>
      </c>
      <c r="Z117">
        <v>95.037986755371094</v>
      </c>
      <c r="AA117">
        <v>-0.27462702989578247</v>
      </c>
      <c r="AB117">
        <v>16.463943481445312</v>
      </c>
      <c r="AC117">
        <v>8.1020236015319824E-2</v>
      </c>
      <c r="AD117">
        <v>1.3868138790130615</v>
      </c>
      <c r="AE117">
        <v>11.434374809265137</v>
      </c>
      <c r="AF117">
        <v>1.80033278465271</v>
      </c>
      <c r="AG117">
        <v>9.9854803085327148</v>
      </c>
      <c r="AH117">
        <v>44.831546783447266</v>
      </c>
      <c r="AI117">
        <v>11.453315734863281</v>
      </c>
      <c r="AJ117">
        <v>0.64921408891677856</v>
      </c>
      <c r="AK117">
        <v>2.0907430648803711</v>
      </c>
      <c r="AL117">
        <v>6.5785999298095703</v>
      </c>
      <c r="AM117">
        <v>1.7272000312805176</v>
      </c>
      <c r="AN117">
        <v>0.25960001349449158</v>
      </c>
      <c r="AO117">
        <v>1.7978999614715576</v>
      </c>
      <c r="AP117">
        <v>0.51239997148513794</v>
      </c>
      <c r="AQ117">
        <v>2.5053999423980713</v>
      </c>
      <c r="AR117">
        <v>2.0204999446868896</v>
      </c>
      <c r="AS117">
        <v>0.23070000112056732</v>
      </c>
      <c r="AT117">
        <v>8.0700002610683441E-2</v>
      </c>
      <c r="AU117">
        <v>-0.12780000269412994</v>
      </c>
      <c r="AV117">
        <v>2.0300000905990601E-2</v>
      </c>
      <c r="AW117">
        <v>23</v>
      </c>
      <c r="AX117">
        <v>-0.34299999475479126</v>
      </c>
      <c r="AY117">
        <v>15.51099967956543</v>
      </c>
      <c r="AZ117">
        <v>7.8000001609325409E-2</v>
      </c>
      <c r="BA117">
        <v>1.3580000400543213</v>
      </c>
      <c r="BB117">
        <v>11.020999908447266</v>
      </c>
      <c r="BC117">
        <v>1.4299999475479126</v>
      </c>
      <c r="BD117">
        <v>9.5469999313354492</v>
      </c>
      <c r="BE117">
        <v>40.63800048828125</v>
      </c>
      <c r="BF117">
        <v>10.045000076293945</v>
      </c>
      <c r="BG117">
        <v>0.59500002861022949</v>
      </c>
      <c r="BH117">
        <v>1.8380000591278076</v>
      </c>
      <c r="BI117">
        <v>1266</v>
      </c>
      <c r="BJ117">
        <v>31453</v>
      </c>
      <c r="BK117">
        <v>550</v>
      </c>
      <c r="BL117">
        <v>9181</v>
      </c>
      <c r="BM117">
        <v>107515</v>
      </c>
      <c r="BN117">
        <v>963</v>
      </c>
      <c r="BO117">
        <v>23456</v>
      </c>
      <c r="BP117">
        <v>113953</v>
      </c>
      <c r="BQ117">
        <v>20790</v>
      </c>
      <c r="BR117">
        <v>1518</v>
      </c>
      <c r="BS117">
        <v>2069</v>
      </c>
      <c r="BT117">
        <v>900</v>
      </c>
      <c r="BU117">
        <v>181</v>
      </c>
      <c r="BV117">
        <v>94</v>
      </c>
      <c r="BW117">
        <v>284</v>
      </c>
      <c r="BX117">
        <v>561</v>
      </c>
      <c r="BY117">
        <v>34</v>
      </c>
      <c r="BZ117">
        <v>278</v>
      </c>
      <c r="CA117">
        <v>773</v>
      </c>
      <c r="CB117">
        <v>126</v>
      </c>
      <c r="CC117">
        <v>191</v>
      </c>
      <c r="CD117">
        <v>77</v>
      </c>
      <c r="CE117">
        <v>724</v>
      </c>
      <c r="CF117">
        <v>176</v>
      </c>
      <c r="CG117">
        <v>92</v>
      </c>
      <c r="CH117">
        <v>205</v>
      </c>
      <c r="CI117">
        <v>478</v>
      </c>
      <c r="CJ117">
        <v>29</v>
      </c>
      <c r="CK117">
        <v>158</v>
      </c>
      <c r="CL117">
        <v>315</v>
      </c>
      <c r="CM117">
        <v>113</v>
      </c>
      <c r="CN117">
        <v>156</v>
      </c>
      <c r="CO117">
        <v>52</v>
      </c>
      <c r="CP117">
        <v>160.83900451660156</v>
      </c>
      <c r="CQ117">
        <v>11.902999877929688</v>
      </c>
      <c r="CR117">
        <v>9.3000001907348633</v>
      </c>
      <c r="CS117">
        <v>26.031000137329102</v>
      </c>
      <c r="CT117">
        <v>34.886001586914062</v>
      </c>
      <c r="CU117">
        <v>6.2620000839233398</v>
      </c>
      <c r="CV117">
        <v>22.01099967956543</v>
      </c>
      <c r="CW117">
        <v>56.880001068115234</v>
      </c>
      <c r="CX117">
        <v>11.671999931335449</v>
      </c>
      <c r="CY117">
        <v>12.190999984741211</v>
      </c>
      <c r="CZ117">
        <v>4.4190001487731934</v>
      </c>
      <c r="DA117">
        <v>-34.215000152587891</v>
      </c>
      <c r="DB117">
        <v>1038.1710205078125</v>
      </c>
      <c r="DC117">
        <v>18.201000213623047</v>
      </c>
      <c r="DD117">
        <v>433.24099731445312</v>
      </c>
      <c r="DE117">
        <v>3562.48388671875</v>
      </c>
      <c r="DF117">
        <v>90.050003051757812</v>
      </c>
      <c r="DG117">
        <v>1152.4560546875</v>
      </c>
      <c r="DH117">
        <v>5680.3232421875</v>
      </c>
      <c r="DI117">
        <v>1029.137939453125</v>
      </c>
      <c r="DJ117">
        <v>38.411998748779297</v>
      </c>
      <c r="DK117">
        <v>64.553001403808594</v>
      </c>
      <c r="DL117">
        <v>84.999000549316406</v>
      </c>
      <c r="DM117">
        <v>134.60099792480469</v>
      </c>
      <c r="DN117">
        <v>151.44599914550781</v>
      </c>
      <c r="DO117">
        <v>119.83200073242188</v>
      </c>
      <c r="DP117">
        <v>107.56500244140625</v>
      </c>
      <c r="DQ117">
        <v>129.47200012207031</v>
      </c>
      <c r="DR117">
        <v>90.683998107910156</v>
      </c>
      <c r="DS117">
        <v>77.516998291015625</v>
      </c>
      <c r="DT117">
        <v>107.50800323486328</v>
      </c>
      <c r="DU117">
        <v>146.35200500488281</v>
      </c>
      <c r="DV117">
        <v>191.28300476074219</v>
      </c>
      <c r="DW117">
        <v>100</v>
      </c>
      <c r="DX117">
        <v>0.56999999284744263</v>
      </c>
      <c r="DY117">
        <v>7.4499998092651367</v>
      </c>
      <c r="DZ117">
        <v>1.1399999856948853</v>
      </c>
      <c r="EA117">
        <v>0.31000000238418579</v>
      </c>
      <c r="EB117">
        <v>3.559999942779541</v>
      </c>
      <c r="EC117">
        <v>0.67000001668930054</v>
      </c>
      <c r="ED117">
        <v>0.30000001192092896</v>
      </c>
      <c r="EE117">
        <v>0.70999997854232788</v>
      </c>
      <c r="EF117">
        <v>3.880000114440918</v>
      </c>
      <c r="EG117">
        <v>2.4300000667572021</v>
      </c>
      <c r="EH117">
        <v>209.43803405761719</v>
      </c>
      <c r="EI117">
        <v>49.078956604003906</v>
      </c>
      <c r="EJ117">
        <v>15.298469543457031</v>
      </c>
      <c r="EK117">
        <v>18.635936737060547</v>
      </c>
      <c r="EL117">
        <v>17.389272689819336</v>
      </c>
      <c r="EM117">
        <v>65.515388488769531</v>
      </c>
      <c r="EN117">
        <v>45.297554016113281</v>
      </c>
      <c r="EO117">
        <v>62.885658264160156</v>
      </c>
      <c r="EP117">
        <v>38.865680694580078</v>
      </c>
      <c r="EQ117">
        <v>51.427768707275391</v>
      </c>
      <c r="ER117">
        <v>56.971950531005859</v>
      </c>
    </row>
    <row r="118" spans="1:148" x14ac:dyDescent="0.2">
      <c r="A118">
        <v>12</v>
      </c>
      <c r="B118" t="s">
        <v>935</v>
      </c>
      <c r="C118" t="s">
        <v>936</v>
      </c>
      <c r="D118" t="s">
        <v>957</v>
      </c>
      <c r="E118" t="s">
        <v>937</v>
      </c>
      <c r="F118" t="s">
        <v>958</v>
      </c>
      <c r="G118">
        <v>15</v>
      </c>
      <c r="H118">
        <v>1.4750000332242053E-8</v>
      </c>
      <c r="I118">
        <v>1</v>
      </c>
      <c r="J118">
        <v>-22.464799880981445</v>
      </c>
      <c r="K118">
        <v>28.448099136352539</v>
      </c>
      <c r="L118">
        <v>10.307000160217285</v>
      </c>
      <c r="M118">
        <v>2048</v>
      </c>
      <c r="N118">
        <v>1536</v>
      </c>
      <c r="O118">
        <v>42.956001281738281</v>
      </c>
      <c r="P118">
        <v>1.934999942779541</v>
      </c>
      <c r="Q118">
        <v>9.2729997634887695</v>
      </c>
      <c r="R118">
        <v>15.699999809265137</v>
      </c>
      <c r="S118">
        <v>0.60799998044967651</v>
      </c>
      <c r="T118">
        <v>11.069999694824219</v>
      </c>
      <c r="U118">
        <v>11.116000175476074</v>
      </c>
      <c r="V118">
        <v>1.4819999933242798</v>
      </c>
      <c r="W118">
        <v>1.2699999809265137</v>
      </c>
      <c r="X118">
        <v>-0.28400000929832458</v>
      </c>
      <c r="Y118">
        <v>7.9000003635883331E-2</v>
      </c>
      <c r="Z118">
        <v>95.306999206542969</v>
      </c>
      <c r="AA118">
        <v>-0.29798442125320435</v>
      </c>
      <c r="AB118">
        <v>16.473081588745117</v>
      </c>
      <c r="AC118">
        <v>8.2890033721923828E-2</v>
      </c>
      <c r="AD118">
        <v>1.3325358629226685</v>
      </c>
      <c r="AE118">
        <v>11.663361549377441</v>
      </c>
      <c r="AF118">
        <v>1.5549750328063965</v>
      </c>
      <c r="AG118">
        <v>9.7296104431152344</v>
      </c>
      <c r="AH118">
        <v>45.071193695068359</v>
      </c>
      <c r="AI118">
        <v>11.615096092224121</v>
      </c>
      <c r="AJ118">
        <v>0.63793843984603882</v>
      </c>
      <c r="AK118">
        <v>2.0302810668945312</v>
      </c>
      <c r="AL118">
        <v>6.6076998710632324</v>
      </c>
      <c r="AM118">
        <v>1.6813000440597534</v>
      </c>
      <c r="AN118">
        <v>0.24909999966621399</v>
      </c>
      <c r="AO118">
        <v>1.8322000503540039</v>
      </c>
      <c r="AP118">
        <v>0.44200000166893005</v>
      </c>
      <c r="AQ118">
        <v>2.5383000373840332</v>
      </c>
      <c r="AR118">
        <v>2.0197999477386475</v>
      </c>
      <c r="AS118">
        <v>0.22390000522136688</v>
      </c>
      <c r="AT118">
        <v>7.9199999570846558E-2</v>
      </c>
      <c r="AU118">
        <v>-0.13899999856948853</v>
      </c>
      <c r="AV118">
        <v>2.0600000396370888E-2</v>
      </c>
      <c r="AW118">
        <v>23</v>
      </c>
      <c r="AX118">
        <v>-0.37299999594688416</v>
      </c>
      <c r="AY118">
        <v>15.560999870300293</v>
      </c>
      <c r="AZ118">
        <v>7.9999998211860657E-2</v>
      </c>
      <c r="BA118">
        <v>1.3079999685287476</v>
      </c>
      <c r="BB118">
        <v>11.27400016784668</v>
      </c>
      <c r="BC118">
        <v>1.2369999885559082</v>
      </c>
      <c r="BD118">
        <v>9.3280000686645508</v>
      </c>
      <c r="BE118">
        <v>41.012001037597656</v>
      </c>
      <c r="BF118">
        <v>10.230999946594238</v>
      </c>
      <c r="BG118">
        <v>0.58499997854232788</v>
      </c>
      <c r="BH118">
        <v>1.7899999618530273</v>
      </c>
      <c r="BI118">
        <v>1258</v>
      </c>
      <c r="BJ118">
        <v>31520</v>
      </c>
      <c r="BK118">
        <v>563</v>
      </c>
      <c r="BL118">
        <v>8861</v>
      </c>
      <c r="BM118">
        <v>109979</v>
      </c>
      <c r="BN118">
        <v>837</v>
      </c>
      <c r="BO118">
        <v>22880</v>
      </c>
      <c r="BP118">
        <v>114998</v>
      </c>
      <c r="BQ118">
        <v>21150</v>
      </c>
      <c r="BR118">
        <v>1498</v>
      </c>
      <c r="BS118">
        <v>2029</v>
      </c>
      <c r="BT118">
        <v>927</v>
      </c>
      <c r="BU118">
        <v>175</v>
      </c>
      <c r="BV118">
        <v>114</v>
      </c>
      <c r="BW118">
        <v>282</v>
      </c>
      <c r="BX118">
        <v>578</v>
      </c>
      <c r="BY118">
        <v>29</v>
      </c>
      <c r="BZ118">
        <v>270</v>
      </c>
      <c r="CA118">
        <v>791</v>
      </c>
      <c r="CB118">
        <v>134</v>
      </c>
      <c r="CC118">
        <v>190</v>
      </c>
      <c r="CD118">
        <v>70</v>
      </c>
      <c r="CE118">
        <v>722</v>
      </c>
      <c r="CF118">
        <v>148</v>
      </c>
      <c r="CG118">
        <v>78</v>
      </c>
      <c r="CH118">
        <v>204</v>
      </c>
      <c r="CI118">
        <v>500</v>
      </c>
      <c r="CJ118">
        <v>29</v>
      </c>
      <c r="CK118">
        <v>117</v>
      </c>
      <c r="CL118">
        <v>308</v>
      </c>
      <c r="CM118">
        <v>96</v>
      </c>
      <c r="CN118">
        <v>154</v>
      </c>
      <c r="CO118">
        <v>74</v>
      </c>
      <c r="CP118">
        <v>163.07699584960938</v>
      </c>
      <c r="CQ118">
        <v>10.779999732971191</v>
      </c>
      <c r="CR118">
        <v>9.6000003814697266</v>
      </c>
      <c r="CS118">
        <v>25.861000061035156</v>
      </c>
      <c r="CT118">
        <v>36.171001434326172</v>
      </c>
      <c r="CU118">
        <v>5.8000001907348633</v>
      </c>
      <c r="CV118">
        <v>19.618999481201172</v>
      </c>
      <c r="CW118">
        <v>57.566001892089844</v>
      </c>
      <c r="CX118">
        <v>10.685999870300293</v>
      </c>
      <c r="CY118">
        <v>12.109000205993652</v>
      </c>
      <c r="CZ118">
        <v>4.7810001373291016</v>
      </c>
      <c r="DA118">
        <v>-37.252998352050781</v>
      </c>
      <c r="DB118">
        <v>1041.5350341796875</v>
      </c>
      <c r="DC118">
        <v>18.551000595092773</v>
      </c>
      <c r="DD118">
        <v>417.39498901367188</v>
      </c>
      <c r="DE118">
        <v>3643.9609375</v>
      </c>
      <c r="DF118">
        <v>77.907997131347656</v>
      </c>
      <c r="DG118">
        <v>1125.967041015625</v>
      </c>
      <c r="DH118">
        <v>5732.619140625</v>
      </c>
      <c r="DI118">
        <v>1048.1689453125</v>
      </c>
      <c r="DJ118">
        <v>37.826999664306641</v>
      </c>
      <c r="DK118">
        <v>62.856998443603516</v>
      </c>
      <c r="DL118">
        <v>84.999000549316406</v>
      </c>
      <c r="DM118">
        <v>134.60800170898438</v>
      </c>
      <c r="DN118">
        <v>151.44599914550781</v>
      </c>
      <c r="DO118">
        <v>119.83200073242188</v>
      </c>
      <c r="DP118">
        <v>107.55999755859375</v>
      </c>
      <c r="DQ118">
        <v>129.47200012207031</v>
      </c>
      <c r="DR118">
        <v>90.674003601074219</v>
      </c>
      <c r="DS118">
        <v>77.512001037597656</v>
      </c>
      <c r="DT118">
        <v>107.51300048828125</v>
      </c>
      <c r="DU118">
        <v>146.35200500488281</v>
      </c>
      <c r="DV118">
        <v>191.28300476074219</v>
      </c>
      <c r="DW118">
        <v>100</v>
      </c>
      <c r="DX118">
        <v>0.56999999284744263</v>
      </c>
      <c r="DY118">
        <v>7.4099998474121094</v>
      </c>
      <c r="DZ118">
        <v>1.1699999570846558</v>
      </c>
      <c r="EA118">
        <v>0.31000000238418579</v>
      </c>
      <c r="EB118">
        <v>3.8399999141693115</v>
      </c>
      <c r="EC118">
        <v>0.68000000715255737</v>
      </c>
      <c r="ED118">
        <v>0.30000001192092896</v>
      </c>
      <c r="EE118">
        <v>0.69999998807907104</v>
      </c>
      <c r="EF118">
        <v>3.9200000762939453</v>
      </c>
      <c r="EG118">
        <v>2.4700000286102295</v>
      </c>
      <c r="EH118">
        <v>210.89012145996094</v>
      </c>
      <c r="EI118">
        <v>46.706409454345703</v>
      </c>
      <c r="EJ118">
        <v>15.54326057434082</v>
      </c>
      <c r="EK118">
        <v>18.574983596801758</v>
      </c>
      <c r="EL118">
        <v>17.706634521484375</v>
      </c>
      <c r="EM118">
        <v>63.052280426025391</v>
      </c>
      <c r="EN118">
        <v>42.765480041503906</v>
      </c>
      <c r="EO118">
        <v>63.263736724853516</v>
      </c>
      <c r="EP118">
        <v>37.187858581542969</v>
      </c>
      <c r="EQ118">
        <v>51.2545166015625</v>
      </c>
      <c r="ER118">
        <v>59.259563446044922</v>
      </c>
    </row>
    <row r="119" spans="1:148" x14ac:dyDescent="0.2">
      <c r="A119">
        <v>13</v>
      </c>
      <c r="B119" t="s">
        <v>935</v>
      </c>
      <c r="C119" t="s">
        <v>936</v>
      </c>
      <c r="D119" t="s">
        <v>959</v>
      </c>
      <c r="E119" t="s">
        <v>937</v>
      </c>
      <c r="F119" t="s">
        <v>960</v>
      </c>
      <c r="G119">
        <v>15</v>
      </c>
      <c r="H119">
        <v>1.4750000332242053E-8</v>
      </c>
      <c r="I119">
        <v>1</v>
      </c>
      <c r="J119">
        <v>-25.37190055847168</v>
      </c>
      <c r="K119">
        <v>27.733100891113281</v>
      </c>
      <c r="L119">
        <v>10.310999870300293</v>
      </c>
      <c r="M119">
        <v>2048</v>
      </c>
      <c r="N119">
        <v>1536</v>
      </c>
      <c r="O119">
        <v>43.424999237060547</v>
      </c>
      <c r="P119">
        <v>1.6430000066757202</v>
      </c>
      <c r="Q119">
        <v>9.4189996719360352</v>
      </c>
      <c r="R119">
        <v>15.760000228881836</v>
      </c>
      <c r="S119">
        <v>0.50400000810623169</v>
      </c>
      <c r="T119">
        <v>11.045999526977539</v>
      </c>
      <c r="U119">
        <v>11.253999710083008</v>
      </c>
      <c r="V119">
        <v>1.2769999504089355</v>
      </c>
      <c r="W119">
        <v>1.2380000352859497</v>
      </c>
      <c r="X119">
        <v>-0.31499999761581421</v>
      </c>
      <c r="Y119">
        <v>8.9000001549720764E-2</v>
      </c>
      <c r="Z119">
        <v>95.452987670898438</v>
      </c>
      <c r="AA119">
        <v>-0.33000537753105164</v>
      </c>
      <c r="AB119">
        <v>16.510746002197266</v>
      </c>
      <c r="AC119">
        <v>9.3239612877368927E-2</v>
      </c>
      <c r="AD119">
        <v>1.2969735860824585</v>
      </c>
      <c r="AE119">
        <v>11.790096282958984</v>
      </c>
      <c r="AF119">
        <v>1.3378312587738037</v>
      </c>
      <c r="AG119">
        <v>9.8676843643188477</v>
      </c>
      <c r="AH119">
        <v>45.493598937988281</v>
      </c>
      <c r="AI119">
        <v>11.572188377380371</v>
      </c>
      <c r="AJ119">
        <v>0.52800863981246948</v>
      </c>
      <c r="AK119">
        <v>1.7212662696838379</v>
      </c>
      <c r="AL119">
        <v>6.652400016784668</v>
      </c>
      <c r="AM119">
        <v>1.7007999420166016</v>
      </c>
      <c r="AN119">
        <v>0.24199999868869781</v>
      </c>
      <c r="AO119">
        <v>1.8473000526428223</v>
      </c>
      <c r="AP119">
        <v>0.37940001487731934</v>
      </c>
      <c r="AQ119">
        <v>2.5225999355316162</v>
      </c>
      <c r="AR119">
        <v>2.0192000865936279</v>
      </c>
      <c r="AS119">
        <v>0.18930000066757202</v>
      </c>
      <c r="AT119">
        <v>6.5399996936321259E-2</v>
      </c>
      <c r="AU119">
        <v>-0.15360000729560852</v>
      </c>
      <c r="AV119">
        <v>2.3099999874830246E-2</v>
      </c>
      <c r="AW119">
        <v>23</v>
      </c>
      <c r="AX119">
        <v>-0.414000004529953</v>
      </c>
      <c r="AY119">
        <v>15.616000175476074</v>
      </c>
      <c r="AZ119">
        <v>9.0000003576278687E-2</v>
      </c>
      <c r="BA119">
        <v>1.2749999761581421</v>
      </c>
      <c r="BB119">
        <v>11.404999732971191</v>
      </c>
      <c r="BC119">
        <v>1.0670000314712524</v>
      </c>
      <c r="BD119">
        <v>9.4899997711181641</v>
      </c>
      <c r="BE119">
        <v>41.476001739501953</v>
      </c>
      <c r="BF119">
        <v>10.232999801635742</v>
      </c>
      <c r="BG119">
        <v>0.48600000143051147</v>
      </c>
      <c r="BH119">
        <v>1.5190000534057617</v>
      </c>
      <c r="BI119">
        <v>1246</v>
      </c>
      <c r="BJ119">
        <v>31658</v>
      </c>
      <c r="BK119">
        <v>600</v>
      </c>
      <c r="BL119">
        <v>8620</v>
      </c>
      <c r="BM119">
        <v>111356</v>
      </c>
      <c r="BN119">
        <v>712</v>
      </c>
      <c r="BO119">
        <v>23298</v>
      </c>
      <c r="BP119">
        <v>116244</v>
      </c>
      <c r="BQ119">
        <v>21172</v>
      </c>
      <c r="BR119">
        <v>1335</v>
      </c>
      <c r="BS119">
        <v>1721</v>
      </c>
      <c r="BT119">
        <v>948</v>
      </c>
      <c r="BU119">
        <v>187</v>
      </c>
      <c r="BV119">
        <v>85</v>
      </c>
      <c r="BW119">
        <v>278</v>
      </c>
      <c r="BX119">
        <v>641</v>
      </c>
      <c r="BY119">
        <v>26</v>
      </c>
      <c r="BZ119">
        <v>258</v>
      </c>
      <c r="CA119">
        <v>770</v>
      </c>
      <c r="CB119">
        <v>139</v>
      </c>
      <c r="CC119">
        <v>203</v>
      </c>
      <c r="CD119">
        <v>51</v>
      </c>
      <c r="CE119">
        <v>731</v>
      </c>
      <c r="CF119">
        <v>164</v>
      </c>
      <c r="CG119">
        <v>98</v>
      </c>
      <c r="CH119">
        <v>165</v>
      </c>
      <c r="CI119">
        <v>545</v>
      </c>
      <c r="CJ119">
        <v>15</v>
      </c>
      <c r="CK119">
        <v>157</v>
      </c>
      <c r="CL119">
        <v>296</v>
      </c>
      <c r="CM119">
        <v>106</v>
      </c>
      <c r="CN119">
        <v>176</v>
      </c>
      <c r="CO119">
        <v>73</v>
      </c>
      <c r="CP119">
        <v>165.968994140625</v>
      </c>
      <c r="CQ119">
        <v>11.711000442504883</v>
      </c>
      <c r="CR119">
        <v>9.1499996185302734</v>
      </c>
      <c r="CS119">
        <v>24.410999298095703</v>
      </c>
      <c r="CT119">
        <v>39.826000213623047</v>
      </c>
      <c r="CU119">
        <v>4.0149998664855957</v>
      </c>
      <c r="CV119">
        <v>20.927999496459961</v>
      </c>
      <c r="CW119">
        <v>55.867000579833984</v>
      </c>
      <c r="CX119">
        <v>11.543000221252441</v>
      </c>
      <c r="CY119">
        <v>13.114999771118164</v>
      </c>
      <c r="CZ119">
        <v>4.0289998054504395</v>
      </c>
      <c r="DA119">
        <v>-41.346000671386719</v>
      </c>
      <c r="DB119">
        <v>1045.218017578125</v>
      </c>
      <c r="DC119">
        <v>20.85099983215332</v>
      </c>
      <c r="DD119">
        <v>406.78399658203125</v>
      </c>
      <c r="DE119">
        <v>3686.56396484375</v>
      </c>
      <c r="DF119">
        <v>67.191001892089844</v>
      </c>
      <c r="DG119">
        <v>1145.616943359375</v>
      </c>
      <c r="DH119">
        <v>5797.4990234375</v>
      </c>
      <c r="DI119">
        <v>1048.4150390625</v>
      </c>
      <c r="DJ119">
        <v>31.386999130249023</v>
      </c>
      <c r="DK119">
        <v>53.341999053955078</v>
      </c>
      <c r="DL119">
        <v>84.999000549316406</v>
      </c>
      <c r="DM119">
        <v>134.60800170898438</v>
      </c>
      <c r="DN119">
        <v>151.44599914550781</v>
      </c>
      <c r="DO119">
        <v>119.83200073242188</v>
      </c>
      <c r="DP119">
        <v>107.56999969482422</v>
      </c>
      <c r="DQ119">
        <v>129.47200012207031</v>
      </c>
      <c r="DR119">
        <v>90.679000854492188</v>
      </c>
      <c r="DS119">
        <v>77.507003784179688</v>
      </c>
      <c r="DT119">
        <v>107.51300048828125</v>
      </c>
      <c r="DU119">
        <v>146.35200500488281</v>
      </c>
      <c r="DV119">
        <v>191.28300476074219</v>
      </c>
      <c r="DW119">
        <v>100</v>
      </c>
      <c r="DX119">
        <v>0.56999999284744263</v>
      </c>
      <c r="DY119">
        <v>6.7100000381469727</v>
      </c>
      <c r="DZ119">
        <v>1.1799999475479126</v>
      </c>
      <c r="EA119">
        <v>0.30000001192092896</v>
      </c>
      <c r="EB119">
        <v>4.0799999237060547</v>
      </c>
      <c r="EC119">
        <v>0.67000001668930054</v>
      </c>
      <c r="ED119">
        <v>0.30000001192092896</v>
      </c>
      <c r="EE119">
        <v>0.69999998807907104</v>
      </c>
      <c r="EF119">
        <v>4.570000171661377</v>
      </c>
      <c r="EG119">
        <v>2.6800000667572021</v>
      </c>
      <c r="EH119">
        <v>212.75186157226562</v>
      </c>
      <c r="EI119">
        <v>48.681514739990234</v>
      </c>
      <c r="EJ119">
        <v>15.174592971801758</v>
      </c>
      <c r="EK119">
        <v>18.046731948852539</v>
      </c>
      <c r="EL119">
        <v>18.579717636108398</v>
      </c>
      <c r="EM119">
        <v>52.460151672363281</v>
      </c>
      <c r="EN119">
        <v>44.169124603271484</v>
      </c>
      <c r="EO119">
        <v>62.323162078857422</v>
      </c>
      <c r="EP119">
        <v>38.650306701660156</v>
      </c>
      <c r="EQ119">
        <v>53.341121673583984</v>
      </c>
      <c r="ER119">
        <v>54.399845123291016</v>
      </c>
    </row>
    <row r="120" spans="1:148" x14ac:dyDescent="0.2">
      <c r="A120">
        <v>14</v>
      </c>
      <c r="B120" t="s">
        <v>935</v>
      </c>
      <c r="C120" t="s">
        <v>936</v>
      </c>
      <c r="D120" t="s">
        <v>961</v>
      </c>
      <c r="E120" t="s">
        <v>937</v>
      </c>
      <c r="F120" t="s">
        <v>962</v>
      </c>
      <c r="G120">
        <v>15</v>
      </c>
      <c r="H120">
        <v>1.4750000332242053E-8</v>
      </c>
      <c r="I120">
        <v>1</v>
      </c>
      <c r="J120">
        <v>-25.143800735473633</v>
      </c>
      <c r="K120">
        <v>27.235700607299805</v>
      </c>
      <c r="L120">
        <v>10.310999870300293</v>
      </c>
      <c r="M120">
        <v>2048</v>
      </c>
      <c r="N120">
        <v>1536</v>
      </c>
      <c r="O120">
        <v>42.840999603271484</v>
      </c>
      <c r="P120">
        <v>1.6299999952316284</v>
      </c>
      <c r="Q120">
        <v>9.5889997482299805</v>
      </c>
      <c r="R120">
        <v>16.009000778198242</v>
      </c>
      <c r="S120">
        <v>0.53600001335144043</v>
      </c>
      <c r="T120">
        <v>10.833999633789062</v>
      </c>
      <c r="U120">
        <v>11.11299991607666</v>
      </c>
      <c r="V120">
        <v>1.5410000085830688</v>
      </c>
      <c r="W120">
        <v>1.2829999923706055</v>
      </c>
      <c r="X120">
        <v>-0.34099999070167542</v>
      </c>
      <c r="Y120">
        <v>7.9000003635883331E-2</v>
      </c>
      <c r="Z120">
        <v>95.240013122558594</v>
      </c>
      <c r="AA120">
        <v>-0.35804277658462524</v>
      </c>
      <c r="AB120">
        <v>16.809112548828125</v>
      </c>
      <c r="AC120">
        <v>8.2948334515094757E-2</v>
      </c>
      <c r="AD120">
        <v>1.3471229076385498</v>
      </c>
      <c r="AE120">
        <v>11.668415069580078</v>
      </c>
      <c r="AF120">
        <v>1.6180174350738525</v>
      </c>
      <c r="AG120">
        <v>10.068246841430664</v>
      </c>
      <c r="AH120">
        <v>44.982143402099609</v>
      </c>
      <c r="AI120">
        <v>11.375470161437988</v>
      </c>
      <c r="AJ120">
        <v>0.56278866529464722</v>
      </c>
      <c r="AK120">
        <v>1.71146559715271</v>
      </c>
      <c r="AL120">
        <v>6.5996999740600586</v>
      </c>
      <c r="AM120">
        <v>1.7410999536514282</v>
      </c>
      <c r="AN120">
        <v>0.25220000743865967</v>
      </c>
      <c r="AO120">
        <v>1.8344999551773071</v>
      </c>
      <c r="AP120">
        <v>0.46029999852180481</v>
      </c>
      <c r="AQ120">
        <v>2.4879999160766602</v>
      </c>
      <c r="AR120">
        <v>2.0625</v>
      </c>
      <c r="AS120">
        <v>0.18889999389648438</v>
      </c>
      <c r="AT120">
        <v>6.9899998605251312E-2</v>
      </c>
      <c r="AU120">
        <v>-0.16709999740123749</v>
      </c>
      <c r="AV120">
        <v>2.0600000396370888E-2</v>
      </c>
      <c r="AW120">
        <v>23</v>
      </c>
      <c r="AX120">
        <v>-0.44900000095367432</v>
      </c>
      <c r="AY120">
        <v>15.869999885559082</v>
      </c>
      <c r="AZ120">
        <v>7.9999998211860657E-2</v>
      </c>
      <c r="BA120">
        <v>1.3220000267028809</v>
      </c>
      <c r="BB120">
        <v>11.267999649047852</v>
      </c>
      <c r="BC120">
        <v>1.2860000133514404</v>
      </c>
      <c r="BD120">
        <v>9.6510000228881836</v>
      </c>
      <c r="BE120">
        <v>40.860000610351562</v>
      </c>
      <c r="BF120">
        <v>10.001999855041504</v>
      </c>
      <c r="BG120">
        <v>0.51599997282028198</v>
      </c>
      <c r="BH120">
        <v>1.5080000162124634</v>
      </c>
      <c r="BI120">
        <v>1231</v>
      </c>
      <c r="BJ120">
        <v>32172</v>
      </c>
      <c r="BK120">
        <v>586</v>
      </c>
      <c r="BL120">
        <v>8941</v>
      </c>
      <c r="BM120">
        <v>109968</v>
      </c>
      <c r="BN120">
        <v>852</v>
      </c>
      <c r="BO120">
        <v>23692</v>
      </c>
      <c r="BP120">
        <v>114543</v>
      </c>
      <c r="BQ120">
        <v>20666</v>
      </c>
      <c r="BR120">
        <v>1368</v>
      </c>
      <c r="BS120">
        <v>1734</v>
      </c>
      <c r="BT120">
        <v>964</v>
      </c>
      <c r="BU120">
        <v>215</v>
      </c>
      <c r="BV120">
        <v>113</v>
      </c>
      <c r="BW120">
        <v>264</v>
      </c>
      <c r="BX120">
        <v>591</v>
      </c>
      <c r="BY120">
        <v>24</v>
      </c>
      <c r="BZ120">
        <v>252</v>
      </c>
      <c r="CA120">
        <v>732</v>
      </c>
      <c r="CB120">
        <v>131</v>
      </c>
      <c r="CC120">
        <v>189</v>
      </c>
      <c r="CD120">
        <v>77</v>
      </c>
      <c r="CE120">
        <v>736</v>
      </c>
      <c r="CF120">
        <v>141</v>
      </c>
      <c r="CG120">
        <v>103</v>
      </c>
      <c r="CH120">
        <v>230</v>
      </c>
      <c r="CI120">
        <v>530</v>
      </c>
      <c r="CJ120">
        <v>19</v>
      </c>
      <c r="CK120">
        <v>171</v>
      </c>
      <c r="CL120">
        <v>339</v>
      </c>
      <c r="CM120">
        <v>86</v>
      </c>
      <c r="CN120">
        <v>166</v>
      </c>
      <c r="CO120">
        <v>67</v>
      </c>
      <c r="CP120">
        <v>167.97000122070312</v>
      </c>
      <c r="CQ120">
        <v>11.902000427246094</v>
      </c>
      <c r="CR120">
        <v>10.800000190734863</v>
      </c>
      <c r="CS120">
        <v>25.381000518798828</v>
      </c>
      <c r="CT120">
        <v>37.553001403808594</v>
      </c>
      <c r="CU120">
        <v>4.2620000839233398</v>
      </c>
      <c r="CV120">
        <v>21.292999267578125</v>
      </c>
      <c r="CW120">
        <v>55.679000854492188</v>
      </c>
      <c r="CX120">
        <v>9.8859996795654297</v>
      </c>
      <c r="CY120">
        <v>12.244000434875488</v>
      </c>
      <c r="CZ120">
        <v>4.8480000495910645</v>
      </c>
      <c r="DA120">
        <v>-44.847000122070312</v>
      </c>
      <c r="DB120">
        <v>1062.2149658203125</v>
      </c>
      <c r="DC120">
        <v>18.500999450683594</v>
      </c>
      <c r="DD120">
        <v>421.87899780273438</v>
      </c>
      <c r="DE120">
        <v>3642.2099609375</v>
      </c>
      <c r="DF120">
        <v>80.946998596191406</v>
      </c>
      <c r="DG120">
        <v>1165.008056640625</v>
      </c>
      <c r="DH120">
        <v>5711.43701171875</v>
      </c>
      <c r="DI120">
        <v>1024.7080078125</v>
      </c>
      <c r="DJ120">
        <v>33.359001159667969</v>
      </c>
      <c r="DK120">
        <v>52.956001281738281</v>
      </c>
      <c r="DL120">
        <v>84.999000549316406</v>
      </c>
      <c r="DM120">
        <v>134.60499572753906</v>
      </c>
      <c r="DN120">
        <v>151.44599914550781</v>
      </c>
      <c r="DO120">
        <v>119.83200073242188</v>
      </c>
      <c r="DP120">
        <v>107.56500244140625</v>
      </c>
      <c r="DQ120">
        <v>129.47200012207031</v>
      </c>
      <c r="DR120">
        <v>90.679000854492188</v>
      </c>
      <c r="DS120">
        <v>77.507003784179688</v>
      </c>
      <c r="DT120">
        <v>107.50299835205078</v>
      </c>
      <c r="DU120">
        <v>146.35200500488281</v>
      </c>
      <c r="DV120">
        <v>191.28300476074219</v>
      </c>
      <c r="DW120">
        <v>100</v>
      </c>
      <c r="DX120">
        <v>0.56999999284744263</v>
      </c>
      <c r="DY120">
        <v>7.6500000953674316</v>
      </c>
      <c r="DZ120">
        <v>1.1599999666213989</v>
      </c>
      <c r="EA120">
        <v>0.31000000238418579</v>
      </c>
      <c r="EB120">
        <v>3.690000057220459</v>
      </c>
      <c r="EC120">
        <v>0.67000001668930054</v>
      </c>
      <c r="ED120">
        <v>0.30000001192092896</v>
      </c>
      <c r="EE120">
        <v>0.70999997854232788</v>
      </c>
      <c r="EF120">
        <v>4.3000001907348633</v>
      </c>
      <c r="EG120">
        <v>2.7300000190734863</v>
      </c>
      <c r="EH120">
        <v>214.030517578125</v>
      </c>
      <c r="EI120">
        <v>49.076896667480469</v>
      </c>
      <c r="EJ120">
        <v>16.486116409301758</v>
      </c>
      <c r="EK120">
        <v>18.401792526245117</v>
      </c>
      <c r="EL120">
        <v>18.041727066040039</v>
      </c>
      <c r="EM120">
        <v>54.049728393554688</v>
      </c>
      <c r="EN120">
        <v>44.552627563476562</v>
      </c>
      <c r="EO120">
        <v>62.218212127685547</v>
      </c>
      <c r="EP120">
        <v>35.768760681152344</v>
      </c>
      <c r="EQ120">
        <v>51.539436340332031</v>
      </c>
      <c r="ER120">
        <v>59.673343658447266</v>
      </c>
    </row>
    <row r="121" spans="1:148" x14ac:dyDescent="0.2">
      <c r="A121">
        <v>15</v>
      </c>
      <c r="B121" t="s">
        <v>935</v>
      </c>
      <c r="C121" t="s">
        <v>936</v>
      </c>
      <c r="D121" t="s">
        <v>963</v>
      </c>
      <c r="E121" t="s">
        <v>937</v>
      </c>
      <c r="F121" t="s">
        <v>964</v>
      </c>
      <c r="G121">
        <v>15</v>
      </c>
      <c r="H121">
        <v>1.4740000331414649E-8</v>
      </c>
      <c r="I121">
        <v>1</v>
      </c>
      <c r="J121">
        <v>-25.621999740600586</v>
      </c>
      <c r="K121">
        <v>27.292499542236328</v>
      </c>
      <c r="L121">
        <v>10.310500144958496</v>
      </c>
      <c r="M121">
        <v>2048</v>
      </c>
      <c r="N121">
        <v>1536</v>
      </c>
      <c r="O121">
        <v>42.622001647949219</v>
      </c>
      <c r="P121">
        <v>1.8730000257492065</v>
      </c>
      <c r="Q121">
        <v>9.7589998245239258</v>
      </c>
      <c r="R121">
        <v>16.01300048828125</v>
      </c>
      <c r="S121">
        <v>0.55500000715255737</v>
      </c>
      <c r="T121">
        <v>10.609999656677246</v>
      </c>
      <c r="U121">
        <v>10.890999794006348</v>
      </c>
      <c r="V121">
        <v>1.6019999980926514</v>
      </c>
      <c r="W121">
        <v>1.2879999876022339</v>
      </c>
      <c r="X121">
        <v>-0.2800000011920929</v>
      </c>
      <c r="Y121">
        <v>7.2999998927116394E-2</v>
      </c>
      <c r="Z121">
        <v>95.108009338378906</v>
      </c>
      <c r="AA121">
        <v>-0.29440212249755859</v>
      </c>
      <c r="AB121">
        <v>16.836647033691406</v>
      </c>
      <c r="AC121">
        <v>7.6754838228225708E-2</v>
      </c>
      <c r="AD121">
        <v>1.3542497158050537</v>
      </c>
      <c r="AE121">
        <v>11.451190948486328</v>
      </c>
      <c r="AF121">
        <v>1.6844007968902588</v>
      </c>
      <c r="AG121">
        <v>10.260965347290039</v>
      </c>
      <c r="AH121">
        <v>44.814311981201172</v>
      </c>
      <c r="AI121">
        <v>11.155736923217773</v>
      </c>
      <c r="AJ121">
        <v>0.58354705572128296</v>
      </c>
      <c r="AK121">
        <v>1.9693398475646973</v>
      </c>
      <c r="AL121">
        <v>6.5774998664855957</v>
      </c>
      <c r="AM121">
        <v>1.7752000093460083</v>
      </c>
      <c r="AN121">
        <v>0.25360000133514404</v>
      </c>
      <c r="AO121">
        <v>1.8008999824523926</v>
      </c>
      <c r="AP121">
        <v>0.47949999570846558</v>
      </c>
      <c r="AQ121">
        <v>2.4407999515533447</v>
      </c>
      <c r="AR121">
        <v>2.0666000843048096</v>
      </c>
      <c r="AS121">
        <v>0.21739999949932098</v>
      </c>
      <c r="AT121">
        <v>7.2499997913837433E-2</v>
      </c>
      <c r="AU121">
        <v>-0.13740000128746033</v>
      </c>
      <c r="AV121">
        <v>1.9300000742077827E-2</v>
      </c>
      <c r="AW121">
        <v>23</v>
      </c>
      <c r="AX121">
        <v>-0.36899998784065247</v>
      </c>
      <c r="AY121">
        <v>15.878000259399414</v>
      </c>
      <c r="AZ121">
        <v>7.4000000953674316E-2</v>
      </c>
      <c r="BA121">
        <v>1.3270000219345093</v>
      </c>
      <c r="BB121">
        <v>11.046999931335449</v>
      </c>
      <c r="BC121">
        <v>1.3359999656677246</v>
      </c>
      <c r="BD121">
        <v>9.8290004730224609</v>
      </c>
      <c r="BE121">
        <v>40.63800048828125</v>
      </c>
      <c r="BF121">
        <v>9.7840003967285156</v>
      </c>
      <c r="BG121">
        <v>0.5350000262260437</v>
      </c>
      <c r="BH121">
        <v>1.7339999675750732</v>
      </c>
      <c r="BI121">
        <v>1258</v>
      </c>
      <c r="BJ121">
        <v>32168</v>
      </c>
      <c r="BK121">
        <v>548</v>
      </c>
      <c r="BL121">
        <v>8958</v>
      </c>
      <c r="BM121">
        <v>107722</v>
      </c>
      <c r="BN121">
        <v>902</v>
      </c>
      <c r="BO121">
        <v>24073</v>
      </c>
      <c r="BP121">
        <v>113883</v>
      </c>
      <c r="BQ121">
        <v>20247</v>
      </c>
      <c r="BR121">
        <v>1429</v>
      </c>
      <c r="BS121">
        <v>1987</v>
      </c>
      <c r="BT121">
        <v>943</v>
      </c>
      <c r="BU121">
        <v>193</v>
      </c>
      <c r="BV121">
        <v>101</v>
      </c>
      <c r="BW121">
        <v>275</v>
      </c>
      <c r="BX121">
        <v>547</v>
      </c>
      <c r="BY121">
        <v>27</v>
      </c>
      <c r="BZ121">
        <v>252</v>
      </c>
      <c r="CA121">
        <v>764</v>
      </c>
      <c r="CB121">
        <v>142</v>
      </c>
      <c r="CC121">
        <v>211</v>
      </c>
      <c r="CD121">
        <v>89</v>
      </c>
      <c r="CE121">
        <v>705</v>
      </c>
      <c r="CF121">
        <v>166</v>
      </c>
      <c r="CG121">
        <v>102</v>
      </c>
      <c r="CH121">
        <v>191</v>
      </c>
      <c r="CI121">
        <v>529</v>
      </c>
      <c r="CJ121">
        <v>34</v>
      </c>
      <c r="CK121">
        <v>138</v>
      </c>
      <c r="CL121">
        <v>332</v>
      </c>
      <c r="CM121">
        <v>109</v>
      </c>
      <c r="CN121">
        <v>149</v>
      </c>
      <c r="CO121">
        <v>70</v>
      </c>
      <c r="CP121">
        <v>162.677001953125</v>
      </c>
      <c r="CQ121">
        <v>11.979999542236328</v>
      </c>
      <c r="CR121">
        <v>10.149999618530273</v>
      </c>
      <c r="CS121">
        <v>24.981000900268555</v>
      </c>
      <c r="CT121">
        <v>35.923000335693359</v>
      </c>
      <c r="CU121">
        <v>6.1539998054504395</v>
      </c>
      <c r="CV121">
        <v>19.701000213623047</v>
      </c>
      <c r="CW121">
        <v>57.139999389648438</v>
      </c>
      <c r="CX121">
        <v>11.843000411987305</v>
      </c>
      <c r="CY121">
        <v>13.105999946594238</v>
      </c>
      <c r="CZ121">
        <v>5.3909997940063477</v>
      </c>
      <c r="DA121">
        <v>-36.853000640869141</v>
      </c>
      <c r="DB121">
        <v>1062.0030517578125</v>
      </c>
      <c r="DC121">
        <v>17.250999450683594</v>
      </c>
      <c r="DD121">
        <v>423.1300048828125</v>
      </c>
      <c r="DE121">
        <v>3568.39990234375</v>
      </c>
      <c r="DF121">
        <v>84.055999755859375</v>
      </c>
      <c r="DG121">
        <v>1185.7049560546875</v>
      </c>
      <c r="DH121">
        <v>5676.51513671875</v>
      </c>
      <c r="DI121">
        <v>1001.7490234375</v>
      </c>
      <c r="DJ121">
        <v>34.529998779296875</v>
      </c>
      <c r="DK121">
        <v>60.847000122070312</v>
      </c>
      <c r="DL121">
        <v>84.999000549316406</v>
      </c>
      <c r="DM121">
        <v>134.6199951171875</v>
      </c>
      <c r="DN121">
        <v>151.44599914550781</v>
      </c>
      <c r="DO121">
        <v>119.83200073242188</v>
      </c>
      <c r="DP121">
        <v>107.55999755859375</v>
      </c>
      <c r="DQ121">
        <v>129.47200012207031</v>
      </c>
      <c r="DR121">
        <v>90.679000854492188</v>
      </c>
      <c r="DS121">
        <v>77.516998291015625</v>
      </c>
      <c r="DT121">
        <v>107.49299621582031</v>
      </c>
      <c r="DU121">
        <v>146.35200500488281</v>
      </c>
      <c r="DV121">
        <v>191.28300476074219</v>
      </c>
      <c r="DW121">
        <v>100</v>
      </c>
      <c r="DX121">
        <v>0.56999999284744263</v>
      </c>
      <c r="DY121">
        <v>7.940000057220459</v>
      </c>
      <c r="DZ121">
        <v>1.1599999666213989</v>
      </c>
      <c r="EA121">
        <v>0.31000000238418579</v>
      </c>
      <c r="EB121">
        <v>3.690000057220459</v>
      </c>
      <c r="EC121">
        <v>0.6600000262260437</v>
      </c>
      <c r="ED121">
        <v>0.30000001192092896</v>
      </c>
      <c r="EE121">
        <v>0.72000002861022949</v>
      </c>
      <c r="EF121">
        <v>4.2699999809265137</v>
      </c>
      <c r="EG121">
        <v>2.5399999618530273</v>
      </c>
      <c r="EH121">
        <v>210.63131713867188</v>
      </c>
      <c r="EI121">
        <v>49.237445831298828</v>
      </c>
      <c r="EJ121">
        <v>15.982308387756348</v>
      </c>
      <c r="EK121">
        <v>18.256214141845703</v>
      </c>
      <c r="EL121">
        <v>17.645830154418945</v>
      </c>
      <c r="EM121">
        <v>64.947959899902344</v>
      </c>
      <c r="EN121">
        <v>42.854755401611328</v>
      </c>
      <c r="EO121">
        <v>63.029220581054688</v>
      </c>
      <c r="EP121">
        <v>39.149341583251953</v>
      </c>
      <c r="EQ121">
        <v>53.32281494140625</v>
      </c>
      <c r="ER121">
        <v>62.926517486572266</v>
      </c>
    </row>
    <row r="122" spans="1:148" x14ac:dyDescent="0.2">
      <c r="A122">
        <v>16</v>
      </c>
      <c r="B122" t="s">
        <v>935</v>
      </c>
      <c r="C122" t="s">
        <v>936</v>
      </c>
      <c r="D122" t="s">
        <v>965</v>
      </c>
      <c r="E122" t="s">
        <v>937</v>
      </c>
      <c r="F122" t="s">
        <v>966</v>
      </c>
      <c r="G122">
        <v>15</v>
      </c>
      <c r="H122">
        <v>1.4750000332242053E-8</v>
      </c>
      <c r="I122">
        <v>1</v>
      </c>
      <c r="J122">
        <v>-26.07819938659668</v>
      </c>
      <c r="K122">
        <v>27.611799240112305</v>
      </c>
      <c r="L122">
        <v>10.31149959564209</v>
      </c>
      <c r="M122">
        <v>2048</v>
      </c>
      <c r="N122">
        <v>1536</v>
      </c>
      <c r="O122">
        <v>42.834999084472656</v>
      </c>
      <c r="P122">
        <v>1.7549999952316284</v>
      </c>
      <c r="Q122">
        <v>9.9519996643066406</v>
      </c>
      <c r="R122">
        <v>15.970000267028809</v>
      </c>
      <c r="S122">
        <v>0.57200002670288086</v>
      </c>
      <c r="T122">
        <v>10.758999824523926</v>
      </c>
      <c r="U122">
        <v>10.968000411987305</v>
      </c>
      <c r="V122">
        <v>1.5770000219345093</v>
      </c>
      <c r="W122">
        <v>1.2510000467300415</v>
      </c>
      <c r="X122">
        <v>-0.26899999380111694</v>
      </c>
      <c r="Y122">
        <v>8.2000002264976501E-2</v>
      </c>
      <c r="Z122">
        <v>95.545997619628906</v>
      </c>
      <c r="AA122">
        <v>-0.28153979778289795</v>
      </c>
      <c r="AB122">
        <v>16.714462280273438</v>
      </c>
      <c r="AC122">
        <v>8.5822537541389465E-2</v>
      </c>
      <c r="AD122">
        <v>1.3093171119689941</v>
      </c>
      <c r="AE122">
        <v>11.479288101196289</v>
      </c>
      <c r="AF122">
        <v>1.6505138874053955</v>
      </c>
      <c r="AG122">
        <v>10.415925025939941</v>
      </c>
      <c r="AH122">
        <v>44.831809997558594</v>
      </c>
      <c r="AI122">
        <v>11.260544776916504</v>
      </c>
      <c r="AJ122">
        <v>0.59866458177566528</v>
      </c>
      <c r="AK122">
        <v>1.8368115425109863</v>
      </c>
      <c r="AL122">
        <v>6.5741000175476074</v>
      </c>
      <c r="AM122">
        <v>1.8001999855041504</v>
      </c>
      <c r="AN122">
        <v>0.24490000307559967</v>
      </c>
      <c r="AO122">
        <v>1.8036999702453613</v>
      </c>
      <c r="AP122">
        <v>0.46919998526573181</v>
      </c>
      <c r="AQ122">
        <v>2.4614999294281006</v>
      </c>
      <c r="AR122">
        <v>2.049799919128418</v>
      </c>
      <c r="AS122">
        <v>0.20250000059604645</v>
      </c>
      <c r="AT122">
        <v>7.4400000274181366E-2</v>
      </c>
      <c r="AU122">
        <v>-0.13120000064373016</v>
      </c>
      <c r="AV122">
        <v>2.1299999207258224E-2</v>
      </c>
      <c r="AW122">
        <v>23</v>
      </c>
      <c r="AX122">
        <v>-0.35499998927116394</v>
      </c>
      <c r="AY122">
        <v>15.833000183105469</v>
      </c>
      <c r="AZ122">
        <v>8.2999996840953827E-2</v>
      </c>
      <c r="BA122">
        <v>1.2879999876022339</v>
      </c>
      <c r="BB122">
        <v>11.121999740600586</v>
      </c>
      <c r="BC122">
        <v>1.3159999847412109</v>
      </c>
      <c r="BD122">
        <v>10.02400016784668</v>
      </c>
      <c r="BE122">
        <v>40.817001342773438</v>
      </c>
      <c r="BF122">
        <v>9.9340000152587891</v>
      </c>
      <c r="BG122">
        <v>0.55099999904632568</v>
      </c>
      <c r="BH122">
        <v>1.6239999532699585</v>
      </c>
      <c r="BI122">
        <v>1275</v>
      </c>
      <c r="BJ122">
        <v>32075</v>
      </c>
      <c r="BK122">
        <v>586</v>
      </c>
      <c r="BL122">
        <v>8709</v>
      </c>
      <c r="BM122">
        <v>108560</v>
      </c>
      <c r="BN122">
        <v>870</v>
      </c>
      <c r="BO122">
        <v>24584</v>
      </c>
      <c r="BP122">
        <v>114470</v>
      </c>
      <c r="BQ122">
        <v>20522</v>
      </c>
      <c r="BR122">
        <v>1412</v>
      </c>
      <c r="BS122">
        <v>1850</v>
      </c>
      <c r="BT122">
        <v>941</v>
      </c>
      <c r="BU122">
        <v>168</v>
      </c>
      <c r="BV122">
        <v>127</v>
      </c>
      <c r="BW122">
        <v>262</v>
      </c>
      <c r="BX122">
        <v>558</v>
      </c>
      <c r="BY122">
        <v>18</v>
      </c>
      <c r="BZ122">
        <v>262</v>
      </c>
      <c r="CA122">
        <v>781</v>
      </c>
      <c r="CB122">
        <v>145</v>
      </c>
      <c r="CC122">
        <v>173</v>
      </c>
      <c r="CD122">
        <v>71</v>
      </c>
      <c r="CE122">
        <v>709</v>
      </c>
      <c r="CF122">
        <v>167</v>
      </c>
      <c r="CG122">
        <v>75</v>
      </c>
      <c r="CH122">
        <v>208</v>
      </c>
      <c r="CI122">
        <v>562</v>
      </c>
      <c r="CJ122">
        <v>23</v>
      </c>
      <c r="CK122">
        <v>154</v>
      </c>
      <c r="CL122">
        <v>331</v>
      </c>
      <c r="CM122">
        <v>77</v>
      </c>
      <c r="CN122">
        <v>167</v>
      </c>
      <c r="CO122">
        <v>68</v>
      </c>
      <c r="CP122">
        <v>162.93099975585938</v>
      </c>
      <c r="CQ122">
        <v>11.166999816894531</v>
      </c>
      <c r="CR122">
        <v>10.100000381469727</v>
      </c>
      <c r="CS122">
        <v>24.580999374389648</v>
      </c>
      <c r="CT122">
        <v>37.323001861572266</v>
      </c>
      <c r="CU122">
        <v>4.1380000114440918</v>
      </c>
      <c r="CV122">
        <v>20.989999771118164</v>
      </c>
      <c r="CW122">
        <v>58.036998748779297</v>
      </c>
      <c r="CX122">
        <v>9.6429996490478516</v>
      </c>
      <c r="CY122">
        <v>11.439999580383301</v>
      </c>
      <c r="CZ122">
        <v>4.6479997634887695</v>
      </c>
      <c r="DA122">
        <v>-35.407001495361328</v>
      </c>
      <c r="DB122">
        <v>1059.7049560546875</v>
      </c>
      <c r="DC122">
        <v>19.201000213623047</v>
      </c>
      <c r="DD122">
        <v>411.06900024414062</v>
      </c>
      <c r="DE122">
        <v>3595.14599609375</v>
      </c>
      <c r="DF122">
        <v>82.871002197265625</v>
      </c>
      <c r="DG122">
        <v>1210.041015625</v>
      </c>
      <c r="DH122">
        <v>5705.376953125</v>
      </c>
      <c r="DI122">
        <v>1017.7329711914062</v>
      </c>
      <c r="DJ122">
        <v>35.629001617431641</v>
      </c>
      <c r="DK122">
        <v>57.022998809814453</v>
      </c>
      <c r="DL122">
        <v>84.999000549316406</v>
      </c>
      <c r="DM122">
        <v>134.59700012207031</v>
      </c>
      <c r="DN122">
        <v>151.44599914550781</v>
      </c>
      <c r="DO122">
        <v>119.83200073242188</v>
      </c>
      <c r="DP122">
        <v>107.56500244140625</v>
      </c>
      <c r="DQ122">
        <v>129.47200012207031</v>
      </c>
      <c r="DR122">
        <v>90.667999267578125</v>
      </c>
      <c r="DS122">
        <v>77.507003784179688</v>
      </c>
      <c r="DT122">
        <v>107.50299835205078</v>
      </c>
      <c r="DU122">
        <v>146.35200500488281</v>
      </c>
      <c r="DV122">
        <v>191.28300476074219</v>
      </c>
      <c r="DW122">
        <v>100</v>
      </c>
      <c r="DX122">
        <v>0.56999999284744263</v>
      </c>
      <c r="DY122">
        <v>7.309999942779541</v>
      </c>
      <c r="DZ122">
        <v>1.1699999570846558</v>
      </c>
      <c r="EA122">
        <v>0.31000000238418579</v>
      </c>
      <c r="EB122">
        <v>3.6400001049041748</v>
      </c>
      <c r="EC122">
        <v>0.64999997615814209</v>
      </c>
      <c r="ED122">
        <v>0.30000001192092896</v>
      </c>
      <c r="EE122">
        <v>0.70999997854232788</v>
      </c>
      <c r="EF122">
        <v>4.0300002098083496</v>
      </c>
      <c r="EG122">
        <v>2.6099998950958252</v>
      </c>
      <c r="EH122">
        <v>210.79568481445312</v>
      </c>
      <c r="EI122">
        <v>47.537395477294922</v>
      </c>
      <c r="EJ122">
        <v>15.942895889282227</v>
      </c>
      <c r="EK122">
        <v>18.109462738037109</v>
      </c>
      <c r="EL122">
        <v>17.986391067504883</v>
      </c>
      <c r="EM122">
        <v>53.257659912109375</v>
      </c>
      <c r="EN122">
        <v>44.2344970703125</v>
      </c>
      <c r="EO122">
        <v>63.522014617919922</v>
      </c>
      <c r="EP122">
        <v>35.326423645019531</v>
      </c>
      <c r="EQ122">
        <v>49.818538665771484</v>
      </c>
      <c r="ER122">
        <v>58.429489135742188</v>
      </c>
    </row>
    <row r="123" spans="1:148" x14ac:dyDescent="0.2">
      <c r="A123">
        <v>17</v>
      </c>
      <c r="B123" t="s">
        <v>935</v>
      </c>
      <c r="C123" t="s">
        <v>936</v>
      </c>
      <c r="D123" t="s">
        <v>967</v>
      </c>
      <c r="E123" t="s">
        <v>937</v>
      </c>
      <c r="F123" t="s">
        <v>968</v>
      </c>
      <c r="G123">
        <v>15</v>
      </c>
      <c r="H123">
        <v>1.4750000332242053E-8</v>
      </c>
      <c r="I123">
        <v>1</v>
      </c>
      <c r="J123">
        <v>-34.9468994140625</v>
      </c>
      <c r="K123">
        <v>23.047700881958008</v>
      </c>
      <c r="L123">
        <v>10.317500114440918</v>
      </c>
      <c r="M123">
        <v>2048</v>
      </c>
      <c r="N123">
        <v>1536</v>
      </c>
      <c r="O123">
        <v>42.536998748779297</v>
      </c>
      <c r="P123">
        <v>1.8899999856948853</v>
      </c>
      <c r="Q123">
        <v>10.163000106811523</v>
      </c>
      <c r="R123">
        <v>16.113000869750977</v>
      </c>
      <c r="S123">
        <v>0.51399999856948853</v>
      </c>
      <c r="T123">
        <v>10.38700008392334</v>
      </c>
      <c r="U123">
        <v>11.199000358581543</v>
      </c>
      <c r="V123">
        <v>1.2630000114440918</v>
      </c>
      <c r="W123">
        <v>1.4029999971389771</v>
      </c>
      <c r="X123">
        <v>-0.30700001120567322</v>
      </c>
      <c r="Y123">
        <v>8.5000000894069672E-2</v>
      </c>
      <c r="Z123">
        <v>95.356986999511719</v>
      </c>
      <c r="AA123">
        <v>-0.32194811105728149</v>
      </c>
      <c r="AB123">
        <v>16.897556304931641</v>
      </c>
      <c r="AC123">
        <v>8.9138723909854889E-2</v>
      </c>
      <c r="AD123">
        <v>1.4713132381439209</v>
      </c>
      <c r="AE123">
        <v>11.744289398193359</v>
      </c>
      <c r="AF123">
        <v>1.3244966268539429</v>
      </c>
      <c r="AG123">
        <v>10.657845497131348</v>
      </c>
      <c r="AH123">
        <v>44.608161926269531</v>
      </c>
      <c r="AI123">
        <v>10.892751693725586</v>
      </c>
      <c r="AJ123">
        <v>0.53902709484100342</v>
      </c>
      <c r="AK123">
        <v>1.9820256233215332</v>
      </c>
      <c r="AL123">
        <v>6.5486001968383789</v>
      </c>
      <c r="AM123">
        <v>1.8440999984741211</v>
      </c>
      <c r="AN123">
        <v>0.27559998631477356</v>
      </c>
      <c r="AO123">
        <v>1.8473000526428223</v>
      </c>
      <c r="AP123">
        <v>0.37700000405311584</v>
      </c>
      <c r="AQ123">
        <v>2.3838000297546387</v>
      </c>
      <c r="AR123">
        <v>2.0745999813079834</v>
      </c>
      <c r="AS123">
        <v>0.21879999339580536</v>
      </c>
      <c r="AT123">
        <v>6.7000001668930054E-2</v>
      </c>
      <c r="AU123">
        <v>-0.15039999783039093</v>
      </c>
      <c r="AV123">
        <v>2.2199999541044235E-2</v>
      </c>
      <c r="AW123">
        <v>23</v>
      </c>
      <c r="AX123">
        <v>-0.40400001406669617</v>
      </c>
      <c r="AY123">
        <v>15.97700023651123</v>
      </c>
      <c r="AZ123">
        <v>8.6000002920627594E-2</v>
      </c>
      <c r="BA123">
        <v>1.4470000267028809</v>
      </c>
      <c r="BB123">
        <v>11.359000205993652</v>
      </c>
      <c r="BC123">
        <v>1.0509999990463257</v>
      </c>
      <c r="BD123">
        <v>10.26200008392334</v>
      </c>
      <c r="BE123">
        <v>40.564998626708984</v>
      </c>
      <c r="BF123">
        <v>9.5979995727539062</v>
      </c>
      <c r="BG123">
        <v>0.49500000476837158</v>
      </c>
      <c r="BH123">
        <v>1.7480000257492065</v>
      </c>
      <c r="BI123">
        <v>1242</v>
      </c>
      <c r="BJ123">
        <v>32391</v>
      </c>
      <c r="BK123">
        <v>629</v>
      </c>
      <c r="BL123">
        <v>9743</v>
      </c>
      <c r="BM123">
        <v>110868</v>
      </c>
      <c r="BN123">
        <v>709</v>
      </c>
      <c r="BO123">
        <v>25155</v>
      </c>
      <c r="BP123">
        <v>113855</v>
      </c>
      <c r="BQ123">
        <v>19895</v>
      </c>
      <c r="BR123">
        <v>1429</v>
      </c>
      <c r="BS123">
        <v>1984</v>
      </c>
      <c r="BT123">
        <v>930</v>
      </c>
      <c r="BU123">
        <v>187</v>
      </c>
      <c r="BV123">
        <v>129</v>
      </c>
      <c r="BW123">
        <v>279</v>
      </c>
      <c r="BX123">
        <v>595</v>
      </c>
      <c r="BY123">
        <v>29</v>
      </c>
      <c r="BZ123">
        <v>275</v>
      </c>
      <c r="CA123">
        <v>833</v>
      </c>
      <c r="CB123">
        <v>126</v>
      </c>
      <c r="CC123">
        <v>250</v>
      </c>
      <c r="CD123">
        <v>66</v>
      </c>
      <c r="CE123">
        <v>733</v>
      </c>
      <c r="CF123">
        <v>175</v>
      </c>
      <c r="CG123">
        <v>101</v>
      </c>
      <c r="CH123">
        <v>208</v>
      </c>
      <c r="CI123">
        <v>552</v>
      </c>
      <c r="CJ123">
        <v>19</v>
      </c>
      <c r="CK123">
        <v>138</v>
      </c>
      <c r="CL123">
        <v>357</v>
      </c>
      <c r="CM123">
        <v>126</v>
      </c>
      <c r="CN123">
        <v>184</v>
      </c>
      <c r="CO123">
        <v>78</v>
      </c>
      <c r="CP123">
        <v>164.55000305175781</v>
      </c>
      <c r="CQ123">
        <v>12.072999954223633</v>
      </c>
      <c r="CR123">
        <v>11.5</v>
      </c>
      <c r="CS123">
        <v>25.770999908447266</v>
      </c>
      <c r="CT123">
        <v>38.365001678466797</v>
      </c>
      <c r="CU123">
        <v>4.7230000495910645</v>
      </c>
      <c r="CV123">
        <v>20.891000747680664</v>
      </c>
      <c r="CW123">
        <v>62.077999114990234</v>
      </c>
      <c r="CX123">
        <v>12.600000381469727</v>
      </c>
      <c r="CY123">
        <v>15.644000053405762</v>
      </c>
      <c r="CZ123">
        <v>4.7430000305175781</v>
      </c>
      <c r="DA123">
        <v>-40.326999664306641</v>
      </c>
      <c r="DB123">
        <v>1069.366943359375</v>
      </c>
      <c r="DC123">
        <v>19.951000213623047</v>
      </c>
      <c r="DD123">
        <v>461.62899780273438</v>
      </c>
      <c r="DE123">
        <v>3671.631103515625</v>
      </c>
      <c r="DF123">
        <v>66.182998657226562</v>
      </c>
      <c r="DG123">
        <v>1238.7760009765625</v>
      </c>
      <c r="DH123">
        <v>5670.1572265625</v>
      </c>
      <c r="DI123">
        <v>983.3489990234375</v>
      </c>
      <c r="DJ123">
        <v>31.992000579833984</v>
      </c>
      <c r="DK123">
        <v>61.395000457763672</v>
      </c>
      <c r="DL123">
        <v>84.999000549316406</v>
      </c>
      <c r="DM123">
        <v>134.60099792480469</v>
      </c>
      <c r="DN123">
        <v>151.44599914550781</v>
      </c>
      <c r="DO123">
        <v>119.83200073242188</v>
      </c>
      <c r="DP123">
        <v>107.58000183105469</v>
      </c>
      <c r="DQ123">
        <v>129.47200012207031</v>
      </c>
      <c r="DR123">
        <v>90.667999267578125</v>
      </c>
      <c r="DS123">
        <v>77.516998291015625</v>
      </c>
      <c r="DT123">
        <v>107.50299835205078</v>
      </c>
      <c r="DU123">
        <v>146.35200500488281</v>
      </c>
      <c r="DV123">
        <v>191.28300476074219</v>
      </c>
      <c r="DW123">
        <v>100</v>
      </c>
      <c r="DX123">
        <v>0.56000000238418579</v>
      </c>
      <c r="DY123">
        <v>7.3499999046325684</v>
      </c>
      <c r="DZ123">
        <v>1.1000000238418579</v>
      </c>
      <c r="EA123">
        <v>0.30000001192092896</v>
      </c>
      <c r="EB123">
        <v>4.1500000953674316</v>
      </c>
      <c r="EC123">
        <v>0.64999997615814209</v>
      </c>
      <c r="ED123">
        <v>0.30000001192092896</v>
      </c>
      <c r="EE123">
        <v>0.72000002861022949</v>
      </c>
      <c r="EF123">
        <v>4.7300000190734863</v>
      </c>
      <c r="EG123">
        <v>2.5</v>
      </c>
      <c r="EH123">
        <v>211.84042358398438</v>
      </c>
      <c r="EI123">
        <v>49.428188323974609</v>
      </c>
      <c r="EJ123">
        <v>17.012001037597656</v>
      </c>
      <c r="EK123">
        <v>18.542633056640625</v>
      </c>
      <c r="EL123">
        <v>18.235738754272461</v>
      </c>
      <c r="EM123">
        <v>56.897838592529297</v>
      </c>
      <c r="EN123">
        <v>44.130058288574219</v>
      </c>
      <c r="EO123">
        <v>65.696266174316406</v>
      </c>
      <c r="EP123">
        <v>40.381168365478516</v>
      </c>
      <c r="EQ123">
        <v>58.257511138916016</v>
      </c>
      <c r="ER123">
        <v>59.023593902587891</v>
      </c>
    </row>
    <row r="124" spans="1:148" x14ac:dyDescent="0.2">
      <c r="A124">
        <v>18</v>
      </c>
      <c r="B124" t="s">
        <v>935</v>
      </c>
      <c r="C124" t="s">
        <v>936</v>
      </c>
      <c r="D124" t="s">
        <v>969</v>
      </c>
      <c r="E124" t="s">
        <v>937</v>
      </c>
      <c r="F124" t="s">
        <v>970</v>
      </c>
      <c r="G124">
        <v>15</v>
      </c>
      <c r="H124">
        <v>1.4750000332242053E-8</v>
      </c>
      <c r="I124">
        <v>1</v>
      </c>
      <c r="J124">
        <v>-35.041500091552734</v>
      </c>
      <c r="K124">
        <v>22.838499069213867</v>
      </c>
      <c r="L124">
        <v>10.317500114440918</v>
      </c>
      <c r="M124">
        <v>2048</v>
      </c>
      <c r="N124">
        <v>1536</v>
      </c>
      <c r="O124">
        <v>42.792999267578125</v>
      </c>
      <c r="P124">
        <v>1.8480000495910645</v>
      </c>
      <c r="Q124">
        <v>9.8540000915527344</v>
      </c>
      <c r="R124">
        <v>15.895999908447266</v>
      </c>
      <c r="S124">
        <v>0.52399998903274536</v>
      </c>
      <c r="T124">
        <v>10.710000038146973</v>
      </c>
      <c r="U124">
        <v>11.256999969482422</v>
      </c>
      <c r="V124">
        <v>1.2519999742507935</v>
      </c>
      <c r="W124">
        <v>1.3079999685287476</v>
      </c>
      <c r="X124">
        <v>-0.30799999833106995</v>
      </c>
      <c r="Y124">
        <v>7.1999996900558472E-2</v>
      </c>
      <c r="Z124">
        <v>95.319999694824219</v>
      </c>
      <c r="AA124">
        <v>-0.32312211394309998</v>
      </c>
      <c r="AB124">
        <v>16.676458358764648</v>
      </c>
      <c r="AC124">
        <v>7.5535036623477936E-2</v>
      </c>
      <c r="AD124">
        <v>1.3722199201583862</v>
      </c>
      <c r="AE124">
        <v>11.809694290161133</v>
      </c>
      <c r="AF124">
        <v>1.3134703636169434</v>
      </c>
      <c r="AG124">
        <v>10.337809562683105</v>
      </c>
      <c r="AH124">
        <v>44.894039154052734</v>
      </c>
      <c r="AI124">
        <v>11.235836982727051</v>
      </c>
      <c r="AJ124">
        <v>0.54972720146179199</v>
      </c>
      <c r="AK124">
        <v>1.9387327432632446</v>
      </c>
      <c r="AL124">
        <v>6.5791997909545898</v>
      </c>
      <c r="AM124">
        <v>1.785599946975708</v>
      </c>
      <c r="AN124">
        <v>0.25659999251365662</v>
      </c>
      <c r="AO124">
        <v>1.8544000387191772</v>
      </c>
      <c r="AP124">
        <v>0.3732999861240387</v>
      </c>
      <c r="AQ124">
        <v>2.4544999599456787</v>
      </c>
      <c r="AR124">
        <v>2.0439000129699707</v>
      </c>
      <c r="AS124">
        <v>0.21369999647140503</v>
      </c>
      <c r="AT124">
        <v>6.8199999630451202E-2</v>
      </c>
      <c r="AU124">
        <v>-0.15080000460147858</v>
      </c>
      <c r="AV124">
        <v>1.8799999728798866E-2</v>
      </c>
      <c r="AW124">
        <v>23</v>
      </c>
      <c r="AX124">
        <v>-0.4050000011920929</v>
      </c>
      <c r="AY124">
        <v>15.756999969482422</v>
      </c>
      <c r="AZ124">
        <v>7.2999998927116394E-2</v>
      </c>
      <c r="BA124">
        <v>1.3480000495910645</v>
      </c>
      <c r="BB124">
        <v>11.416000366210938</v>
      </c>
      <c r="BC124">
        <v>1.0440000295639038</v>
      </c>
      <c r="BD124">
        <v>9.9379997253417969</v>
      </c>
      <c r="BE124">
        <v>40.827999114990234</v>
      </c>
      <c r="BF124">
        <v>9.9090003967285156</v>
      </c>
      <c r="BG124">
        <v>0.50499999523162842</v>
      </c>
      <c r="BH124">
        <v>1.7089999914169312</v>
      </c>
      <c r="BI124">
        <v>1174</v>
      </c>
      <c r="BJ124">
        <v>31904</v>
      </c>
      <c r="BK124">
        <v>548</v>
      </c>
      <c r="BL124">
        <v>9088</v>
      </c>
      <c r="BM124">
        <v>111372</v>
      </c>
      <c r="BN124">
        <v>699</v>
      </c>
      <c r="BO124">
        <v>24375</v>
      </c>
      <c r="BP124">
        <v>114501</v>
      </c>
      <c r="BQ124">
        <v>20484</v>
      </c>
      <c r="BR124">
        <v>1368</v>
      </c>
      <c r="BS124">
        <v>1949</v>
      </c>
      <c r="BT124">
        <v>908</v>
      </c>
      <c r="BU124">
        <v>179</v>
      </c>
      <c r="BV124">
        <v>116</v>
      </c>
      <c r="BW124">
        <v>266</v>
      </c>
      <c r="BX124">
        <v>561</v>
      </c>
      <c r="BY124">
        <v>22</v>
      </c>
      <c r="BZ124">
        <v>265</v>
      </c>
      <c r="CA124">
        <v>789</v>
      </c>
      <c r="CB124">
        <v>136</v>
      </c>
      <c r="CC124">
        <v>195</v>
      </c>
      <c r="CD124">
        <v>82</v>
      </c>
      <c r="CE124">
        <v>690</v>
      </c>
      <c r="CF124">
        <v>136</v>
      </c>
      <c r="CG124">
        <v>94</v>
      </c>
      <c r="CH124">
        <v>194</v>
      </c>
      <c r="CI124">
        <v>547</v>
      </c>
      <c r="CJ124">
        <v>20</v>
      </c>
      <c r="CK124">
        <v>148</v>
      </c>
      <c r="CL124">
        <v>321</v>
      </c>
      <c r="CM124">
        <v>90</v>
      </c>
      <c r="CN124">
        <v>195</v>
      </c>
      <c r="CO124">
        <v>64</v>
      </c>
      <c r="CP124">
        <v>157.85600280761719</v>
      </c>
      <c r="CQ124">
        <v>10.520000457763672</v>
      </c>
      <c r="CR124">
        <v>10.5</v>
      </c>
      <c r="CS124">
        <v>24.440999984741211</v>
      </c>
      <c r="CT124">
        <v>36.977001190185547</v>
      </c>
      <c r="CU124">
        <v>4.184999942779541</v>
      </c>
      <c r="CV124">
        <v>20.856000900268555</v>
      </c>
      <c r="CW124">
        <v>58.034000396728516</v>
      </c>
      <c r="CX124">
        <v>10.314000129699707</v>
      </c>
      <c r="CY124">
        <v>13</v>
      </c>
      <c r="CZ124">
        <v>4.9520001411437988</v>
      </c>
      <c r="DA124">
        <v>-40.435001373291016</v>
      </c>
      <c r="DB124">
        <v>1054.634033203125</v>
      </c>
      <c r="DC124">
        <v>16.900999069213867</v>
      </c>
      <c r="DD124">
        <v>430.17599487304688</v>
      </c>
      <c r="DE124">
        <v>3689.949951171875</v>
      </c>
      <c r="DF124">
        <v>65.721000671386719</v>
      </c>
      <c r="DG124">
        <v>1199.6939697265625</v>
      </c>
      <c r="DH124">
        <v>5706.951171875</v>
      </c>
      <c r="DI124">
        <v>1015.156005859375</v>
      </c>
      <c r="DJ124">
        <v>32.602001190185547</v>
      </c>
      <c r="DK124">
        <v>60.019001007080078</v>
      </c>
      <c r="DL124">
        <v>84.999000549316406</v>
      </c>
      <c r="DM124">
        <v>134.59700012207031</v>
      </c>
      <c r="DN124">
        <v>151.44599914550781</v>
      </c>
      <c r="DO124">
        <v>119.83200073242188</v>
      </c>
      <c r="DP124">
        <v>107.56999969482422</v>
      </c>
      <c r="DQ124">
        <v>129.47200012207031</v>
      </c>
      <c r="DR124">
        <v>90.674003601074219</v>
      </c>
      <c r="DS124">
        <v>77.507003784179688</v>
      </c>
      <c r="DT124">
        <v>107.50299835205078</v>
      </c>
      <c r="DU124">
        <v>146.35200500488281</v>
      </c>
      <c r="DV124">
        <v>191.28300476074219</v>
      </c>
      <c r="DW124">
        <v>100</v>
      </c>
      <c r="DX124">
        <v>0.56999999284744263</v>
      </c>
      <c r="DY124">
        <v>8.1499996185302734</v>
      </c>
      <c r="DZ124">
        <v>1.1399999856948853</v>
      </c>
      <c r="EA124">
        <v>0.30000001192092896</v>
      </c>
      <c r="EB124">
        <v>4.1399998664855957</v>
      </c>
      <c r="EC124">
        <v>0.6600000262260437</v>
      </c>
      <c r="ED124">
        <v>0.30000001192092896</v>
      </c>
      <c r="EE124">
        <v>0.70999997854232788</v>
      </c>
      <c r="EF124">
        <v>4.4200000762939453</v>
      </c>
      <c r="EG124">
        <v>2.5499999523162842</v>
      </c>
      <c r="EH124">
        <v>207.48677062988281</v>
      </c>
      <c r="EI124">
        <v>46.139720916748047</v>
      </c>
      <c r="EJ124">
        <v>16.255529403686523</v>
      </c>
      <c r="EK124">
        <v>18.057819366455078</v>
      </c>
      <c r="EL124">
        <v>17.902828216552734</v>
      </c>
      <c r="EM124">
        <v>53.559253692626953</v>
      </c>
      <c r="EN124">
        <v>44.093074798583984</v>
      </c>
      <c r="EO124">
        <v>63.520378112792969</v>
      </c>
      <c r="EP124">
        <v>36.534835815429688</v>
      </c>
      <c r="EQ124">
        <v>53.106742858886719</v>
      </c>
      <c r="ER124">
        <v>60.310001373291016</v>
      </c>
    </row>
    <row r="125" spans="1:148" x14ac:dyDescent="0.2">
      <c r="A125">
        <v>19</v>
      </c>
      <c r="B125" t="s">
        <v>935</v>
      </c>
      <c r="C125" t="s">
        <v>936</v>
      </c>
      <c r="D125" t="s">
        <v>971</v>
      </c>
      <c r="E125" t="s">
        <v>937</v>
      </c>
      <c r="F125" t="s">
        <v>972</v>
      </c>
      <c r="G125">
        <v>15</v>
      </c>
      <c r="H125">
        <v>1.4750000332242053E-8</v>
      </c>
      <c r="I125">
        <v>1</v>
      </c>
      <c r="J125">
        <v>-35.515399932861328</v>
      </c>
      <c r="K125">
        <v>22.333700180053711</v>
      </c>
      <c r="L125">
        <v>10.317000389099121</v>
      </c>
      <c r="M125">
        <v>2048</v>
      </c>
      <c r="N125">
        <v>1536</v>
      </c>
      <c r="O125">
        <v>42.971000671386719</v>
      </c>
      <c r="P125">
        <v>1.8279999494552612</v>
      </c>
      <c r="Q125">
        <v>9.5299997329711914</v>
      </c>
      <c r="R125">
        <v>15.730999946594238</v>
      </c>
      <c r="S125">
        <v>0.5339999794960022</v>
      </c>
      <c r="T125">
        <v>10.744999885559082</v>
      </c>
      <c r="U125">
        <v>11.21399974822998</v>
      </c>
      <c r="V125">
        <v>1.4320000410079956</v>
      </c>
      <c r="W125">
        <v>1.2999999523162842</v>
      </c>
      <c r="X125">
        <v>-0.3190000057220459</v>
      </c>
      <c r="Y125">
        <v>6.4999997615814209E-2</v>
      </c>
      <c r="Z125">
        <v>95.150001525878906</v>
      </c>
      <c r="AA125">
        <v>-0.33526009321212769</v>
      </c>
      <c r="AB125">
        <v>16.532842636108398</v>
      </c>
      <c r="AC125">
        <v>6.8313188850879669E-2</v>
      </c>
      <c r="AD125">
        <v>1.366263747215271</v>
      </c>
      <c r="AE125">
        <v>11.785600662231445</v>
      </c>
      <c r="AF125">
        <v>1.5049921274185181</v>
      </c>
      <c r="AG125">
        <v>10.015764236450195</v>
      </c>
      <c r="AH125">
        <v>45.161323547363281</v>
      </c>
      <c r="AI125">
        <v>11.292695045471191</v>
      </c>
      <c r="AJ125">
        <v>0.56121909618377686</v>
      </c>
      <c r="AK125">
        <v>1.9211771488189697</v>
      </c>
      <c r="AL125">
        <v>6.6152000427246094</v>
      </c>
      <c r="AM125">
        <v>1.7293000221252441</v>
      </c>
      <c r="AN125">
        <v>0.25540000200271606</v>
      </c>
      <c r="AO125">
        <v>1.8499000072479248</v>
      </c>
      <c r="AP125">
        <v>0.42739999294281006</v>
      </c>
      <c r="AQ125">
        <v>2.4658999443054199</v>
      </c>
      <c r="AR125">
        <v>2.025399923324585</v>
      </c>
      <c r="AS125">
        <v>0.21160000562667847</v>
      </c>
      <c r="AT125">
        <v>6.9700002670288086E-2</v>
      </c>
      <c r="AU125">
        <v>-0.15629999339580536</v>
      </c>
      <c r="AV125">
        <v>1.7000000923871994E-2</v>
      </c>
      <c r="AW125">
        <v>23</v>
      </c>
      <c r="AX125">
        <v>-0.41899999976158142</v>
      </c>
      <c r="AY125">
        <v>15.590999603271484</v>
      </c>
      <c r="AZ125">
        <v>6.5999999642372131E-2</v>
      </c>
      <c r="BA125">
        <v>1.3400000333786011</v>
      </c>
      <c r="BB125">
        <v>11.371000289916992</v>
      </c>
      <c r="BC125">
        <v>1.1950000524520874</v>
      </c>
      <c r="BD125">
        <v>9.6059999465942383</v>
      </c>
      <c r="BE125">
        <v>41.032001495361328</v>
      </c>
      <c r="BF125">
        <v>9.9340000152587891</v>
      </c>
      <c r="BG125">
        <v>0.51499998569488525</v>
      </c>
      <c r="BH125">
        <v>1.690000057220459</v>
      </c>
      <c r="BI125">
        <v>1285</v>
      </c>
      <c r="BJ125">
        <v>31613</v>
      </c>
      <c r="BK125">
        <v>543</v>
      </c>
      <c r="BL125">
        <v>9019</v>
      </c>
      <c r="BM125">
        <v>110919</v>
      </c>
      <c r="BN125">
        <v>801</v>
      </c>
      <c r="BO125">
        <v>23581</v>
      </c>
      <c r="BP125">
        <v>115055</v>
      </c>
      <c r="BQ125">
        <v>20551</v>
      </c>
      <c r="BR125">
        <v>1393</v>
      </c>
      <c r="BS125">
        <v>1938</v>
      </c>
      <c r="BT125">
        <v>1001</v>
      </c>
      <c r="BU125">
        <v>181</v>
      </c>
      <c r="BV125">
        <v>118</v>
      </c>
      <c r="BW125">
        <v>242</v>
      </c>
      <c r="BX125">
        <v>545</v>
      </c>
      <c r="BY125">
        <v>27</v>
      </c>
      <c r="BZ125">
        <v>280</v>
      </c>
      <c r="CA125">
        <v>780</v>
      </c>
      <c r="CB125">
        <v>147</v>
      </c>
      <c r="CC125">
        <v>211</v>
      </c>
      <c r="CD125">
        <v>84</v>
      </c>
      <c r="CE125">
        <v>727</v>
      </c>
      <c r="CF125">
        <v>176</v>
      </c>
      <c r="CG125">
        <v>120</v>
      </c>
      <c r="CH125">
        <v>223</v>
      </c>
      <c r="CI125">
        <v>546</v>
      </c>
      <c r="CJ125">
        <v>22</v>
      </c>
      <c r="CK125">
        <v>138</v>
      </c>
      <c r="CL125">
        <v>324</v>
      </c>
      <c r="CM125">
        <v>96</v>
      </c>
      <c r="CN125">
        <v>153</v>
      </c>
      <c r="CO125">
        <v>72</v>
      </c>
      <c r="CP125">
        <v>170.35299682617188</v>
      </c>
      <c r="CQ125">
        <v>11.902999877929688</v>
      </c>
      <c r="CR125">
        <v>11.899999618530273</v>
      </c>
      <c r="CS125">
        <v>23.631000518798828</v>
      </c>
      <c r="CT125">
        <v>36.365001678466797</v>
      </c>
      <c r="CU125">
        <v>4.8619999885559082</v>
      </c>
      <c r="CV125">
        <v>21.149999618530273</v>
      </c>
      <c r="CW125">
        <v>57.669998168945312</v>
      </c>
      <c r="CX125">
        <v>11.057000160217285</v>
      </c>
      <c r="CY125">
        <v>13.168000221252441</v>
      </c>
      <c r="CZ125">
        <v>5.2569999694824219</v>
      </c>
      <c r="DA125">
        <v>-41.828998565673828</v>
      </c>
      <c r="DB125">
        <v>1043.52099609375</v>
      </c>
      <c r="DC125">
        <v>15.25100040435791</v>
      </c>
      <c r="DD125">
        <v>427.53298950195312</v>
      </c>
      <c r="DE125">
        <v>3675.343994140625</v>
      </c>
      <c r="DF125">
        <v>75.246002197265625</v>
      </c>
      <c r="DG125">
        <v>1159.5849609375</v>
      </c>
      <c r="DH125">
        <v>5735.40478515625</v>
      </c>
      <c r="DI125">
        <v>1017.77197265625</v>
      </c>
      <c r="DJ125">
        <v>33.268001556396484</v>
      </c>
      <c r="DK125">
        <v>59.347000122070312</v>
      </c>
      <c r="DL125">
        <v>84.999000549316406</v>
      </c>
      <c r="DM125">
        <v>134.61199951171875</v>
      </c>
      <c r="DN125">
        <v>151.44599914550781</v>
      </c>
      <c r="DO125">
        <v>119.83200073242188</v>
      </c>
      <c r="DP125">
        <v>107.55999755859375</v>
      </c>
      <c r="DQ125">
        <v>129.47200012207031</v>
      </c>
      <c r="DR125">
        <v>90.679000854492188</v>
      </c>
      <c r="DS125">
        <v>77.507003784179688</v>
      </c>
      <c r="DT125">
        <v>107.49800109863281</v>
      </c>
      <c r="DU125">
        <v>146.35200500488281</v>
      </c>
      <c r="DV125">
        <v>191.28300476074219</v>
      </c>
      <c r="DW125">
        <v>100</v>
      </c>
      <c r="DX125">
        <v>0.56999999284744263</v>
      </c>
      <c r="DY125">
        <v>9.1599998474121094</v>
      </c>
      <c r="DZ125">
        <v>1.1399999856948853</v>
      </c>
      <c r="EA125">
        <v>0.30000001192092896</v>
      </c>
      <c r="EB125">
        <v>3.869999885559082</v>
      </c>
      <c r="EC125">
        <v>0.67000001668930054</v>
      </c>
      <c r="ED125">
        <v>0.30000001192092896</v>
      </c>
      <c r="EE125">
        <v>0.70999997854232788</v>
      </c>
      <c r="EF125">
        <v>4.3899998664855957</v>
      </c>
      <c r="EG125">
        <v>2.5699999332427979</v>
      </c>
      <c r="EH125">
        <v>215.54341125488281</v>
      </c>
      <c r="EI125">
        <v>49.078956604003906</v>
      </c>
      <c r="EJ125">
        <v>17.305334091186523</v>
      </c>
      <c r="EK125">
        <v>17.756069183349609</v>
      </c>
      <c r="EL125">
        <v>17.754056930541992</v>
      </c>
      <c r="EM125">
        <v>57.729030609130859</v>
      </c>
      <c r="EN125">
        <v>44.402767181396484</v>
      </c>
      <c r="EO125">
        <v>63.320854187011719</v>
      </c>
      <c r="EP125">
        <v>37.827899932861328</v>
      </c>
      <c r="EQ125">
        <v>53.448795318603516</v>
      </c>
      <c r="ER125">
        <v>62.139537811279297</v>
      </c>
    </row>
    <row r="126" spans="1:148" x14ac:dyDescent="0.2">
      <c r="A126">
        <v>20</v>
      </c>
      <c r="B126" t="s">
        <v>935</v>
      </c>
      <c r="C126" t="s">
        <v>936</v>
      </c>
      <c r="D126" t="s">
        <v>973</v>
      </c>
      <c r="E126" t="s">
        <v>937</v>
      </c>
      <c r="F126" t="s">
        <v>974</v>
      </c>
      <c r="G126">
        <v>15</v>
      </c>
      <c r="H126">
        <v>1.4750000332242053E-8</v>
      </c>
      <c r="I126">
        <v>1</v>
      </c>
      <c r="J126">
        <v>-35.555900573730469</v>
      </c>
      <c r="K126">
        <v>21.810300827026367</v>
      </c>
      <c r="L126">
        <v>10.317000389099121</v>
      </c>
      <c r="M126">
        <v>2048</v>
      </c>
      <c r="N126">
        <v>1536</v>
      </c>
      <c r="O126">
        <v>42.645999908447266</v>
      </c>
      <c r="P126">
        <v>1.7539999485015869</v>
      </c>
      <c r="Q126">
        <v>9.8719997406005859</v>
      </c>
      <c r="R126">
        <v>15.97599983215332</v>
      </c>
      <c r="S126">
        <v>0.58300000429153442</v>
      </c>
      <c r="T126">
        <v>10.711999893188477</v>
      </c>
      <c r="U126">
        <v>11.144000053405762</v>
      </c>
      <c r="V126">
        <v>1.3730000257492065</v>
      </c>
      <c r="W126">
        <v>1.2730000019073486</v>
      </c>
      <c r="X126">
        <v>-0.30500000715255737</v>
      </c>
      <c r="Y126">
        <v>7.5999997556209564E-2</v>
      </c>
      <c r="Z126">
        <v>95.214996337890625</v>
      </c>
      <c r="AA126">
        <v>-0.32032769918441772</v>
      </c>
      <c r="AB126">
        <v>16.77886962890625</v>
      </c>
      <c r="AC126">
        <v>7.9819358885288239E-2</v>
      </c>
      <c r="AD126">
        <v>1.3369742631912231</v>
      </c>
      <c r="AE126">
        <v>11.704038619995117</v>
      </c>
      <c r="AF126">
        <v>1.4419997930526733</v>
      </c>
      <c r="AG126">
        <v>10.368114471435547</v>
      </c>
      <c r="AH126">
        <v>44.789161682128906</v>
      </c>
      <c r="AI126">
        <v>11.250328063964844</v>
      </c>
      <c r="AJ126">
        <v>0.61229848861694336</v>
      </c>
      <c r="AK126">
        <v>1.8421467542648315</v>
      </c>
      <c r="AL126">
        <v>6.5700998306274414</v>
      </c>
      <c r="AM126">
        <v>1.7926000356674194</v>
      </c>
      <c r="AN126">
        <v>0.25020000338554382</v>
      </c>
      <c r="AO126">
        <v>1.8395999670028687</v>
      </c>
      <c r="AP126">
        <v>0.40999999642372131</v>
      </c>
      <c r="AQ126">
        <v>2.4600999355316162</v>
      </c>
      <c r="AR126">
        <v>2.0585000514984131</v>
      </c>
      <c r="AS126">
        <v>0.20319999754428864</v>
      </c>
      <c r="AT126">
        <v>7.6099999248981476E-2</v>
      </c>
      <c r="AU126">
        <v>-0.14949999749660492</v>
      </c>
      <c r="AV126">
        <v>1.9999999552965164E-2</v>
      </c>
      <c r="AW126">
        <v>23</v>
      </c>
      <c r="AX126">
        <v>-0.40200001001358032</v>
      </c>
      <c r="AY126">
        <v>15.840000152587891</v>
      </c>
      <c r="AZ126">
        <v>7.6999999582767487E-2</v>
      </c>
      <c r="BA126">
        <v>1.312000036239624</v>
      </c>
      <c r="BB126">
        <v>11.302000045776367</v>
      </c>
      <c r="BC126">
        <v>1.1440000534057617</v>
      </c>
      <c r="BD126">
        <v>9.9479999542236328</v>
      </c>
      <c r="BE126">
        <v>40.659000396728516</v>
      </c>
      <c r="BF126">
        <v>9.8979997634887695</v>
      </c>
      <c r="BG126">
        <v>0.56199997663497925</v>
      </c>
      <c r="BH126">
        <v>1.6230000257492065</v>
      </c>
      <c r="BI126">
        <v>1239</v>
      </c>
      <c r="BJ126">
        <v>32096</v>
      </c>
      <c r="BK126">
        <v>555</v>
      </c>
      <c r="BL126">
        <v>8829</v>
      </c>
      <c r="BM126">
        <v>110337</v>
      </c>
      <c r="BN126">
        <v>765</v>
      </c>
      <c r="BO126">
        <v>24404</v>
      </c>
      <c r="BP126">
        <v>114047</v>
      </c>
      <c r="BQ126">
        <v>20463</v>
      </c>
      <c r="BR126">
        <v>1440</v>
      </c>
      <c r="BS126">
        <v>1846</v>
      </c>
      <c r="BT126">
        <v>936</v>
      </c>
      <c r="BU126">
        <v>184</v>
      </c>
      <c r="BV126">
        <v>106</v>
      </c>
      <c r="BW126">
        <v>243</v>
      </c>
      <c r="BX126">
        <v>582</v>
      </c>
      <c r="BY126">
        <v>24</v>
      </c>
      <c r="BZ126">
        <v>277</v>
      </c>
      <c r="CA126">
        <v>781</v>
      </c>
      <c r="CB126">
        <v>115</v>
      </c>
      <c r="CC126">
        <v>180</v>
      </c>
      <c r="CD126">
        <v>65</v>
      </c>
      <c r="CE126">
        <v>723</v>
      </c>
      <c r="CF126">
        <v>158</v>
      </c>
      <c r="CG126">
        <v>91</v>
      </c>
      <c r="CH126">
        <v>203</v>
      </c>
      <c r="CI126">
        <v>583</v>
      </c>
      <c r="CJ126">
        <v>21</v>
      </c>
      <c r="CK126">
        <v>141</v>
      </c>
      <c r="CL126">
        <v>346</v>
      </c>
      <c r="CM126">
        <v>99</v>
      </c>
      <c r="CN126">
        <v>159</v>
      </c>
      <c r="CO126">
        <v>73</v>
      </c>
      <c r="CP126">
        <v>164.00399780273438</v>
      </c>
      <c r="CQ126">
        <v>11.411999702453613</v>
      </c>
      <c r="CR126">
        <v>9.8500003814697266</v>
      </c>
      <c r="CS126">
        <v>23.10099983215332</v>
      </c>
      <c r="CT126">
        <v>38.832000732421875</v>
      </c>
      <c r="CU126">
        <v>4.4770002365112305</v>
      </c>
      <c r="CV126">
        <v>21.138999938964844</v>
      </c>
      <c r="CW126">
        <v>58.706001281738281</v>
      </c>
      <c r="CX126">
        <v>10.357000350952148</v>
      </c>
      <c r="CY126">
        <v>11.675000190734863</v>
      </c>
      <c r="CZ126">
        <v>4.5619997978210449</v>
      </c>
      <c r="DA126">
        <v>-40.081001281738281</v>
      </c>
      <c r="DB126">
        <v>1060.1619873046875</v>
      </c>
      <c r="DC126">
        <v>17.900999069213867</v>
      </c>
      <c r="DD126">
        <v>418.55398559570312</v>
      </c>
      <c r="DE126">
        <v>3653.325927734375</v>
      </c>
      <c r="DF126">
        <v>72.029998779296875</v>
      </c>
      <c r="DG126">
        <v>1200.864990234375</v>
      </c>
      <c r="DH126">
        <v>5683.26318359375</v>
      </c>
      <c r="DI126">
        <v>1014.0609741210938</v>
      </c>
      <c r="DJ126">
        <v>36.327999114990234</v>
      </c>
      <c r="DK126">
        <v>56.974998474121094</v>
      </c>
      <c r="DL126">
        <v>84.999000549316406</v>
      </c>
      <c r="DM126">
        <v>134.59700012207031</v>
      </c>
      <c r="DN126">
        <v>151.44599914550781</v>
      </c>
      <c r="DO126">
        <v>119.83200073242188</v>
      </c>
      <c r="DP126">
        <v>107.56999969482422</v>
      </c>
      <c r="DQ126">
        <v>129.47200012207031</v>
      </c>
      <c r="DR126">
        <v>90.679000854492188</v>
      </c>
      <c r="DS126">
        <v>77.507003784179688</v>
      </c>
      <c r="DT126">
        <v>107.49800109863281</v>
      </c>
      <c r="DU126">
        <v>146.35200500488281</v>
      </c>
      <c r="DV126">
        <v>191.28300476074219</v>
      </c>
      <c r="DW126">
        <v>100</v>
      </c>
      <c r="DX126">
        <v>0.56999999284744263</v>
      </c>
      <c r="DY126">
        <v>7.6599998474121094</v>
      </c>
      <c r="DZ126">
        <v>1.1599999666213989</v>
      </c>
      <c r="EA126">
        <v>0.31000000238418579</v>
      </c>
      <c r="EB126">
        <v>3.9500000476837158</v>
      </c>
      <c r="EC126">
        <v>0.6600000262260437</v>
      </c>
      <c r="ED126">
        <v>0.30000001192092896</v>
      </c>
      <c r="EE126">
        <v>0.70999997854232788</v>
      </c>
      <c r="EF126">
        <v>4</v>
      </c>
      <c r="EG126">
        <v>2.6099998950958252</v>
      </c>
      <c r="EH126">
        <v>211.48866271972656</v>
      </c>
      <c r="EI126">
        <v>48.056041717529297</v>
      </c>
      <c r="EJ126">
        <v>15.744344711303711</v>
      </c>
      <c r="EK126">
        <v>17.555822372436523</v>
      </c>
      <c r="EL126">
        <v>18.346391677856445</v>
      </c>
      <c r="EM126">
        <v>55.396247863769531</v>
      </c>
      <c r="EN126">
        <v>44.391223907470703</v>
      </c>
      <c r="EO126">
        <v>63.887081146240234</v>
      </c>
      <c r="EP126">
        <v>36.610916137695312</v>
      </c>
      <c r="EQ126">
        <v>50.327629089355469</v>
      </c>
      <c r="ER126">
        <v>57.886421203613281</v>
      </c>
    </row>
    <row r="127" spans="1:148" x14ac:dyDescent="0.2">
      <c r="A127">
        <v>21</v>
      </c>
      <c r="B127" t="s">
        <v>935</v>
      </c>
      <c r="C127" t="s">
        <v>936</v>
      </c>
      <c r="D127" t="s">
        <v>975</v>
      </c>
      <c r="E127" t="s">
        <v>937</v>
      </c>
      <c r="F127" t="s">
        <v>976</v>
      </c>
      <c r="G127">
        <v>15</v>
      </c>
      <c r="H127">
        <v>1.4750000332242053E-8</v>
      </c>
      <c r="I127">
        <v>1</v>
      </c>
      <c r="J127">
        <v>-28.924900054931641</v>
      </c>
      <c r="K127">
        <v>12.857999801635742</v>
      </c>
      <c r="L127">
        <v>10.305999755859375</v>
      </c>
      <c r="M127">
        <v>2048</v>
      </c>
      <c r="N127">
        <v>1536</v>
      </c>
      <c r="O127">
        <v>43.569000244140625</v>
      </c>
      <c r="P127">
        <v>1.5190000534057617</v>
      </c>
      <c r="Q127">
        <v>9.5780000686645508</v>
      </c>
      <c r="R127">
        <v>15.831999778747559</v>
      </c>
      <c r="S127">
        <v>0.53299999237060547</v>
      </c>
      <c r="T127">
        <v>11.335000038146973</v>
      </c>
      <c r="U127">
        <v>11.286999702453613</v>
      </c>
      <c r="V127">
        <v>1.2079999446868896</v>
      </c>
      <c r="W127">
        <v>1.2009999752044678</v>
      </c>
      <c r="X127">
        <v>-0.3059999942779541</v>
      </c>
      <c r="Y127">
        <v>7.4000000953674316E-2</v>
      </c>
      <c r="Z127">
        <v>95.941993713378906</v>
      </c>
      <c r="AA127">
        <v>-0.31894269585609436</v>
      </c>
      <c r="AB127">
        <v>16.501636505126953</v>
      </c>
      <c r="AC127">
        <v>7.7129937708377838E-2</v>
      </c>
      <c r="AD127">
        <v>1.2517980337142944</v>
      </c>
      <c r="AE127">
        <v>11.764399528503418</v>
      </c>
      <c r="AF127">
        <v>1.2590941190719604</v>
      </c>
      <c r="AG127">
        <v>9.9831151962280273</v>
      </c>
      <c r="AH127">
        <v>45.411811828613281</v>
      </c>
      <c r="AI127">
        <v>11.814430236816406</v>
      </c>
      <c r="AJ127">
        <v>0.55554401874542236</v>
      </c>
      <c r="AK127">
        <v>1.5832483768463135</v>
      </c>
      <c r="AL127">
        <v>6.6374001502990723</v>
      </c>
      <c r="AM127">
        <v>1.7197999954223633</v>
      </c>
      <c r="AN127">
        <v>0.23350000381469727</v>
      </c>
      <c r="AO127">
        <v>1.8423999547958374</v>
      </c>
      <c r="AP127">
        <v>0.35670000314712524</v>
      </c>
      <c r="AQ127">
        <v>2.5739998817443848</v>
      </c>
      <c r="AR127">
        <v>2.0171000957489014</v>
      </c>
      <c r="AS127">
        <v>0.17399999499320984</v>
      </c>
      <c r="AT127">
        <v>6.8800002336502075E-2</v>
      </c>
      <c r="AU127">
        <v>-0.14839999377727509</v>
      </c>
      <c r="AV127">
        <v>1.9300000742077827E-2</v>
      </c>
      <c r="AW127">
        <v>23</v>
      </c>
      <c r="AX127">
        <v>-0.40299999713897705</v>
      </c>
      <c r="AY127">
        <v>15.687000274658203</v>
      </c>
      <c r="AZ127">
        <v>7.5000002980232239E-2</v>
      </c>
      <c r="BA127">
        <v>1.2369999885559082</v>
      </c>
      <c r="BB127">
        <v>11.437999725341797</v>
      </c>
      <c r="BC127">
        <v>1.0089999437332153</v>
      </c>
      <c r="BD127">
        <v>9.6420001983642578</v>
      </c>
      <c r="BE127">
        <v>41.569999694824219</v>
      </c>
      <c r="BF127">
        <v>10.51099967956543</v>
      </c>
      <c r="BG127">
        <v>0.5130000114440918</v>
      </c>
      <c r="BH127">
        <v>1.4040000438690186</v>
      </c>
      <c r="BI127">
        <v>1196</v>
      </c>
      <c r="BJ127">
        <v>31782</v>
      </c>
      <c r="BK127">
        <v>555</v>
      </c>
      <c r="BL127">
        <v>8399</v>
      </c>
      <c r="BM127">
        <v>111592</v>
      </c>
      <c r="BN127">
        <v>681</v>
      </c>
      <c r="BO127">
        <v>23673</v>
      </c>
      <c r="BP127">
        <v>116567</v>
      </c>
      <c r="BQ127">
        <v>21738</v>
      </c>
      <c r="BR127">
        <v>1396</v>
      </c>
      <c r="BS127">
        <v>1615</v>
      </c>
      <c r="BT127">
        <v>895</v>
      </c>
      <c r="BU127">
        <v>193</v>
      </c>
      <c r="BV127">
        <v>114</v>
      </c>
      <c r="BW127">
        <v>283</v>
      </c>
      <c r="BX127">
        <v>582</v>
      </c>
      <c r="BY127">
        <v>26</v>
      </c>
      <c r="BZ127">
        <v>269</v>
      </c>
      <c r="CA127">
        <v>810</v>
      </c>
      <c r="CB127">
        <v>130</v>
      </c>
      <c r="CC127">
        <v>210</v>
      </c>
      <c r="CD127">
        <v>68</v>
      </c>
      <c r="CE127">
        <v>719</v>
      </c>
      <c r="CF127">
        <v>141</v>
      </c>
      <c r="CG127">
        <v>91</v>
      </c>
      <c r="CH127">
        <v>191</v>
      </c>
      <c r="CI127">
        <v>533</v>
      </c>
      <c r="CJ127">
        <v>20</v>
      </c>
      <c r="CK127">
        <v>156</v>
      </c>
      <c r="CL127">
        <v>321</v>
      </c>
      <c r="CM127">
        <v>108</v>
      </c>
      <c r="CN127">
        <v>170</v>
      </c>
      <c r="CO127">
        <v>68</v>
      </c>
      <c r="CP127">
        <v>159.83900451660156</v>
      </c>
      <c r="CQ127">
        <v>11.157999992370605</v>
      </c>
      <c r="CR127">
        <v>10.25</v>
      </c>
      <c r="CS127">
        <v>25.541000366210938</v>
      </c>
      <c r="CT127">
        <v>37.317001342773438</v>
      </c>
      <c r="CU127">
        <v>4.5539999008178711</v>
      </c>
      <c r="CV127">
        <v>21.448999404907227</v>
      </c>
      <c r="CW127">
        <v>59.198001861572266</v>
      </c>
      <c r="CX127">
        <v>11.428999900817871</v>
      </c>
      <c r="CY127">
        <v>13.380000114440918</v>
      </c>
      <c r="CZ127">
        <v>4.5329999923706055</v>
      </c>
      <c r="DA127">
        <v>-40.216999053955078</v>
      </c>
      <c r="DB127">
        <v>1049.9169921875</v>
      </c>
      <c r="DC127">
        <v>17.500999450683594</v>
      </c>
      <c r="DD127">
        <v>394.59500122070312</v>
      </c>
      <c r="DE127">
        <v>3697.001953125</v>
      </c>
      <c r="DF127">
        <v>63.551998138427734</v>
      </c>
      <c r="DG127">
        <v>1163.8990478515625</v>
      </c>
      <c r="DH127">
        <v>5810.546875</v>
      </c>
      <c r="DI127">
        <v>1076.9029541015625</v>
      </c>
      <c r="DJ127">
        <v>33.155998229980469</v>
      </c>
      <c r="DK127">
        <v>49.303001403808594</v>
      </c>
      <c r="DL127">
        <v>84.999000549316406</v>
      </c>
      <c r="DM127">
        <v>134.60499572753906</v>
      </c>
      <c r="DN127">
        <v>151.44599914550781</v>
      </c>
      <c r="DO127">
        <v>119.83200073242188</v>
      </c>
      <c r="DP127">
        <v>107.56500244140625</v>
      </c>
      <c r="DQ127">
        <v>129.47200012207031</v>
      </c>
      <c r="DR127">
        <v>90.674003601074219</v>
      </c>
      <c r="DS127">
        <v>77.507003784179688</v>
      </c>
      <c r="DT127">
        <v>107.50299835205078</v>
      </c>
      <c r="DU127">
        <v>146.35200500488281</v>
      </c>
      <c r="DV127">
        <v>191.28300476074219</v>
      </c>
      <c r="DW127">
        <v>100</v>
      </c>
      <c r="DX127">
        <v>0.56999999284744263</v>
      </c>
      <c r="DY127">
        <v>7.880000114440918</v>
      </c>
      <c r="DZ127">
        <v>1.2000000476837158</v>
      </c>
      <c r="EA127">
        <v>0.30000001192092896</v>
      </c>
      <c r="EB127">
        <v>4.2399997711181641</v>
      </c>
      <c r="EC127">
        <v>0.67000001668930054</v>
      </c>
      <c r="ED127">
        <v>0.30000001192092896</v>
      </c>
      <c r="EE127">
        <v>0.68999999761581421</v>
      </c>
      <c r="EF127">
        <v>4.4099998474121094</v>
      </c>
      <c r="EG127">
        <v>2.8299999237060547</v>
      </c>
      <c r="EH127">
        <v>208.78594970703125</v>
      </c>
      <c r="EI127">
        <v>47.518234252929688</v>
      </c>
      <c r="EJ127">
        <v>16.060846328735352</v>
      </c>
      <c r="EK127">
        <v>18.45970344543457</v>
      </c>
      <c r="EL127">
        <v>17.984945297241211</v>
      </c>
      <c r="EM127">
        <v>55.870594024658203</v>
      </c>
      <c r="EN127">
        <v>44.715530395507812</v>
      </c>
      <c r="EO127">
        <v>64.15423583984375</v>
      </c>
      <c r="EP127">
        <v>38.458976745605469</v>
      </c>
      <c r="EQ127">
        <v>53.877330780029297</v>
      </c>
      <c r="ER127">
        <v>57.702140808105469</v>
      </c>
    </row>
    <row r="128" spans="1:148" x14ac:dyDescent="0.2">
      <c r="A128">
        <v>22</v>
      </c>
      <c r="B128" t="s">
        <v>935</v>
      </c>
      <c r="C128" t="s">
        <v>936</v>
      </c>
      <c r="D128" t="s">
        <v>977</v>
      </c>
      <c r="E128" t="s">
        <v>937</v>
      </c>
      <c r="F128" t="s">
        <v>978</v>
      </c>
      <c r="G128">
        <v>15</v>
      </c>
      <c r="H128">
        <v>1.4750000332242053E-8</v>
      </c>
      <c r="I128">
        <v>1</v>
      </c>
      <c r="J128">
        <v>-29.055999755859375</v>
      </c>
      <c r="K128">
        <v>12.812299728393555</v>
      </c>
      <c r="L128">
        <v>10.305999755859375</v>
      </c>
      <c r="M128">
        <v>2048</v>
      </c>
      <c r="N128">
        <v>1536</v>
      </c>
      <c r="O128">
        <v>42.812000274658203</v>
      </c>
      <c r="P128">
        <v>1.5119999647140503</v>
      </c>
      <c r="Q128">
        <v>10.157999992370605</v>
      </c>
      <c r="R128">
        <v>16.097000122070312</v>
      </c>
      <c r="S128">
        <v>0.54900002479553223</v>
      </c>
      <c r="T128">
        <v>10.717000007629395</v>
      </c>
      <c r="U128">
        <v>11.28600025177002</v>
      </c>
      <c r="V128">
        <v>1.2350000143051147</v>
      </c>
      <c r="W128">
        <v>1.2519999742507935</v>
      </c>
      <c r="X128">
        <v>-0.29100000858306885</v>
      </c>
      <c r="Y128">
        <v>8.3999998867511749E-2</v>
      </c>
      <c r="Z128">
        <v>95.515007019042969</v>
      </c>
      <c r="AA128">
        <v>-0.30466419458389282</v>
      </c>
      <c r="AB128">
        <v>16.852849960327148</v>
      </c>
      <c r="AC128">
        <v>8.7944298982620239E-2</v>
      </c>
      <c r="AD128">
        <v>1.3107887506484985</v>
      </c>
      <c r="AE128">
        <v>11.815944671630859</v>
      </c>
      <c r="AF128">
        <v>1.2929905652999878</v>
      </c>
      <c r="AG128">
        <v>10.634978294372559</v>
      </c>
      <c r="AH128">
        <v>44.822277069091797</v>
      </c>
      <c r="AI128">
        <v>11.220226287841797</v>
      </c>
      <c r="AJ128">
        <v>0.57477879524230957</v>
      </c>
      <c r="AK128">
        <v>1.5829973220825195</v>
      </c>
      <c r="AL128">
        <v>6.5710000991821289</v>
      </c>
      <c r="AM128">
        <v>1.8378000259399414</v>
      </c>
      <c r="AN128">
        <v>0.24519999325275421</v>
      </c>
      <c r="AO128">
        <v>1.8560999631881714</v>
      </c>
      <c r="AP128">
        <v>0.36750000715255737</v>
      </c>
      <c r="AQ128">
        <v>2.4519999027252197</v>
      </c>
      <c r="AR128">
        <v>2.0662999153137207</v>
      </c>
      <c r="AS128">
        <v>0.17460000514984131</v>
      </c>
      <c r="AT128">
        <v>7.1400001645088196E-2</v>
      </c>
      <c r="AU128">
        <v>-0.14190000295639038</v>
      </c>
      <c r="AV128">
        <v>2.199999988079071E-2</v>
      </c>
      <c r="AW128">
        <v>23</v>
      </c>
      <c r="AX128">
        <v>-0.38299998641014099</v>
      </c>
      <c r="AY128">
        <v>15.958000183105469</v>
      </c>
      <c r="AZ128">
        <v>8.5000000894069672E-2</v>
      </c>
      <c r="BA128">
        <v>1.2899999618530273</v>
      </c>
      <c r="BB128">
        <v>11.442999839782715</v>
      </c>
      <c r="BC128">
        <v>1.0290000438690186</v>
      </c>
      <c r="BD128">
        <v>10.246000289916992</v>
      </c>
      <c r="BE128">
        <v>40.793998718261719</v>
      </c>
      <c r="BF128">
        <v>9.9149999618530273</v>
      </c>
      <c r="BG128">
        <v>0.52999997138977051</v>
      </c>
      <c r="BH128">
        <v>1.3990000486373901</v>
      </c>
      <c r="BI128">
        <v>1204</v>
      </c>
      <c r="BJ128">
        <v>32361</v>
      </c>
      <c r="BK128">
        <v>610</v>
      </c>
      <c r="BL128">
        <v>8706</v>
      </c>
      <c r="BM128">
        <v>111617</v>
      </c>
      <c r="BN128">
        <v>702</v>
      </c>
      <c r="BO128">
        <v>25160</v>
      </c>
      <c r="BP128">
        <v>114386</v>
      </c>
      <c r="BQ128">
        <v>20513</v>
      </c>
      <c r="BR128">
        <v>1400</v>
      </c>
      <c r="BS128">
        <v>1606</v>
      </c>
      <c r="BT128">
        <v>917</v>
      </c>
      <c r="BU128">
        <v>208</v>
      </c>
      <c r="BV128">
        <v>111</v>
      </c>
      <c r="BW128">
        <v>255</v>
      </c>
      <c r="BX128">
        <v>562</v>
      </c>
      <c r="BY128">
        <v>27</v>
      </c>
      <c r="BZ128">
        <v>301</v>
      </c>
      <c r="CA128">
        <v>776</v>
      </c>
      <c r="CB128">
        <v>131</v>
      </c>
      <c r="CC128">
        <v>198</v>
      </c>
      <c r="CD128">
        <v>65</v>
      </c>
      <c r="CE128">
        <v>690</v>
      </c>
      <c r="CF128">
        <v>161</v>
      </c>
      <c r="CG128">
        <v>102</v>
      </c>
      <c r="CH128">
        <v>198</v>
      </c>
      <c r="CI128">
        <v>527</v>
      </c>
      <c r="CJ128">
        <v>27</v>
      </c>
      <c r="CK128">
        <v>156</v>
      </c>
      <c r="CL128">
        <v>313</v>
      </c>
      <c r="CM128">
        <v>103</v>
      </c>
      <c r="CN128">
        <v>150</v>
      </c>
      <c r="CO128">
        <v>68</v>
      </c>
      <c r="CP128">
        <v>158.67500305175781</v>
      </c>
      <c r="CQ128">
        <v>12.321999549865723</v>
      </c>
      <c r="CR128">
        <v>10.649999618530273</v>
      </c>
      <c r="CS128">
        <v>23.791000366210938</v>
      </c>
      <c r="CT128">
        <v>36.407001495361328</v>
      </c>
      <c r="CU128">
        <v>5.4000000953674316</v>
      </c>
      <c r="CV128">
        <v>23.104999542236328</v>
      </c>
      <c r="CW128">
        <v>56.957000732421875</v>
      </c>
      <c r="CX128">
        <v>11.100000381469727</v>
      </c>
      <c r="CY128">
        <v>12.456000328063965</v>
      </c>
      <c r="CZ128">
        <v>4.4190001487731934</v>
      </c>
      <c r="DA128">
        <v>-38.252998352050781</v>
      </c>
      <c r="DB128">
        <v>1068.114013671875</v>
      </c>
      <c r="DC128">
        <v>19.85099983215332</v>
      </c>
      <c r="DD128">
        <v>411.7080078125</v>
      </c>
      <c r="DE128">
        <v>3698.7509765625</v>
      </c>
      <c r="DF128">
        <v>64.805999755859375</v>
      </c>
      <c r="DG128">
        <v>1236.81298828125</v>
      </c>
      <c r="DH128">
        <v>5702.1982421875</v>
      </c>
      <c r="DI128">
        <v>1015.823974609375</v>
      </c>
      <c r="DJ128">
        <v>34.213001251220703</v>
      </c>
      <c r="DK128">
        <v>49.117000579833984</v>
      </c>
      <c r="DL128">
        <v>84.999000549316406</v>
      </c>
      <c r="DM128">
        <v>134.60499572753906</v>
      </c>
      <c r="DN128">
        <v>151.44599914550781</v>
      </c>
      <c r="DO128">
        <v>119.83200073242188</v>
      </c>
      <c r="DP128">
        <v>107.55999755859375</v>
      </c>
      <c r="DQ128">
        <v>129.47200012207031</v>
      </c>
      <c r="DR128">
        <v>90.683998107910156</v>
      </c>
      <c r="DS128">
        <v>77.507003784179688</v>
      </c>
      <c r="DT128">
        <v>107.49299621582031</v>
      </c>
      <c r="DU128">
        <v>146.35200500488281</v>
      </c>
      <c r="DV128">
        <v>191.28300476074219</v>
      </c>
      <c r="DW128">
        <v>100</v>
      </c>
      <c r="DX128">
        <v>0.56999999284744263</v>
      </c>
      <c r="DY128">
        <v>7.2300000190734863</v>
      </c>
      <c r="DZ128">
        <v>1.1699999570846558</v>
      </c>
      <c r="EA128">
        <v>0.30000001192092896</v>
      </c>
      <c r="EB128">
        <v>4.2399997711181641</v>
      </c>
      <c r="EC128">
        <v>0.64999997615814209</v>
      </c>
      <c r="ED128">
        <v>0.30000001192092896</v>
      </c>
      <c r="EE128">
        <v>0.70999997854232788</v>
      </c>
      <c r="EF128">
        <v>4.25</v>
      </c>
      <c r="EG128">
        <v>2.8299999237060547</v>
      </c>
      <c r="EH128">
        <v>208.02432250976562</v>
      </c>
      <c r="EI128">
        <v>49.935302734375</v>
      </c>
      <c r="EJ128">
        <v>16.37122917175293</v>
      </c>
      <c r="EK128">
        <v>17.816080093383789</v>
      </c>
      <c r="EL128">
        <v>17.764307022094727</v>
      </c>
      <c r="EM128">
        <v>60.839225769042969</v>
      </c>
      <c r="EN128">
        <v>46.40960693359375</v>
      </c>
      <c r="EO128">
        <v>62.928207397460938</v>
      </c>
      <c r="EP128">
        <v>37.901386260986328</v>
      </c>
      <c r="EQ128">
        <v>51.983718872070312</v>
      </c>
      <c r="ER128">
        <v>56.971950531005859</v>
      </c>
    </row>
    <row r="129" spans="1:148" x14ac:dyDescent="0.2">
      <c r="A129">
        <v>23</v>
      </c>
      <c r="B129" t="s">
        <v>935</v>
      </c>
      <c r="C129" t="s">
        <v>936</v>
      </c>
      <c r="D129" t="s">
        <v>979</v>
      </c>
      <c r="E129" t="s">
        <v>937</v>
      </c>
      <c r="F129" t="s">
        <v>980</v>
      </c>
      <c r="G129">
        <v>15</v>
      </c>
      <c r="H129">
        <v>1.4740000331414649E-8</v>
      </c>
      <c r="I129">
        <v>1</v>
      </c>
      <c r="J129">
        <v>-29.087400436401367</v>
      </c>
      <c r="K129">
        <v>12.651399612426758</v>
      </c>
      <c r="L129">
        <v>10.305500030517578</v>
      </c>
      <c r="M129">
        <v>2048</v>
      </c>
      <c r="N129">
        <v>1536</v>
      </c>
      <c r="O129">
        <v>42.426998138427734</v>
      </c>
      <c r="P129">
        <v>1.5269999504089355</v>
      </c>
      <c r="Q129">
        <v>10.531000137329102</v>
      </c>
      <c r="R129">
        <v>15.843000411987305</v>
      </c>
      <c r="S129">
        <v>0.55500000715255737</v>
      </c>
      <c r="T129">
        <v>10.467000007629395</v>
      </c>
      <c r="U129">
        <v>11.369000434875488</v>
      </c>
      <c r="V129">
        <v>1.2230000495910645</v>
      </c>
      <c r="W129">
        <v>1.3300000429153442</v>
      </c>
      <c r="X129">
        <v>-0.31000000238418579</v>
      </c>
      <c r="Y129">
        <v>9.0999998152256012E-2</v>
      </c>
      <c r="Z129">
        <v>95.163002014160156</v>
      </c>
      <c r="AA129">
        <v>-0.32575684785842896</v>
      </c>
      <c r="AB129">
        <v>16.648277282714844</v>
      </c>
      <c r="AC129">
        <v>9.5625393092632294E-2</v>
      </c>
      <c r="AD129">
        <v>1.3976019620895386</v>
      </c>
      <c r="AE129">
        <v>11.946870803833008</v>
      </c>
      <c r="AF129">
        <v>1.285163402557373</v>
      </c>
      <c r="AG129">
        <v>11.066275596618652</v>
      </c>
      <c r="AH129">
        <v>44.583503723144531</v>
      </c>
      <c r="AI129">
        <v>10.999022483825684</v>
      </c>
      <c r="AJ129">
        <v>0.58320987224578857</v>
      </c>
      <c r="AK129">
        <v>1.6046152114868164</v>
      </c>
      <c r="AL129">
        <v>6.5356001853942871</v>
      </c>
      <c r="AM129">
        <v>1.9120999574661255</v>
      </c>
      <c r="AN129">
        <v>0.2614000141620636</v>
      </c>
      <c r="AO129">
        <v>1.8765000104904175</v>
      </c>
      <c r="AP129">
        <v>0.36520001292228699</v>
      </c>
      <c r="AQ129">
        <v>2.4035999774932861</v>
      </c>
      <c r="AR129">
        <v>2.0409998893737793</v>
      </c>
      <c r="AS129">
        <v>0.17689999938011169</v>
      </c>
      <c r="AT129">
        <v>7.2400003671646118E-2</v>
      </c>
      <c r="AU129">
        <v>-0.15199999511241913</v>
      </c>
      <c r="AV129">
        <v>2.3900000378489494E-2</v>
      </c>
      <c r="AW129">
        <v>23</v>
      </c>
      <c r="AX129">
        <v>-0.40799999237060547</v>
      </c>
      <c r="AY129">
        <v>15.704000473022461</v>
      </c>
      <c r="AZ129">
        <v>9.2000000178813934E-2</v>
      </c>
      <c r="BA129">
        <v>1.3710000514984131</v>
      </c>
      <c r="BB129">
        <v>11.524999618530273</v>
      </c>
      <c r="BC129">
        <v>1.0199999809265137</v>
      </c>
      <c r="BD129">
        <v>10.642000198364258</v>
      </c>
      <c r="BE129">
        <v>40.409000396728516</v>
      </c>
      <c r="BF129">
        <v>9.6929998397827148</v>
      </c>
      <c r="BG129">
        <v>0.5350000262260437</v>
      </c>
      <c r="BH129">
        <v>1.4119999408721924</v>
      </c>
      <c r="BI129">
        <v>1248</v>
      </c>
      <c r="BJ129">
        <v>31796</v>
      </c>
      <c r="BK129">
        <v>613</v>
      </c>
      <c r="BL129">
        <v>9252</v>
      </c>
      <c r="BM129">
        <v>112432</v>
      </c>
      <c r="BN129">
        <v>697</v>
      </c>
      <c r="BO129">
        <v>26048</v>
      </c>
      <c r="BP129">
        <v>113250</v>
      </c>
      <c r="BQ129">
        <v>20071</v>
      </c>
      <c r="BR129">
        <v>1377</v>
      </c>
      <c r="BS129">
        <v>1616</v>
      </c>
      <c r="BT129">
        <v>973</v>
      </c>
      <c r="BU129">
        <v>154</v>
      </c>
      <c r="BV129">
        <v>108</v>
      </c>
      <c r="BW129">
        <v>273</v>
      </c>
      <c r="BX129">
        <v>623</v>
      </c>
      <c r="BY129">
        <v>33</v>
      </c>
      <c r="BZ129">
        <v>262</v>
      </c>
      <c r="CA129">
        <v>785</v>
      </c>
      <c r="CB129">
        <v>159</v>
      </c>
      <c r="CC129">
        <v>163</v>
      </c>
      <c r="CD129">
        <v>68</v>
      </c>
      <c r="CE129">
        <v>706</v>
      </c>
      <c r="CF129">
        <v>181</v>
      </c>
      <c r="CG129">
        <v>76</v>
      </c>
      <c r="CH129">
        <v>222</v>
      </c>
      <c r="CI129">
        <v>564</v>
      </c>
      <c r="CJ129">
        <v>23</v>
      </c>
      <c r="CK129">
        <v>148</v>
      </c>
      <c r="CL129">
        <v>304</v>
      </c>
      <c r="CM129">
        <v>109</v>
      </c>
      <c r="CN129">
        <v>196</v>
      </c>
      <c r="CO129">
        <v>61</v>
      </c>
      <c r="CP129">
        <v>165.51499938964844</v>
      </c>
      <c r="CQ129">
        <v>11.154000282287598</v>
      </c>
      <c r="CR129">
        <v>9.1999998092651367</v>
      </c>
      <c r="CS129">
        <v>25.770999908447266</v>
      </c>
      <c r="CT129">
        <v>39.747001647949219</v>
      </c>
      <c r="CU129">
        <v>5.5229997634887695</v>
      </c>
      <c r="CV129">
        <v>20.701000213623047</v>
      </c>
      <c r="CW129">
        <v>57.055000305175781</v>
      </c>
      <c r="CX129">
        <v>12.329000473022461</v>
      </c>
      <c r="CY129">
        <v>11.378000259399414</v>
      </c>
      <c r="CZ129">
        <v>4.3330001831054688</v>
      </c>
      <c r="DA129">
        <v>-40.691001892089844</v>
      </c>
      <c r="DB129">
        <v>1050.3890380859375</v>
      </c>
      <c r="DC129">
        <v>21.451000213623047</v>
      </c>
      <c r="DD129">
        <v>437.05398559570312</v>
      </c>
      <c r="DE129">
        <v>3722.7919921875</v>
      </c>
      <c r="DF129">
        <v>64.182998657226562</v>
      </c>
      <c r="DG129">
        <v>1283.7550048828125</v>
      </c>
      <c r="DH129">
        <v>5644.509765625</v>
      </c>
      <c r="DI129">
        <v>992.44097900390625</v>
      </c>
      <c r="DJ129">
        <v>34.523998260498047</v>
      </c>
      <c r="DK129">
        <v>49.535999298095703</v>
      </c>
      <c r="DL129">
        <v>84.999000549316406</v>
      </c>
      <c r="DM129">
        <v>134.62399291992188</v>
      </c>
      <c r="DN129">
        <v>151.44599914550781</v>
      </c>
      <c r="DO129">
        <v>119.83200073242188</v>
      </c>
      <c r="DP129">
        <v>107.56500244140625</v>
      </c>
      <c r="DQ129">
        <v>129.47200012207031</v>
      </c>
      <c r="DR129">
        <v>90.683998107910156</v>
      </c>
      <c r="DS129">
        <v>77.512001037597656</v>
      </c>
      <c r="DT129">
        <v>107.49299621582031</v>
      </c>
      <c r="DU129">
        <v>146.35200500488281</v>
      </c>
      <c r="DV129">
        <v>191.28300476074219</v>
      </c>
      <c r="DW129">
        <v>100</v>
      </c>
      <c r="DX129">
        <v>0.56999999284744263</v>
      </c>
      <c r="DY129">
        <v>6.5799999237060547</v>
      </c>
      <c r="DZ129">
        <v>1.1399999856948853</v>
      </c>
      <c r="EA129">
        <v>0.30000001192092896</v>
      </c>
      <c r="EB129">
        <v>4.2699999809265137</v>
      </c>
      <c r="EC129">
        <v>0.62999999523162842</v>
      </c>
      <c r="ED129">
        <v>0.30000001192092896</v>
      </c>
      <c r="EE129">
        <v>0.72000002861022949</v>
      </c>
      <c r="EF129">
        <v>4.0999999046325684</v>
      </c>
      <c r="EG129">
        <v>2.809999942779541</v>
      </c>
      <c r="EH129">
        <v>212.46066284179688</v>
      </c>
      <c r="EI129">
        <v>47.509712219238281</v>
      </c>
      <c r="EJ129">
        <v>15.215996742248535</v>
      </c>
      <c r="EK129">
        <v>18.542633056640625</v>
      </c>
      <c r="EL129">
        <v>18.561281204223633</v>
      </c>
      <c r="EM129">
        <v>61.528213500976562</v>
      </c>
      <c r="EN129">
        <v>43.928924560546875</v>
      </c>
      <c r="EO129">
        <v>62.982322692871094</v>
      </c>
      <c r="EP129">
        <v>39.944549560546875</v>
      </c>
      <c r="EQ129">
        <v>49.683357238769531</v>
      </c>
      <c r="ER129">
        <v>56.414840698242188</v>
      </c>
    </row>
    <row r="130" spans="1:148" x14ac:dyDescent="0.2">
      <c r="A130">
        <v>24</v>
      </c>
      <c r="B130" t="s">
        <v>935</v>
      </c>
      <c r="C130" t="s">
        <v>936</v>
      </c>
      <c r="D130" t="s">
        <v>981</v>
      </c>
      <c r="E130" t="s">
        <v>937</v>
      </c>
      <c r="F130" t="s">
        <v>982</v>
      </c>
      <c r="G130">
        <v>15</v>
      </c>
      <c r="H130">
        <v>1.4740000331414649E-8</v>
      </c>
      <c r="I130">
        <v>1</v>
      </c>
      <c r="J130">
        <v>-28.972099304199219</v>
      </c>
      <c r="K130">
        <v>12.496399879455566</v>
      </c>
      <c r="L130">
        <v>10.305000305175781</v>
      </c>
      <c r="M130">
        <v>2048</v>
      </c>
      <c r="N130">
        <v>1536</v>
      </c>
      <c r="O130">
        <v>43.521999359130859</v>
      </c>
      <c r="P130">
        <v>1.4099999666213989</v>
      </c>
      <c r="Q130">
        <v>9.0249996185302734</v>
      </c>
      <c r="R130">
        <v>15.652999877929688</v>
      </c>
      <c r="S130">
        <v>0.60399997234344482</v>
      </c>
      <c r="T130">
        <v>11.428000450134277</v>
      </c>
      <c r="U130">
        <v>11.170999526977539</v>
      </c>
      <c r="V130">
        <v>1.2890000343322754</v>
      </c>
      <c r="W130">
        <v>1.1339999437332153</v>
      </c>
      <c r="X130">
        <v>-0.24199999868869781</v>
      </c>
      <c r="Y130">
        <v>6.4000003039836884E-2</v>
      </c>
      <c r="Z130">
        <v>95.146003723144531</v>
      </c>
      <c r="AA130">
        <v>-0.25434595346450806</v>
      </c>
      <c r="AB130">
        <v>16.451559066772461</v>
      </c>
      <c r="AC130">
        <v>6.7265048623085022E-2</v>
      </c>
      <c r="AD130">
        <v>1.1918524503707886</v>
      </c>
      <c r="AE130">
        <v>11.740902900695801</v>
      </c>
      <c r="AF130">
        <v>1.3547600507736206</v>
      </c>
      <c r="AG130">
        <v>9.4854211807250977</v>
      </c>
      <c r="AH130">
        <v>45.742328643798828</v>
      </c>
      <c r="AI130">
        <v>12.011014938354492</v>
      </c>
      <c r="AJ130">
        <v>0.63481384515762329</v>
      </c>
      <c r="AK130">
        <v>1.4819329977035522</v>
      </c>
      <c r="AL130">
        <v>6.6866998672485352</v>
      </c>
      <c r="AM130">
        <v>1.6342999935150146</v>
      </c>
      <c r="AN130">
        <v>0.22220000624656677</v>
      </c>
      <c r="AO130">
        <v>1.8389999866485596</v>
      </c>
      <c r="AP130">
        <v>0.38400000333786011</v>
      </c>
      <c r="AQ130">
        <v>2.6173999309539795</v>
      </c>
      <c r="AR130">
        <v>2.011199951171875</v>
      </c>
      <c r="AS130">
        <v>0.16290000081062317</v>
      </c>
      <c r="AT130">
        <v>7.8599996864795685E-2</v>
      </c>
      <c r="AU130">
        <v>-0.11819999665021896</v>
      </c>
      <c r="AV130">
        <v>1.679999940097332E-2</v>
      </c>
      <c r="AW130">
        <v>23</v>
      </c>
      <c r="AX130">
        <v>-0.3190000057220459</v>
      </c>
      <c r="AY130">
        <v>15.508999824523926</v>
      </c>
      <c r="AZ130">
        <v>6.4999997615814209E-2</v>
      </c>
      <c r="BA130">
        <v>1.1670000553131104</v>
      </c>
      <c r="BB130">
        <v>11.319999694824219</v>
      </c>
      <c r="BC130">
        <v>1.0779999494552612</v>
      </c>
      <c r="BD130">
        <v>9.0710000991821289</v>
      </c>
      <c r="BE130">
        <v>41.564998626708984</v>
      </c>
      <c r="BF130">
        <v>10.590000152587891</v>
      </c>
      <c r="BG130">
        <v>0.5820000171661377</v>
      </c>
      <c r="BH130">
        <v>1.3029999732971191</v>
      </c>
      <c r="BI130">
        <v>1305</v>
      </c>
      <c r="BJ130">
        <v>31434</v>
      </c>
      <c r="BK130">
        <v>506</v>
      </c>
      <c r="BL130">
        <v>7877</v>
      </c>
      <c r="BM130">
        <v>110390</v>
      </c>
      <c r="BN130">
        <v>724</v>
      </c>
      <c r="BO130">
        <v>22269</v>
      </c>
      <c r="BP130">
        <v>116450</v>
      </c>
      <c r="BQ130">
        <v>21876</v>
      </c>
      <c r="BR130">
        <v>1463</v>
      </c>
      <c r="BS130">
        <v>1522</v>
      </c>
      <c r="BT130">
        <v>961</v>
      </c>
      <c r="BU130">
        <v>188</v>
      </c>
      <c r="BV130">
        <v>108</v>
      </c>
      <c r="BW130">
        <v>228</v>
      </c>
      <c r="BX130">
        <v>581</v>
      </c>
      <c r="BY130">
        <v>23</v>
      </c>
      <c r="BZ130">
        <v>270</v>
      </c>
      <c r="CA130">
        <v>798</v>
      </c>
      <c r="CB130">
        <v>136</v>
      </c>
      <c r="CC130">
        <v>173</v>
      </c>
      <c r="CD130">
        <v>88</v>
      </c>
      <c r="CE130">
        <v>687</v>
      </c>
      <c r="CF130">
        <v>176</v>
      </c>
      <c r="CG130">
        <v>96</v>
      </c>
      <c r="CH130">
        <v>199</v>
      </c>
      <c r="CI130">
        <v>543</v>
      </c>
      <c r="CJ130">
        <v>23</v>
      </c>
      <c r="CK130">
        <v>140</v>
      </c>
      <c r="CL130">
        <v>306</v>
      </c>
      <c r="CM130">
        <v>100</v>
      </c>
      <c r="CN130">
        <v>152</v>
      </c>
      <c r="CO130">
        <v>58</v>
      </c>
      <c r="CP130">
        <v>162.3489990234375</v>
      </c>
      <c r="CQ130">
        <v>12.138999938964844</v>
      </c>
      <c r="CR130">
        <v>10.199999809265137</v>
      </c>
      <c r="CS130">
        <v>21.930999755859375</v>
      </c>
      <c r="CT130">
        <v>37.583000183105469</v>
      </c>
      <c r="CU130">
        <v>4.5999999046325684</v>
      </c>
      <c r="CV130">
        <v>20.729000091552734</v>
      </c>
      <c r="CW130">
        <v>57.863998413085938</v>
      </c>
      <c r="CX130">
        <v>11.029000282287598</v>
      </c>
      <c r="CY130">
        <v>11.208000183105469</v>
      </c>
      <c r="CZ130">
        <v>5.0100002288818359</v>
      </c>
      <c r="DA130">
        <v>-31.823999404907227</v>
      </c>
      <c r="DB130">
        <v>1037.2989501953125</v>
      </c>
      <c r="DC130">
        <v>15.10099983215332</v>
      </c>
      <c r="DD130">
        <v>372.08200073242188</v>
      </c>
      <c r="DE130">
        <v>3656.35498046875</v>
      </c>
      <c r="DF130">
        <v>67.805999755859375</v>
      </c>
      <c r="DG130">
        <v>1094.2239990234375</v>
      </c>
      <c r="DH130">
        <v>5805.9482421875</v>
      </c>
      <c r="DI130">
        <v>1084.220947265625</v>
      </c>
      <c r="DJ130">
        <v>37.561000823974609</v>
      </c>
      <c r="DK130">
        <v>45.726001739501953</v>
      </c>
      <c r="DL130">
        <v>84.999000549316406</v>
      </c>
      <c r="DM130">
        <v>134.60099792480469</v>
      </c>
      <c r="DN130">
        <v>151.44599914550781</v>
      </c>
      <c r="DO130">
        <v>119.83200073242188</v>
      </c>
      <c r="DP130">
        <v>107.55500030517578</v>
      </c>
      <c r="DQ130">
        <v>129.47200012207031</v>
      </c>
      <c r="DR130">
        <v>90.657997131347656</v>
      </c>
      <c r="DS130">
        <v>77.516998291015625</v>
      </c>
      <c r="DT130">
        <v>107.49299621582031</v>
      </c>
      <c r="DU130">
        <v>146.35200500488281</v>
      </c>
      <c r="DV130">
        <v>191.28300476074219</v>
      </c>
      <c r="DW130">
        <v>100</v>
      </c>
      <c r="DX130">
        <v>0.56999999284744263</v>
      </c>
      <c r="DY130">
        <v>8.8199996948242188</v>
      </c>
      <c r="DZ130">
        <v>1.2300000190734863</v>
      </c>
      <c r="EA130">
        <v>0.31000000238418579</v>
      </c>
      <c r="EB130">
        <v>4.0900001525878906</v>
      </c>
      <c r="EC130">
        <v>0.68999999761581421</v>
      </c>
      <c r="ED130">
        <v>0.30000001192092896</v>
      </c>
      <c r="EE130">
        <v>0.68999999761581421</v>
      </c>
      <c r="EF130">
        <v>3.869999885559082</v>
      </c>
      <c r="EG130">
        <v>2.9900000095367432</v>
      </c>
      <c r="EH130">
        <v>210.41886901855469</v>
      </c>
      <c r="EI130">
        <v>49.5631103515625</v>
      </c>
      <c r="EJ130">
        <v>16.021625518798828</v>
      </c>
      <c r="EK130">
        <v>17.10546875</v>
      </c>
      <c r="EL130">
        <v>18.048931121826172</v>
      </c>
      <c r="EM130">
        <v>56.152065277099609</v>
      </c>
      <c r="EN130">
        <v>43.958621978759766</v>
      </c>
      <c r="EO130">
        <v>63.427272796630859</v>
      </c>
      <c r="EP130">
        <v>37.779975891113281</v>
      </c>
      <c r="EQ130">
        <v>49.310802459716797</v>
      </c>
      <c r="ER130">
        <v>60.662166595458984</v>
      </c>
    </row>
    <row r="131" spans="1:148" x14ac:dyDescent="0.2">
      <c r="A131">
        <v>25</v>
      </c>
      <c r="B131" t="s">
        <v>935</v>
      </c>
      <c r="C131" t="s">
        <v>936</v>
      </c>
      <c r="D131" t="s">
        <v>983</v>
      </c>
      <c r="E131" t="s">
        <v>937</v>
      </c>
      <c r="F131" t="s">
        <v>984</v>
      </c>
      <c r="G131">
        <v>15</v>
      </c>
      <c r="H131">
        <v>1.4740000331414649E-8</v>
      </c>
      <c r="I131">
        <v>1</v>
      </c>
      <c r="J131">
        <v>-29.102399826049805</v>
      </c>
      <c r="K131">
        <v>12.008000373840332</v>
      </c>
      <c r="L131">
        <v>10.304499626159668</v>
      </c>
      <c r="M131">
        <v>2048</v>
      </c>
      <c r="N131">
        <v>1536</v>
      </c>
      <c r="O131">
        <v>43.569000244140625</v>
      </c>
      <c r="P131">
        <v>1.3869999647140503</v>
      </c>
      <c r="Q131">
        <v>9.3959999084472656</v>
      </c>
      <c r="R131">
        <v>15.937000274658203</v>
      </c>
      <c r="S131">
        <v>0.56800001859664917</v>
      </c>
      <c r="T131">
        <v>11.005000114440918</v>
      </c>
      <c r="U131">
        <v>11.456000328063965</v>
      </c>
      <c r="V131">
        <v>1.0679999589920044</v>
      </c>
      <c r="W131">
        <v>1.1599999666213989</v>
      </c>
      <c r="X131">
        <v>-0.34999999403953552</v>
      </c>
      <c r="Y131">
        <v>6.8000003695487976E-2</v>
      </c>
      <c r="Z131">
        <v>95.396003723144531</v>
      </c>
      <c r="AA131">
        <v>-0.36689165234565735</v>
      </c>
      <c r="AB131">
        <v>16.706150054931641</v>
      </c>
      <c r="AC131">
        <v>7.128182053565979E-2</v>
      </c>
      <c r="AD131">
        <v>1.2159838676452637</v>
      </c>
      <c r="AE131">
        <v>12.008889198303223</v>
      </c>
      <c r="AF131">
        <v>1.1195436716079712</v>
      </c>
      <c r="AG131">
        <v>9.8494691848754883</v>
      </c>
      <c r="AH131">
        <v>45.671726226806641</v>
      </c>
      <c r="AI131">
        <v>11.536123275756836</v>
      </c>
      <c r="AJ131">
        <v>0.59541285037994385</v>
      </c>
      <c r="AK131">
        <v>1.4539393186569214</v>
      </c>
      <c r="AL131">
        <v>6.6760001182556152</v>
      </c>
      <c r="AM131">
        <v>1.697100043296814</v>
      </c>
      <c r="AN131">
        <v>0.22679999470710754</v>
      </c>
      <c r="AO131">
        <v>1.8808000087738037</v>
      </c>
      <c r="AP131">
        <v>0.3174000084400177</v>
      </c>
      <c r="AQ131">
        <v>2.5136001110076904</v>
      </c>
      <c r="AR131">
        <v>2.0422999858856201</v>
      </c>
      <c r="AS131">
        <v>0.1598999947309494</v>
      </c>
      <c r="AT131">
        <v>7.3799997568130493E-2</v>
      </c>
      <c r="AU131">
        <v>-0.17069999873638153</v>
      </c>
      <c r="AV131">
        <v>1.7699999734759331E-2</v>
      </c>
      <c r="AW131">
        <v>23</v>
      </c>
      <c r="AX131">
        <v>-0.46000000834465027</v>
      </c>
      <c r="AY131">
        <v>15.793000221252441</v>
      </c>
      <c r="AZ131">
        <v>6.8000003695487976E-2</v>
      </c>
      <c r="BA131">
        <v>1.1950000524520874</v>
      </c>
      <c r="BB131">
        <v>11.609999656677246</v>
      </c>
      <c r="BC131">
        <v>0.89099997282028198</v>
      </c>
      <c r="BD131">
        <v>9.4700002670288086</v>
      </c>
      <c r="BE131">
        <v>41.625999450683594</v>
      </c>
      <c r="BF131">
        <v>10.199000358581543</v>
      </c>
      <c r="BG131">
        <v>0.54699999094009399</v>
      </c>
      <c r="BH131">
        <v>1.281999945640564</v>
      </c>
      <c r="BI131">
        <v>1250</v>
      </c>
      <c r="BJ131">
        <v>31951</v>
      </c>
      <c r="BK131">
        <v>519</v>
      </c>
      <c r="BL131">
        <v>8113</v>
      </c>
      <c r="BM131">
        <v>113236</v>
      </c>
      <c r="BN131">
        <v>604</v>
      </c>
      <c r="BO131">
        <v>23247</v>
      </c>
      <c r="BP131">
        <v>116607</v>
      </c>
      <c r="BQ131">
        <v>21102</v>
      </c>
      <c r="BR131">
        <v>1470</v>
      </c>
      <c r="BS131">
        <v>1484</v>
      </c>
      <c r="BT131">
        <v>977</v>
      </c>
      <c r="BU131">
        <v>152</v>
      </c>
      <c r="BV131">
        <v>103</v>
      </c>
      <c r="BW131">
        <v>267</v>
      </c>
      <c r="BX131">
        <v>596</v>
      </c>
      <c r="BY131">
        <v>25</v>
      </c>
      <c r="BZ131">
        <v>272</v>
      </c>
      <c r="CA131">
        <v>800</v>
      </c>
      <c r="CB131">
        <v>156</v>
      </c>
      <c r="CC131">
        <v>219</v>
      </c>
      <c r="CD131">
        <v>77</v>
      </c>
      <c r="CE131">
        <v>752</v>
      </c>
      <c r="CF131">
        <v>161</v>
      </c>
      <c r="CG131">
        <v>98</v>
      </c>
      <c r="CH131">
        <v>204</v>
      </c>
      <c r="CI131">
        <v>579</v>
      </c>
      <c r="CJ131">
        <v>19</v>
      </c>
      <c r="CK131">
        <v>155</v>
      </c>
      <c r="CL131">
        <v>291</v>
      </c>
      <c r="CM131">
        <v>109</v>
      </c>
      <c r="CN131">
        <v>158</v>
      </c>
      <c r="CO131">
        <v>54</v>
      </c>
      <c r="CP131">
        <v>170.89900207519531</v>
      </c>
      <c r="CQ131">
        <v>10.428999900817871</v>
      </c>
      <c r="CR131">
        <v>10.050000190734863</v>
      </c>
      <c r="CS131">
        <v>24.811000823974609</v>
      </c>
      <c r="CT131">
        <v>39.220001220703125</v>
      </c>
      <c r="CU131">
        <v>4.3540000915527344</v>
      </c>
      <c r="CV131">
        <v>21.555999755859375</v>
      </c>
      <c r="CW131">
        <v>57.305999755859375</v>
      </c>
      <c r="CX131">
        <v>12.243000030517578</v>
      </c>
      <c r="CY131">
        <v>13.654000282287598</v>
      </c>
      <c r="CZ131">
        <v>4.4759998321533203</v>
      </c>
      <c r="DA131">
        <v>-45.875999450683594</v>
      </c>
      <c r="DB131">
        <v>1056.2969970703125</v>
      </c>
      <c r="DC131">
        <v>15.901000022888184</v>
      </c>
      <c r="DD131">
        <v>381.01199340820312</v>
      </c>
      <c r="DE131">
        <v>3750.3330078125</v>
      </c>
      <c r="DF131">
        <v>56.050998687744141</v>
      </c>
      <c r="DG131">
        <v>1142.4310302734375</v>
      </c>
      <c r="DH131">
        <v>5814.4677734375</v>
      </c>
      <c r="DI131">
        <v>1044.2060546875</v>
      </c>
      <c r="DJ131">
        <v>35.347999572753906</v>
      </c>
      <c r="DK131">
        <v>44.993000030517578</v>
      </c>
      <c r="DL131">
        <v>84.999000549316406</v>
      </c>
      <c r="DM131">
        <v>134.593994140625</v>
      </c>
      <c r="DN131">
        <v>151.44599914550781</v>
      </c>
      <c r="DO131">
        <v>119.83200073242188</v>
      </c>
      <c r="DP131">
        <v>107.56500244140625</v>
      </c>
      <c r="DQ131">
        <v>129.47200012207031</v>
      </c>
      <c r="DR131">
        <v>90.679000854492188</v>
      </c>
      <c r="DS131">
        <v>77.507003784179688</v>
      </c>
      <c r="DT131">
        <v>107.49800109863281</v>
      </c>
      <c r="DU131">
        <v>146.35200500488281</v>
      </c>
      <c r="DV131">
        <v>191.28300476074219</v>
      </c>
      <c r="DW131">
        <v>100</v>
      </c>
      <c r="DX131">
        <v>0.56999999284744263</v>
      </c>
      <c r="DY131">
        <v>8.4399995803833008</v>
      </c>
      <c r="DZ131">
        <v>1.2200000286102295</v>
      </c>
      <c r="EA131">
        <v>0.30000001192092896</v>
      </c>
      <c r="EB131">
        <v>4.5399999618530273</v>
      </c>
      <c r="EC131">
        <v>0.67000001668930054</v>
      </c>
      <c r="ED131">
        <v>0.30000001192092896</v>
      </c>
      <c r="EE131">
        <v>0.69999998807907104</v>
      </c>
      <c r="EF131">
        <v>4.2399997711181641</v>
      </c>
      <c r="EG131">
        <v>2.9900000095367432</v>
      </c>
      <c r="EH131">
        <v>215.88856506347656</v>
      </c>
      <c r="EI131">
        <v>45.939731597900391</v>
      </c>
      <c r="EJ131">
        <v>15.903383255004883</v>
      </c>
      <c r="EK131">
        <v>18.193988800048828</v>
      </c>
      <c r="EL131">
        <v>18.437822341918945</v>
      </c>
      <c r="EM131">
        <v>54.629974365234375</v>
      </c>
      <c r="EN131">
        <v>44.826930999755859</v>
      </c>
      <c r="EO131">
        <v>63.120708465576172</v>
      </c>
      <c r="EP131">
        <v>39.804988861083984</v>
      </c>
      <c r="EQ131">
        <v>54.426193237304688</v>
      </c>
      <c r="ER131">
        <v>57.338199615478516</v>
      </c>
    </row>
    <row r="132" spans="1:148" x14ac:dyDescent="0.2">
      <c r="A132">
        <v>26</v>
      </c>
      <c r="B132" t="s">
        <v>935</v>
      </c>
      <c r="C132" t="s">
        <v>936</v>
      </c>
      <c r="D132" t="s">
        <v>985</v>
      </c>
      <c r="E132" t="s">
        <v>937</v>
      </c>
      <c r="F132" t="s">
        <v>986</v>
      </c>
      <c r="G132">
        <v>15</v>
      </c>
      <c r="H132">
        <v>1.4750000332242053E-8</v>
      </c>
      <c r="I132">
        <v>1</v>
      </c>
      <c r="J132">
        <v>-29.090799331665039</v>
      </c>
      <c r="K132">
        <v>11.88379955291748</v>
      </c>
      <c r="L132">
        <v>10.305000305175781</v>
      </c>
      <c r="M132">
        <v>2048</v>
      </c>
      <c r="N132">
        <v>1536</v>
      </c>
      <c r="O132">
        <v>42.911998748779297</v>
      </c>
      <c r="P132">
        <v>1.3990000486373901</v>
      </c>
      <c r="Q132">
        <v>9.7410001754760742</v>
      </c>
      <c r="R132">
        <v>15.951999664306641</v>
      </c>
      <c r="S132">
        <v>0.56300002336502075</v>
      </c>
      <c r="T132">
        <v>11.175000190734863</v>
      </c>
      <c r="U132">
        <v>11.14799976348877</v>
      </c>
      <c r="V132">
        <v>1.4759999513626099</v>
      </c>
      <c r="W132">
        <v>1.2560000419616699</v>
      </c>
      <c r="X132">
        <v>-0.24400000274181366</v>
      </c>
      <c r="Y132">
        <v>7.1999996900558472E-2</v>
      </c>
      <c r="Z132">
        <v>95.537002563476562</v>
      </c>
      <c r="AA132">
        <v>-0.25539842247962952</v>
      </c>
      <c r="AB132">
        <v>16.697195053100586</v>
      </c>
      <c r="AC132">
        <v>7.5363464653491974E-2</v>
      </c>
      <c r="AD132">
        <v>1.314673900604248</v>
      </c>
      <c r="AE132">
        <v>11.668776512145996</v>
      </c>
      <c r="AF132">
        <v>1.5449510812759399</v>
      </c>
      <c r="AG132">
        <v>10.196049690246582</v>
      </c>
      <c r="AH132">
        <v>44.9166259765625</v>
      </c>
      <c r="AI132">
        <v>11.697038650512695</v>
      </c>
      <c r="AJ132">
        <v>0.58930051326751709</v>
      </c>
      <c r="AK132">
        <v>1.4643541574478149</v>
      </c>
      <c r="AL132">
        <v>6.5883998870849609</v>
      </c>
      <c r="AM132">
        <v>1.7627999782562256</v>
      </c>
      <c r="AN132">
        <v>0.2460000067949295</v>
      </c>
      <c r="AO132">
        <v>1.8339999914169312</v>
      </c>
      <c r="AP132">
        <v>0.43930000066757202</v>
      </c>
      <c r="AQ132">
        <v>2.5576999187469482</v>
      </c>
      <c r="AR132">
        <v>2.0483999252319336</v>
      </c>
      <c r="AS132">
        <v>0.16150000691413879</v>
      </c>
      <c r="AT132">
        <v>7.3200002312660217E-2</v>
      </c>
      <c r="AU132">
        <v>-0.11879999935626984</v>
      </c>
      <c r="AV132">
        <v>1.8899999558925629E-2</v>
      </c>
      <c r="AW132">
        <v>23</v>
      </c>
      <c r="AX132">
        <v>-0.32199999690055847</v>
      </c>
      <c r="AY132">
        <v>15.812999725341797</v>
      </c>
      <c r="AZ132">
        <v>7.2999998927116394E-2</v>
      </c>
      <c r="BA132">
        <v>1.2929999828338623</v>
      </c>
      <c r="BB132">
        <v>11.298999786376953</v>
      </c>
      <c r="BC132">
        <v>1.2330000400543213</v>
      </c>
      <c r="BD132">
        <v>9.7950000762939453</v>
      </c>
      <c r="BE132">
        <v>40.879001617431641</v>
      </c>
      <c r="BF132">
        <v>10.333000183105469</v>
      </c>
      <c r="BG132">
        <v>0.5429999828338623</v>
      </c>
      <c r="BH132">
        <v>1.2940000295639038</v>
      </c>
      <c r="BI132">
        <v>1302</v>
      </c>
      <c r="BJ132">
        <v>32044</v>
      </c>
      <c r="BK132">
        <v>553</v>
      </c>
      <c r="BL132">
        <v>8710</v>
      </c>
      <c r="BM132">
        <v>110232</v>
      </c>
      <c r="BN132">
        <v>829</v>
      </c>
      <c r="BO132">
        <v>24018</v>
      </c>
      <c r="BP132">
        <v>114670</v>
      </c>
      <c r="BQ132">
        <v>21359</v>
      </c>
      <c r="BR132">
        <v>1452</v>
      </c>
      <c r="BS132">
        <v>1493</v>
      </c>
      <c r="BT132">
        <v>949</v>
      </c>
      <c r="BU132">
        <v>192</v>
      </c>
      <c r="BV132">
        <v>120</v>
      </c>
      <c r="BW132">
        <v>236</v>
      </c>
      <c r="BX132">
        <v>541</v>
      </c>
      <c r="BY132">
        <v>34</v>
      </c>
      <c r="BZ132">
        <v>267</v>
      </c>
      <c r="CA132">
        <v>817</v>
      </c>
      <c r="CB132">
        <v>119</v>
      </c>
      <c r="CC132">
        <v>206</v>
      </c>
      <c r="CD132">
        <v>74</v>
      </c>
      <c r="CE132">
        <v>697</v>
      </c>
      <c r="CF132">
        <v>152</v>
      </c>
      <c r="CG132">
        <v>92</v>
      </c>
      <c r="CH132">
        <v>215</v>
      </c>
      <c r="CI132">
        <v>550</v>
      </c>
      <c r="CJ132">
        <v>20</v>
      </c>
      <c r="CK132">
        <v>133</v>
      </c>
      <c r="CL132">
        <v>319</v>
      </c>
      <c r="CM132">
        <v>102</v>
      </c>
      <c r="CN132">
        <v>181</v>
      </c>
      <c r="CO132">
        <v>53</v>
      </c>
      <c r="CP132">
        <v>162.3489990234375</v>
      </c>
      <c r="CQ132">
        <v>11.486000061035156</v>
      </c>
      <c r="CR132">
        <v>10.600000381469727</v>
      </c>
      <c r="CS132">
        <v>22.971000671386719</v>
      </c>
      <c r="CT132">
        <v>36.340999603271484</v>
      </c>
      <c r="CU132">
        <v>5.2919998168945312</v>
      </c>
      <c r="CV132">
        <v>20.236000061035156</v>
      </c>
      <c r="CW132">
        <v>59.497001647949219</v>
      </c>
      <c r="CX132">
        <v>10.685999870300293</v>
      </c>
      <c r="CY132">
        <v>13.345999717712402</v>
      </c>
      <c r="CZ132">
        <v>4.3330001831054688</v>
      </c>
      <c r="DA132">
        <v>-32.124000549316406</v>
      </c>
      <c r="DB132">
        <v>1058.3499755859375</v>
      </c>
      <c r="DC132">
        <v>17.051000595092773</v>
      </c>
      <c r="DD132">
        <v>412.72900390625</v>
      </c>
      <c r="DE132">
        <v>3652.2900390625</v>
      </c>
      <c r="DF132">
        <v>77.615997314453125</v>
      </c>
      <c r="DG132">
        <v>1182.4119873046875</v>
      </c>
      <c r="DH132">
        <v>5714.05712890625</v>
      </c>
      <c r="DI132">
        <v>1058.64599609375</v>
      </c>
      <c r="DJ132">
        <v>35.056999206542969</v>
      </c>
      <c r="DK132">
        <v>45.436000823974609</v>
      </c>
      <c r="DL132">
        <v>84.999000549316406</v>
      </c>
      <c r="DM132">
        <v>134.61199951171875</v>
      </c>
      <c r="DN132">
        <v>151.44599914550781</v>
      </c>
      <c r="DO132">
        <v>119.83200073242188</v>
      </c>
      <c r="DP132">
        <v>107.55500030517578</v>
      </c>
      <c r="DQ132">
        <v>129.47200012207031</v>
      </c>
      <c r="DR132">
        <v>90.667999267578125</v>
      </c>
      <c r="DS132">
        <v>77.507003784179688</v>
      </c>
      <c r="DT132">
        <v>107.49800109863281</v>
      </c>
      <c r="DU132">
        <v>146.35200500488281</v>
      </c>
      <c r="DV132">
        <v>191.28300476074219</v>
      </c>
      <c r="DW132">
        <v>100</v>
      </c>
      <c r="DX132">
        <v>0.56999999284744263</v>
      </c>
      <c r="DY132">
        <v>8.1099996566772461</v>
      </c>
      <c r="DZ132">
        <v>1.1699999570846558</v>
      </c>
      <c r="EA132">
        <v>0.31000000238418579</v>
      </c>
      <c r="EB132">
        <v>3.8199999332427979</v>
      </c>
      <c r="EC132">
        <v>0.6600000262260437</v>
      </c>
      <c r="ED132">
        <v>0.30000001192092896</v>
      </c>
      <c r="EE132">
        <v>0.68999999761581421</v>
      </c>
      <c r="EF132">
        <v>4.2300000190734863</v>
      </c>
      <c r="EG132">
        <v>2.9600000381469727</v>
      </c>
      <c r="EH132">
        <v>210.41886901855469</v>
      </c>
      <c r="EI132">
        <v>48.211597442626953</v>
      </c>
      <c r="EJ132">
        <v>16.332754135131836</v>
      </c>
      <c r="EK132">
        <v>17.506355285644531</v>
      </c>
      <c r="EL132">
        <v>17.748195648193359</v>
      </c>
      <c r="EM132">
        <v>60.227760314941406</v>
      </c>
      <c r="EN132">
        <v>43.4327392578125</v>
      </c>
      <c r="EO132">
        <v>64.316047668457031</v>
      </c>
      <c r="EP132">
        <v>37.187858581542969</v>
      </c>
      <c r="EQ132">
        <v>53.808834075927734</v>
      </c>
      <c r="ER132">
        <v>56.414840698242188</v>
      </c>
    </row>
    <row r="133" spans="1:148" x14ac:dyDescent="0.2">
      <c r="A133">
        <v>27</v>
      </c>
      <c r="B133" t="s">
        <v>935</v>
      </c>
      <c r="C133" t="s">
        <v>936</v>
      </c>
      <c r="D133" t="s">
        <v>987</v>
      </c>
      <c r="E133" t="s">
        <v>937</v>
      </c>
      <c r="F133" t="s">
        <v>988</v>
      </c>
      <c r="G133">
        <v>15</v>
      </c>
      <c r="H133">
        <v>1.4750000332242053E-8</v>
      </c>
      <c r="I133">
        <v>1</v>
      </c>
      <c r="J133">
        <v>-28.992300033569336</v>
      </c>
      <c r="K133">
        <v>11.852100372314453</v>
      </c>
      <c r="L133">
        <v>10.305000305175781</v>
      </c>
      <c r="M133">
        <v>2048</v>
      </c>
      <c r="N133">
        <v>1536</v>
      </c>
      <c r="O133">
        <v>43.36199951171875</v>
      </c>
      <c r="P133">
        <v>1.3040000200271606</v>
      </c>
      <c r="Q133">
        <v>9.7340002059936523</v>
      </c>
      <c r="R133">
        <v>15.486000061035156</v>
      </c>
      <c r="S133">
        <v>0.54799997806549072</v>
      </c>
      <c r="T133">
        <v>11.062999725341797</v>
      </c>
      <c r="U133">
        <v>11.217000007629395</v>
      </c>
      <c r="V133">
        <v>1.1959999799728394</v>
      </c>
      <c r="W133">
        <v>1.1720000505447388</v>
      </c>
      <c r="X133">
        <v>-0.27000001072883606</v>
      </c>
      <c r="Y133">
        <v>6.8000003695487976E-2</v>
      </c>
      <c r="Z133">
        <v>94.978996276855469</v>
      </c>
      <c r="AA133">
        <v>-0.28427338600158691</v>
      </c>
      <c r="AB133">
        <v>16.304656982421875</v>
      </c>
      <c r="AC133">
        <v>7.1594782173633575E-2</v>
      </c>
      <c r="AD133">
        <v>1.233957052230835</v>
      </c>
      <c r="AE133">
        <v>11.809979438781738</v>
      </c>
      <c r="AF133">
        <v>1.2592258453369141</v>
      </c>
      <c r="AG133">
        <v>10.248581886291504</v>
      </c>
      <c r="AH133">
        <v>45.654304504394531</v>
      </c>
      <c r="AI133">
        <v>11.647838592529297</v>
      </c>
      <c r="AJ133">
        <v>0.5769696831703186</v>
      </c>
      <c r="AK133">
        <v>1.3729351758956909</v>
      </c>
      <c r="AL133">
        <v>6.6609001159667969</v>
      </c>
      <c r="AM133">
        <v>1.7625000476837158</v>
      </c>
      <c r="AN133">
        <v>0.22959999740123749</v>
      </c>
      <c r="AO133">
        <v>1.8463000059127808</v>
      </c>
      <c r="AP133">
        <v>0.3562999963760376</v>
      </c>
      <c r="AQ133">
        <v>2.5334000587463379</v>
      </c>
      <c r="AR133">
        <v>1.9894000291824341</v>
      </c>
      <c r="AS133">
        <v>0.15060000121593475</v>
      </c>
      <c r="AT133">
        <v>7.1299999952316284E-2</v>
      </c>
      <c r="AU133">
        <v>-0.13199999928474426</v>
      </c>
      <c r="AV133">
        <v>1.7799999564886093E-2</v>
      </c>
      <c r="AW133">
        <v>23</v>
      </c>
      <c r="AX133">
        <v>-0.35600000619888306</v>
      </c>
      <c r="AY133">
        <v>15.340000152587891</v>
      </c>
      <c r="AZ133">
        <v>6.8999998271465302E-2</v>
      </c>
      <c r="BA133">
        <v>1.2059999704360962</v>
      </c>
      <c r="BB133">
        <v>11.361000061035156</v>
      </c>
      <c r="BC133">
        <v>1.0019999742507935</v>
      </c>
      <c r="BD133">
        <v>9.8170003890991211</v>
      </c>
      <c r="BE133">
        <v>41.372001647949219</v>
      </c>
      <c r="BF133">
        <v>10.272000312805176</v>
      </c>
      <c r="BG133">
        <v>0.52700001001358032</v>
      </c>
      <c r="BH133">
        <v>1.2050000429153442</v>
      </c>
      <c r="BI133">
        <v>1258</v>
      </c>
      <c r="BJ133">
        <v>31083</v>
      </c>
      <c r="BK133">
        <v>501</v>
      </c>
      <c r="BL133">
        <v>8162</v>
      </c>
      <c r="BM133">
        <v>110909</v>
      </c>
      <c r="BN133">
        <v>680</v>
      </c>
      <c r="BO133">
        <v>24098</v>
      </c>
      <c r="BP133">
        <v>116017</v>
      </c>
      <c r="BQ133">
        <v>21216</v>
      </c>
      <c r="BR133">
        <v>1420</v>
      </c>
      <c r="BS133">
        <v>1410</v>
      </c>
      <c r="BT133">
        <v>910</v>
      </c>
      <c r="BU133">
        <v>177</v>
      </c>
      <c r="BV133">
        <v>98</v>
      </c>
      <c r="BW133">
        <v>238</v>
      </c>
      <c r="BX133">
        <v>607</v>
      </c>
      <c r="BY133">
        <v>28</v>
      </c>
      <c r="BZ133">
        <v>282</v>
      </c>
      <c r="CA133">
        <v>793</v>
      </c>
      <c r="CB133">
        <v>123</v>
      </c>
      <c r="CC133">
        <v>208</v>
      </c>
      <c r="CD133">
        <v>73</v>
      </c>
      <c r="CE133">
        <v>720</v>
      </c>
      <c r="CF133">
        <v>152</v>
      </c>
      <c r="CG133">
        <v>83</v>
      </c>
      <c r="CH133">
        <v>229</v>
      </c>
      <c r="CI133">
        <v>560</v>
      </c>
      <c r="CJ133">
        <v>22</v>
      </c>
      <c r="CK133">
        <v>146</v>
      </c>
      <c r="CL133">
        <v>335</v>
      </c>
      <c r="CM133">
        <v>87</v>
      </c>
      <c r="CN133">
        <v>169</v>
      </c>
      <c r="CO133">
        <v>67</v>
      </c>
      <c r="CP133">
        <v>161.31199645996094</v>
      </c>
      <c r="CQ133">
        <v>10.979000091552734</v>
      </c>
      <c r="CR133">
        <v>9.0500001907348633</v>
      </c>
      <c r="CS133">
        <v>23.531000137329102</v>
      </c>
      <c r="CT133">
        <v>39.043998718261719</v>
      </c>
      <c r="CU133">
        <v>4.9539999961853027</v>
      </c>
      <c r="CV133">
        <v>21.638999938964844</v>
      </c>
      <c r="CW133">
        <v>58.880001068115234</v>
      </c>
      <c r="CX133">
        <v>9.7290000915527344</v>
      </c>
      <c r="CY133">
        <v>13.26200008392334</v>
      </c>
      <c r="CZ133">
        <v>4.695000171661377</v>
      </c>
      <c r="DA133">
        <v>-35.487998962402344</v>
      </c>
      <c r="DB133">
        <v>1026.7230224609375</v>
      </c>
      <c r="DC133">
        <v>16.000999450683594</v>
      </c>
      <c r="DD133">
        <v>384.74398803710938</v>
      </c>
      <c r="DE133">
        <v>3672.330078125</v>
      </c>
      <c r="DF133">
        <v>63.051998138427734</v>
      </c>
      <c r="DG133">
        <v>1185.02001953125</v>
      </c>
      <c r="DH133">
        <v>5782.97412109375</v>
      </c>
      <c r="DI133">
        <v>1052.43505859375</v>
      </c>
      <c r="DJ133">
        <v>34.073001861572266</v>
      </c>
      <c r="DK133">
        <v>42.306999206542969</v>
      </c>
      <c r="DL133">
        <v>84.999000549316406</v>
      </c>
      <c r="DM133">
        <v>134.62699890136719</v>
      </c>
      <c r="DN133">
        <v>151.44599914550781</v>
      </c>
      <c r="DO133">
        <v>119.83200073242188</v>
      </c>
      <c r="DP133">
        <v>107.58000183105469</v>
      </c>
      <c r="DQ133">
        <v>129.47200012207031</v>
      </c>
      <c r="DR133">
        <v>90.679000854492188</v>
      </c>
      <c r="DS133">
        <v>77.507003784179688</v>
      </c>
      <c r="DT133">
        <v>107.49800109863281</v>
      </c>
      <c r="DU133">
        <v>146.35200500488281</v>
      </c>
      <c r="DV133">
        <v>191.28300476074219</v>
      </c>
      <c r="DW133">
        <v>100</v>
      </c>
      <c r="DX133">
        <v>0.57999998331069946</v>
      </c>
      <c r="DY133">
        <v>8.1599998474121094</v>
      </c>
      <c r="DZ133">
        <v>1.2100000381469727</v>
      </c>
      <c r="EA133">
        <v>0.30000001192092896</v>
      </c>
      <c r="EB133">
        <v>4.2800002098083496</v>
      </c>
      <c r="EC133">
        <v>0.6600000262260437</v>
      </c>
      <c r="ED133">
        <v>0.30000001192092896</v>
      </c>
      <c r="EE133">
        <v>0.69999998807907104</v>
      </c>
      <c r="EF133">
        <v>4.320000171661377</v>
      </c>
      <c r="EG133">
        <v>3.1099998950958252</v>
      </c>
      <c r="EH133">
        <v>209.74575805664062</v>
      </c>
      <c r="EI133">
        <v>47.135540008544922</v>
      </c>
      <c r="EJ133">
        <v>15.091443061828613</v>
      </c>
      <c r="EK133">
        <v>17.718460083007812</v>
      </c>
      <c r="EL133">
        <v>18.396402359008789</v>
      </c>
      <c r="EM133">
        <v>58.272651672363281</v>
      </c>
      <c r="EN133">
        <v>44.91314697265625</v>
      </c>
      <c r="EO133">
        <v>63.981689453125</v>
      </c>
      <c r="EP133">
        <v>35.483600616455078</v>
      </c>
      <c r="EQ133">
        <v>53.639228820800781</v>
      </c>
      <c r="ER133">
        <v>58.724166870117188</v>
      </c>
    </row>
    <row r="134" spans="1:148" x14ac:dyDescent="0.2">
      <c r="A134">
        <v>28</v>
      </c>
      <c r="B134" t="s">
        <v>935</v>
      </c>
      <c r="C134" t="s">
        <v>936</v>
      </c>
      <c r="D134" t="s">
        <v>439</v>
      </c>
      <c r="E134" t="s">
        <v>937</v>
      </c>
      <c r="F134" t="s">
        <v>989</v>
      </c>
      <c r="G134">
        <v>15</v>
      </c>
      <c r="H134">
        <v>1.4750000332242053E-8</v>
      </c>
      <c r="I134">
        <v>1</v>
      </c>
      <c r="J134">
        <v>29.677700042724609</v>
      </c>
      <c r="K134">
        <v>-35.465801239013672</v>
      </c>
      <c r="L134">
        <v>10.220000267028809</v>
      </c>
      <c r="M134">
        <v>2048</v>
      </c>
      <c r="N134">
        <v>1536</v>
      </c>
      <c r="O134">
        <v>39.152000427246094</v>
      </c>
      <c r="P134">
        <v>5.369999885559082</v>
      </c>
      <c r="Q134">
        <v>12.982999801635742</v>
      </c>
      <c r="R134">
        <v>11.116000175476074</v>
      </c>
      <c r="S134">
        <v>0.18999999761581421</v>
      </c>
      <c r="T134">
        <v>12.758000373840332</v>
      </c>
      <c r="U134">
        <v>11.190999984741211</v>
      </c>
      <c r="V134">
        <v>2.2980000972747803</v>
      </c>
      <c r="W134">
        <v>1.0089999437332153</v>
      </c>
      <c r="X134">
        <v>-0.44600000977516174</v>
      </c>
      <c r="Y134">
        <v>1.7000000923871994E-2</v>
      </c>
      <c r="Z134">
        <v>95.822006225585938</v>
      </c>
      <c r="AA134">
        <v>-0.4654463529586792</v>
      </c>
      <c r="AB134">
        <v>11.600675582885742</v>
      </c>
      <c r="AC134">
        <v>1.7741227522492409E-2</v>
      </c>
      <c r="AD134">
        <v>1.0529940128326416</v>
      </c>
      <c r="AE134">
        <v>11.678945541381836</v>
      </c>
      <c r="AF134">
        <v>2.3981966972351074</v>
      </c>
      <c r="AG134">
        <v>13.549078941345215</v>
      </c>
      <c r="AH134">
        <v>40.859092712402344</v>
      </c>
      <c r="AI134">
        <v>13.314269065856934</v>
      </c>
      <c r="AJ134">
        <v>0.19828429818153381</v>
      </c>
      <c r="AK134">
        <v>5.6041402816772461</v>
      </c>
      <c r="AL134">
        <v>5.8980998992919922</v>
      </c>
      <c r="AM134">
        <v>2.3053998947143555</v>
      </c>
      <c r="AN134">
        <v>0.19390000402927399</v>
      </c>
      <c r="AO134">
        <v>1.8064999580383301</v>
      </c>
      <c r="AP134">
        <v>0.67110002040863037</v>
      </c>
      <c r="AQ134">
        <v>2.8650000095367432</v>
      </c>
      <c r="AR134">
        <v>1.4005999565124512</v>
      </c>
      <c r="AS134">
        <v>0.60839998722076416</v>
      </c>
      <c r="AT134">
        <v>2.4199999868869781E-2</v>
      </c>
      <c r="AU134">
        <v>-0.21449999511241913</v>
      </c>
      <c r="AV134">
        <v>4.3000001460313797E-3</v>
      </c>
      <c r="AW134">
        <v>23</v>
      </c>
      <c r="AX134">
        <v>-0.56499999761581421</v>
      </c>
      <c r="AY134">
        <v>10.97599983215332</v>
      </c>
      <c r="AZ134">
        <v>1.7000000923871994E-2</v>
      </c>
      <c r="BA134">
        <v>1.0399999618530273</v>
      </c>
      <c r="BB134">
        <v>11.364999771118164</v>
      </c>
      <c r="BC134">
        <v>1.9869999885559082</v>
      </c>
      <c r="BD134">
        <v>13.090999603271484</v>
      </c>
      <c r="BE134">
        <v>36.854999542236328</v>
      </c>
      <c r="BF134">
        <v>12.017999649047852</v>
      </c>
      <c r="BG134">
        <v>0.18199999630451202</v>
      </c>
      <c r="BH134">
        <v>4.9460000991821289</v>
      </c>
      <c r="BI134">
        <v>922</v>
      </c>
      <c r="BJ134">
        <v>22366</v>
      </c>
      <c r="BK134">
        <v>289</v>
      </c>
      <c r="BL134">
        <v>7141</v>
      </c>
      <c r="BM134">
        <v>110854</v>
      </c>
      <c r="BN134">
        <v>1290</v>
      </c>
      <c r="BO134">
        <v>31947</v>
      </c>
      <c r="BP134">
        <v>103552</v>
      </c>
      <c r="BQ134">
        <v>24807</v>
      </c>
      <c r="BR134">
        <v>705</v>
      </c>
      <c r="BS134">
        <v>5333</v>
      </c>
      <c r="BT134">
        <v>739</v>
      </c>
      <c r="BU134">
        <v>182</v>
      </c>
      <c r="BV134">
        <v>119</v>
      </c>
      <c r="BW134">
        <v>269</v>
      </c>
      <c r="BX134">
        <v>550</v>
      </c>
      <c r="BY134">
        <v>19</v>
      </c>
      <c r="BZ134">
        <v>264</v>
      </c>
      <c r="CA134">
        <v>822</v>
      </c>
      <c r="CB134">
        <v>138</v>
      </c>
      <c r="CC134">
        <v>175</v>
      </c>
      <c r="CD134">
        <v>63</v>
      </c>
      <c r="CE134">
        <v>746</v>
      </c>
      <c r="CF134">
        <v>170</v>
      </c>
      <c r="CG134">
        <v>92</v>
      </c>
      <c r="CH134">
        <v>212</v>
      </c>
      <c r="CI134">
        <v>533</v>
      </c>
      <c r="CJ134">
        <v>20</v>
      </c>
      <c r="CK134">
        <v>135</v>
      </c>
      <c r="CL134">
        <v>295</v>
      </c>
      <c r="CM134">
        <v>98</v>
      </c>
      <c r="CN134">
        <v>179</v>
      </c>
      <c r="CO134">
        <v>61</v>
      </c>
      <c r="CP134">
        <v>148.59700012207031</v>
      </c>
      <c r="CQ134">
        <v>11.73900032043457</v>
      </c>
      <c r="CR134">
        <v>10.550000190734863</v>
      </c>
      <c r="CS134">
        <v>25.190999984741211</v>
      </c>
      <c r="CT134">
        <v>36.152999877929688</v>
      </c>
      <c r="CU134">
        <v>3.9079999923706055</v>
      </c>
      <c r="CV134">
        <v>20.177000045776367</v>
      </c>
      <c r="CW134">
        <v>58.703998565673828</v>
      </c>
      <c r="CX134">
        <v>10.942999839782715</v>
      </c>
      <c r="CY134">
        <v>11.729000091552734</v>
      </c>
      <c r="CZ134">
        <v>4.1430001258850098</v>
      </c>
      <c r="DA134">
        <v>-56.383998870849609</v>
      </c>
      <c r="DB134">
        <v>734.62298583984375</v>
      </c>
      <c r="DC134">
        <v>3.9000000953674316</v>
      </c>
      <c r="DD134">
        <v>331.99301147460938</v>
      </c>
      <c r="DE134">
        <v>3673.373046875</v>
      </c>
      <c r="DF134">
        <v>125.11199951171875</v>
      </c>
      <c r="DG134">
        <v>1580.2659912109375</v>
      </c>
      <c r="DH134">
        <v>5151.5380859375</v>
      </c>
      <c r="DI134">
        <v>1231.27099609375</v>
      </c>
      <c r="DJ134">
        <v>11.772000312805176</v>
      </c>
      <c r="DK134">
        <v>173.65699768066406</v>
      </c>
      <c r="DL134">
        <v>84.999000549316406</v>
      </c>
      <c r="DM134">
        <v>134.6199951171875</v>
      </c>
      <c r="DN134">
        <v>151.44599914550781</v>
      </c>
      <c r="DO134">
        <v>119.83200073242188</v>
      </c>
      <c r="DP134">
        <v>107.58000183105469</v>
      </c>
      <c r="DQ134">
        <v>129.41999816894531</v>
      </c>
      <c r="DR134">
        <v>90.674003601074219</v>
      </c>
      <c r="DS134">
        <v>77.507003784179688</v>
      </c>
      <c r="DT134">
        <v>107.49299621582031</v>
      </c>
      <c r="DU134">
        <v>146.35200500488281</v>
      </c>
      <c r="DV134">
        <v>191.27400207519531</v>
      </c>
      <c r="DW134">
        <v>100</v>
      </c>
      <c r="DX134">
        <v>0.68000000715255737</v>
      </c>
      <c r="DY134">
        <v>28.670000076293945</v>
      </c>
      <c r="DZ134">
        <v>1.3300000429153442</v>
      </c>
      <c r="EA134">
        <v>0.30000001192092896</v>
      </c>
      <c r="EB134">
        <v>2.9100000858306885</v>
      </c>
      <c r="EC134">
        <v>0.56999999284744263</v>
      </c>
      <c r="ED134">
        <v>0.31999999284744263</v>
      </c>
      <c r="EE134">
        <v>0.63999998569488525</v>
      </c>
      <c r="EF134">
        <v>9.630000114440918</v>
      </c>
      <c r="EG134">
        <v>1.4199999570846558</v>
      </c>
      <c r="EH134">
        <v>201.30978393554688</v>
      </c>
      <c r="EI134">
        <v>48.739677429199219</v>
      </c>
      <c r="EJ134">
        <v>16.294187545776367</v>
      </c>
      <c r="EK134">
        <v>18.332786560058594</v>
      </c>
      <c r="EL134">
        <v>17.702228546142578</v>
      </c>
      <c r="EM134">
        <v>51.756404876708984</v>
      </c>
      <c r="EN134">
        <v>43.369377136230469</v>
      </c>
      <c r="EO134">
        <v>63.885993957519531</v>
      </c>
      <c r="EP134">
        <v>37.632389068603516</v>
      </c>
      <c r="EQ134">
        <v>50.443881988525391</v>
      </c>
      <c r="ER134">
        <v>55.164093017578125</v>
      </c>
    </row>
    <row r="135" spans="1:148" x14ac:dyDescent="0.2">
      <c r="A135">
        <v>29</v>
      </c>
      <c r="B135" t="s">
        <v>935</v>
      </c>
      <c r="C135" t="s">
        <v>936</v>
      </c>
      <c r="D135" t="s">
        <v>439</v>
      </c>
      <c r="E135" t="s">
        <v>937</v>
      </c>
      <c r="F135" t="s">
        <v>990</v>
      </c>
      <c r="G135">
        <v>15</v>
      </c>
      <c r="H135">
        <v>1.4740000331414649E-8</v>
      </c>
      <c r="I135">
        <v>1</v>
      </c>
      <c r="J135">
        <v>29.907800674438477</v>
      </c>
      <c r="K135">
        <v>-35.498798370361328</v>
      </c>
      <c r="L135">
        <v>10.220999717712402</v>
      </c>
      <c r="M135">
        <v>2048</v>
      </c>
      <c r="N135">
        <v>1536</v>
      </c>
      <c r="O135">
        <v>42.638999938964844</v>
      </c>
      <c r="P135">
        <v>4.5269999504089355</v>
      </c>
      <c r="Q135">
        <v>13.581999778747559</v>
      </c>
      <c r="R135">
        <v>10.607999801635742</v>
      </c>
      <c r="S135">
        <v>0.14399999380111694</v>
      </c>
      <c r="T135">
        <v>9.3599996566772461</v>
      </c>
      <c r="U135">
        <v>9.9099998474121094</v>
      </c>
      <c r="V135">
        <v>2.2880001068115234</v>
      </c>
      <c r="W135">
        <v>1.1410000324249268</v>
      </c>
      <c r="X135">
        <v>-0.37099999189376831</v>
      </c>
      <c r="Y135">
        <v>4.1999999433755875E-2</v>
      </c>
      <c r="Z135">
        <v>94.016998291015625</v>
      </c>
      <c r="AA135">
        <v>-0.3946094810962677</v>
      </c>
      <c r="AB135">
        <v>11.283065795898438</v>
      </c>
      <c r="AC135">
        <v>4.4672772288322449E-2</v>
      </c>
      <c r="AD135">
        <v>1.2136104106903076</v>
      </c>
      <c r="AE135">
        <v>10.540647506713867</v>
      </c>
      <c r="AF135">
        <v>2.4336025714874268</v>
      </c>
      <c r="AG135">
        <v>14.446324348449707</v>
      </c>
      <c r="AH135">
        <v>45.352439880371094</v>
      </c>
      <c r="AI135">
        <v>9.9556465148925781</v>
      </c>
      <c r="AJ135">
        <v>0.15316379070281982</v>
      </c>
      <c r="AK135">
        <v>4.815086841583252</v>
      </c>
      <c r="AL135">
        <v>6.4260997772216797</v>
      </c>
      <c r="AM135">
        <v>2.4126999378204346</v>
      </c>
      <c r="AN135">
        <v>0.21930000185966492</v>
      </c>
      <c r="AO135">
        <v>1.6002999544143677</v>
      </c>
      <c r="AP135">
        <v>0.66860002279281616</v>
      </c>
      <c r="AQ135">
        <v>2.1029000282287598</v>
      </c>
      <c r="AR135">
        <v>1.3371000289916992</v>
      </c>
      <c r="AS135">
        <v>0.5131000280380249</v>
      </c>
      <c r="AT135">
        <v>1.8300000578165054E-2</v>
      </c>
      <c r="AU135">
        <v>-0.17829999327659607</v>
      </c>
      <c r="AV135">
        <v>1.0900000110268593E-2</v>
      </c>
      <c r="AW135">
        <v>23</v>
      </c>
      <c r="AX135">
        <v>-0.4699999988079071</v>
      </c>
      <c r="AY135">
        <v>10.465999603271484</v>
      </c>
      <c r="AZ135">
        <v>4.3000001460313797E-2</v>
      </c>
      <c r="BA135">
        <v>1.1699999570846558</v>
      </c>
      <c r="BB135">
        <v>10.026000022888184</v>
      </c>
      <c r="BC135">
        <v>1.9839999675750732</v>
      </c>
      <c r="BD135">
        <v>14.00100040435791</v>
      </c>
      <c r="BE135">
        <v>40.541000366210938</v>
      </c>
      <c r="BF135">
        <v>8.8380002975463867</v>
      </c>
      <c r="BG135">
        <v>0.1379999965429306</v>
      </c>
      <c r="BH135">
        <v>4.1659998893737793</v>
      </c>
      <c r="BI135">
        <v>924</v>
      </c>
      <c r="BJ135">
        <v>21290</v>
      </c>
      <c r="BK135">
        <v>398</v>
      </c>
      <c r="BL135">
        <v>7957</v>
      </c>
      <c r="BM135">
        <v>97835</v>
      </c>
      <c r="BN135">
        <v>1306</v>
      </c>
      <c r="BO135">
        <v>34136</v>
      </c>
      <c r="BP135">
        <v>113597</v>
      </c>
      <c r="BQ135">
        <v>18310</v>
      </c>
      <c r="BR135">
        <v>653</v>
      </c>
      <c r="BS135">
        <v>4518</v>
      </c>
      <c r="BT135">
        <v>752</v>
      </c>
      <c r="BU135">
        <v>165</v>
      </c>
      <c r="BV135">
        <v>110</v>
      </c>
      <c r="BW135">
        <v>270</v>
      </c>
      <c r="BX135">
        <v>515</v>
      </c>
      <c r="BY135">
        <v>29</v>
      </c>
      <c r="BZ135">
        <v>277</v>
      </c>
      <c r="CA135">
        <v>774</v>
      </c>
      <c r="CB135">
        <v>144</v>
      </c>
      <c r="CC135">
        <v>205</v>
      </c>
      <c r="CD135">
        <v>66</v>
      </c>
      <c r="CE135">
        <v>650</v>
      </c>
      <c r="CF135">
        <v>146</v>
      </c>
      <c r="CG135">
        <v>90</v>
      </c>
      <c r="CH135">
        <v>196</v>
      </c>
      <c r="CI135">
        <v>499</v>
      </c>
      <c r="CJ135">
        <v>29</v>
      </c>
      <c r="CK135">
        <v>146</v>
      </c>
      <c r="CL135">
        <v>298</v>
      </c>
      <c r="CM135">
        <v>105</v>
      </c>
      <c r="CN135">
        <v>154</v>
      </c>
      <c r="CO135">
        <v>67</v>
      </c>
      <c r="CP135">
        <v>139.302001953125</v>
      </c>
      <c r="CQ135">
        <v>10.37600040435791</v>
      </c>
      <c r="CR135">
        <v>10</v>
      </c>
      <c r="CS135">
        <v>24.781000137329102</v>
      </c>
      <c r="CT135">
        <v>33.849998474121094</v>
      </c>
      <c r="CU135">
        <v>5.8000001907348633</v>
      </c>
      <c r="CV135">
        <v>21.379999160766602</v>
      </c>
      <c r="CW135">
        <v>56.176998138427734</v>
      </c>
      <c r="CX135">
        <v>11.61400032043457</v>
      </c>
      <c r="CY135">
        <v>12.87600040435791</v>
      </c>
      <c r="CZ135">
        <v>4.4289999008178711</v>
      </c>
      <c r="DA135">
        <v>-46.888999938964844</v>
      </c>
      <c r="DB135">
        <v>700.0419921875</v>
      </c>
      <c r="DC135">
        <v>9.8999996185302734</v>
      </c>
      <c r="DD135">
        <v>373.23599243164062</v>
      </c>
      <c r="DE135">
        <v>3238.52197265625</v>
      </c>
      <c r="DF135">
        <v>124.82099914550781</v>
      </c>
      <c r="DG135">
        <v>1688.9520263671875</v>
      </c>
      <c r="DH135">
        <v>5662.97802734375</v>
      </c>
      <c r="DI135">
        <v>904.9010009765625</v>
      </c>
      <c r="DJ135">
        <v>8.8909997940063477</v>
      </c>
      <c r="DK135">
        <v>146.19500732421875</v>
      </c>
      <c r="DL135">
        <v>84.999000549316406</v>
      </c>
      <c r="DM135">
        <v>134.62399291992188</v>
      </c>
      <c r="DN135">
        <v>151.44599914550781</v>
      </c>
      <c r="DO135">
        <v>119.83200073242188</v>
      </c>
      <c r="DP135">
        <v>107.57499694824219</v>
      </c>
      <c r="DQ135">
        <v>129.45599365234375</v>
      </c>
      <c r="DR135">
        <v>90.674003601074219</v>
      </c>
      <c r="DS135">
        <v>77.512001037597656</v>
      </c>
      <c r="DT135">
        <v>107.49800109863281</v>
      </c>
      <c r="DU135">
        <v>146.35200500488281</v>
      </c>
      <c r="DV135">
        <v>191.26499938964844</v>
      </c>
      <c r="DW135">
        <v>100</v>
      </c>
      <c r="DX135">
        <v>0.69999998807907104</v>
      </c>
      <c r="DY135">
        <v>12.350000381469727</v>
      </c>
      <c r="DZ135">
        <v>1.2400000095367432</v>
      </c>
      <c r="EA135">
        <v>0.31999999284744263</v>
      </c>
      <c r="EB135">
        <v>2.9600000381469727</v>
      </c>
      <c r="EC135">
        <v>0.55000001192092896</v>
      </c>
      <c r="ED135">
        <v>0.30000001192092896</v>
      </c>
      <c r="EE135">
        <v>0.75</v>
      </c>
      <c r="EF135">
        <v>12.819999694824219</v>
      </c>
      <c r="EG135">
        <v>1.559999942779541</v>
      </c>
      <c r="EH135">
        <v>194.91197204589844</v>
      </c>
      <c r="EI135">
        <v>45.822849273681641</v>
      </c>
      <c r="EJ135">
        <v>15.863772392272949</v>
      </c>
      <c r="EK135">
        <v>18.182985305786133</v>
      </c>
      <c r="EL135">
        <v>17.129121780395508</v>
      </c>
      <c r="EM135">
        <v>63.052280426025391</v>
      </c>
      <c r="EN135">
        <v>44.643547058105469</v>
      </c>
      <c r="EO135">
        <v>62.495834350585938</v>
      </c>
      <c r="EP135">
        <v>38.768989562988281</v>
      </c>
      <c r="EQ135">
        <v>52.852859497070312</v>
      </c>
      <c r="ER135">
        <v>57.036369323730469</v>
      </c>
    </row>
    <row r="136" spans="1:148" x14ac:dyDescent="0.2">
      <c r="A136">
        <v>30</v>
      </c>
      <c r="B136" t="s">
        <v>935</v>
      </c>
      <c r="C136" t="s">
        <v>936</v>
      </c>
      <c r="D136" t="s">
        <v>439</v>
      </c>
      <c r="E136" t="s">
        <v>937</v>
      </c>
      <c r="F136" t="s">
        <v>991</v>
      </c>
      <c r="G136">
        <v>15</v>
      </c>
      <c r="H136">
        <v>1.4750000332242053E-8</v>
      </c>
      <c r="I136">
        <v>1</v>
      </c>
      <c r="J136">
        <v>29.555299758911133</v>
      </c>
      <c r="K136">
        <v>-35.950698852539062</v>
      </c>
      <c r="L136">
        <v>10.22700023651123</v>
      </c>
      <c r="M136">
        <v>2048</v>
      </c>
      <c r="N136">
        <v>1536</v>
      </c>
      <c r="O136">
        <v>40.752998352050781</v>
      </c>
      <c r="P136">
        <v>4.5910000801086426</v>
      </c>
      <c r="Q136">
        <v>13.138999938964844</v>
      </c>
      <c r="R136">
        <v>11.812000274658203</v>
      </c>
      <c r="S136">
        <v>0.21199999749660492</v>
      </c>
      <c r="T136">
        <v>11.060999870300293</v>
      </c>
      <c r="U136">
        <v>10.604000091552734</v>
      </c>
      <c r="V136">
        <v>2.3320000171661377</v>
      </c>
      <c r="W136">
        <v>0.98400002717971802</v>
      </c>
      <c r="X136">
        <v>-0.38400000333786011</v>
      </c>
      <c r="Y136">
        <v>5.9000000357627869E-2</v>
      </c>
      <c r="Z136">
        <v>95.311996459960938</v>
      </c>
      <c r="AA136">
        <v>-0.40288740396499634</v>
      </c>
      <c r="AB136">
        <v>12.392983436584473</v>
      </c>
      <c r="AC136">
        <v>6.1901967972517014E-2</v>
      </c>
      <c r="AD136">
        <v>1.0323989391326904</v>
      </c>
      <c r="AE136">
        <v>11.125566482543945</v>
      </c>
      <c r="AF136">
        <v>2.4467012882232666</v>
      </c>
      <c r="AG136">
        <v>13.785253524780273</v>
      </c>
      <c r="AH136">
        <v>42.757469177246094</v>
      </c>
      <c r="AI136">
        <v>11.605044364929199</v>
      </c>
      <c r="AJ136">
        <v>0.22242739796638489</v>
      </c>
      <c r="AK136">
        <v>4.8168125152587891</v>
      </c>
      <c r="AL136">
        <v>6.148900032043457</v>
      </c>
      <c r="AM136">
        <v>2.3366000652313232</v>
      </c>
      <c r="AN136">
        <v>0.18950000405311584</v>
      </c>
      <c r="AO136">
        <v>1.7143000364303589</v>
      </c>
      <c r="AP136">
        <v>0.68220001459121704</v>
      </c>
      <c r="AQ136">
        <v>2.4877998828887939</v>
      </c>
      <c r="AR136">
        <v>1.4904999732971191</v>
      </c>
      <c r="AS136">
        <v>0.52090001106262207</v>
      </c>
      <c r="AT136">
        <v>2.7100000530481339E-2</v>
      </c>
      <c r="AU136">
        <v>-0.18440000712871552</v>
      </c>
      <c r="AV136">
        <v>1.5300000086426735E-2</v>
      </c>
      <c r="AW136">
        <v>23</v>
      </c>
      <c r="AX136">
        <v>-0.49000000953674316</v>
      </c>
      <c r="AY136">
        <v>11.670000076293945</v>
      </c>
      <c r="AZ136">
        <v>5.9999998658895493E-2</v>
      </c>
      <c r="BA136">
        <v>1.0130000114440918</v>
      </c>
      <c r="BB136">
        <v>10.755999565124512</v>
      </c>
      <c r="BC136">
        <v>2.0069999694824219</v>
      </c>
      <c r="BD136">
        <v>13.354000091552734</v>
      </c>
      <c r="BE136">
        <v>38.515998840332031</v>
      </c>
      <c r="BF136">
        <v>10.380999565124512</v>
      </c>
      <c r="BG136">
        <v>0.20399999618530273</v>
      </c>
      <c r="BH136">
        <v>4.2319998741149902</v>
      </c>
      <c r="BI136">
        <v>927</v>
      </c>
      <c r="BJ136">
        <v>23719</v>
      </c>
      <c r="BK136">
        <v>473</v>
      </c>
      <c r="BL136">
        <v>6915</v>
      </c>
      <c r="BM136">
        <v>104981</v>
      </c>
      <c r="BN136">
        <v>1324</v>
      </c>
      <c r="BO136">
        <v>32567</v>
      </c>
      <c r="BP136">
        <v>108056</v>
      </c>
      <c r="BQ136">
        <v>21501</v>
      </c>
      <c r="BR136">
        <v>757</v>
      </c>
      <c r="BS136">
        <v>4589</v>
      </c>
      <c r="BT136">
        <v>788</v>
      </c>
      <c r="BU136">
        <v>183</v>
      </c>
      <c r="BV136">
        <v>106</v>
      </c>
      <c r="BW136">
        <v>247</v>
      </c>
      <c r="BX136">
        <v>532</v>
      </c>
      <c r="BY136">
        <v>41</v>
      </c>
      <c r="BZ136">
        <v>257</v>
      </c>
      <c r="CA136">
        <v>760</v>
      </c>
      <c r="CB136">
        <v>144</v>
      </c>
      <c r="CC136">
        <v>186</v>
      </c>
      <c r="CD136">
        <v>67</v>
      </c>
      <c r="CE136">
        <v>641</v>
      </c>
      <c r="CF136">
        <v>131</v>
      </c>
      <c r="CG136">
        <v>88</v>
      </c>
      <c r="CH136">
        <v>178</v>
      </c>
      <c r="CI136">
        <v>532</v>
      </c>
      <c r="CJ136">
        <v>21</v>
      </c>
      <c r="CK136">
        <v>131</v>
      </c>
      <c r="CL136">
        <v>281</v>
      </c>
      <c r="CM136">
        <v>123</v>
      </c>
      <c r="CN136">
        <v>165</v>
      </c>
      <c r="CO136">
        <v>64</v>
      </c>
      <c r="CP136">
        <v>141.593994140625</v>
      </c>
      <c r="CQ136">
        <v>10.491000175476074</v>
      </c>
      <c r="CR136">
        <v>9.6999998092651367</v>
      </c>
      <c r="CS136">
        <v>22.631000518798828</v>
      </c>
      <c r="CT136">
        <v>35.467998504638672</v>
      </c>
      <c r="CU136">
        <v>6.0460000038146973</v>
      </c>
      <c r="CV136">
        <v>19.621999740600586</v>
      </c>
      <c r="CW136">
        <v>54.643001556396484</v>
      </c>
      <c r="CX136">
        <v>12.899999618530273</v>
      </c>
      <c r="CY136">
        <v>12.074999809265137</v>
      </c>
      <c r="CZ136">
        <v>4.3810000419616699</v>
      </c>
      <c r="DA136">
        <v>-48.881000518798828</v>
      </c>
      <c r="DB136">
        <v>781.07501220703125</v>
      </c>
      <c r="DC136">
        <v>13.949999809265137</v>
      </c>
      <c r="DD136">
        <v>323.2449951171875</v>
      </c>
      <c r="DE136">
        <v>3476.803955078125</v>
      </c>
      <c r="DF136">
        <v>126.375</v>
      </c>
      <c r="DG136">
        <v>1611.9429931640625</v>
      </c>
      <c r="DH136">
        <v>5383.708984375</v>
      </c>
      <c r="DI136">
        <v>1063.550048828125</v>
      </c>
      <c r="DJ136">
        <v>13.159000396728516</v>
      </c>
      <c r="DK136">
        <v>148.61000061035156</v>
      </c>
      <c r="DL136">
        <v>84.999000549316406</v>
      </c>
      <c r="DM136">
        <v>134.60000610351562</v>
      </c>
      <c r="DN136">
        <v>151.44599914550781</v>
      </c>
      <c r="DO136">
        <v>119.83200073242188</v>
      </c>
      <c r="DP136">
        <v>107.58000183105469</v>
      </c>
      <c r="DQ136">
        <v>129.45599365234375</v>
      </c>
      <c r="DR136">
        <v>90.683998107910156</v>
      </c>
      <c r="DS136">
        <v>77.496002197265625</v>
      </c>
      <c r="DT136">
        <v>107.49800109863281</v>
      </c>
      <c r="DU136">
        <v>146.35200500488281</v>
      </c>
      <c r="DV136">
        <v>191.28199768066406</v>
      </c>
      <c r="DW136">
        <v>100</v>
      </c>
      <c r="DX136">
        <v>0.6600000262260437</v>
      </c>
      <c r="DY136">
        <v>9.2600002288818359</v>
      </c>
      <c r="DZ136">
        <v>1.3400000333786011</v>
      </c>
      <c r="EA136">
        <v>0.31000000238418579</v>
      </c>
      <c r="EB136">
        <v>2.940000057220459</v>
      </c>
      <c r="EC136">
        <v>0.56000000238418579</v>
      </c>
      <c r="ED136">
        <v>0.31000000238418579</v>
      </c>
      <c r="EE136">
        <v>0.68999999761581421</v>
      </c>
      <c r="EF136">
        <v>8.8900003433227539</v>
      </c>
      <c r="EG136">
        <v>1.5399999618530273</v>
      </c>
      <c r="EH136">
        <v>196.50892639160156</v>
      </c>
      <c r="EI136">
        <v>46.076084136962891</v>
      </c>
      <c r="EJ136">
        <v>15.624005317687988</v>
      </c>
      <c r="EK136">
        <v>17.376314163208008</v>
      </c>
      <c r="EL136">
        <v>17.533721923828125</v>
      </c>
      <c r="EM136">
        <v>64.375534057617188</v>
      </c>
      <c r="EN136">
        <v>42.768749237060547</v>
      </c>
      <c r="EO136">
        <v>61.636653900146484</v>
      </c>
      <c r="EP136">
        <v>40.859066009521484</v>
      </c>
      <c r="EQ136">
        <v>51.182510375976562</v>
      </c>
      <c r="ER136">
        <v>56.726463317871094</v>
      </c>
    </row>
  </sheetData>
  <autoFilter ref="A1:ER106" xr:uid="{00000000-0001-0000-0200-0000000000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6D262-7873-6448-9BEB-AA1059EC04FF}">
  <dimension ref="A1:EG30"/>
  <sheetViews>
    <sheetView zoomScale="116" zoomScaleNormal="116" workbookViewId="0">
      <pane xSplit="1" ySplit="1" topLeftCell="CX2" activePane="bottomRight" state="frozen"/>
      <selection activeCell="EG3" sqref="DD3:EG28"/>
      <selection pane="topRight" activeCell="EG3" sqref="DD3:EG28"/>
      <selection pane="bottomLeft" activeCell="EG3" sqref="DD3:EG28"/>
      <selection pane="bottomRight" activeCell="EG3" sqref="DD3:EG28"/>
    </sheetView>
  </sheetViews>
  <sheetFormatPr baseColWidth="10" defaultColWidth="10.83203125" defaultRowHeight="15" x14ac:dyDescent="0.2"/>
  <sheetData>
    <row r="1" spans="1:137" x14ac:dyDescent="0.2">
      <c r="B1" t="s">
        <v>439</v>
      </c>
      <c r="C1" t="s">
        <v>439</v>
      </c>
      <c r="D1" t="s">
        <v>439</v>
      </c>
      <c r="E1" s="1" t="s">
        <v>588</v>
      </c>
      <c r="F1" s="1" t="s">
        <v>590</v>
      </c>
      <c r="G1" s="1" t="s">
        <v>592</v>
      </c>
      <c r="H1" s="1" t="s">
        <v>594</v>
      </c>
      <c r="I1" s="1" t="s">
        <v>596</v>
      </c>
      <c r="J1" s="1" t="s">
        <v>598</v>
      </c>
      <c r="K1" s="1" t="s">
        <v>600</v>
      </c>
      <c r="L1" s="1" t="s">
        <v>602</v>
      </c>
      <c r="M1" s="1" t="s">
        <v>604</v>
      </c>
      <c r="N1" s="1" t="s">
        <v>606</v>
      </c>
      <c r="O1" s="1" t="s">
        <v>608</v>
      </c>
      <c r="P1" s="1" t="s">
        <v>610</v>
      </c>
      <c r="Q1" s="1" t="s">
        <v>612</v>
      </c>
      <c r="R1" s="1" t="s">
        <v>614</v>
      </c>
      <c r="S1" s="1" t="s">
        <v>616</v>
      </c>
      <c r="T1" s="1" t="s">
        <v>618</v>
      </c>
      <c r="U1" s="1" t="s">
        <v>620</v>
      </c>
      <c r="V1" s="1" t="s">
        <v>622</v>
      </c>
      <c r="W1" s="1" t="s">
        <v>624</v>
      </c>
      <c r="X1" s="1" t="s">
        <v>626</v>
      </c>
      <c r="Y1" s="1" t="s">
        <v>628</v>
      </c>
      <c r="Z1" s="1" t="s">
        <v>630</v>
      </c>
      <c r="AA1" s="1" t="s">
        <v>632</v>
      </c>
      <c r="AB1" s="1" t="s">
        <v>634</v>
      </c>
      <c r="AC1" s="1" t="s">
        <v>636</v>
      </c>
      <c r="AD1" s="1" t="s">
        <v>638</v>
      </c>
      <c r="AE1" s="1" t="s">
        <v>640</v>
      </c>
      <c r="AF1" s="1" t="s">
        <v>642</v>
      </c>
      <c r="AG1" s="1" t="s">
        <v>644</v>
      </c>
      <c r="AH1" s="1" t="s">
        <v>646</v>
      </c>
      <c r="AI1" s="1" t="s">
        <v>648</v>
      </c>
      <c r="AJ1" s="1" t="s">
        <v>650</v>
      </c>
      <c r="AK1" s="1" t="s">
        <v>653</v>
      </c>
      <c r="AL1" s="1" t="s">
        <v>655</v>
      </c>
      <c r="AM1" s="1" t="s">
        <v>657</v>
      </c>
      <c r="AN1" s="1" t="s">
        <v>659</v>
      </c>
      <c r="AO1" s="1" t="s">
        <v>661</v>
      </c>
      <c r="AP1" s="1" t="s">
        <v>663</v>
      </c>
      <c r="AQ1" s="1" t="s">
        <v>665</v>
      </c>
      <c r="AR1" s="1" t="s">
        <v>667</v>
      </c>
      <c r="AS1" s="1" t="s">
        <v>669</v>
      </c>
      <c r="AT1" s="1" t="s">
        <v>671</v>
      </c>
      <c r="AU1" s="1" t="s">
        <v>673</v>
      </c>
      <c r="AV1" s="1" t="s">
        <v>675</v>
      </c>
      <c r="AW1" s="1" t="s">
        <v>677</v>
      </c>
      <c r="AX1" s="1" t="s">
        <v>679</v>
      </c>
      <c r="AY1" s="1" t="s">
        <v>681</v>
      </c>
      <c r="AZ1" s="1" t="s">
        <v>683</v>
      </c>
      <c r="BA1" s="1" t="s">
        <v>685</v>
      </c>
      <c r="BB1" s="1" t="s">
        <v>687</v>
      </c>
      <c r="BC1" s="1" t="s">
        <v>689</v>
      </c>
      <c r="BD1" s="1" t="s">
        <v>691</v>
      </c>
      <c r="BE1" s="1" t="s">
        <v>693</v>
      </c>
      <c r="BF1" s="1" t="s">
        <v>695</v>
      </c>
      <c r="BG1" s="1" t="s">
        <v>697</v>
      </c>
      <c r="BH1" s="1" t="s">
        <v>699</v>
      </c>
      <c r="BI1" s="1" t="s">
        <v>701</v>
      </c>
      <c r="BJ1" s="1" t="s">
        <v>703</v>
      </c>
      <c r="BK1" s="1" t="s">
        <v>705</v>
      </c>
      <c r="BL1" s="1" t="s">
        <v>707</v>
      </c>
      <c r="BM1" s="1" t="s">
        <v>709</v>
      </c>
      <c r="BN1" s="1" t="s">
        <v>711</v>
      </c>
      <c r="BO1" s="1" t="s">
        <v>713</v>
      </c>
      <c r="BP1" s="1" t="s">
        <v>715</v>
      </c>
      <c r="BQ1" s="1" t="s">
        <v>717</v>
      </c>
      <c r="BR1" s="1" t="s">
        <v>719</v>
      </c>
      <c r="BS1" s="1" t="s">
        <v>721</v>
      </c>
      <c r="BT1" s="1" t="s">
        <v>723</v>
      </c>
      <c r="BU1" s="1" t="s">
        <v>725</v>
      </c>
      <c r="BV1" t="s">
        <v>439</v>
      </c>
      <c r="BW1" t="s">
        <v>439</v>
      </c>
      <c r="BX1" s="2" t="s">
        <v>729</v>
      </c>
      <c r="BY1" s="2" t="s">
        <v>731</v>
      </c>
      <c r="BZ1" s="2" t="s">
        <v>733</v>
      </c>
      <c r="CA1" s="2" t="s">
        <v>735</v>
      </c>
      <c r="CB1" s="2" t="s">
        <v>737</v>
      </c>
      <c r="CC1" s="2" t="s">
        <v>739</v>
      </c>
      <c r="CD1" s="2" t="s">
        <v>741</v>
      </c>
      <c r="CE1" s="2" t="s">
        <v>743</v>
      </c>
      <c r="CF1" s="2" t="s">
        <v>745</v>
      </c>
      <c r="CG1" s="2" t="s">
        <v>747</v>
      </c>
      <c r="CH1" s="2" t="s">
        <v>749</v>
      </c>
      <c r="CI1" s="2" t="s">
        <v>751</v>
      </c>
      <c r="CJ1" s="2" t="s">
        <v>753</v>
      </c>
      <c r="CK1" s="2" t="s">
        <v>755</v>
      </c>
      <c r="CL1" s="2" t="s">
        <v>757</v>
      </c>
      <c r="CM1" s="2" t="s">
        <v>759</v>
      </c>
      <c r="CN1" s="2" t="s">
        <v>761</v>
      </c>
      <c r="CO1" s="2" t="s">
        <v>763</v>
      </c>
      <c r="CP1" s="2" t="s">
        <v>765</v>
      </c>
      <c r="CQ1" s="2" t="s">
        <v>767</v>
      </c>
      <c r="CR1" s="2" t="s">
        <v>769</v>
      </c>
      <c r="CS1" s="2" t="s">
        <v>771</v>
      </c>
      <c r="CT1" s="2" t="s">
        <v>773</v>
      </c>
      <c r="CU1" s="2" t="s">
        <v>775</v>
      </c>
      <c r="CV1" s="2" t="s">
        <v>777</v>
      </c>
      <c r="CW1" s="2" t="s">
        <v>779</v>
      </c>
      <c r="CX1" s="2" t="s">
        <v>781</v>
      </c>
      <c r="CY1" s="2" t="s">
        <v>783</v>
      </c>
      <c r="CZ1" t="s">
        <v>439</v>
      </c>
      <c r="DA1" t="s">
        <v>439</v>
      </c>
      <c r="DB1" t="s">
        <v>439</v>
      </c>
      <c r="DD1" t="s">
        <v>439</v>
      </c>
      <c r="DE1" t="s">
        <v>439</v>
      </c>
      <c r="DF1" t="s">
        <v>439</v>
      </c>
      <c r="DG1" t="s">
        <v>941</v>
      </c>
      <c r="DH1" t="s">
        <v>943</v>
      </c>
      <c r="DI1" t="s">
        <v>945</v>
      </c>
      <c r="DJ1" t="s">
        <v>947</v>
      </c>
      <c r="DK1" t="s">
        <v>949</v>
      </c>
      <c r="DL1" t="s">
        <v>951</v>
      </c>
      <c r="DM1" t="s">
        <v>953</v>
      </c>
      <c r="DN1" t="s">
        <v>955</v>
      </c>
      <c r="DO1" t="s">
        <v>957</v>
      </c>
      <c r="DP1" t="s">
        <v>959</v>
      </c>
      <c r="DQ1" t="s">
        <v>961</v>
      </c>
      <c r="DR1" t="s">
        <v>963</v>
      </c>
      <c r="DS1" t="s">
        <v>965</v>
      </c>
      <c r="DT1" t="s">
        <v>967</v>
      </c>
      <c r="DU1" t="s">
        <v>969</v>
      </c>
      <c r="DV1" t="s">
        <v>971</v>
      </c>
      <c r="DW1" t="s">
        <v>973</v>
      </c>
      <c r="DX1" t="s">
        <v>975</v>
      </c>
      <c r="DY1" t="s">
        <v>977</v>
      </c>
      <c r="DZ1" t="s">
        <v>979</v>
      </c>
      <c r="EA1" t="s">
        <v>981</v>
      </c>
      <c r="EB1" t="s">
        <v>983</v>
      </c>
      <c r="EC1" t="s">
        <v>985</v>
      </c>
      <c r="ED1" t="s">
        <v>987</v>
      </c>
      <c r="EE1" t="s">
        <v>439</v>
      </c>
      <c r="EF1" t="s">
        <v>439</v>
      </c>
      <c r="EG1" t="s">
        <v>439</v>
      </c>
    </row>
    <row r="2" spans="1:137" x14ac:dyDescent="0.2"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</row>
    <row r="3" spans="1:137" ht="18" x14ac:dyDescent="0.25">
      <c r="A3" s="3" t="s">
        <v>788</v>
      </c>
      <c r="B3">
        <v>39.797000885009766</v>
      </c>
      <c r="C3">
        <v>39.884998321533203</v>
      </c>
      <c r="D3">
        <v>40.068000793457031</v>
      </c>
      <c r="E3" s="1">
        <v>39.852001190185547</v>
      </c>
      <c r="F3" s="1">
        <v>39.830001831054688</v>
      </c>
      <c r="G3" s="1">
        <v>39.854000091552734</v>
      </c>
      <c r="H3" s="1">
        <v>39.548000335693359</v>
      </c>
      <c r="I3" s="1">
        <v>40.050998687744141</v>
      </c>
      <c r="J3" s="1">
        <v>39.701999664306641</v>
      </c>
      <c r="K3" s="1">
        <v>40.132999420166016</v>
      </c>
      <c r="L3" s="1">
        <v>39.419998168945312</v>
      </c>
      <c r="M3" s="1">
        <v>39.090999603271484</v>
      </c>
      <c r="N3" s="1">
        <v>39.990001678466797</v>
      </c>
      <c r="O3" s="1">
        <v>39.591999053955078</v>
      </c>
      <c r="P3" s="1">
        <v>39.7239990234375</v>
      </c>
      <c r="Q3" s="1">
        <v>39.687000274658203</v>
      </c>
      <c r="R3" s="1">
        <v>39.726001739501953</v>
      </c>
      <c r="S3" s="1">
        <v>39.834999084472656</v>
      </c>
      <c r="T3" s="1">
        <v>39.736000061035156</v>
      </c>
      <c r="U3" s="1">
        <v>39.606998443603516</v>
      </c>
      <c r="V3" s="1">
        <v>39.771999359130859</v>
      </c>
      <c r="W3" s="1">
        <v>39.685001373291016</v>
      </c>
      <c r="X3" s="1">
        <v>39.659999847412109</v>
      </c>
      <c r="Y3" s="1">
        <v>39.747001647949219</v>
      </c>
      <c r="Z3" s="1">
        <v>39.505001068115234</v>
      </c>
      <c r="AA3" s="1">
        <v>39.821998596191406</v>
      </c>
      <c r="AB3" s="1">
        <v>39.444000244140625</v>
      </c>
      <c r="AC3" s="1">
        <v>39.762001037597656</v>
      </c>
      <c r="AD3" s="1">
        <v>39.673999786376953</v>
      </c>
      <c r="AE3" s="1">
        <v>39.729999542236328</v>
      </c>
      <c r="AF3" s="1">
        <v>39.638999938964844</v>
      </c>
      <c r="AG3" s="1">
        <v>39.540000915527344</v>
      </c>
      <c r="AH3" s="1">
        <v>39.412998199462891</v>
      </c>
      <c r="AI3" s="1">
        <v>39.900001525878906</v>
      </c>
      <c r="AJ3" s="1">
        <v>39.477001190185547</v>
      </c>
      <c r="AK3" s="1">
        <v>39.506000518798828</v>
      </c>
      <c r="AL3" s="1">
        <v>39.455001831054688</v>
      </c>
      <c r="AM3" s="1">
        <v>39.518001556396484</v>
      </c>
      <c r="AN3" s="1">
        <v>39.438999176025391</v>
      </c>
      <c r="AO3" s="1">
        <v>39.492000579833984</v>
      </c>
      <c r="AP3" s="1">
        <v>39.602001190185547</v>
      </c>
      <c r="AQ3" s="1">
        <v>39.425998687744141</v>
      </c>
      <c r="AR3" s="1">
        <v>39.740001678466797</v>
      </c>
      <c r="AS3" s="1">
        <v>39.798000335693359</v>
      </c>
      <c r="AT3" s="1">
        <v>39.751998901367188</v>
      </c>
      <c r="AU3" s="1">
        <v>39.700000762939453</v>
      </c>
      <c r="AV3" s="1">
        <v>39.674999237060547</v>
      </c>
      <c r="AW3" s="1">
        <v>39.377998352050781</v>
      </c>
      <c r="AX3" s="1">
        <v>39.570999145507812</v>
      </c>
      <c r="AY3" s="1">
        <v>39.641998291015625</v>
      </c>
      <c r="AZ3" s="1">
        <v>39.639999389648438</v>
      </c>
      <c r="BA3" s="1">
        <v>39.881000518798828</v>
      </c>
      <c r="BB3" s="1">
        <v>39.816001892089844</v>
      </c>
      <c r="BC3" s="1">
        <v>39.803001403808594</v>
      </c>
      <c r="BD3" s="1">
        <v>39.311000823974609</v>
      </c>
      <c r="BE3" s="1">
        <v>39.601001739501953</v>
      </c>
      <c r="BF3" s="1">
        <v>39.791000366210938</v>
      </c>
      <c r="BG3" s="1">
        <v>39.798000335693359</v>
      </c>
      <c r="BH3" s="1">
        <v>39.838001251220703</v>
      </c>
      <c r="BI3" s="1">
        <v>39.923000335693359</v>
      </c>
      <c r="BJ3" s="1">
        <v>39.895000457763672</v>
      </c>
      <c r="BK3" s="1">
        <v>39.814998626708984</v>
      </c>
      <c r="BL3" s="1">
        <v>39.841999053955078</v>
      </c>
      <c r="BM3" s="1">
        <v>39.639999389648438</v>
      </c>
      <c r="BN3" s="1">
        <v>40.139999389648438</v>
      </c>
      <c r="BO3" s="1">
        <v>39.681999206542969</v>
      </c>
      <c r="BP3" s="1">
        <v>39.8489990234375</v>
      </c>
      <c r="BQ3" s="1">
        <v>39.595001220703125</v>
      </c>
      <c r="BR3" s="1">
        <v>39.758998870849609</v>
      </c>
      <c r="BS3" s="1">
        <v>39.980998992919922</v>
      </c>
      <c r="BT3" s="1">
        <v>39.602001190185547</v>
      </c>
      <c r="BU3" s="1">
        <v>39.582000732421875</v>
      </c>
      <c r="BV3">
        <v>39.582000732421875</v>
      </c>
      <c r="BW3">
        <v>39.359001159667969</v>
      </c>
      <c r="BX3" s="2">
        <v>40.945999145507812</v>
      </c>
      <c r="BY3" s="2">
        <v>40.894001007080078</v>
      </c>
      <c r="BZ3" s="2">
        <v>40.471000671386719</v>
      </c>
      <c r="CA3" s="2">
        <v>40.759998321533203</v>
      </c>
      <c r="CB3" s="2">
        <v>40.803001403808594</v>
      </c>
      <c r="CC3" s="2">
        <v>40.847000122070312</v>
      </c>
      <c r="CD3" s="2">
        <v>40.657001495361328</v>
      </c>
      <c r="CE3" s="2">
        <v>40.943000793457031</v>
      </c>
      <c r="CF3" s="2">
        <v>40.922000885009766</v>
      </c>
      <c r="CG3" s="2">
        <v>40.811000823974609</v>
      </c>
      <c r="CH3" s="2">
        <v>40.999000549316406</v>
      </c>
      <c r="CI3" s="2">
        <v>40.705001831054688</v>
      </c>
      <c r="CJ3" s="2">
        <v>40.852001190185547</v>
      </c>
      <c r="CK3" s="2">
        <v>41.206001281738281</v>
      </c>
      <c r="CL3" s="2">
        <v>41.172000885009766</v>
      </c>
      <c r="CM3" s="2">
        <v>40.752998352050781</v>
      </c>
      <c r="CN3" s="2">
        <v>40.800998687744141</v>
      </c>
      <c r="CO3" s="2">
        <v>40.923999786376953</v>
      </c>
      <c r="CP3" s="2">
        <v>40.703998565673828</v>
      </c>
      <c r="CQ3" s="2">
        <v>40.763999938964844</v>
      </c>
      <c r="CR3" s="2">
        <v>40.96099853515625</v>
      </c>
      <c r="CS3" s="2">
        <v>40.784000396728516</v>
      </c>
      <c r="CT3" s="2">
        <v>40.798000335693359</v>
      </c>
      <c r="CU3" s="2">
        <v>40.756999969482422</v>
      </c>
      <c r="CV3" s="2">
        <v>40.520999908447266</v>
      </c>
      <c r="CW3" s="2">
        <v>41.11199951171875</v>
      </c>
      <c r="CX3" s="2">
        <v>40.695999145507812</v>
      </c>
      <c r="CY3" s="2">
        <v>40.897998809814453</v>
      </c>
      <c r="CZ3">
        <v>39.751998901367188</v>
      </c>
      <c r="DA3">
        <v>39.615001678466797</v>
      </c>
      <c r="DB3">
        <v>38.686000823974609</v>
      </c>
      <c r="DC3" t="s">
        <v>458</v>
      </c>
      <c r="DD3">
        <v>39.6510009765625</v>
      </c>
      <c r="DE3">
        <v>40.252998352050781</v>
      </c>
      <c r="DF3">
        <v>39.308998107910156</v>
      </c>
      <c r="DG3">
        <v>42.383998870849609</v>
      </c>
      <c r="DH3">
        <v>42.360000610351562</v>
      </c>
      <c r="DI3">
        <v>42.625</v>
      </c>
      <c r="DJ3">
        <v>42.599998474121094</v>
      </c>
      <c r="DK3">
        <v>43.008998870849609</v>
      </c>
      <c r="DL3">
        <v>42.918998718261719</v>
      </c>
      <c r="DM3">
        <v>42.826000213623047</v>
      </c>
      <c r="DN3">
        <v>42.606998443603516</v>
      </c>
      <c r="DO3">
        <v>42.956001281738281</v>
      </c>
      <c r="DP3">
        <v>43.424999237060547</v>
      </c>
      <c r="DQ3">
        <v>42.840999603271484</v>
      </c>
      <c r="DR3">
        <v>42.622001647949219</v>
      </c>
      <c r="DS3">
        <v>42.834999084472656</v>
      </c>
      <c r="DT3">
        <v>42.536998748779297</v>
      </c>
      <c r="DU3">
        <v>42.792999267578125</v>
      </c>
      <c r="DV3">
        <v>42.971000671386719</v>
      </c>
      <c r="DW3">
        <v>42.645999908447266</v>
      </c>
      <c r="DX3">
        <v>43.569000244140625</v>
      </c>
      <c r="DY3">
        <v>42.812000274658203</v>
      </c>
      <c r="DZ3">
        <v>42.426998138427734</v>
      </c>
      <c r="EA3">
        <v>43.521999359130859</v>
      </c>
      <c r="EB3">
        <v>43.569000244140625</v>
      </c>
      <c r="EC3">
        <v>42.911998748779297</v>
      </c>
      <c r="ED3">
        <v>43.36199951171875</v>
      </c>
      <c r="EE3">
        <v>39.152000427246094</v>
      </c>
      <c r="EF3">
        <v>42.638999938964844</v>
      </c>
      <c r="EG3">
        <v>40.752998352050781</v>
      </c>
    </row>
    <row r="4" spans="1:137" ht="18" x14ac:dyDescent="0.25">
      <c r="A4" s="3" t="s">
        <v>789</v>
      </c>
    </row>
    <row r="5" spans="1:137" ht="18" x14ac:dyDescent="0.25">
      <c r="A5" s="3" t="s">
        <v>790</v>
      </c>
      <c r="B5">
        <v>4.9930000305175781</v>
      </c>
      <c r="C5">
        <v>4.9380002021789551</v>
      </c>
      <c r="D5">
        <v>4.9520001411437988</v>
      </c>
      <c r="E5" s="1">
        <v>1.9259999990463257</v>
      </c>
      <c r="F5" s="1">
        <v>1.9170000553131104</v>
      </c>
      <c r="G5" s="1">
        <v>1.8589999675750732</v>
      </c>
      <c r="H5" s="1">
        <v>1.9559999704360962</v>
      </c>
      <c r="I5" s="1">
        <v>1.7779999971389771</v>
      </c>
      <c r="J5" s="1">
        <v>1.8509999513626099</v>
      </c>
      <c r="K5" s="1">
        <v>1.8309999704360962</v>
      </c>
      <c r="L5" s="1">
        <v>1.9600000381469727</v>
      </c>
      <c r="M5" s="1">
        <v>1.9129999876022339</v>
      </c>
      <c r="N5" s="1">
        <v>2.0520000457763672</v>
      </c>
      <c r="O5" s="1">
        <v>1.7250000238418579</v>
      </c>
      <c r="P5" s="1">
        <v>1.9739999771118164</v>
      </c>
      <c r="Q5" s="1">
        <v>1.9730000495910645</v>
      </c>
      <c r="R5" s="1">
        <v>1.8849999904632568</v>
      </c>
      <c r="S5" s="1">
        <v>1.8710000514984131</v>
      </c>
      <c r="T5" s="1">
        <v>2.0320000648498535</v>
      </c>
      <c r="U5" s="1">
        <v>2.059999942779541</v>
      </c>
      <c r="V5" s="1">
        <v>2.0780000686645508</v>
      </c>
      <c r="W5" s="1">
        <v>2.0450000762939453</v>
      </c>
      <c r="X5" s="1">
        <v>1.8539999723434448</v>
      </c>
      <c r="Y5" s="1">
        <v>1.8049999475479126</v>
      </c>
      <c r="Z5" s="1">
        <v>2.130000114440918</v>
      </c>
      <c r="AA5" s="1">
        <v>2.0199999809265137</v>
      </c>
      <c r="AB5" s="1">
        <v>1.843000054359436</v>
      </c>
      <c r="AC5" s="1">
        <v>1.6929999589920044</v>
      </c>
      <c r="AD5" s="1">
        <v>1.8190000057220459</v>
      </c>
      <c r="AE5" s="1">
        <v>1.5460000038146973</v>
      </c>
      <c r="AF5" s="1">
        <v>1.6289999485015869</v>
      </c>
      <c r="AG5" s="1">
        <v>1.8159999847412109</v>
      </c>
      <c r="AH5" s="1">
        <v>1.6289999485015869</v>
      </c>
      <c r="AI5" s="1">
        <v>1.6050000190734863</v>
      </c>
      <c r="AJ5" s="1">
        <v>1.7029999494552612</v>
      </c>
      <c r="AK5" s="1">
        <v>1.9229999780654907</v>
      </c>
      <c r="AL5" s="1">
        <v>1.9609999656677246</v>
      </c>
      <c r="AM5" s="1">
        <v>1.8849999904632568</v>
      </c>
      <c r="AN5" s="1">
        <v>1.9010000228881836</v>
      </c>
      <c r="AO5" s="1">
        <v>1.8880000114440918</v>
      </c>
      <c r="AP5" s="1">
        <v>1.812000036239624</v>
      </c>
      <c r="AQ5" s="1">
        <v>1.8869999647140503</v>
      </c>
      <c r="AR5" s="1">
        <v>1.8980000019073486</v>
      </c>
      <c r="AS5" s="1">
        <v>1.6200000047683716</v>
      </c>
      <c r="AT5" s="1">
        <v>1.6779999732971191</v>
      </c>
      <c r="AU5" s="1">
        <v>1.7719999551773071</v>
      </c>
      <c r="AV5" s="1">
        <v>2.003000020980835</v>
      </c>
      <c r="AW5" s="1">
        <v>1.9520000219345093</v>
      </c>
      <c r="AX5" s="1">
        <v>1.75</v>
      </c>
      <c r="AY5" s="1">
        <v>1.7410000562667847</v>
      </c>
      <c r="AZ5" s="1">
        <v>1.909000039100647</v>
      </c>
      <c r="BA5" s="1">
        <v>2.0750000476837158</v>
      </c>
      <c r="BB5" s="1">
        <v>2.0309998989105225</v>
      </c>
      <c r="BC5" s="1">
        <v>2.0929999351501465</v>
      </c>
      <c r="BD5" s="1">
        <v>1.8910000324249268</v>
      </c>
      <c r="BE5" s="1">
        <v>1.6059999465942383</v>
      </c>
      <c r="BF5" s="1">
        <v>1.6390000581741333</v>
      </c>
      <c r="BG5" s="1">
        <v>2.0199999809265137</v>
      </c>
      <c r="BH5" s="1">
        <v>2.0659999847412109</v>
      </c>
      <c r="BI5" s="1">
        <v>2.0239999294281006</v>
      </c>
      <c r="BJ5" s="1">
        <v>2.0150001049041748</v>
      </c>
      <c r="BK5" s="1">
        <v>1.9429999589920044</v>
      </c>
      <c r="BL5" s="1">
        <v>1.9329999685287476</v>
      </c>
      <c r="BM5" s="1">
        <v>1.7319999933242798</v>
      </c>
      <c r="BN5" s="1">
        <v>1.4259999990463257</v>
      </c>
      <c r="BO5" s="1">
        <v>1.7849999666213989</v>
      </c>
      <c r="BP5" s="1">
        <v>1.6369999647140503</v>
      </c>
      <c r="BQ5" s="1">
        <v>1.7089999914169312</v>
      </c>
      <c r="BR5" s="1">
        <v>1.9589999914169312</v>
      </c>
      <c r="BS5" s="1">
        <v>1.9809999465942383</v>
      </c>
      <c r="BT5" s="1">
        <v>2.0039999485015869</v>
      </c>
      <c r="BU5" s="1">
        <v>2.0109999179840088</v>
      </c>
      <c r="BV5">
        <v>5.0850000381469727</v>
      </c>
      <c r="BW5">
        <v>5.2989997863769531</v>
      </c>
      <c r="BX5" s="2">
        <v>1.3309999704360962</v>
      </c>
      <c r="BY5" s="2">
        <v>1.3930000066757202</v>
      </c>
      <c r="BZ5" s="2">
        <v>1.4119999408721924</v>
      </c>
      <c r="CA5" s="2">
        <v>1.3860000371932983</v>
      </c>
      <c r="CB5" s="2">
        <v>1.0570000410079956</v>
      </c>
      <c r="CC5" s="2">
        <v>1.3680000305175781</v>
      </c>
      <c r="CD5" s="2">
        <v>1.590999960899353</v>
      </c>
      <c r="CE5" s="2">
        <v>1.6759999990463257</v>
      </c>
      <c r="CF5" s="2">
        <v>1.7059999704360962</v>
      </c>
      <c r="CG5" s="2">
        <v>1.6640000343322754</v>
      </c>
      <c r="CH5" s="2">
        <v>1.5</v>
      </c>
      <c r="CI5" s="2">
        <v>1.6440000534057617</v>
      </c>
      <c r="CJ5" s="2">
        <v>1.4170000553131104</v>
      </c>
      <c r="CK5" s="2">
        <v>1.1169999837875366</v>
      </c>
      <c r="CL5" s="2">
        <v>1.1540000438690186</v>
      </c>
      <c r="CM5" s="2">
        <v>1.3949999809265137</v>
      </c>
      <c r="CN5" s="2">
        <v>1.312999963760376</v>
      </c>
      <c r="CO5" s="2">
        <v>1.2740000486373901</v>
      </c>
      <c r="CP5" s="2">
        <v>1.0779999494552612</v>
      </c>
      <c r="CQ5" s="2">
        <v>1.4210000038146973</v>
      </c>
      <c r="CR5" s="2">
        <v>1.4769999980926514</v>
      </c>
      <c r="CS5" s="2">
        <v>1.4609999656677246</v>
      </c>
      <c r="CT5" s="2">
        <v>1.5679999589920044</v>
      </c>
      <c r="CU5" s="2">
        <v>1.5509999990463257</v>
      </c>
      <c r="CV5" s="2">
        <v>1.1629999876022339</v>
      </c>
      <c r="CW5" s="2">
        <v>1.0770000219345093</v>
      </c>
      <c r="CX5" s="2">
        <v>1.3509999513626099</v>
      </c>
      <c r="CY5" s="2">
        <v>1.4780000448226929</v>
      </c>
      <c r="CZ5">
        <v>4.9180002212524414</v>
      </c>
      <c r="DA5">
        <v>5.2020001411437988</v>
      </c>
      <c r="DB5">
        <v>6.3020000457763672</v>
      </c>
      <c r="DC5" s="16" t="s">
        <v>462</v>
      </c>
      <c r="DD5">
        <v>5.0170001983642578</v>
      </c>
      <c r="DE5">
        <v>4.8249998092651367</v>
      </c>
      <c r="DF5">
        <v>5.3330001831054688</v>
      </c>
      <c r="DG5">
        <v>1.5379999876022339</v>
      </c>
      <c r="DH5">
        <v>1.7450000047683716</v>
      </c>
      <c r="DI5">
        <v>1.5149999856948853</v>
      </c>
      <c r="DJ5">
        <v>1.7610000371932983</v>
      </c>
      <c r="DK5">
        <v>1.9029999971389771</v>
      </c>
      <c r="DL5">
        <v>1.8569999933242798</v>
      </c>
      <c r="DM5">
        <v>1.9609999656677246</v>
      </c>
      <c r="DN5">
        <v>1.9869999885559082</v>
      </c>
      <c r="DO5">
        <v>1.934999942779541</v>
      </c>
      <c r="DP5">
        <v>1.6430000066757202</v>
      </c>
      <c r="DQ5">
        <v>1.6299999952316284</v>
      </c>
      <c r="DR5">
        <v>1.8730000257492065</v>
      </c>
      <c r="DS5">
        <v>1.7549999952316284</v>
      </c>
      <c r="DT5">
        <v>1.8899999856948853</v>
      </c>
      <c r="DU5">
        <v>1.8480000495910645</v>
      </c>
      <c r="DV5">
        <v>1.8279999494552612</v>
      </c>
      <c r="DW5">
        <v>1.7539999485015869</v>
      </c>
      <c r="DX5">
        <v>1.5190000534057617</v>
      </c>
      <c r="DY5">
        <v>1.5119999647140503</v>
      </c>
      <c r="DZ5">
        <v>1.5269999504089355</v>
      </c>
      <c r="EA5">
        <v>1.4099999666213989</v>
      </c>
      <c r="EB5">
        <v>1.3869999647140503</v>
      </c>
      <c r="EC5">
        <v>1.3990000486373901</v>
      </c>
      <c r="ED5">
        <v>1.3040000200271606</v>
      </c>
      <c r="EE5">
        <v>5.369999885559082</v>
      </c>
      <c r="EF5">
        <v>4.5269999504089355</v>
      </c>
      <c r="EG5">
        <v>4.5910000801086426</v>
      </c>
    </row>
    <row r="6" spans="1:137" ht="18" x14ac:dyDescent="0.25">
      <c r="A6" s="3" t="s">
        <v>791</v>
      </c>
    </row>
    <row r="7" spans="1:137" ht="18" x14ac:dyDescent="0.25">
      <c r="A7" s="3" t="s">
        <v>792</v>
      </c>
      <c r="B7">
        <v>12.868000030517578</v>
      </c>
      <c r="C7">
        <v>13.064000129699707</v>
      </c>
      <c r="D7">
        <v>12.951000213623047</v>
      </c>
      <c r="E7" s="1">
        <v>10.696999549865723</v>
      </c>
      <c r="F7" s="1">
        <v>10.795999526977539</v>
      </c>
      <c r="G7" s="1">
        <v>10.85200023651123</v>
      </c>
      <c r="H7" s="1">
        <v>10.753999710083008</v>
      </c>
      <c r="I7" s="1">
        <v>11.060000419616699</v>
      </c>
      <c r="J7" s="1">
        <v>10.904999732971191</v>
      </c>
      <c r="K7" s="1">
        <v>10.98900032043457</v>
      </c>
      <c r="L7" s="1">
        <v>10.736000061035156</v>
      </c>
      <c r="M7" s="1">
        <v>10.729999542236328</v>
      </c>
      <c r="N7" s="1">
        <v>10.656000137329102</v>
      </c>
      <c r="O7" s="1">
        <v>11.02400016784668</v>
      </c>
      <c r="P7" s="1">
        <v>10.772000312805176</v>
      </c>
      <c r="Q7" s="1">
        <v>10.821999549865723</v>
      </c>
      <c r="R7" s="1">
        <v>10.854999542236328</v>
      </c>
      <c r="S7" s="1">
        <v>10.847000122070312</v>
      </c>
      <c r="T7" s="1">
        <v>10.588000297546387</v>
      </c>
      <c r="U7" s="1">
        <v>10.53600025177002</v>
      </c>
      <c r="V7" s="1">
        <v>10.557000160217285</v>
      </c>
      <c r="W7" s="1">
        <v>10.645999908447266</v>
      </c>
      <c r="X7" s="1">
        <v>10.795000076293945</v>
      </c>
      <c r="Y7" s="1">
        <v>10.802000045776367</v>
      </c>
      <c r="Z7" s="1">
        <v>10.609000205993652</v>
      </c>
      <c r="AA7" s="1">
        <v>10.562999725341797</v>
      </c>
      <c r="AB7" s="1">
        <v>10.895000457763672</v>
      </c>
      <c r="AC7" s="1">
        <v>10.855999946594238</v>
      </c>
      <c r="AD7" s="1">
        <v>10.937999725341797</v>
      </c>
      <c r="AE7" s="1">
        <v>10.864999771118164</v>
      </c>
      <c r="AF7" s="1">
        <v>10.958000183105469</v>
      </c>
      <c r="AG7" s="1">
        <v>10.741999626159668</v>
      </c>
      <c r="AH7" s="1">
        <v>11.041999816894531</v>
      </c>
      <c r="AI7" s="1">
        <v>11.107000350952148</v>
      </c>
      <c r="AJ7" s="1">
        <v>11.13700008392334</v>
      </c>
      <c r="AK7" s="1">
        <v>11.260000228881836</v>
      </c>
      <c r="AL7" s="1">
        <v>10.982999801635742</v>
      </c>
      <c r="AM7" s="1">
        <v>11.102999687194824</v>
      </c>
      <c r="AN7" s="1">
        <v>10.848999977111816</v>
      </c>
      <c r="AO7" s="1">
        <v>10.805000305175781</v>
      </c>
      <c r="AP7" s="1">
        <v>10.805000305175781</v>
      </c>
      <c r="AQ7" s="1">
        <v>10.711999893188477</v>
      </c>
      <c r="AR7" s="1">
        <v>10.673999786376953</v>
      </c>
      <c r="AS7" s="1">
        <v>10.663000106811523</v>
      </c>
      <c r="AT7" s="1">
        <v>10.628999710083008</v>
      </c>
      <c r="AU7" s="1">
        <v>10.532999992370605</v>
      </c>
      <c r="AV7" s="1">
        <v>10.645000457763672</v>
      </c>
      <c r="AW7" s="1">
        <v>10.973999977111816</v>
      </c>
      <c r="AX7" s="1">
        <v>10.697999954223633</v>
      </c>
      <c r="AY7" s="1">
        <v>10.62600040435791</v>
      </c>
      <c r="AZ7" s="1">
        <v>10.675000190734863</v>
      </c>
      <c r="BA7" s="1">
        <v>10.444000244140625</v>
      </c>
      <c r="BB7" s="1">
        <v>10.467000007629395</v>
      </c>
      <c r="BC7" s="1">
        <v>10.416999816894531</v>
      </c>
      <c r="BD7" s="1">
        <v>10.732000350952148</v>
      </c>
      <c r="BE7" s="1">
        <v>10.817999839782715</v>
      </c>
      <c r="BF7" s="1">
        <v>10.744999885559082</v>
      </c>
      <c r="BG7" s="1">
        <v>10.760000228881836</v>
      </c>
      <c r="BH7" s="1">
        <v>10.848999977111816</v>
      </c>
      <c r="BI7" s="1">
        <v>10.453000068664551</v>
      </c>
      <c r="BJ7" s="1">
        <v>10.237000465393066</v>
      </c>
      <c r="BK7" s="1">
        <v>10.23900032043457</v>
      </c>
      <c r="BL7" s="1">
        <v>10.579999923706055</v>
      </c>
      <c r="BM7" s="1">
        <v>10.49899959564209</v>
      </c>
      <c r="BN7" s="1">
        <v>10.939000129699707</v>
      </c>
      <c r="BO7" s="1">
        <v>10.505999565124512</v>
      </c>
      <c r="BP7" s="1">
        <v>10.541999816894531</v>
      </c>
      <c r="BQ7" s="1">
        <v>10.508000373840332</v>
      </c>
      <c r="BR7" s="1">
        <v>10.244999885559082</v>
      </c>
      <c r="BS7" s="1">
        <v>10.36299991607666</v>
      </c>
      <c r="BT7" s="1">
        <v>10.550000190734863</v>
      </c>
      <c r="BU7" s="1">
        <v>10.720000267028809</v>
      </c>
      <c r="BV7">
        <v>13.041000366210938</v>
      </c>
      <c r="BW7">
        <v>13.413999557495117</v>
      </c>
      <c r="BX7" s="2">
        <v>10.159000396728516</v>
      </c>
      <c r="BY7" s="2">
        <v>10.340999603271484</v>
      </c>
      <c r="BZ7" s="2">
        <v>10.503000259399414</v>
      </c>
      <c r="CA7" s="2">
        <v>10.189000129699707</v>
      </c>
      <c r="CB7" s="2">
        <v>10.185000419616699</v>
      </c>
      <c r="CC7" s="2">
        <v>10.267999649047852</v>
      </c>
      <c r="CD7" s="2">
        <v>10.310999870300293</v>
      </c>
      <c r="CE7" s="2">
        <v>10.067000389099121</v>
      </c>
      <c r="CF7" s="2">
        <v>10.027999877929688</v>
      </c>
      <c r="CG7" s="2">
        <v>10.23799991607666</v>
      </c>
      <c r="CH7" s="2">
        <v>10.168999671936035</v>
      </c>
      <c r="CI7" s="2">
        <v>10.277999877929688</v>
      </c>
      <c r="CJ7" s="2">
        <v>10.100000381469727</v>
      </c>
      <c r="CK7" s="2">
        <v>10.208000183105469</v>
      </c>
      <c r="CL7" s="2">
        <v>10.163000106811523</v>
      </c>
      <c r="CM7" s="2">
        <v>10.029999732971191</v>
      </c>
      <c r="CN7" s="2">
        <v>10.119000434875488</v>
      </c>
      <c r="CO7" s="2">
        <v>10.27299976348877</v>
      </c>
      <c r="CP7" s="2">
        <v>10.571000099182129</v>
      </c>
      <c r="CQ7" s="2">
        <v>10.208999633789062</v>
      </c>
      <c r="CR7" s="2">
        <v>10.293999671936035</v>
      </c>
      <c r="CS7" s="2">
        <v>10.11400032043457</v>
      </c>
      <c r="CT7" s="2">
        <v>10.347999572753906</v>
      </c>
      <c r="CU7" s="2">
        <v>10.255999565124512</v>
      </c>
      <c r="CV7" s="2">
        <v>10.390999794006348</v>
      </c>
      <c r="CW7" s="2">
        <v>10.335000038146973</v>
      </c>
      <c r="CX7" s="2">
        <v>10.269000053405762</v>
      </c>
      <c r="CY7" s="2">
        <v>10.229999542236328</v>
      </c>
      <c r="CZ7">
        <v>12.942000389099121</v>
      </c>
      <c r="DA7">
        <v>13.135000228881836</v>
      </c>
      <c r="DB7">
        <v>13.678000450134277</v>
      </c>
      <c r="DC7" t="s">
        <v>457</v>
      </c>
      <c r="DD7">
        <v>12.824000358581543</v>
      </c>
      <c r="DE7">
        <v>13.690999984741211</v>
      </c>
      <c r="DF7">
        <v>13.081000328063965</v>
      </c>
      <c r="DG7">
        <v>10.293999671936035</v>
      </c>
      <c r="DH7">
        <v>10.348999977111816</v>
      </c>
      <c r="DI7">
        <v>10.078000068664551</v>
      </c>
      <c r="DJ7">
        <v>9.7869997024536133</v>
      </c>
      <c r="DK7">
        <v>9.5349998474121094</v>
      </c>
      <c r="DL7">
        <v>9.4750003814697266</v>
      </c>
      <c r="DM7">
        <v>9.4720001220703125</v>
      </c>
      <c r="DN7">
        <v>9.4899997711181641</v>
      </c>
      <c r="DO7">
        <v>9.2729997634887695</v>
      </c>
      <c r="DP7">
        <v>9.4189996719360352</v>
      </c>
      <c r="DQ7">
        <v>9.5889997482299805</v>
      </c>
      <c r="DR7">
        <v>9.7589998245239258</v>
      </c>
      <c r="DS7">
        <v>9.9519996643066406</v>
      </c>
      <c r="DT7">
        <v>10.163000106811523</v>
      </c>
      <c r="DU7">
        <v>9.8540000915527344</v>
      </c>
      <c r="DV7">
        <v>9.5299997329711914</v>
      </c>
      <c r="DW7">
        <v>9.8719997406005859</v>
      </c>
      <c r="DX7">
        <v>9.5780000686645508</v>
      </c>
      <c r="DY7">
        <v>10.157999992370605</v>
      </c>
      <c r="DZ7">
        <v>10.531000137329102</v>
      </c>
      <c r="EA7">
        <v>9.0249996185302734</v>
      </c>
      <c r="EB7">
        <v>9.3959999084472656</v>
      </c>
      <c r="EC7">
        <v>9.7410001754760742</v>
      </c>
      <c r="ED7">
        <v>9.7340002059936523</v>
      </c>
      <c r="EE7">
        <v>12.982999801635742</v>
      </c>
      <c r="EF7">
        <v>13.581999778747559</v>
      </c>
      <c r="EG7">
        <v>13.138999938964844</v>
      </c>
    </row>
    <row r="8" spans="1:137" ht="18" x14ac:dyDescent="0.25">
      <c r="A8" s="3" t="s">
        <v>793</v>
      </c>
    </row>
    <row r="9" spans="1:137" ht="18" x14ac:dyDescent="0.25">
      <c r="A9" s="3" t="s">
        <v>794</v>
      </c>
    </row>
    <row r="10" spans="1:137" ht="18" x14ac:dyDescent="0.25">
      <c r="A10" s="3" t="s">
        <v>795</v>
      </c>
    </row>
    <row r="11" spans="1:137" ht="16" x14ac:dyDescent="0.2">
      <c r="A11" s="3" t="s">
        <v>57</v>
      </c>
      <c r="B11">
        <v>0.1809999942779541</v>
      </c>
      <c r="C11">
        <v>0.21899999678134918</v>
      </c>
      <c r="D11">
        <v>0.14800000190734863</v>
      </c>
      <c r="E11" s="1">
        <v>0.53600001335144043</v>
      </c>
      <c r="F11" s="1">
        <v>0.50199997425079346</v>
      </c>
      <c r="G11" s="1">
        <v>0.49000000953674316</v>
      </c>
      <c r="H11" s="1">
        <v>0.50300002098083496</v>
      </c>
      <c r="I11" s="1">
        <v>0.51200002431869507</v>
      </c>
      <c r="J11" s="1">
        <v>0.49000000953674316</v>
      </c>
      <c r="K11" s="1">
        <v>0.50900000333786011</v>
      </c>
      <c r="L11" s="1">
        <v>0.52499997615814209</v>
      </c>
      <c r="M11" s="1">
        <v>0.47099998593330383</v>
      </c>
      <c r="N11" s="1">
        <v>0.52700001001358032</v>
      </c>
      <c r="O11" s="1">
        <v>0.53200000524520874</v>
      </c>
      <c r="P11" s="1">
        <v>0.51499998569488525</v>
      </c>
      <c r="Q11" s="1">
        <v>0.46000000834465027</v>
      </c>
      <c r="R11" s="1">
        <v>0.48500001430511475</v>
      </c>
      <c r="S11" s="1">
        <v>0.48500001430511475</v>
      </c>
      <c r="T11" s="1">
        <v>0.51800000667572021</v>
      </c>
      <c r="U11" s="1">
        <v>0.55800002813339233</v>
      </c>
      <c r="V11" s="1">
        <v>0.51700001955032349</v>
      </c>
      <c r="W11" s="1">
        <v>0.45600000023841858</v>
      </c>
      <c r="X11" s="1">
        <v>0.51999998092651367</v>
      </c>
      <c r="Y11" s="1">
        <v>0.49099999666213989</v>
      </c>
      <c r="Z11" s="1">
        <v>0.52499997615814209</v>
      </c>
      <c r="AA11" s="1">
        <v>0.50099998712539673</v>
      </c>
      <c r="AB11" s="1">
        <v>0.45300000905990601</v>
      </c>
      <c r="AC11" s="1">
        <v>0.46399998664855957</v>
      </c>
      <c r="AD11" s="1">
        <v>0.5130000114440918</v>
      </c>
      <c r="AE11" s="1">
        <v>0.460999995470047</v>
      </c>
      <c r="AF11" s="1">
        <v>0.45600000023841858</v>
      </c>
      <c r="AG11" s="1">
        <v>0.54199999570846558</v>
      </c>
      <c r="AH11" s="1">
        <v>0.49700000882148743</v>
      </c>
      <c r="AI11" s="1">
        <v>0.49099999666213989</v>
      </c>
      <c r="AJ11" s="1">
        <v>0.46700000762939453</v>
      </c>
      <c r="AK11" s="1">
        <v>0.48800000548362732</v>
      </c>
      <c r="AL11" s="1">
        <v>0.51399999856948853</v>
      </c>
      <c r="AM11" s="1">
        <v>0.49599999189376831</v>
      </c>
      <c r="AN11" s="1">
        <v>0.58899998664855957</v>
      </c>
      <c r="AO11" s="1">
        <v>0.54199999570846558</v>
      </c>
      <c r="AP11" s="1">
        <v>0.51700001955032349</v>
      </c>
      <c r="AQ11" s="1">
        <v>0.51499998569488525</v>
      </c>
      <c r="AR11" s="1">
        <v>0.56400001049041748</v>
      </c>
      <c r="AS11" s="1">
        <v>0.53700000047683716</v>
      </c>
      <c r="AT11" s="1">
        <v>0.54100000858306885</v>
      </c>
      <c r="AU11" s="1">
        <v>0.56099998950958252</v>
      </c>
      <c r="AV11" s="1">
        <v>0.54799997806549072</v>
      </c>
      <c r="AW11" s="1">
        <v>0.54199999570846558</v>
      </c>
      <c r="AX11" s="1">
        <v>0.52300000190734863</v>
      </c>
      <c r="AY11" s="1">
        <v>0.50199997425079346</v>
      </c>
      <c r="AZ11" s="1">
        <v>0.53100001811981201</v>
      </c>
      <c r="BA11" s="1">
        <v>0.57200002670288086</v>
      </c>
      <c r="BB11" s="1">
        <v>0.55299997329711914</v>
      </c>
      <c r="BC11" s="1">
        <v>0.58799999952316284</v>
      </c>
      <c r="BD11" s="1">
        <v>0.52300000190734863</v>
      </c>
      <c r="BE11" s="1">
        <v>0.57099997997283936</v>
      </c>
      <c r="BF11" s="1">
        <v>0.52799999713897705</v>
      </c>
      <c r="BG11" s="1">
        <v>0.50400000810623169</v>
      </c>
      <c r="BH11" s="1">
        <v>0.49900001287460327</v>
      </c>
      <c r="BI11" s="1">
        <v>0.54600000381469727</v>
      </c>
      <c r="BJ11" s="1">
        <v>0.54900002479553223</v>
      </c>
      <c r="BK11" s="1">
        <v>0.5130000114440918</v>
      </c>
      <c r="BL11" s="1">
        <v>0.53600001335144043</v>
      </c>
      <c r="BM11" s="1">
        <v>0.56099998950958252</v>
      </c>
      <c r="BN11" s="1">
        <v>0.47600001096725464</v>
      </c>
      <c r="BO11" s="1">
        <v>0.48399999737739563</v>
      </c>
      <c r="BP11" s="1">
        <v>0.53600001335144043</v>
      </c>
      <c r="BQ11" s="1">
        <v>0.51499998569488525</v>
      </c>
      <c r="BR11" s="1">
        <v>0.54799997806549072</v>
      </c>
      <c r="BS11" s="1">
        <v>0.57899999618530273</v>
      </c>
      <c r="BT11" s="1">
        <v>0.51700001955032349</v>
      </c>
      <c r="BU11" s="1">
        <v>0.52300000190734863</v>
      </c>
      <c r="BV11">
        <v>0.15000000596046448</v>
      </c>
      <c r="BW11">
        <v>0.17599999904632568</v>
      </c>
      <c r="BX11" s="2">
        <v>0.39100000262260437</v>
      </c>
      <c r="BY11" s="2">
        <v>0.35199999809265137</v>
      </c>
      <c r="BZ11" s="2">
        <v>0.375</v>
      </c>
      <c r="CA11" s="2">
        <v>0.38400000333786011</v>
      </c>
      <c r="CB11" s="2">
        <v>0.39100000262260437</v>
      </c>
      <c r="CC11" s="2">
        <v>0.3619999885559082</v>
      </c>
      <c r="CD11" s="2">
        <v>0.36500000953674316</v>
      </c>
      <c r="CE11" s="2">
        <v>0.3970000147819519</v>
      </c>
      <c r="CF11" s="2">
        <v>0.39500001072883606</v>
      </c>
      <c r="CG11" s="2">
        <v>0.40700000524520874</v>
      </c>
      <c r="CH11" s="2">
        <v>0.414000004529953</v>
      </c>
      <c r="CI11" s="2">
        <v>0.40599998831748962</v>
      </c>
      <c r="CJ11" s="2">
        <v>0.38400000333786011</v>
      </c>
      <c r="CK11" s="2">
        <v>0.3619999885559082</v>
      </c>
      <c r="CL11" s="2">
        <v>0.35100001096725464</v>
      </c>
      <c r="CM11" s="2">
        <v>0.42300000786781311</v>
      </c>
      <c r="CN11" s="2">
        <v>0.40299999713897705</v>
      </c>
      <c r="CO11" s="2">
        <v>0.41200000047683716</v>
      </c>
      <c r="CP11" s="2">
        <v>0.36000001430511475</v>
      </c>
      <c r="CQ11" s="2">
        <v>0.42100000381469727</v>
      </c>
      <c r="CR11" s="2">
        <v>0.34799998998641968</v>
      </c>
      <c r="CS11" s="2">
        <v>0.37700000405311584</v>
      </c>
      <c r="CT11" s="2">
        <v>0.3619999885559082</v>
      </c>
      <c r="CU11" s="2">
        <v>0.36300000548362732</v>
      </c>
      <c r="CV11" s="2">
        <v>0.41299998760223389</v>
      </c>
      <c r="CW11" s="2">
        <v>0.37799999117851257</v>
      </c>
      <c r="CX11" s="2">
        <v>0.44200000166893005</v>
      </c>
      <c r="CY11" s="2">
        <v>0.41899999976158142</v>
      </c>
      <c r="CZ11">
        <v>0.15299999713897705</v>
      </c>
      <c r="DA11">
        <v>0.15600000321865082</v>
      </c>
      <c r="DB11">
        <v>0.12200000137090683</v>
      </c>
      <c r="DC11" t="s">
        <v>461</v>
      </c>
      <c r="DD11">
        <v>0.164000004529953</v>
      </c>
      <c r="DE11">
        <v>0.13300000131130219</v>
      </c>
      <c r="DF11">
        <v>0.14100000262260437</v>
      </c>
      <c r="DG11">
        <v>0.53200000524520874</v>
      </c>
      <c r="DH11">
        <v>0.53799998760223389</v>
      </c>
      <c r="DI11">
        <v>0.55199998617172241</v>
      </c>
      <c r="DJ11">
        <v>0.49900001287460327</v>
      </c>
      <c r="DK11">
        <v>0.59200000762939453</v>
      </c>
      <c r="DL11">
        <v>0.59799998998641968</v>
      </c>
      <c r="DM11">
        <v>0.57599997520446777</v>
      </c>
      <c r="DN11">
        <v>0.61699998378753662</v>
      </c>
      <c r="DO11">
        <v>0.60799998044967651</v>
      </c>
      <c r="DP11">
        <v>0.50400000810623169</v>
      </c>
      <c r="DQ11">
        <v>0.53600001335144043</v>
      </c>
      <c r="DR11">
        <v>0.55500000715255737</v>
      </c>
      <c r="DS11">
        <v>0.57200002670288086</v>
      </c>
      <c r="DT11">
        <v>0.51399999856948853</v>
      </c>
      <c r="DU11">
        <v>0.52399998903274536</v>
      </c>
      <c r="DV11">
        <v>0.5339999794960022</v>
      </c>
      <c r="DW11">
        <v>0.58300000429153442</v>
      </c>
      <c r="DX11">
        <v>0.53299999237060547</v>
      </c>
      <c r="DY11">
        <v>0.54900002479553223</v>
      </c>
      <c r="DZ11">
        <v>0.55500000715255737</v>
      </c>
      <c r="EA11">
        <v>0.60399997234344482</v>
      </c>
      <c r="EB11">
        <v>0.56800001859664917</v>
      </c>
      <c r="EC11">
        <v>0.56300002336502075</v>
      </c>
      <c r="ED11">
        <v>0.54799997806549072</v>
      </c>
      <c r="EE11">
        <v>0.18999999761581421</v>
      </c>
      <c r="EF11">
        <v>0.14399999380111694</v>
      </c>
      <c r="EG11">
        <v>0.21199999749660492</v>
      </c>
    </row>
    <row r="12" spans="1:137" ht="18" x14ac:dyDescent="0.25">
      <c r="A12" s="3" t="s">
        <v>796</v>
      </c>
    </row>
    <row r="13" spans="1:137" ht="16" x14ac:dyDescent="0.2">
      <c r="A13" s="3" t="s">
        <v>56</v>
      </c>
      <c r="B13">
        <v>10.883999824523926</v>
      </c>
      <c r="C13">
        <v>11.267000198364258</v>
      </c>
      <c r="D13">
        <v>10.930000305175781</v>
      </c>
      <c r="E13" s="1">
        <v>25.961999893188477</v>
      </c>
      <c r="F13" s="1">
        <v>25.898000717163086</v>
      </c>
      <c r="G13" s="1">
        <v>25.988000869750977</v>
      </c>
      <c r="H13" s="1">
        <v>26.027000427246094</v>
      </c>
      <c r="I13" s="1">
        <v>25.879999160766602</v>
      </c>
      <c r="J13" s="1">
        <v>26.160999298095703</v>
      </c>
      <c r="K13" s="1">
        <v>26.10099983215332</v>
      </c>
      <c r="L13" s="1">
        <v>25.864999771118164</v>
      </c>
      <c r="M13" s="1">
        <v>25.916000366210938</v>
      </c>
      <c r="N13" s="1">
        <v>25.569999694824219</v>
      </c>
      <c r="O13" s="1">
        <v>25.98900032043457</v>
      </c>
      <c r="P13" s="1">
        <v>26.312000274658203</v>
      </c>
      <c r="Q13" s="1">
        <v>26.134000778198242</v>
      </c>
      <c r="R13" s="1">
        <v>25.930999755859375</v>
      </c>
      <c r="S13" s="1">
        <v>25.778999328613281</v>
      </c>
      <c r="T13" s="1">
        <v>25.770000457763672</v>
      </c>
      <c r="U13" s="1">
        <v>26.090999603271484</v>
      </c>
      <c r="V13" s="1">
        <v>25.972000122070312</v>
      </c>
      <c r="W13" s="1">
        <v>25.797000885009766</v>
      </c>
      <c r="X13" s="1">
        <v>26.000999450683594</v>
      </c>
      <c r="Y13" s="1">
        <v>25.930000305175781</v>
      </c>
      <c r="Z13" s="1">
        <v>25.410999298095703</v>
      </c>
      <c r="AA13" s="1">
        <v>25.858999252319336</v>
      </c>
      <c r="AB13" s="1">
        <v>25.71299934387207</v>
      </c>
      <c r="AC13" s="1">
        <v>25.83799934387207</v>
      </c>
      <c r="AD13" s="1">
        <v>25.503999710083008</v>
      </c>
      <c r="AE13" s="1">
        <v>25.670999526977539</v>
      </c>
      <c r="AF13" s="1">
        <v>25.913999557495117</v>
      </c>
      <c r="AG13" s="1">
        <v>25.996999740600586</v>
      </c>
      <c r="AH13" s="1">
        <v>25.826000213623047</v>
      </c>
      <c r="AI13" s="1">
        <v>25.906999588012695</v>
      </c>
      <c r="AJ13" s="1">
        <v>25.961000442504883</v>
      </c>
      <c r="AK13" s="1">
        <v>25.429000854492188</v>
      </c>
      <c r="AL13" s="1">
        <v>25.996000289916992</v>
      </c>
      <c r="AM13" s="1">
        <v>25.982999801635742</v>
      </c>
      <c r="AN13" s="1">
        <v>25.64900016784668</v>
      </c>
      <c r="AO13" s="1">
        <v>26.194000244140625</v>
      </c>
      <c r="AP13" s="1">
        <v>25.841999053955078</v>
      </c>
      <c r="AQ13" s="1">
        <v>25.996000289916992</v>
      </c>
      <c r="AR13" s="1">
        <v>25.788999557495117</v>
      </c>
      <c r="AS13" s="1">
        <v>26.200000762939453</v>
      </c>
      <c r="AT13" s="1">
        <v>26.167999267578125</v>
      </c>
      <c r="AU13" s="1">
        <v>26.298999786376953</v>
      </c>
      <c r="AV13" s="1">
        <v>25.902000427246094</v>
      </c>
      <c r="AW13" s="1">
        <v>26.288000106811523</v>
      </c>
      <c r="AX13" s="1">
        <v>26.063999176025391</v>
      </c>
      <c r="AY13" s="1">
        <v>26.107000350952148</v>
      </c>
      <c r="AZ13" s="1">
        <v>25.981000900268555</v>
      </c>
      <c r="BA13" s="1">
        <v>25.809999465942383</v>
      </c>
      <c r="BB13" s="1">
        <v>25.669000625610352</v>
      </c>
      <c r="BC13" s="1">
        <v>26.156000137329102</v>
      </c>
      <c r="BD13" s="1">
        <v>25.604000091552734</v>
      </c>
      <c r="BE13" s="1">
        <v>25.840999603271484</v>
      </c>
      <c r="BF13" s="1">
        <v>26.01099967956543</v>
      </c>
      <c r="BG13" s="1">
        <v>25.822999954223633</v>
      </c>
      <c r="BH13" s="1">
        <v>26.003999710083008</v>
      </c>
      <c r="BI13" s="1">
        <v>25.870000839233398</v>
      </c>
      <c r="BJ13" s="1">
        <v>25.947000503540039</v>
      </c>
      <c r="BK13" s="1">
        <v>25.663999557495117</v>
      </c>
      <c r="BL13" s="1">
        <v>26.28700065612793</v>
      </c>
      <c r="BM13" s="1">
        <v>25.961999893188477</v>
      </c>
      <c r="BN13" s="1">
        <v>25.763999938964844</v>
      </c>
      <c r="BO13" s="1">
        <v>25.750999450683594</v>
      </c>
      <c r="BP13" s="1">
        <v>26.027000427246094</v>
      </c>
      <c r="BQ13" s="1">
        <v>25.902000427246094</v>
      </c>
      <c r="BR13" s="1">
        <v>26.271999359130859</v>
      </c>
      <c r="BS13" s="1">
        <v>25.839000701904297</v>
      </c>
      <c r="BT13" s="1">
        <v>26.044000625610352</v>
      </c>
      <c r="BU13" s="1">
        <v>25.882999420166016</v>
      </c>
      <c r="BV13">
        <v>11.109000205993652</v>
      </c>
      <c r="BW13">
        <v>12.267000198364258</v>
      </c>
      <c r="BX13" s="2">
        <v>21.253999710083008</v>
      </c>
      <c r="BY13" s="2">
        <v>21.464000701904297</v>
      </c>
      <c r="BZ13" s="2">
        <v>21.552000045776367</v>
      </c>
      <c r="CA13" s="2">
        <v>21.368000030517578</v>
      </c>
      <c r="CB13" s="2">
        <v>21.669000625610352</v>
      </c>
      <c r="CC13" s="2">
        <v>21.594999313354492</v>
      </c>
      <c r="CD13" s="2">
        <v>21.136999130249023</v>
      </c>
      <c r="CE13" s="2">
        <v>21.495000839233398</v>
      </c>
      <c r="CF13" s="2">
        <v>21.055999755859375</v>
      </c>
      <c r="CG13" s="2">
        <v>21.211000442504883</v>
      </c>
      <c r="CH13" s="2">
        <v>21.25200080871582</v>
      </c>
      <c r="CI13" s="2">
        <v>21.38599967956543</v>
      </c>
      <c r="CJ13" s="2">
        <v>21.246000289916992</v>
      </c>
      <c r="CK13" s="2">
        <v>21.350000381469727</v>
      </c>
      <c r="CL13" s="2">
        <v>21.195999145507812</v>
      </c>
      <c r="CM13" s="2">
        <v>21.46299934387207</v>
      </c>
      <c r="CN13" s="2">
        <v>21.409999847412109</v>
      </c>
      <c r="CO13" s="2">
        <v>21.499000549316406</v>
      </c>
      <c r="CP13" s="2">
        <v>21.334999084472656</v>
      </c>
      <c r="CQ13" s="2">
        <v>21.569999694824219</v>
      </c>
      <c r="CR13" s="2">
        <v>21.52400016784668</v>
      </c>
      <c r="CS13" s="2">
        <v>21.12700080871582</v>
      </c>
      <c r="CT13" s="2">
        <v>21.097000122070312</v>
      </c>
      <c r="CU13" s="2">
        <v>21.104999542236328</v>
      </c>
      <c r="CV13" s="2">
        <v>21.232000350952148</v>
      </c>
      <c r="CW13" s="2">
        <v>20.775999069213867</v>
      </c>
      <c r="CX13" s="2">
        <v>20.844999313354492</v>
      </c>
      <c r="CY13" s="2">
        <v>21.010000228881836</v>
      </c>
      <c r="CZ13">
        <v>11.131999969482422</v>
      </c>
      <c r="DA13">
        <v>11.21399974822998</v>
      </c>
      <c r="DB13">
        <v>9.7030000686645508</v>
      </c>
      <c r="DC13" t="s">
        <v>460</v>
      </c>
      <c r="DD13">
        <v>11.23799991607666</v>
      </c>
      <c r="DE13">
        <v>9.9409999847412109</v>
      </c>
      <c r="DF13">
        <v>11.026000022888184</v>
      </c>
      <c r="DG13">
        <v>16.13800048828125</v>
      </c>
      <c r="DH13">
        <v>16.052999496459961</v>
      </c>
      <c r="DI13">
        <v>16.156999588012695</v>
      </c>
      <c r="DJ13">
        <v>15.979999542236328</v>
      </c>
      <c r="DK13">
        <v>16.000999450683594</v>
      </c>
      <c r="DL13">
        <v>15.968000411987305</v>
      </c>
      <c r="DM13">
        <v>15.805000305175781</v>
      </c>
      <c r="DN13">
        <v>15.647000312805176</v>
      </c>
      <c r="DO13">
        <v>15.699999809265137</v>
      </c>
      <c r="DP13">
        <v>15.760000228881836</v>
      </c>
      <c r="DQ13">
        <v>16.009000778198242</v>
      </c>
      <c r="DR13">
        <v>16.01300048828125</v>
      </c>
      <c r="DS13">
        <v>15.970000267028809</v>
      </c>
      <c r="DT13">
        <v>16.113000869750977</v>
      </c>
      <c r="DU13">
        <v>15.895999908447266</v>
      </c>
      <c r="DV13">
        <v>15.730999946594238</v>
      </c>
      <c r="DW13">
        <v>15.97599983215332</v>
      </c>
      <c r="DX13">
        <v>15.831999778747559</v>
      </c>
      <c r="DY13">
        <v>16.097000122070312</v>
      </c>
      <c r="DZ13">
        <v>15.843000411987305</v>
      </c>
      <c r="EA13">
        <v>15.652999877929688</v>
      </c>
      <c r="EB13">
        <v>15.937000274658203</v>
      </c>
      <c r="EC13">
        <v>15.951999664306641</v>
      </c>
      <c r="ED13">
        <v>15.486000061035156</v>
      </c>
      <c r="EE13">
        <v>11.116000175476074</v>
      </c>
      <c r="EF13">
        <v>10.607999801635742</v>
      </c>
      <c r="EG13">
        <v>11.812000274658203</v>
      </c>
    </row>
    <row r="14" spans="1:137" ht="18" x14ac:dyDescent="0.25">
      <c r="A14" s="3" t="s">
        <v>797</v>
      </c>
    </row>
    <row r="15" spans="1:137" ht="16" x14ac:dyDescent="0.2">
      <c r="A15" s="3" t="s">
        <v>798</v>
      </c>
    </row>
    <row r="16" spans="1:137" ht="16" x14ac:dyDescent="0.2">
      <c r="A16" s="3" t="s">
        <v>799</v>
      </c>
    </row>
    <row r="17" spans="1:137" ht="16" x14ac:dyDescent="0.2">
      <c r="A17" s="3" t="s">
        <v>800</v>
      </c>
    </row>
    <row r="18" spans="1:137" ht="16" x14ac:dyDescent="0.2">
      <c r="A18" s="4" t="s">
        <v>801</v>
      </c>
    </row>
    <row r="19" spans="1:137" ht="16" x14ac:dyDescent="0.2">
      <c r="A19" s="3" t="s">
        <v>55</v>
      </c>
      <c r="B19">
        <v>13.442000389099121</v>
      </c>
      <c r="C19">
        <v>13.335000038146973</v>
      </c>
      <c r="D19">
        <v>13.282999992370605</v>
      </c>
      <c r="E19" s="1">
        <v>4.2430000305175781</v>
      </c>
      <c r="F19" s="1">
        <v>4.375</v>
      </c>
      <c r="G19" s="1">
        <v>4.3920001983642578</v>
      </c>
      <c r="H19" s="1">
        <v>4.3810000419616699</v>
      </c>
      <c r="I19" s="1">
        <v>4.3530001640319824</v>
      </c>
      <c r="J19" s="1">
        <v>4.3600001335144043</v>
      </c>
      <c r="K19" s="1">
        <v>4.3369998931884766</v>
      </c>
      <c r="L19" s="1">
        <v>4.3010001182556152</v>
      </c>
      <c r="M19" s="1">
        <v>4.3260002136230469</v>
      </c>
      <c r="N19" s="1">
        <v>4.4079999923706055</v>
      </c>
      <c r="O19" s="1">
        <v>4.2709999084472656</v>
      </c>
      <c r="P19" s="1">
        <v>4.2789998054504395</v>
      </c>
      <c r="Q19" s="1">
        <v>4.2389998435974121</v>
      </c>
      <c r="R19" s="1">
        <v>4.2560000419616699</v>
      </c>
      <c r="S19" s="1">
        <v>4.254000186920166</v>
      </c>
      <c r="T19" s="1">
        <v>4.440000057220459</v>
      </c>
      <c r="U19" s="1">
        <v>4.3369998931884766</v>
      </c>
      <c r="V19" s="1">
        <v>4.3860001564025879</v>
      </c>
      <c r="W19" s="1">
        <v>4.315000057220459</v>
      </c>
      <c r="X19" s="1">
        <v>4.5380001068115234</v>
      </c>
      <c r="Y19" s="1">
        <v>4.4920001029968262</v>
      </c>
      <c r="Z19" s="1">
        <v>4.3899998664855957</v>
      </c>
      <c r="AA19" s="1">
        <v>4.4369997978210449</v>
      </c>
      <c r="AB19" s="1">
        <v>4.2829999923706055</v>
      </c>
      <c r="AC19" s="1">
        <v>4.3229999542236328</v>
      </c>
      <c r="AD19" s="1">
        <v>4.1050000190734863</v>
      </c>
      <c r="AE19" s="1">
        <v>4.1589999198913574</v>
      </c>
      <c r="AF19" s="1">
        <v>4.2899999618530273</v>
      </c>
      <c r="AG19" s="1">
        <v>4.2719998359680176</v>
      </c>
      <c r="AH19" s="1">
        <v>4.1979999542236328</v>
      </c>
      <c r="AI19" s="1">
        <v>4.3940000534057617</v>
      </c>
      <c r="AJ19" s="1">
        <v>4.4019999504089355</v>
      </c>
      <c r="AK19" s="1">
        <v>4.2690000534057617</v>
      </c>
      <c r="AL19" s="1">
        <v>4.3060002326965332</v>
      </c>
      <c r="AM19" s="1">
        <v>4.4149999618530273</v>
      </c>
      <c r="AN19" s="1">
        <v>4.2230000495910645</v>
      </c>
      <c r="AO19" s="1">
        <v>4.3600001335144043</v>
      </c>
      <c r="AP19" s="1">
        <v>4.3309998512268066</v>
      </c>
      <c r="AQ19" s="1">
        <v>4.3689999580383301</v>
      </c>
      <c r="AR19" s="1">
        <v>4.2789998054504395</v>
      </c>
      <c r="AS19" s="1">
        <v>4.3850002288818359</v>
      </c>
      <c r="AT19" s="1">
        <v>4.1570000648498535</v>
      </c>
      <c r="AU19" s="1">
        <v>4.4539999961853027</v>
      </c>
      <c r="AV19" s="1">
        <v>4.3010001182556152</v>
      </c>
      <c r="AW19" s="1">
        <v>3.9309999942779541</v>
      </c>
      <c r="AX19" s="1">
        <v>4.1789999008178711</v>
      </c>
      <c r="AY19" s="1">
        <v>4.3039999008178711</v>
      </c>
      <c r="AZ19" s="1">
        <v>4.254000186920166</v>
      </c>
      <c r="BA19" s="1">
        <v>4.564000129699707</v>
      </c>
      <c r="BB19" s="1">
        <v>4.5139999389648438</v>
      </c>
      <c r="BC19" s="1">
        <v>4.4559998512268066</v>
      </c>
      <c r="BD19" s="1">
        <v>4.3379998207092285</v>
      </c>
      <c r="BE19" s="1">
        <v>4.4419999122619629</v>
      </c>
      <c r="BF19" s="1">
        <v>4.4679999351501465</v>
      </c>
      <c r="BG19" s="1">
        <v>4.4079999923706055</v>
      </c>
      <c r="BH19" s="1">
        <v>4.4380002021789551</v>
      </c>
      <c r="BI19" s="1">
        <v>4.5430002212524414</v>
      </c>
      <c r="BJ19" s="1">
        <v>4.5770001411437988</v>
      </c>
      <c r="BK19" s="1">
        <v>4.4920001029968262</v>
      </c>
      <c r="BL19" s="1">
        <v>4.4930000305175781</v>
      </c>
      <c r="BM19" s="1">
        <v>4.435999870300293</v>
      </c>
      <c r="BN19" s="1">
        <v>4.7239999771118164</v>
      </c>
      <c r="BO19" s="1">
        <v>4.5149998664855957</v>
      </c>
      <c r="BP19" s="1">
        <v>4.6110000610351562</v>
      </c>
      <c r="BQ19" s="1">
        <v>4.5279998779296875</v>
      </c>
      <c r="BR19" s="1">
        <v>4.5130000114440918</v>
      </c>
      <c r="BS19" s="1">
        <v>4.3850002288818359</v>
      </c>
      <c r="BT19" s="1">
        <v>4.4829998016357422</v>
      </c>
      <c r="BU19" s="1">
        <v>4.379000186920166</v>
      </c>
      <c r="BV19">
        <v>13.036999702453613</v>
      </c>
      <c r="BW19">
        <v>12.338000297546387</v>
      </c>
      <c r="BX19" s="2">
        <v>7.8429999351501465</v>
      </c>
      <c r="BY19" s="2">
        <v>7.7189998626708984</v>
      </c>
      <c r="BZ19" s="2">
        <v>7.4340000152587891</v>
      </c>
      <c r="CA19" s="2">
        <v>7.4510002136230469</v>
      </c>
      <c r="CB19" s="2">
        <v>7.494999885559082</v>
      </c>
      <c r="CC19" s="2">
        <v>7.5370001792907715</v>
      </c>
      <c r="CD19" s="2">
        <v>7.7610001564025879</v>
      </c>
      <c r="CE19" s="2">
        <v>7.6909999847412109</v>
      </c>
      <c r="CF19" s="2">
        <v>7.8330001831054688</v>
      </c>
      <c r="CG19" s="2">
        <v>7.755000114440918</v>
      </c>
      <c r="CH19" s="2">
        <v>7.7800002098083496</v>
      </c>
      <c r="CI19" s="2">
        <v>7.6690001487731934</v>
      </c>
      <c r="CJ19" s="2">
        <v>7.6700000762939453</v>
      </c>
      <c r="CK19" s="2">
        <v>7.9239997863769531</v>
      </c>
      <c r="CL19" s="2">
        <v>7.8550000190734863</v>
      </c>
      <c r="CM19" s="2">
        <v>7.9530000686645508</v>
      </c>
      <c r="CN19" s="2">
        <v>8.0600004196166992</v>
      </c>
      <c r="CO19" s="2">
        <v>7.9829998016357422</v>
      </c>
      <c r="CP19" s="2">
        <v>7.9679999351501465</v>
      </c>
      <c r="CQ19" s="2">
        <v>7.7890000343322754</v>
      </c>
      <c r="CR19" s="2">
        <v>7.875999927520752</v>
      </c>
      <c r="CS19" s="2">
        <v>7.9340000152587891</v>
      </c>
      <c r="CT19" s="2">
        <v>7.9520001411437988</v>
      </c>
      <c r="CU19" s="2">
        <v>7.6810002326965332</v>
      </c>
      <c r="CV19" s="2">
        <v>8.1960000991821289</v>
      </c>
      <c r="CW19" s="2">
        <v>8.0319995880126953</v>
      </c>
      <c r="CX19" s="2">
        <v>7.939000129699707</v>
      </c>
      <c r="CY19" s="2">
        <v>7.9710001945495605</v>
      </c>
      <c r="CZ19">
        <v>13.258000373840332</v>
      </c>
      <c r="DA19">
        <v>12.654999732971191</v>
      </c>
      <c r="DB19">
        <v>13.428000450134277</v>
      </c>
      <c r="DC19" t="s">
        <v>459</v>
      </c>
      <c r="DD19">
        <v>12.744999885559082</v>
      </c>
      <c r="DE19">
        <v>10.513999938964844</v>
      </c>
      <c r="DF19">
        <v>12.642000198364258</v>
      </c>
      <c r="DG19">
        <v>10.385000228881836</v>
      </c>
      <c r="DH19">
        <v>10.461999893188477</v>
      </c>
      <c r="DI19">
        <v>10.829000473022461</v>
      </c>
      <c r="DJ19">
        <v>10.684000015258789</v>
      </c>
      <c r="DK19">
        <v>10.833000183105469</v>
      </c>
      <c r="DL19">
        <v>10.968999862670898</v>
      </c>
      <c r="DM19">
        <v>10.97599983215332</v>
      </c>
      <c r="DN19">
        <v>10.885000228881836</v>
      </c>
      <c r="DO19">
        <v>11.069999694824219</v>
      </c>
      <c r="DP19">
        <v>11.045999526977539</v>
      </c>
      <c r="DQ19">
        <v>10.833999633789062</v>
      </c>
      <c r="DR19">
        <v>10.609999656677246</v>
      </c>
      <c r="DS19">
        <v>10.758999824523926</v>
      </c>
      <c r="DT19">
        <v>10.38700008392334</v>
      </c>
      <c r="DU19">
        <v>10.710000038146973</v>
      </c>
      <c r="DV19">
        <v>10.744999885559082</v>
      </c>
      <c r="DW19">
        <v>10.711999893188477</v>
      </c>
      <c r="DX19">
        <v>11.335000038146973</v>
      </c>
      <c r="DY19">
        <v>10.717000007629395</v>
      </c>
      <c r="DZ19">
        <v>10.467000007629395</v>
      </c>
      <c r="EA19">
        <v>11.428000450134277</v>
      </c>
      <c r="EB19">
        <v>11.005000114440918</v>
      </c>
      <c r="EC19">
        <v>11.175000190734863</v>
      </c>
      <c r="ED19">
        <v>11.062999725341797</v>
      </c>
      <c r="EE19">
        <v>12.758000373840332</v>
      </c>
      <c r="EF19">
        <v>9.3599996566772461</v>
      </c>
      <c r="EG19">
        <v>11.060999870300293</v>
      </c>
    </row>
    <row r="20" spans="1:137" ht="16" x14ac:dyDescent="0.2">
      <c r="A20" s="3" t="s">
        <v>51</v>
      </c>
      <c r="B20">
        <v>11.057000160217285</v>
      </c>
      <c r="C20">
        <v>11.017000198364258</v>
      </c>
      <c r="D20">
        <v>10.88599967956543</v>
      </c>
      <c r="E20" s="1">
        <v>10.060999870300293</v>
      </c>
      <c r="F20" s="1">
        <v>10.050999641418457</v>
      </c>
      <c r="G20" s="1">
        <v>10.243000030517578</v>
      </c>
      <c r="H20" s="1">
        <v>10.053000450134277</v>
      </c>
      <c r="I20" s="1">
        <v>10.255999565124512</v>
      </c>
      <c r="J20" s="1">
        <v>9.9209995269775391</v>
      </c>
      <c r="K20" s="1">
        <v>10.12399959564209</v>
      </c>
      <c r="L20" s="1">
        <v>9.9099998474121094</v>
      </c>
      <c r="M20" s="1">
        <v>10.072999954223633</v>
      </c>
      <c r="N20" s="1">
        <v>10.116999626159668</v>
      </c>
      <c r="O20" s="1">
        <v>10.154999732971191</v>
      </c>
      <c r="P20" s="1">
        <v>10.112000465393066</v>
      </c>
      <c r="Q20" s="1">
        <v>10.144000053405762</v>
      </c>
      <c r="R20" s="1">
        <v>10.062999725341797</v>
      </c>
      <c r="S20" s="1">
        <v>10.114999771118164</v>
      </c>
      <c r="T20" s="1">
        <v>10.005999565124512</v>
      </c>
      <c r="U20" s="1">
        <v>9.9370002746582031</v>
      </c>
      <c r="V20" s="1">
        <v>10.067000389099121</v>
      </c>
      <c r="W20" s="1">
        <v>10.128999710083008</v>
      </c>
      <c r="X20" s="1">
        <v>10.034999847412109</v>
      </c>
      <c r="Y20" s="1">
        <v>10.10099983215332</v>
      </c>
      <c r="Z20" s="1">
        <v>10.006999969482422</v>
      </c>
      <c r="AA20" s="1">
        <v>9.8389997482299805</v>
      </c>
      <c r="AB20" s="1">
        <v>10.381999969482422</v>
      </c>
      <c r="AC20" s="1">
        <v>10.383000373840332</v>
      </c>
      <c r="AD20" s="1">
        <v>10.277999877929688</v>
      </c>
      <c r="AE20" s="1">
        <v>10.281000137329102</v>
      </c>
      <c r="AF20" s="1">
        <v>10.423000335693359</v>
      </c>
      <c r="AG20" s="1">
        <v>10.298000335693359</v>
      </c>
      <c r="AH20" s="1">
        <v>10.324999809265137</v>
      </c>
      <c r="AI20" s="1">
        <v>10.253000259399414</v>
      </c>
      <c r="AJ20" s="1">
        <v>10.33899974822998</v>
      </c>
      <c r="AK20" s="1">
        <v>10.343999862670898</v>
      </c>
      <c r="AL20" s="1">
        <v>10.170000076293945</v>
      </c>
      <c r="AM20" s="1">
        <v>10.348999977111816</v>
      </c>
      <c r="AN20" s="1">
        <v>10.140000343322754</v>
      </c>
      <c r="AO20" s="1">
        <v>10.003999710083008</v>
      </c>
      <c r="AP20" s="1">
        <v>10.050999641418457</v>
      </c>
      <c r="AQ20" s="1">
        <v>9.8850002288818359</v>
      </c>
      <c r="AR20" s="1">
        <v>10.034999847412109</v>
      </c>
      <c r="AS20" s="1">
        <v>10.116000175476074</v>
      </c>
      <c r="AT20" s="1">
        <v>10.053999900817871</v>
      </c>
      <c r="AU20" s="1">
        <v>10.039999961853027</v>
      </c>
      <c r="AV20" s="1">
        <v>9.8690004348754883</v>
      </c>
      <c r="AW20" s="1">
        <v>10.092000007629395</v>
      </c>
      <c r="AX20" s="1">
        <v>10.163999557495117</v>
      </c>
      <c r="AY20" s="1">
        <v>10.029000282287598</v>
      </c>
      <c r="AZ20" s="1">
        <v>10.024999618530273</v>
      </c>
      <c r="BA20" s="1">
        <v>9.9230003356933594</v>
      </c>
      <c r="BB20" s="1">
        <v>9.8719997406005859</v>
      </c>
      <c r="BC20" s="1">
        <v>9.9079999923706055</v>
      </c>
      <c r="BD20" s="1">
        <v>10.046999931335449</v>
      </c>
      <c r="BE20" s="1">
        <v>10.083999633789062</v>
      </c>
      <c r="BF20" s="1">
        <v>10.020000457763672</v>
      </c>
      <c r="BG20" s="1">
        <v>10.034000396728516</v>
      </c>
      <c r="BH20" s="1">
        <v>9.9790000915527344</v>
      </c>
      <c r="BI20" s="1">
        <v>9.8299999237060547</v>
      </c>
      <c r="BJ20" s="1">
        <v>9.8500003814697266</v>
      </c>
      <c r="BK20" s="1">
        <v>10.005000114440918</v>
      </c>
      <c r="BL20" s="1">
        <v>9.8660001754760742</v>
      </c>
      <c r="BM20" s="1">
        <v>9.9589996337890625</v>
      </c>
      <c r="BN20" s="1">
        <v>10.017000198364258</v>
      </c>
      <c r="BO20" s="1">
        <v>10.083000183105469</v>
      </c>
      <c r="BP20" s="1">
        <v>9.8760004043579102</v>
      </c>
      <c r="BQ20" s="1">
        <v>9.9829998016357422</v>
      </c>
      <c r="BR20" s="1">
        <v>9.8929996490478516</v>
      </c>
      <c r="BS20" s="1">
        <v>9.7969999313354492</v>
      </c>
      <c r="BT20" s="1">
        <v>9.7910003662109375</v>
      </c>
      <c r="BU20" s="1">
        <v>9.939000129699707</v>
      </c>
      <c r="BV20">
        <v>11.104000091552734</v>
      </c>
      <c r="BW20">
        <v>10.637999534606934</v>
      </c>
      <c r="BX20" s="2">
        <v>10.805000305175781</v>
      </c>
      <c r="BY20" s="2">
        <v>10.862000465393066</v>
      </c>
      <c r="BZ20" s="2">
        <v>10.805999755859375</v>
      </c>
      <c r="CA20" s="2">
        <v>10.828000068664551</v>
      </c>
      <c r="CB20" s="2">
        <v>10.574000358581543</v>
      </c>
      <c r="CC20" s="2">
        <v>10.723999977111816</v>
      </c>
      <c r="CD20" s="2">
        <v>10.741000175476074</v>
      </c>
      <c r="CE20" s="2">
        <v>10.692999839782715</v>
      </c>
      <c r="CF20" s="2">
        <v>10.694999694824219</v>
      </c>
      <c r="CG20" s="2">
        <v>10.699999809265137</v>
      </c>
      <c r="CH20" s="2">
        <v>10.869999885559082</v>
      </c>
      <c r="CI20" s="2">
        <v>10.765999794006348</v>
      </c>
      <c r="CJ20" s="2">
        <v>10.843999862670898</v>
      </c>
      <c r="CK20" s="2">
        <v>10.680000305175781</v>
      </c>
      <c r="CL20" s="2">
        <v>10.713000297546387</v>
      </c>
      <c r="CM20" s="2">
        <v>10.666000366210938</v>
      </c>
      <c r="CN20" s="2">
        <v>10.560000419616699</v>
      </c>
      <c r="CO20" s="2">
        <v>10.78600025177002</v>
      </c>
      <c r="CP20" s="2">
        <v>10.824000358581543</v>
      </c>
      <c r="CQ20" s="2">
        <v>10.720999717712402</v>
      </c>
      <c r="CR20" s="2">
        <v>10.72700023651123</v>
      </c>
      <c r="CS20" s="2">
        <v>10.723999977111816</v>
      </c>
      <c r="CT20" s="2">
        <v>10.692999839782715</v>
      </c>
      <c r="CU20" s="2">
        <v>10.720999717712402</v>
      </c>
      <c r="CV20" s="2">
        <v>10.755999565124512</v>
      </c>
      <c r="CW20" s="2">
        <v>10.822999954223633</v>
      </c>
      <c r="CX20" s="2">
        <v>10.862000465393066</v>
      </c>
      <c r="CY20" s="2">
        <v>10.770999908447266</v>
      </c>
      <c r="CZ20">
        <v>10.965000152587891</v>
      </c>
      <c r="DA20">
        <v>10.967000007629395</v>
      </c>
      <c r="DB20">
        <v>11.977999687194824</v>
      </c>
      <c r="DC20" t="s">
        <v>455</v>
      </c>
      <c r="DD20">
        <v>11.092000007629395</v>
      </c>
      <c r="DE20">
        <v>10.605999946594238</v>
      </c>
      <c r="DF20">
        <v>11.237000465393066</v>
      </c>
      <c r="DG20">
        <v>11.170999526977539</v>
      </c>
      <c r="DH20">
        <v>11.154000282287598</v>
      </c>
      <c r="DI20">
        <v>11.005000114440918</v>
      </c>
      <c r="DJ20">
        <v>11.135000228881836</v>
      </c>
      <c r="DK20">
        <v>11.083999633789062</v>
      </c>
      <c r="DL20">
        <v>10.951000213623047</v>
      </c>
      <c r="DM20">
        <v>10.972000122070312</v>
      </c>
      <c r="DN20">
        <v>10.866999626159668</v>
      </c>
      <c r="DO20">
        <v>11.116000175476074</v>
      </c>
      <c r="DP20">
        <v>11.253999710083008</v>
      </c>
      <c r="DQ20">
        <v>11.11299991607666</v>
      </c>
      <c r="DR20">
        <v>10.890999794006348</v>
      </c>
      <c r="DS20">
        <v>10.968000411987305</v>
      </c>
      <c r="DT20">
        <v>11.199000358581543</v>
      </c>
      <c r="DU20">
        <v>11.256999969482422</v>
      </c>
      <c r="DV20">
        <v>11.21399974822998</v>
      </c>
      <c r="DW20">
        <v>11.144000053405762</v>
      </c>
      <c r="DX20">
        <v>11.286999702453613</v>
      </c>
      <c r="DY20">
        <v>11.28600025177002</v>
      </c>
      <c r="DZ20">
        <v>11.369000434875488</v>
      </c>
      <c r="EA20">
        <v>11.170999526977539</v>
      </c>
      <c r="EB20">
        <v>11.456000328063965</v>
      </c>
      <c r="EC20">
        <v>11.14799976348877</v>
      </c>
      <c r="ED20">
        <v>11.217000007629395</v>
      </c>
      <c r="EE20">
        <v>11.190999984741211</v>
      </c>
      <c r="EF20">
        <v>9.9099998474121094</v>
      </c>
      <c r="EG20">
        <v>10.604000091552734</v>
      </c>
    </row>
    <row r="21" spans="1:137" ht="16" x14ac:dyDescent="0.2">
      <c r="A21" s="3" t="s">
        <v>802</v>
      </c>
    </row>
    <row r="22" spans="1:137" ht="18" x14ac:dyDescent="0.25">
      <c r="A22" s="4" t="s">
        <v>803</v>
      </c>
    </row>
    <row r="23" spans="1:137" ht="18" x14ac:dyDescent="0.25">
      <c r="A23" s="3" t="s">
        <v>804</v>
      </c>
      <c r="B23">
        <v>2.4330000877380371</v>
      </c>
      <c r="C23">
        <v>2.5220000743865967</v>
      </c>
      <c r="D23">
        <v>2.4909999370574951</v>
      </c>
      <c r="E23" s="1">
        <v>1.7460000514984131</v>
      </c>
      <c r="F23" s="1">
        <v>1.8919999599456787</v>
      </c>
      <c r="G23" s="1">
        <v>1.534000039100647</v>
      </c>
      <c r="H23" s="1">
        <v>1.5880000591278076</v>
      </c>
      <c r="I23" s="1">
        <v>1.7829999923706055</v>
      </c>
      <c r="J23" s="1">
        <v>1.6549999713897705</v>
      </c>
      <c r="K23" s="1">
        <v>1.5670000314712524</v>
      </c>
      <c r="L23" s="1">
        <v>1.7779999971389771</v>
      </c>
      <c r="M23" s="1">
        <v>1.7029999494552612</v>
      </c>
      <c r="N23" s="1">
        <v>1.8240000009536743</v>
      </c>
      <c r="O23" s="1">
        <v>1.5089999437332153</v>
      </c>
      <c r="P23" s="1">
        <v>1.7389999628067017</v>
      </c>
      <c r="Q23" s="1">
        <v>1.6950000524520874</v>
      </c>
      <c r="R23" s="1">
        <v>1.6100000143051147</v>
      </c>
      <c r="S23" s="1">
        <v>1.7289999723434448</v>
      </c>
      <c r="T23" s="1">
        <v>1.7940000295639038</v>
      </c>
      <c r="U23" s="1">
        <v>1.8070000410079956</v>
      </c>
      <c r="V23" s="1">
        <v>1.8619999885559082</v>
      </c>
      <c r="W23" s="1">
        <v>1.7879999876022339</v>
      </c>
      <c r="X23" s="1">
        <v>1.7690000534057617</v>
      </c>
      <c r="Y23" s="1">
        <v>1.6950000524520874</v>
      </c>
      <c r="Z23" s="1">
        <v>1.6710000038146973</v>
      </c>
      <c r="AA23" s="1">
        <v>1.9149999618530273</v>
      </c>
      <c r="AB23" s="1">
        <v>1.6139999628067017</v>
      </c>
      <c r="AC23" s="1">
        <v>1.6289999485015869</v>
      </c>
      <c r="AD23" s="1">
        <v>1.5980000495910645</v>
      </c>
      <c r="AE23" s="1">
        <v>1.5429999828338623</v>
      </c>
      <c r="AF23" s="1">
        <v>1.5989999771118164</v>
      </c>
      <c r="AG23" s="1">
        <v>1.5399999618530273</v>
      </c>
      <c r="AH23" s="1">
        <v>1.6360000371932983</v>
      </c>
      <c r="AI23" s="1">
        <v>1.621999979019165</v>
      </c>
      <c r="AJ23" s="1">
        <v>1.8170000314712524</v>
      </c>
      <c r="AK23" s="1">
        <v>1.4029999971389771</v>
      </c>
      <c r="AL23" s="1">
        <v>1.781000018119812</v>
      </c>
      <c r="AM23" s="1">
        <v>1.5559999942779541</v>
      </c>
      <c r="AN23" s="1">
        <v>1.6009999513626099</v>
      </c>
      <c r="AO23" s="1">
        <v>1.6330000162124634</v>
      </c>
      <c r="AP23" s="1">
        <v>1.7769999504089355</v>
      </c>
      <c r="AQ23" s="1">
        <v>1.875</v>
      </c>
      <c r="AR23" s="1">
        <v>1.8839999437332153</v>
      </c>
      <c r="AS23" s="1">
        <v>1.7359999418258667</v>
      </c>
      <c r="AT23" s="1">
        <v>1.8470000028610229</v>
      </c>
      <c r="AU23" s="1">
        <v>1.7929999828338623</v>
      </c>
      <c r="AV23" s="1">
        <v>1.8519999980926514</v>
      </c>
      <c r="AW23" s="1">
        <v>1.6950000524520874</v>
      </c>
      <c r="AX23" s="1">
        <v>1.6610000133514404</v>
      </c>
      <c r="AY23" s="1">
        <v>1.6829999685287476</v>
      </c>
      <c r="AZ23" s="1">
        <v>1.8049999475479126</v>
      </c>
      <c r="BA23" s="1">
        <v>1.8459999561309814</v>
      </c>
      <c r="BB23" s="1">
        <v>1.7640000581741333</v>
      </c>
      <c r="BC23" s="1">
        <v>1.875</v>
      </c>
      <c r="BD23" s="1">
        <v>1.840999960899353</v>
      </c>
      <c r="BE23" s="1">
        <v>1.6720000505447388</v>
      </c>
      <c r="BF23" s="1">
        <v>1.9099999666213989</v>
      </c>
      <c r="BG23" s="1">
        <v>1.7690000534057617</v>
      </c>
      <c r="BH23" s="1">
        <v>1.7940000295639038</v>
      </c>
      <c r="BI23" s="1">
        <v>1.7660000324249268</v>
      </c>
      <c r="BJ23" s="1">
        <v>1.8860000371932983</v>
      </c>
      <c r="BK23" s="1">
        <v>1.8910000324249268</v>
      </c>
      <c r="BL23" s="1">
        <v>1.8400000333786011</v>
      </c>
      <c r="BM23" s="1">
        <v>1.815000057220459</v>
      </c>
      <c r="BN23" s="1">
        <v>1.8179999589920044</v>
      </c>
      <c r="BO23" s="1">
        <v>1.8109999895095825</v>
      </c>
      <c r="BP23" s="1">
        <v>1.7699999809265137</v>
      </c>
      <c r="BQ23" s="1">
        <v>1.7389999628067017</v>
      </c>
      <c r="BR23" s="1">
        <v>1.7430000305175781</v>
      </c>
      <c r="BS23" s="1">
        <v>1.8639999628067017</v>
      </c>
      <c r="BT23" s="1">
        <v>1.8229999542236328</v>
      </c>
      <c r="BU23" s="1">
        <v>1.75</v>
      </c>
      <c r="BV23">
        <v>2.4549999237060547</v>
      </c>
      <c r="BW23">
        <v>2.3570001125335693</v>
      </c>
      <c r="BX23" s="2">
        <v>1.7569999694824219</v>
      </c>
      <c r="BY23" s="2">
        <v>1.906999945640564</v>
      </c>
      <c r="BZ23" s="2">
        <v>1.8079999685287476</v>
      </c>
      <c r="CA23" s="2">
        <v>1.6820000410079956</v>
      </c>
      <c r="CB23" s="2">
        <v>1.6890000104904175</v>
      </c>
      <c r="CC23" s="2">
        <v>1.7380000352859497</v>
      </c>
      <c r="CD23" s="2">
        <v>1.7569999694824219</v>
      </c>
      <c r="CE23" s="2">
        <v>1.906000018119812</v>
      </c>
      <c r="CF23" s="2">
        <v>1.7230000495910645</v>
      </c>
      <c r="CG23" s="2">
        <v>1.968000054359436</v>
      </c>
      <c r="CH23" s="2">
        <v>1.7150000333786011</v>
      </c>
      <c r="CI23" s="2">
        <v>1.8259999752044678</v>
      </c>
      <c r="CJ23" s="2">
        <v>1.6699999570846558</v>
      </c>
      <c r="CK23" s="2">
        <v>1.784000039100647</v>
      </c>
      <c r="CL23" s="2">
        <v>1.8049999475479126</v>
      </c>
      <c r="CM23" s="2">
        <v>1.934999942779541</v>
      </c>
      <c r="CN23" s="2">
        <v>1.9520000219345093</v>
      </c>
      <c r="CO23" s="2">
        <v>1.7009999752044678</v>
      </c>
      <c r="CP23" s="2">
        <v>1.8190000057220459</v>
      </c>
      <c r="CQ23" s="2">
        <v>1.7660000324249268</v>
      </c>
      <c r="CR23" s="2">
        <v>1.9869999885559082</v>
      </c>
      <c r="CS23" s="2">
        <v>1.7849999666213989</v>
      </c>
      <c r="CT23" s="2">
        <v>1.7610000371932983</v>
      </c>
      <c r="CU23" s="2">
        <v>1.7460000514984131</v>
      </c>
      <c r="CV23" s="2">
        <v>1.7660000324249268</v>
      </c>
      <c r="CW23" s="2">
        <v>1.7849999666213989</v>
      </c>
      <c r="CX23" s="2">
        <v>1.9329999685287476</v>
      </c>
      <c r="CY23" s="2">
        <v>1.7979999780654907</v>
      </c>
      <c r="CZ23">
        <v>2.625999927520752</v>
      </c>
      <c r="DA23">
        <v>2.6310000419616699</v>
      </c>
      <c r="DB23">
        <v>2.4849998950958252</v>
      </c>
      <c r="DC23" t="s">
        <v>456</v>
      </c>
      <c r="DD23">
        <v>2.3959999084472656</v>
      </c>
      <c r="DE23">
        <v>2.4070000648498535</v>
      </c>
      <c r="DF23">
        <v>2.4260001182556152</v>
      </c>
      <c r="DG23">
        <v>1.3259999752044678</v>
      </c>
      <c r="DH23">
        <v>1.6210000514984131</v>
      </c>
      <c r="DI23">
        <v>1.5590000152587891</v>
      </c>
      <c r="DJ23">
        <v>1.5729999542236328</v>
      </c>
      <c r="DK23">
        <v>1.5609999895095825</v>
      </c>
      <c r="DL23">
        <v>1.6460000276565552</v>
      </c>
      <c r="DM23">
        <v>1.4910000562667847</v>
      </c>
      <c r="DN23">
        <v>1.7109999656677246</v>
      </c>
      <c r="DO23">
        <v>1.4819999933242798</v>
      </c>
      <c r="DP23">
        <v>1.2769999504089355</v>
      </c>
      <c r="DQ23">
        <v>1.5410000085830688</v>
      </c>
      <c r="DR23">
        <v>1.6019999980926514</v>
      </c>
      <c r="DS23">
        <v>1.5770000219345093</v>
      </c>
      <c r="DT23">
        <v>1.2630000114440918</v>
      </c>
      <c r="DU23">
        <v>1.2519999742507935</v>
      </c>
      <c r="DV23">
        <v>1.4320000410079956</v>
      </c>
      <c r="DW23">
        <v>1.3730000257492065</v>
      </c>
      <c r="DX23">
        <v>1.2079999446868896</v>
      </c>
      <c r="DY23">
        <v>1.2350000143051147</v>
      </c>
      <c r="DZ23">
        <v>1.2230000495910645</v>
      </c>
      <c r="EA23">
        <v>1.2890000343322754</v>
      </c>
      <c r="EB23">
        <v>1.0679999589920044</v>
      </c>
      <c r="EC23">
        <v>1.4759999513626099</v>
      </c>
      <c r="ED23">
        <v>1.1959999799728394</v>
      </c>
      <c r="EE23">
        <v>2.2980000972747803</v>
      </c>
      <c r="EF23">
        <v>2.2880001068115234</v>
      </c>
      <c r="EG23">
        <v>2.3320000171661377</v>
      </c>
    </row>
    <row r="24" spans="1:137" ht="16" x14ac:dyDescent="0.2">
      <c r="A24" s="3" t="s">
        <v>805</v>
      </c>
    </row>
    <row r="25" spans="1:137" ht="18" x14ac:dyDescent="0.25">
      <c r="A25" s="3" t="s">
        <v>806</v>
      </c>
      <c r="B25">
        <v>1.0169999599456787</v>
      </c>
      <c r="C25">
        <v>1.0839999914169312</v>
      </c>
      <c r="D25">
        <v>1.0729999542236328</v>
      </c>
      <c r="E25" s="1">
        <v>1.4910000562667847</v>
      </c>
      <c r="F25" s="1">
        <v>1.4830000400543213</v>
      </c>
      <c r="G25" s="1">
        <v>1.437000036239624</v>
      </c>
      <c r="H25" s="1">
        <v>1.4309999942779541</v>
      </c>
      <c r="I25" s="1">
        <v>1.440000057220459</v>
      </c>
      <c r="J25" s="1">
        <v>1.437999963760376</v>
      </c>
      <c r="K25" s="1">
        <v>1.4010000228881836</v>
      </c>
      <c r="L25" s="1">
        <v>1.4830000400543213</v>
      </c>
      <c r="M25" s="1">
        <v>1.4340000152587891</v>
      </c>
      <c r="N25" s="1">
        <v>1.465999960899353</v>
      </c>
      <c r="O25" s="1">
        <v>1.4989999532699585</v>
      </c>
      <c r="P25" s="1">
        <v>1.4830000400543213</v>
      </c>
      <c r="Q25" s="1">
        <v>1.4600000381469727</v>
      </c>
      <c r="R25" s="1">
        <v>1.4589999914169312</v>
      </c>
      <c r="S25" s="1">
        <v>1.4329999685287476</v>
      </c>
      <c r="T25" s="1">
        <v>1.4520000219345093</v>
      </c>
      <c r="U25" s="1">
        <v>1.4049999713897705</v>
      </c>
      <c r="V25" s="1">
        <v>1.4270000457763672</v>
      </c>
      <c r="W25" s="1">
        <v>1.4789999723434448</v>
      </c>
      <c r="X25" s="1">
        <v>1.468000054359436</v>
      </c>
      <c r="Y25" s="1">
        <v>1.4390000104904175</v>
      </c>
      <c r="Z25" s="1">
        <v>1.4620000123977661</v>
      </c>
      <c r="AA25" s="1">
        <v>1.4309999942779541</v>
      </c>
      <c r="AB25" s="1">
        <v>1.5210000276565552</v>
      </c>
      <c r="AC25" s="1">
        <v>1.5360000133514404</v>
      </c>
      <c r="AD25" s="1">
        <v>1.4889999628067017</v>
      </c>
      <c r="AE25" s="1">
        <v>1.5049999952316284</v>
      </c>
      <c r="AF25" s="1">
        <v>1.5140000581741333</v>
      </c>
      <c r="AG25" s="1">
        <v>1.5039999485015869</v>
      </c>
      <c r="AH25" s="1">
        <v>1.5199999809265137</v>
      </c>
      <c r="AI25" s="1">
        <v>1.5230000019073486</v>
      </c>
      <c r="AJ25" s="1">
        <v>1.5190000534057617</v>
      </c>
      <c r="AK25" s="1">
        <v>1.5210000276565552</v>
      </c>
      <c r="AL25" s="1">
        <v>1.503000020980835</v>
      </c>
      <c r="AM25" s="1">
        <v>1.5820000171661377</v>
      </c>
      <c r="AN25" s="1">
        <v>1.4700000286102295</v>
      </c>
      <c r="AO25" s="1">
        <v>1.4470000267028809</v>
      </c>
      <c r="AP25" s="1">
        <v>1.4859999418258667</v>
      </c>
      <c r="AQ25" s="1">
        <v>1.4220000505447388</v>
      </c>
      <c r="AR25" s="1">
        <v>1.4750000238418579</v>
      </c>
      <c r="AS25" s="1">
        <v>1.4440000057220459</v>
      </c>
      <c r="AT25" s="1">
        <v>1.4450000524520874</v>
      </c>
      <c r="AU25" s="1">
        <v>1.437999963760376</v>
      </c>
      <c r="AV25" s="1">
        <v>1.4550000429153442</v>
      </c>
      <c r="AW25" s="1">
        <v>1.4639999866485596</v>
      </c>
      <c r="AX25" s="1">
        <v>1.4620000123977661</v>
      </c>
      <c r="AY25" s="1">
        <v>1.4570000171661377</v>
      </c>
      <c r="AZ25" s="1">
        <v>1.4600000381469727</v>
      </c>
      <c r="BA25" s="1">
        <v>1.440000057220459</v>
      </c>
      <c r="BB25" s="1">
        <v>1.4450000524520874</v>
      </c>
      <c r="BC25" s="1">
        <v>1.4170000553131104</v>
      </c>
      <c r="BD25" s="1">
        <v>1.4739999771118164</v>
      </c>
      <c r="BE25" s="1">
        <v>1.4390000104904175</v>
      </c>
      <c r="BF25" s="1">
        <v>1.437999963760376</v>
      </c>
      <c r="BG25" s="1">
        <v>1.4520000219345093</v>
      </c>
      <c r="BH25" s="1">
        <v>1.4409999847412109</v>
      </c>
      <c r="BI25" s="1">
        <v>1.437999963760376</v>
      </c>
      <c r="BJ25" s="1">
        <v>1.3789999485015869</v>
      </c>
      <c r="BK25" s="1">
        <v>1.406000018119812</v>
      </c>
      <c r="BL25" s="1">
        <v>1.4579999446868896</v>
      </c>
      <c r="BM25" s="1">
        <v>1.4299999475479126</v>
      </c>
      <c r="BN25" s="1">
        <v>1.406000018119812</v>
      </c>
      <c r="BO25" s="1">
        <v>1.3739999532699585</v>
      </c>
      <c r="BP25" s="1">
        <v>1.4299999475479126</v>
      </c>
      <c r="BQ25" s="1">
        <v>1.434999942779541</v>
      </c>
      <c r="BR25" s="1">
        <v>1.4249999523162842</v>
      </c>
      <c r="BS25" s="1">
        <v>1.3760000467300415</v>
      </c>
      <c r="BT25" s="1">
        <v>1.4160000085830688</v>
      </c>
      <c r="BU25" s="1">
        <v>1.4490000009536743</v>
      </c>
      <c r="BV25">
        <v>0.94199997186660767</v>
      </c>
      <c r="BW25">
        <v>1.0499999523162842</v>
      </c>
      <c r="BX25" s="2">
        <v>1.6200000047683716</v>
      </c>
      <c r="BY25" s="2">
        <v>1.6189999580383301</v>
      </c>
      <c r="BZ25" s="2">
        <v>1.6339999437332153</v>
      </c>
      <c r="CA25" s="2">
        <v>1.6349999904632568</v>
      </c>
      <c r="CB25" s="2">
        <v>1.6109999418258667</v>
      </c>
      <c r="CC25" s="2">
        <v>1.6660000085830688</v>
      </c>
      <c r="CD25" s="2">
        <v>1.6180000305175781</v>
      </c>
      <c r="CE25" s="2">
        <v>1.5499999523162842</v>
      </c>
      <c r="CF25" s="2">
        <v>1.6109999418258667</v>
      </c>
      <c r="CG25" s="2">
        <v>1.5809999704360962</v>
      </c>
      <c r="CH25" s="2">
        <v>1.6779999732971191</v>
      </c>
      <c r="CI25" s="2">
        <v>1.6330000162124634</v>
      </c>
      <c r="CJ25" s="2">
        <v>1.6160000562667847</v>
      </c>
      <c r="CK25" s="2">
        <v>1.6109999418258667</v>
      </c>
      <c r="CL25" s="2">
        <v>1.625</v>
      </c>
      <c r="CM25" s="2">
        <v>1.5800000429153442</v>
      </c>
      <c r="CN25" s="2">
        <v>1.5870000123977661</v>
      </c>
      <c r="CO25" s="2">
        <v>1.6399999856948853</v>
      </c>
      <c r="CP25" s="2">
        <v>1.6679999828338623</v>
      </c>
      <c r="CQ25" s="2">
        <v>1.6210000514984131</v>
      </c>
      <c r="CR25" s="2">
        <v>1.6239999532699585</v>
      </c>
      <c r="CS25" s="2">
        <v>1.6339999437332153</v>
      </c>
      <c r="CT25" s="2">
        <v>1.625</v>
      </c>
      <c r="CU25" s="2">
        <v>1.6660000085830688</v>
      </c>
      <c r="CV25" s="2">
        <v>1.6349999904632568</v>
      </c>
      <c r="CW25" s="2">
        <v>1.6399999856948853</v>
      </c>
      <c r="CX25" s="2">
        <v>1.6299999952316284</v>
      </c>
      <c r="CY25" s="2">
        <v>1.6299999952316284</v>
      </c>
      <c r="CZ25">
        <v>1.062000036239624</v>
      </c>
      <c r="DA25">
        <v>1.0219999551773071</v>
      </c>
      <c r="DB25">
        <v>0.89099997282028198</v>
      </c>
      <c r="DC25" t="s">
        <v>454</v>
      </c>
      <c r="DD25">
        <v>1.0609999895095825</v>
      </c>
      <c r="DE25">
        <v>1.0410000085830688</v>
      </c>
      <c r="DF25">
        <v>0.96899998188018799</v>
      </c>
      <c r="DG25">
        <v>1.3179999589920044</v>
      </c>
      <c r="DH25">
        <v>1.3450000286102295</v>
      </c>
      <c r="DI25">
        <v>1.2920000553131104</v>
      </c>
      <c r="DJ25">
        <v>1.2960000038146973</v>
      </c>
      <c r="DK25">
        <v>1.2769999504089355</v>
      </c>
      <c r="DL25">
        <v>1.3040000200271606</v>
      </c>
      <c r="DM25">
        <v>1.2990000247955322</v>
      </c>
      <c r="DN25">
        <v>1.3179999589920044</v>
      </c>
      <c r="DO25">
        <v>1.2699999809265137</v>
      </c>
      <c r="DP25">
        <v>1.2380000352859497</v>
      </c>
      <c r="DQ25">
        <v>1.2829999923706055</v>
      </c>
      <c r="DR25">
        <v>1.2879999876022339</v>
      </c>
      <c r="DS25">
        <v>1.2510000467300415</v>
      </c>
      <c r="DT25">
        <v>1.4029999971389771</v>
      </c>
      <c r="DU25">
        <v>1.3079999685287476</v>
      </c>
      <c r="DV25">
        <v>1.2999999523162842</v>
      </c>
      <c r="DW25">
        <v>1.2730000019073486</v>
      </c>
      <c r="DX25">
        <v>1.2009999752044678</v>
      </c>
      <c r="DY25">
        <v>1.2519999742507935</v>
      </c>
      <c r="DZ25">
        <v>1.3300000429153442</v>
      </c>
      <c r="EA25">
        <v>1.1339999437332153</v>
      </c>
      <c r="EB25">
        <v>1.1599999666213989</v>
      </c>
      <c r="EC25">
        <v>1.2560000419616699</v>
      </c>
      <c r="ED25">
        <v>1.1720000505447388</v>
      </c>
      <c r="EE25">
        <v>1.0089999437332153</v>
      </c>
      <c r="EF25">
        <v>1.1410000324249268</v>
      </c>
      <c r="EG25">
        <v>0.98400002717971802</v>
      </c>
    </row>
    <row r="26" spans="1:137" ht="18" x14ac:dyDescent="0.25">
      <c r="A26" s="3" t="s">
        <v>807</v>
      </c>
    </row>
    <row r="27" spans="1:137" ht="16" x14ac:dyDescent="0.2">
      <c r="A27" s="3" t="s">
        <v>30</v>
      </c>
      <c r="B27" t="s">
        <v>808</v>
      </c>
      <c r="C27">
        <v>0</v>
      </c>
      <c r="D27">
        <v>0.13699999451637268</v>
      </c>
      <c r="E27" s="1">
        <v>0</v>
      </c>
      <c r="F27" s="1">
        <v>0</v>
      </c>
      <c r="G27" s="1">
        <v>0.54699999094009399</v>
      </c>
      <c r="H27" s="1">
        <v>0.46399998664855957</v>
      </c>
      <c r="I27" s="1">
        <v>0.46599999070167542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0.40400001406669617</v>
      </c>
      <c r="T27" s="1">
        <v>0.52899998426437378</v>
      </c>
      <c r="U27" s="1">
        <v>0.460999995470047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1">
        <v>0</v>
      </c>
      <c r="AG27" s="1">
        <v>0</v>
      </c>
      <c r="AH27" s="1">
        <v>0.47900000214576721</v>
      </c>
      <c r="AI27" s="1">
        <v>0</v>
      </c>
      <c r="AJ27" s="1">
        <v>0.48899999260902405</v>
      </c>
      <c r="AK27" s="1">
        <v>0.45100000500679016</v>
      </c>
      <c r="AL27" s="1">
        <v>0</v>
      </c>
      <c r="AM27" s="1">
        <v>0</v>
      </c>
      <c r="AN27" s="1">
        <v>0</v>
      </c>
      <c r="AO27" s="1">
        <v>0</v>
      </c>
      <c r="AP27" s="1">
        <v>0</v>
      </c>
      <c r="AQ27" s="1">
        <v>0.51499998569488525</v>
      </c>
      <c r="AR27" s="1">
        <v>0</v>
      </c>
      <c r="AS27" s="1">
        <v>0.51200002431869507</v>
      </c>
      <c r="AT27" s="1">
        <v>0</v>
      </c>
      <c r="AU27" s="1">
        <v>0</v>
      </c>
      <c r="AV27" s="1">
        <v>0</v>
      </c>
      <c r="AW27" s="1">
        <v>0.4699999988079071</v>
      </c>
      <c r="AX27" s="1">
        <v>0</v>
      </c>
      <c r="AY27" s="1">
        <v>0</v>
      </c>
      <c r="AZ27" s="1">
        <v>0</v>
      </c>
      <c r="BA27" s="1">
        <v>0.52100002765655518</v>
      </c>
      <c r="BB27" s="1">
        <v>0</v>
      </c>
      <c r="BC27" s="1">
        <v>0</v>
      </c>
      <c r="BD27" s="1">
        <v>0.55500000715255737</v>
      </c>
      <c r="BE27" s="1">
        <v>0</v>
      </c>
      <c r="BF27" s="1">
        <v>0</v>
      </c>
      <c r="BG27" s="1">
        <v>0</v>
      </c>
      <c r="BH27" s="1">
        <v>0</v>
      </c>
      <c r="BI27" s="1">
        <v>0</v>
      </c>
      <c r="BJ27" s="1">
        <v>0</v>
      </c>
      <c r="BK27" s="1">
        <v>0</v>
      </c>
      <c r="BL27" s="1">
        <v>0</v>
      </c>
      <c r="BM27" s="1">
        <v>0.54100000858306885</v>
      </c>
      <c r="BN27" s="1">
        <v>0</v>
      </c>
      <c r="BO27" s="1">
        <v>0.49099999666213989</v>
      </c>
      <c r="BP27" s="1">
        <v>0</v>
      </c>
      <c r="BQ27" s="1">
        <v>0</v>
      </c>
      <c r="BR27" s="1">
        <v>0</v>
      </c>
      <c r="BS27" s="1">
        <v>0.42500001192092896</v>
      </c>
      <c r="BT27" s="1">
        <v>0</v>
      </c>
      <c r="BU27" s="1">
        <v>0</v>
      </c>
      <c r="BV27">
        <v>0</v>
      </c>
      <c r="BW27">
        <v>0</v>
      </c>
      <c r="BX27" s="2">
        <v>0.18299999833106995</v>
      </c>
      <c r="BY27" s="2">
        <v>0.36899998784065247</v>
      </c>
      <c r="BZ27" s="2">
        <v>0.31600001454353333</v>
      </c>
      <c r="CA27" s="2">
        <v>0.17299999296665192</v>
      </c>
      <c r="CB27" s="2">
        <v>0.11900000274181366</v>
      </c>
      <c r="CC27" s="2">
        <v>0.25900000333786011</v>
      </c>
      <c r="CD27" s="2">
        <v>0.14699999988079071</v>
      </c>
      <c r="CE27" s="2">
        <v>0.27900001406669617</v>
      </c>
      <c r="CF27" s="2">
        <v>0.32499998807907104</v>
      </c>
      <c r="CG27" s="2">
        <v>0.17599999904632568</v>
      </c>
      <c r="CH27" s="2">
        <v>0.17700000107288361</v>
      </c>
      <c r="CI27" s="2">
        <v>6.7000001668930054E-2</v>
      </c>
      <c r="CJ27" s="2">
        <v>0</v>
      </c>
      <c r="CK27" s="2">
        <v>0.31600001454353333</v>
      </c>
      <c r="CL27" s="2">
        <v>0.21500000357627869</v>
      </c>
      <c r="CM27" s="2">
        <v>0.16200000047683716</v>
      </c>
      <c r="CN27" s="2">
        <v>0.26600000262260437</v>
      </c>
      <c r="CO27" s="2">
        <v>0.34999999403953552</v>
      </c>
      <c r="CP27" s="2">
        <v>0.34900000691413879</v>
      </c>
      <c r="CQ27" s="2">
        <v>2.0999999716877937E-2</v>
      </c>
      <c r="CR27" s="2">
        <v>0.13199999928474426</v>
      </c>
      <c r="CS27" s="2">
        <v>0.20200000703334808</v>
      </c>
      <c r="CT27" s="2">
        <v>0.18799999356269836</v>
      </c>
      <c r="CU27" s="2">
        <v>9.2000000178813934E-2</v>
      </c>
      <c r="CV27" s="2">
        <v>0.24899999797344208</v>
      </c>
      <c r="CW27" s="2">
        <v>0.33199998736381531</v>
      </c>
      <c r="CX27" s="2">
        <v>0.39300000667572021</v>
      </c>
      <c r="CY27" s="2">
        <v>0.14699999988079071</v>
      </c>
      <c r="CZ27">
        <v>9.3999996781349182E-2</v>
      </c>
      <c r="DA27">
        <v>0</v>
      </c>
      <c r="DB27">
        <v>0</v>
      </c>
      <c r="DC27" t="s">
        <v>452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</row>
    <row r="28" spans="1:137" ht="16" x14ac:dyDescent="0.2">
      <c r="A28" s="3" t="s">
        <v>31</v>
      </c>
      <c r="B28">
        <v>4.3999999761581421E-2</v>
      </c>
      <c r="C28">
        <v>4.1999999433755875E-2</v>
      </c>
      <c r="D28">
        <v>3.4000001847743988E-2</v>
      </c>
      <c r="E28" s="1">
        <v>9.7999997437000275E-2</v>
      </c>
      <c r="F28" s="1">
        <v>9.7000002861022949E-2</v>
      </c>
      <c r="G28" s="1">
        <v>0.10199999809265137</v>
      </c>
      <c r="H28" s="1">
        <v>9.0000003576278687E-2</v>
      </c>
      <c r="I28" s="1">
        <v>9.3000002205371857E-2</v>
      </c>
      <c r="J28" s="1">
        <v>0.10400000214576721</v>
      </c>
      <c r="K28" s="1">
        <v>0.10499999672174454</v>
      </c>
      <c r="L28" s="1">
        <v>9.7999997437000275E-2</v>
      </c>
      <c r="M28" s="1">
        <v>0.10999999940395355</v>
      </c>
      <c r="N28" s="1">
        <v>0.10100000351667404</v>
      </c>
      <c r="O28" s="1">
        <v>0.10300000011920929</v>
      </c>
      <c r="P28" s="1">
        <v>0.1120000034570694</v>
      </c>
      <c r="Q28" s="1">
        <v>9.0999998152256012E-2</v>
      </c>
      <c r="R28" s="1">
        <v>9.7999997437000275E-2</v>
      </c>
      <c r="S28" s="1">
        <v>9.3000002205371857E-2</v>
      </c>
      <c r="T28" s="1">
        <v>8.9000001549720764E-2</v>
      </c>
      <c r="U28" s="1">
        <v>9.0000003576278687E-2</v>
      </c>
      <c r="V28" s="1">
        <v>9.4999998807907104E-2</v>
      </c>
      <c r="W28" s="1">
        <v>9.2000000178813934E-2</v>
      </c>
      <c r="X28" s="1">
        <v>9.0000003576278687E-2</v>
      </c>
      <c r="Y28" s="1">
        <v>8.6000002920627594E-2</v>
      </c>
      <c r="Z28" s="1">
        <v>9.3000002205371857E-2</v>
      </c>
      <c r="AA28" s="1">
        <v>7.1999996900558472E-2</v>
      </c>
      <c r="AB28" s="1">
        <v>9.4999998807907104E-2</v>
      </c>
      <c r="AC28" s="1">
        <v>0.10300000011920929</v>
      </c>
      <c r="AD28" s="1">
        <v>0.10499999672174454</v>
      </c>
      <c r="AE28" s="1">
        <v>9.6000000834465027E-2</v>
      </c>
      <c r="AF28" s="1">
        <v>9.8999999463558197E-2</v>
      </c>
      <c r="AG28" s="1">
        <v>8.5000000894069672E-2</v>
      </c>
      <c r="AH28" s="1">
        <v>9.6000000834465027E-2</v>
      </c>
      <c r="AI28" s="1">
        <v>9.3999996781349182E-2</v>
      </c>
      <c r="AJ28" s="1">
        <v>9.7000002861022949E-2</v>
      </c>
      <c r="AK28" s="1">
        <v>8.3999998867511749E-2</v>
      </c>
      <c r="AL28" s="1">
        <v>7.9000003635883331E-2</v>
      </c>
      <c r="AM28" s="1">
        <v>9.8999999463558197E-2</v>
      </c>
      <c r="AN28" s="1">
        <v>9.0999998152256012E-2</v>
      </c>
      <c r="AO28" s="1">
        <v>9.7000002861022949E-2</v>
      </c>
      <c r="AP28" s="1">
        <v>9.0000003576278687E-2</v>
      </c>
      <c r="AQ28" s="1">
        <v>8.7999999523162842E-2</v>
      </c>
      <c r="AR28" s="1">
        <v>0.10400000214576721</v>
      </c>
      <c r="AS28" s="1">
        <v>9.7000002861022949E-2</v>
      </c>
      <c r="AT28" s="1">
        <v>9.3000002205371857E-2</v>
      </c>
      <c r="AU28" s="1">
        <v>9.8999999463558197E-2</v>
      </c>
      <c r="AV28" s="1">
        <v>8.3999998867511749E-2</v>
      </c>
      <c r="AW28" s="1">
        <v>7.9999998211860657E-2</v>
      </c>
      <c r="AX28" s="1">
        <v>0.10000000149011612</v>
      </c>
      <c r="AY28" s="1">
        <v>8.6000002920627594E-2</v>
      </c>
      <c r="AZ28" s="1">
        <v>9.6000000834465027E-2</v>
      </c>
      <c r="BA28" s="1">
        <v>9.0999998152256012E-2</v>
      </c>
      <c r="BB28" s="1">
        <v>9.4999998807907104E-2</v>
      </c>
      <c r="BC28" s="1">
        <v>8.7999999523162842E-2</v>
      </c>
      <c r="BD28" s="1">
        <v>0.10400000214576721</v>
      </c>
      <c r="BE28" s="1">
        <v>9.0000003576278687E-2</v>
      </c>
      <c r="BF28" s="1">
        <v>9.7000002861022949E-2</v>
      </c>
      <c r="BG28" s="1">
        <v>0.12399999797344208</v>
      </c>
      <c r="BH28" s="1">
        <v>0.11800000071525574</v>
      </c>
      <c r="BI28" s="1">
        <v>0.11900000274181366</v>
      </c>
      <c r="BJ28" s="1">
        <v>9.6000000834465027E-2</v>
      </c>
      <c r="BK28" s="1">
        <v>0.10400000214576721</v>
      </c>
      <c r="BL28" s="1">
        <v>0.10899999737739563</v>
      </c>
      <c r="BM28" s="1">
        <v>0.11599999666213989</v>
      </c>
      <c r="BN28" s="1">
        <v>0.11900000274181366</v>
      </c>
      <c r="BO28" s="1">
        <v>0.10400000214576721</v>
      </c>
      <c r="BP28" s="1">
        <v>0.11500000208616257</v>
      </c>
      <c r="BQ28" s="1">
        <v>0.10499999672174454</v>
      </c>
      <c r="BR28" s="1">
        <v>0.11299999803304672</v>
      </c>
      <c r="BS28" s="1">
        <v>9.7999997437000275E-2</v>
      </c>
      <c r="BT28" s="1">
        <v>0.10000000149011612</v>
      </c>
      <c r="BU28" s="1">
        <v>0.11699999868869781</v>
      </c>
      <c r="BV28">
        <v>2.4000000208616257E-2</v>
      </c>
      <c r="BW28">
        <v>3.2999999821186066E-2</v>
      </c>
      <c r="BX28" s="2">
        <v>0.18799999356269836</v>
      </c>
      <c r="BY28" s="2">
        <v>0.18199999630451202</v>
      </c>
      <c r="BZ28" s="2">
        <v>0.19799999892711639</v>
      </c>
      <c r="CA28" s="2">
        <v>0.19300000369548798</v>
      </c>
      <c r="CB28" s="2">
        <v>0.18500000238418579</v>
      </c>
      <c r="CC28" s="2">
        <v>0.18500000238418579</v>
      </c>
      <c r="CD28" s="2">
        <v>0.18299999833106995</v>
      </c>
      <c r="CE28" s="2">
        <v>0.18700000643730164</v>
      </c>
      <c r="CF28" s="2">
        <v>0.20499999821186066</v>
      </c>
      <c r="CG28" s="2">
        <v>0.17700000107288361</v>
      </c>
      <c r="CH28" s="2">
        <v>0.18799999356269836</v>
      </c>
      <c r="CI28" s="2">
        <v>0.16899999976158142</v>
      </c>
      <c r="CJ28" s="2">
        <v>0.17399999499320984</v>
      </c>
      <c r="CK28" s="2">
        <v>0.18500000238418579</v>
      </c>
      <c r="CL28" s="2">
        <v>0.17900000512599945</v>
      </c>
      <c r="CM28" s="2">
        <v>0.1809999942779541</v>
      </c>
      <c r="CN28" s="2">
        <v>0.18500000238418579</v>
      </c>
      <c r="CO28" s="2">
        <v>0.20299999415874481</v>
      </c>
      <c r="CP28" s="2">
        <v>0.20000000298023224</v>
      </c>
      <c r="CQ28" s="2">
        <v>0.20800000429153442</v>
      </c>
      <c r="CR28" s="2">
        <v>0.17200000584125519</v>
      </c>
      <c r="CS28" s="2">
        <v>0.17700000107288361</v>
      </c>
      <c r="CT28" s="2">
        <v>0.19599999487400055</v>
      </c>
      <c r="CU28" s="2">
        <v>0.18500000238418579</v>
      </c>
      <c r="CV28" s="2">
        <v>0.18899999558925629</v>
      </c>
      <c r="CW28" s="2">
        <v>0.18299999833106995</v>
      </c>
      <c r="CX28" s="2">
        <v>0.20800000429153442</v>
      </c>
      <c r="CY28" s="2">
        <v>0.1809999942779541</v>
      </c>
      <c r="CZ28">
        <v>2.3000000044703484E-2</v>
      </c>
      <c r="DA28">
        <v>2.9999999329447746E-2</v>
      </c>
      <c r="DB28">
        <v>1.3000000268220901E-2</v>
      </c>
      <c r="DC28" t="s">
        <v>453</v>
      </c>
      <c r="DD28">
        <v>3.5000000149011612E-2</v>
      </c>
      <c r="DE28">
        <v>3.9999999105930328E-2</v>
      </c>
      <c r="DF28">
        <v>1.7000000923871994E-2</v>
      </c>
      <c r="DG28">
        <v>6.8999998271465302E-2</v>
      </c>
      <c r="DH28">
        <v>7.1999996900558472E-2</v>
      </c>
      <c r="DI28">
        <v>7.9999998211860657E-2</v>
      </c>
      <c r="DJ28">
        <v>0.10000000149011612</v>
      </c>
      <c r="DK28">
        <v>7.5000002980232239E-2</v>
      </c>
      <c r="DL28">
        <v>7.1999996900558472E-2</v>
      </c>
      <c r="DM28">
        <v>7.9000003635883331E-2</v>
      </c>
      <c r="DN28">
        <v>7.6999999582767487E-2</v>
      </c>
      <c r="DO28">
        <v>7.9000003635883331E-2</v>
      </c>
      <c r="DP28">
        <v>8.9000001549720764E-2</v>
      </c>
      <c r="DQ28">
        <v>7.9000003635883331E-2</v>
      </c>
      <c r="DR28">
        <v>7.2999998927116394E-2</v>
      </c>
      <c r="DS28">
        <v>8.2000002264976501E-2</v>
      </c>
      <c r="DT28">
        <v>8.5000000894069672E-2</v>
      </c>
      <c r="DU28">
        <v>7.1999996900558472E-2</v>
      </c>
      <c r="DV28">
        <v>6.4999997615814209E-2</v>
      </c>
      <c r="DW28">
        <v>7.5999997556209564E-2</v>
      </c>
      <c r="DX28">
        <v>7.4000000953674316E-2</v>
      </c>
      <c r="DY28">
        <v>8.3999998867511749E-2</v>
      </c>
      <c r="DZ28">
        <v>9.0999998152256012E-2</v>
      </c>
      <c r="EA28">
        <v>6.4000003039836884E-2</v>
      </c>
      <c r="EB28">
        <v>6.8000003695487976E-2</v>
      </c>
      <c r="EC28">
        <v>7.1999996900558472E-2</v>
      </c>
      <c r="ED28">
        <v>6.8000003695487976E-2</v>
      </c>
      <c r="EE28">
        <v>1.7000000923871994E-2</v>
      </c>
      <c r="EF28">
        <v>4.1999999433755875E-2</v>
      </c>
      <c r="EG28">
        <v>5.9000000357627869E-2</v>
      </c>
    </row>
    <row r="29" spans="1:137" x14ac:dyDescent="0.2">
      <c r="B29">
        <f t="shared" ref="B29:AG29" si="0">SUM(B3:B28)</f>
        <v>96.716001361608505</v>
      </c>
      <c r="C29">
        <f t="shared" si="0"/>
        <v>97.372999150305986</v>
      </c>
      <c r="D29">
        <f t="shared" si="0"/>
        <v>96.953001014888287</v>
      </c>
      <c r="E29">
        <f t="shared" si="0"/>
        <v>96.612000651657581</v>
      </c>
      <c r="F29">
        <f t="shared" si="0"/>
        <v>96.841001749038696</v>
      </c>
      <c r="G29">
        <f t="shared" si="0"/>
        <v>97.29800146818161</v>
      </c>
      <c r="H29">
        <f t="shared" si="0"/>
        <v>96.795001000165939</v>
      </c>
      <c r="I29">
        <f t="shared" si="0"/>
        <v>97.671998061239719</v>
      </c>
      <c r="J29">
        <f t="shared" si="0"/>
        <v>96.586998254060745</v>
      </c>
      <c r="K29">
        <f t="shared" si="0"/>
        <v>97.09699908643961</v>
      </c>
      <c r="L29">
        <f t="shared" si="0"/>
        <v>96.075998015701771</v>
      </c>
      <c r="M29">
        <f t="shared" si="0"/>
        <v>95.766999617218971</v>
      </c>
      <c r="N29">
        <f t="shared" si="0"/>
        <v>96.71100115031004</v>
      </c>
      <c r="O29">
        <f t="shared" si="0"/>
        <v>96.398999109864235</v>
      </c>
      <c r="P29">
        <f t="shared" si="0"/>
        <v>97.021999850869179</v>
      </c>
      <c r="Q29">
        <f t="shared" si="0"/>
        <v>96.705000646412373</v>
      </c>
      <c r="R29">
        <f t="shared" si="0"/>
        <v>96.368000812828541</v>
      </c>
      <c r="S29">
        <f t="shared" si="0"/>
        <v>96.844998516142368</v>
      </c>
      <c r="T29">
        <f t="shared" si="0"/>
        <v>96.954000547528267</v>
      </c>
      <c r="U29">
        <f t="shared" si="0"/>
        <v>96.888998448848724</v>
      </c>
      <c r="V29">
        <f t="shared" si="0"/>
        <v>96.733000308275223</v>
      </c>
      <c r="W29">
        <f t="shared" si="0"/>
        <v>96.43200197070837</v>
      </c>
      <c r="X29">
        <f t="shared" si="0"/>
        <v>96.729999393224716</v>
      </c>
      <c r="Y29">
        <f t="shared" si="0"/>
        <v>96.588001944124699</v>
      </c>
      <c r="Z29">
        <f t="shared" si="0"/>
        <v>95.803000517189503</v>
      </c>
      <c r="AA29">
        <f t="shared" si="0"/>
        <v>96.458997040987015</v>
      </c>
      <c r="AB29">
        <f t="shared" si="0"/>
        <v>96.243000060319901</v>
      </c>
      <c r="AC29">
        <f t="shared" si="0"/>
        <v>96.58700056374073</v>
      </c>
      <c r="AD29">
        <f t="shared" si="0"/>
        <v>96.02299914509058</v>
      </c>
      <c r="AE29">
        <f t="shared" si="0"/>
        <v>95.85699887573719</v>
      </c>
      <c r="AF29">
        <f t="shared" si="0"/>
        <v>96.52099996060133</v>
      </c>
      <c r="AG29">
        <f t="shared" si="0"/>
        <v>96.336000345647335</v>
      </c>
      <c r="AH29">
        <f t="shared" ref="AH29:BM29" si="1">SUM(AH3:AH28)</f>
        <v>96.660997971892357</v>
      </c>
      <c r="AI29">
        <f t="shared" si="1"/>
        <v>96.896001771092415</v>
      </c>
      <c r="AJ29">
        <f t="shared" si="1"/>
        <v>97.408001452684402</v>
      </c>
      <c r="AK29">
        <f t="shared" si="1"/>
        <v>96.678001530468464</v>
      </c>
      <c r="AL29">
        <f t="shared" si="1"/>
        <v>96.748002238571644</v>
      </c>
      <c r="AM29">
        <f t="shared" si="1"/>
        <v>96.98600097745657</v>
      </c>
      <c r="AN29">
        <f t="shared" si="1"/>
        <v>95.951999701559544</v>
      </c>
      <c r="AO29">
        <f t="shared" si="1"/>
        <v>96.462001025676727</v>
      </c>
      <c r="AP29">
        <f t="shared" si="1"/>
        <v>96.312999993562698</v>
      </c>
      <c r="AQ29">
        <f t="shared" si="1"/>
        <v>96.689999043941498</v>
      </c>
      <c r="AR29">
        <f t="shared" si="1"/>
        <v>96.442000657320023</v>
      </c>
      <c r="AS29">
        <f t="shared" si="1"/>
        <v>97.108001589775085</v>
      </c>
      <c r="AT29">
        <f t="shared" si="1"/>
        <v>96.363997884094715</v>
      </c>
      <c r="AU29">
        <f t="shared" si="1"/>
        <v>96.689000390470028</v>
      </c>
      <c r="AV29">
        <f t="shared" si="1"/>
        <v>96.334000714123249</v>
      </c>
      <c r="AW29">
        <f t="shared" si="1"/>
        <v>96.865998491644859</v>
      </c>
      <c r="AX29">
        <f t="shared" si="1"/>
        <v>96.171997763216496</v>
      </c>
      <c r="AY29">
        <f t="shared" si="1"/>
        <v>96.176999248564243</v>
      </c>
      <c r="AZ29">
        <f t="shared" si="1"/>
        <v>96.376000329852104</v>
      </c>
      <c r="BA29">
        <f t="shared" si="1"/>
        <v>97.167000807821751</v>
      </c>
      <c r="BB29">
        <f t="shared" si="1"/>
        <v>96.226002186536789</v>
      </c>
      <c r="BC29">
        <f t="shared" si="1"/>
        <v>96.801001191139221</v>
      </c>
      <c r="BD29">
        <f t="shared" si="1"/>
        <v>96.420001000165939</v>
      </c>
      <c r="BE29">
        <f t="shared" si="1"/>
        <v>96.16400071978569</v>
      </c>
      <c r="BF29">
        <f t="shared" si="1"/>
        <v>96.647000312805176</v>
      </c>
      <c r="BG29">
        <f t="shared" si="1"/>
        <v>96.692000970244408</v>
      </c>
      <c r="BH29">
        <f t="shared" si="1"/>
        <v>97.026001244783401</v>
      </c>
      <c r="BI29">
        <f t="shared" si="1"/>
        <v>96.512001320719719</v>
      </c>
      <c r="BJ29">
        <f t="shared" si="1"/>
        <v>96.43100206553936</v>
      </c>
      <c r="BK29">
        <f t="shared" si="1"/>
        <v>96.071998745203018</v>
      </c>
      <c r="BL29">
        <f t="shared" si="1"/>
        <v>96.943999797105789</v>
      </c>
      <c r="BM29">
        <f t="shared" si="1"/>
        <v>96.690998375415802</v>
      </c>
      <c r="BN29">
        <f t="shared" ref="BN29:CS29" si="2">SUM(BN3:BN28)</f>
        <v>96.828999623656273</v>
      </c>
      <c r="BO29">
        <f t="shared" si="2"/>
        <v>96.585998177528381</v>
      </c>
      <c r="BP29">
        <f t="shared" si="2"/>
        <v>96.392999641597271</v>
      </c>
      <c r="BQ29">
        <f t="shared" si="2"/>
        <v>96.019001580774784</v>
      </c>
      <c r="BR29">
        <f t="shared" si="2"/>
        <v>96.469997726380825</v>
      </c>
      <c r="BS29">
        <f t="shared" si="2"/>
        <v>96.687999732792377</v>
      </c>
      <c r="BT29">
        <f t="shared" si="2"/>
        <v>96.33000210672617</v>
      </c>
      <c r="BU29">
        <f t="shared" si="2"/>
        <v>96.353000655770302</v>
      </c>
      <c r="BV29">
        <f t="shared" si="2"/>
        <v>96.529001038521528</v>
      </c>
      <c r="BW29">
        <f t="shared" si="2"/>
        <v>96.931000597774982</v>
      </c>
      <c r="BX29">
        <f t="shared" si="2"/>
        <v>96.476999431848526</v>
      </c>
      <c r="BY29">
        <f t="shared" si="2"/>
        <v>97.102001532912254</v>
      </c>
      <c r="BZ29">
        <f t="shared" si="2"/>
        <v>96.509000614285469</v>
      </c>
      <c r="CA29">
        <f t="shared" si="2"/>
        <v>96.048998832702637</v>
      </c>
      <c r="CB29">
        <f t="shared" si="2"/>
        <v>95.778002694249153</v>
      </c>
      <c r="CC29">
        <f t="shared" si="2"/>
        <v>96.548999309539795</v>
      </c>
      <c r="CD29">
        <f t="shared" si="2"/>
        <v>96.268000796437263</v>
      </c>
      <c r="CE29">
        <f t="shared" si="2"/>
        <v>96.884001851081848</v>
      </c>
      <c r="CF29">
        <f t="shared" si="2"/>
        <v>96.499000355601311</v>
      </c>
      <c r="CG29">
        <f t="shared" si="2"/>
        <v>96.688001170754433</v>
      </c>
      <c r="CH29">
        <f t="shared" si="2"/>
        <v>96.742001131176949</v>
      </c>
      <c r="CI29">
        <f t="shared" si="2"/>
        <v>96.54900136590004</v>
      </c>
      <c r="CJ29">
        <f t="shared" si="2"/>
        <v>95.97300186753273</v>
      </c>
      <c r="CK29">
        <f t="shared" si="2"/>
        <v>96.743001908063889</v>
      </c>
      <c r="CL29">
        <f t="shared" si="2"/>
        <v>96.428000465035439</v>
      </c>
      <c r="CM29">
        <f t="shared" si="2"/>
        <v>96.540997833013535</v>
      </c>
      <c r="CN29">
        <f t="shared" si="2"/>
        <v>96.655999809503555</v>
      </c>
      <c r="CO29">
        <f t="shared" si="2"/>
        <v>97.045000150799751</v>
      </c>
      <c r="CP29">
        <f t="shared" si="2"/>
        <v>96.875998005270958</v>
      </c>
      <c r="CQ29">
        <f t="shared" si="2"/>
        <v>96.510999115183949</v>
      </c>
      <c r="CR29">
        <f t="shared" si="2"/>
        <v>97.121998474001884</v>
      </c>
      <c r="CS29">
        <f t="shared" si="2"/>
        <v>96.319001406431198</v>
      </c>
      <c r="CT29">
        <f t="shared" ref="CT29:DD29" si="3">SUM(CT3:CT28)</f>
        <v>96.587999984622002</v>
      </c>
      <c r="CU29">
        <f t="shared" si="3"/>
        <v>96.122999094426632</v>
      </c>
      <c r="CV29">
        <f t="shared" si="3"/>
        <v>96.510999709367752</v>
      </c>
      <c r="CW29">
        <f t="shared" si="3"/>
        <v>96.472998112440109</v>
      </c>
      <c r="CX29">
        <f t="shared" si="3"/>
        <v>96.56799903512001</v>
      </c>
      <c r="CY29">
        <f t="shared" si="3"/>
        <v>96.532998695969582</v>
      </c>
      <c r="CZ29">
        <f t="shared" si="3"/>
        <v>96.9249999653548</v>
      </c>
      <c r="DA29">
        <f t="shared" si="3"/>
        <v>96.627001537010074</v>
      </c>
      <c r="DB29">
        <f t="shared" si="3"/>
        <v>97.286001395434141</v>
      </c>
      <c r="DD29">
        <f t="shared" si="3"/>
        <v>96.22300124540925</v>
      </c>
      <c r="DE29">
        <f t="shared" ref="DE29:EG29" si="4">SUM(DE3:DE28)</f>
        <v>93.450998090207577</v>
      </c>
      <c r="DF29">
        <f t="shared" si="4"/>
        <v>96.180999409407377</v>
      </c>
      <c r="DG29">
        <f t="shared" si="4"/>
        <v>95.15499871224165</v>
      </c>
      <c r="DH29">
        <f t="shared" si="4"/>
        <v>95.699000328779221</v>
      </c>
      <c r="DI29">
        <f t="shared" si="4"/>
        <v>95.692000284790993</v>
      </c>
      <c r="DJ29">
        <f t="shared" si="4"/>
        <v>95.414997972548008</v>
      </c>
      <c r="DK29">
        <f t="shared" si="4"/>
        <v>95.869997933506966</v>
      </c>
      <c r="DL29">
        <f t="shared" si="4"/>
        <v>95.758999615907669</v>
      </c>
      <c r="DM29">
        <f t="shared" si="4"/>
        <v>95.457000620663166</v>
      </c>
      <c r="DN29">
        <f t="shared" si="4"/>
        <v>95.205998279154301</v>
      </c>
      <c r="DO29">
        <f t="shared" si="4"/>
        <v>95.489000625908375</v>
      </c>
      <c r="DP29">
        <f t="shared" si="4"/>
        <v>95.654998376965523</v>
      </c>
      <c r="DQ29">
        <f t="shared" si="4"/>
        <v>95.454999692738056</v>
      </c>
      <c r="DR29">
        <f t="shared" si="4"/>
        <v>95.286001428961754</v>
      </c>
      <c r="DS29">
        <f t="shared" si="4"/>
        <v>95.720999345183372</v>
      </c>
      <c r="DT29">
        <f t="shared" si="4"/>
        <v>95.554000161588192</v>
      </c>
      <c r="DU29">
        <f t="shared" si="4"/>
        <v>95.513999253511429</v>
      </c>
      <c r="DV29">
        <f t="shared" si="4"/>
        <v>95.349999904632568</v>
      </c>
      <c r="DW29">
        <f t="shared" si="4"/>
        <v>95.408999405801296</v>
      </c>
      <c r="DX29">
        <f t="shared" si="4"/>
        <v>96.135999798774719</v>
      </c>
      <c r="DY29">
        <f t="shared" si="4"/>
        <v>95.702000625431538</v>
      </c>
      <c r="DZ29">
        <f t="shared" si="4"/>
        <v>95.362999178469181</v>
      </c>
      <c r="EA29">
        <f t="shared" si="4"/>
        <v>95.299998752772808</v>
      </c>
      <c r="EB29">
        <f t="shared" si="4"/>
        <v>95.614000782370567</v>
      </c>
      <c r="EC29">
        <f t="shared" si="4"/>
        <v>95.693998605012894</v>
      </c>
      <c r="ED29">
        <f t="shared" si="4"/>
        <v>95.149999544024467</v>
      </c>
      <c r="EE29">
        <f t="shared" si="4"/>
        <v>96.084000688046217</v>
      </c>
      <c r="EF29">
        <f t="shared" si="4"/>
        <v>94.240999106317759</v>
      </c>
      <c r="EG29">
        <f t="shared" si="4"/>
        <v>95.546998649835587</v>
      </c>
    </row>
    <row r="30" spans="1:137" x14ac:dyDescent="0.2">
      <c r="B30" t="str">
        <f>IF(B27&lt;0,0,B27)</f>
        <v>.</v>
      </c>
      <c r="C30">
        <f t="shared" ref="C30:BN30" si="5">IF(C27&lt;0,0,C27)</f>
        <v>0</v>
      </c>
      <c r="D30">
        <f t="shared" si="5"/>
        <v>0.13699999451637268</v>
      </c>
      <c r="E30">
        <f t="shared" si="5"/>
        <v>0</v>
      </c>
      <c r="F30">
        <f t="shared" si="5"/>
        <v>0</v>
      </c>
      <c r="G30">
        <f t="shared" si="5"/>
        <v>0.54699999094009399</v>
      </c>
      <c r="H30">
        <f t="shared" si="5"/>
        <v>0.46399998664855957</v>
      </c>
      <c r="I30">
        <f t="shared" si="5"/>
        <v>0.46599999070167542</v>
      </c>
      <c r="J30">
        <f t="shared" si="5"/>
        <v>0</v>
      </c>
      <c r="K30">
        <f t="shared" si="5"/>
        <v>0</v>
      </c>
      <c r="L30">
        <f t="shared" si="5"/>
        <v>0</v>
      </c>
      <c r="M30">
        <f t="shared" si="5"/>
        <v>0</v>
      </c>
      <c r="N30">
        <f t="shared" si="5"/>
        <v>0</v>
      </c>
      <c r="O30">
        <f t="shared" si="5"/>
        <v>0</v>
      </c>
      <c r="P30">
        <f t="shared" si="5"/>
        <v>0</v>
      </c>
      <c r="Q30">
        <f t="shared" si="5"/>
        <v>0</v>
      </c>
      <c r="R30">
        <f t="shared" si="5"/>
        <v>0</v>
      </c>
      <c r="S30">
        <f t="shared" si="5"/>
        <v>0.40400001406669617</v>
      </c>
      <c r="T30">
        <f t="shared" si="5"/>
        <v>0.52899998426437378</v>
      </c>
      <c r="U30">
        <f t="shared" si="5"/>
        <v>0.460999995470047</v>
      </c>
      <c r="V30">
        <f t="shared" si="5"/>
        <v>0</v>
      </c>
      <c r="W30">
        <f t="shared" si="5"/>
        <v>0</v>
      </c>
      <c r="X30">
        <f t="shared" si="5"/>
        <v>0</v>
      </c>
      <c r="Y30">
        <f t="shared" si="5"/>
        <v>0</v>
      </c>
      <c r="Z30">
        <f t="shared" si="5"/>
        <v>0</v>
      </c>
      <c r="AA30">
        <f t="shared" si="5"/>
        <v>0</v>
      </c>
      <c r="AB30">
        <f t="shared" si="5"/>
        <v>0</v>
      </c>
      <c r="AC30">
        <f t="shared" si="5"/>
        <v>0</v>
      </c>
      <c r="AD30">
        <f t="shared" si="5"/>
        <v>0</v>
      </c>
      <c r="AE30">
        <f t="shared" si="5"/>
        <v>0</v>
      </c>
      <c r="AF30">
        <f t="shared" si="5"/>
        <v>0</v>
      </c>
      <c r="AG30">
        <f t="shared" si="5"/>
        <v>0</v>
      </c>
      <c r="AH30">
        <f t="shared" si="5"/>
        <v>0.47900000214576721</v>
      </c>
      <c r="AI30">
        <f t="shared" si="5"/>
        <v>0</v>
      </c>
      <c r="AJ30">
        <f t="shared" si="5"/>
        <v>0.48899999260902405</v>
      </c>
      <c r="AK30">
        <f t="shared" si="5"/>
        <v>0.45100000500679016</v>
      </c>
      <c r="AL30">
        <f t="shared" si="5"/>
        <v>0</v>
      </c>
      <c r="AM30">
        <f t="shared" si="5"/>
        <v>0</v>
      </c>
      <c r="AN30">
        <f t="shared" si="5"/>
        <v>0</v>
      </c>
      <c r="AO30">
        <f t="shared" si="5"/>
        <v>0</v>
      </c>
      <c r="AP30">
        <f t="shared" si="5"/>
        <v>0</v>
      </c>
      <c r="AQ30">
        <f t="shared" si="5"/>
        <v>0.51499998569488525</v>
      </c>
      <c r="AR30">
        <f t="shared" si="5"/>
        <v>0</v>
      </c>
      <c r="AS30">
        <f t="shared" si="5"/>
        <v>0.51200002431869507</v>
      </c>
      <c r="AT30">
        <f t="shared" si="5"/>
        <v>0</v>
      </c>
      <c r="AU30">
        <f t="shared" si="5"/>
        <v>0</v>
      </c>
      <c r="AV30">
        <f t="shared" si="5"/>
        <v>0</v>
      </c>
      <c r="AW30">
        <f t="shared" si="5"/>
        <v>0.4699999988079071</v>
      </c>
      <c r="AX30">
        <f t="shared" si="5"/>
        <v>0</v>
      </c>
      <c r="AY30">
        <f t="shared" si="5"/>
        <v>0</v>
      </c>
      <c r="AZ30">
        <f t="shared" si="5"/>
        <v>0</v>
      </c>
      <c r="BA30">
        <f t="shared" si="5"/>
        <v>0.52100002765655518</v>
      </c>
      <c r="BB30">
        <f t="shared" si="5"/>
        <v>0</v>
      </c>
      <c r="BC30">
        <f t="shared" si="5"/>
        <v>0</v>
      </c>
      <c r="BD30">
        <f t="shared" si="5"/>
        <v>0.55500000715255737</v>
      </c>
      <c r="BE30">
        <f t="shared" si="5"/>
        <v>0</v>
      </c>
      <c r="BF30">
        <f t="shared" si="5"/>
        <v>0</v>
      </c>
      <c r="BG30">
        <f t="shared" si="5"/>
        <v>0</v>
      </c>
      <c r="BH30">
        <f t="shared" si="5"/>
        <v>0</v>
      </c>
      <c r="BI30">
        <f t="shared" si="5"/>
        <v>0</v>
      </c>
      <c r="BJ30">
        <f t="shared" si="5"/>
        <v>0</v>
      </c>
      <c r="BK30">
        <f t="shared" si="5"/>
        <v>0</v>
      </c>
      <c r="BL30">
        <f t="shared" si="5"/>
        <v>0</v>
      </c>
      <c r="BM30">
        <f t="shared" si="5"/>
        <v>0.54100000858306885</v>
      </c>
      <c r="BN30">
        <f t="shared" si="5"/>
        <v>0</v>
      </c>
      <c r="BO30">
        <f t="shared" ref="BO30:DB30" si="6">IF(BO27&lt;0,0,BO27)</f>
        <v>0.49099999666213989</v>
      </c>
      <c r="BP30">
        <f t="shared" si="6"/>
        <v>0</v>
      </c>
      <c r="BQ30">
        <f t="shared" si="6"/>
        <v>0</v>
      </c>
      <c r="BR30">
        <f t="shared" si="6"/>
        <v>0</v>
      </c>
      <c r="BS30">
        <f t="shared" si="6"/>
        <v>0.42500001192092896</v>
      </c>
      <c r="BT30">
        <f t="shared" si="6"/>
        <v>0</v>
      </c>
      <c r="BU30">
        <f t="shared" si="6"/>
        <v>0</v>
      </c>
      <c r="BV30">
        <f t="shared" si="6"/>
        <v>0</v>
      </c>
      <c r="BW30">
        <f t="shared" si="6"/>
        <v>0</v>
      </c>
      <c r="BX30">
        <f t="shared" si="6"/>
        <v>0.18299999833106995</v>
      </c>
      <c r="BY30">
        <f t="shared" si="6"/>
        <v>0.36899998784065247</v>
      </c>
      <c r="BZ30">
        <f t="shared" si="6"/>
        <v>0.31600001454353333</v>
      </c>
      <c r="CA30">
        <f t="shared" si="6"/>
        <v>0.17299999296665192</v>
      </c>
      <c r="CB30">
        <f t="shared" si="6"/>
        <v>0.11900000274181366</v>
      </c>
      <c r="CC30">
        <f t="shared" si="6"/>
        <v>0.25900000333786011</v>
      </c>
      <c r="CD30">
        <f t="shared" si="6"/>
        <v>0.14699999988079071</v>
      </c>
      <c r="CE30">
        <f t="shared" si="6"/>
        <v>0.27900001406669617</v>
      </c>
      <c r="CF30">
        <f t="shared" si="6"/>
        <v>0.32499998807907104</v>
      </c>
      <c r="CG30">
        <f t="shared" si="6"/>
        <v>0.17599999904632568</v>
      </c>
      <c r="CH30">
        <f t="shared" si="6"/>
        <v>0.17700000107288361</v>
      </c>
      <c r="CI30">
        <f t="shared" si="6"/>
        <v>6.7000001668930054E-2</v>
      </c>
      <c r="CJ30">
        <f t="shared" si="6"/>
        <v>0</v>
      </c>
      <c r="CK30">
        <f t="shared" si="6"/>
        <v>0.31600001454353333</v>
      </c>
      <c r="CL30">
        <f t="shared" si="6"/>
        <v>0.21500000357627869</v>
      </c>
      <c r="CM30">
        <f t="shared" si="6"/>
        <v>0.16200000047683716</v>
      </c>
      <c r="CN30">
        <f t="shared" si="6"/>
        <v>0.26600000262260437</v>
      </c>
      <c r="CO30">
        <f t="shared" si="6"/>
        <v>0.34999999403953552</v>
      </c>
      <c r="CP30">
        <f t="shared" si="6"/>
        <v>0.34900000691413879</v>
      </c>
      <c r="CQ30">
        <f t="shared" si="6"/>
        <v>2.0999999716877937E-2</v>
      </c>
      <c r="CR30">
        <f t="shared" si="6"/>
        <v>0.13199999928474426</v>
      </c>
      <c r="CS30">
        <f t="shared" si="6"/>
        <v>0.20200000703334808</v>
      </c>
      <c r="CT30">
        <f t="shared" si="6"/>
        <v>0.18799999356269836</v>
      </c>
      <c r="CU30">
        <f t="shared" si="6"/>
        <v>9.2000000178813934E-2</v>
      </c>
      <c r="CV30">
        <f t="shared" si="6"/>
        <v>0.24899999797344208</v>
      </c>
      <c r="CW30">
        <f t="shared" si="6"/>
        <v>0.33199998736381531</v>
      </c>
      <c r="CX30">
        <f t="shared" si="6"/>
        <v>0.39300000667572021</v>
      </c>
      <c r="CY30">
        <f t="shared" si="6"/>
        <v>0.14699999988079071</v>
      </c>
      <c r="CZ30">
        <f t="shared" si="6"/>
        <v>9.3999996781349182E-2</v>
      </c>
      <c r="DA30">
        <f t="shared" si="6"/>
        <v>0</v>
      </c>
      <c r="DB30">
        <f t="shared" si="6"/>
        <v>0</v>
      </c>
      <c r="DD30">
        <f t="shared" ref="DD30:EG30" si="7">IF(DD27&lt;0,0,DD27)</f>
        <v>0</v>
      </c>
      <c r="DE30">
        <f t="shared" si="7"/>
        <v>0</v>
      </c>
      <c r="DF30">
        <f t="shared" si="7"/>
        <v>0</v>
      </c>
      <c r="DG30">
        <f t="shared" si="7"/>
        <v>0</v>
      </c>
      <c r="DH30">
        <f t="shared" si="7"/>
        <v>0</v>
      </c>
      <c r="DI30">
        <f t="shared" si="7"/>
        <v>0</v>
      </c>
      <c r="DJ30">
        <f t="shared" si="7"/>
        <v>0</v>
      </c>
      <c r="DK30">
        <f t="shared" si="7"/>
        <v>0</v>
      </c>
      <c r="DL30">
        <f t="shared" si="7"/>
        <v>0</v>
      </c>
      <c r="DM30">
        <f t="shared" si="7"/>
        <v>0</v>
      </c>
      <c r="DN30">
        <f t="shared" si="7"/>
        <v>0</v>
      </c>
      <c r="DO30">
        <f t="shared" si="7"/>
        <v>0</v>
      </c>
      <c r="DP30">
        <f t="shared" si="7"/>
        <v>0</v>
      </c>
      <c r="DQ30">
        <f t="shared" si="7"/>
        <v>0</v>
      </c>
      <c r="DR30">
        <f t="shared" si="7"/>
        <v>0</v>
      </c>
      <c r="DS30">
        <f t="shared" si="7"/>
        <v>0</v>
      </c>
      <c r="DT30">
        <f t="shared" si="7"/>
        <v>0</v>
      </c>
      <c r="DU30">
        <f t="shared" si="7"/>
        <v>0</v>
      </c>
      <c r="DV30">
        <f t="shared" si="7"/>
        <v>0</v>
      </c>
      <c r="DW30">
        <f t="shared" si="7"/>
        <v>0</v>
      </c>
      <c r="DX30">
        <f t="shared" si="7"/>
        <v>0</v>
      </c>
      <c r="DY30">
        <f t="shared" si="7"/>
        <v>0</v>
      </c>
      <c r="DZ30">
        <f t="shared" si="7"/>
        <v>0</v>
      </c>
      <c r="EA30">
        <f t="shared" si="7"/>
        <v>0</v>
      </c>
      <c r="EB30">
        <f t="shared" si="7"/>
        <v>0</v>
      </c>
      <c r="EC30">
        <f t="shared" si="7"/>
        <v>0</v>
      </c>
      <c r="ED30">
        <f t="shared" si="7"/>
        <v>0</v>
      </c>
      <c r="EE30">
        <f t="shared" si="7"/>
        <v>0</v>
      </c>
      <c r="EF30">
        <f t="shared" si="7"/>
        <v>0</v>
      </c>
      <c r="EG30">
        <f t="shared" si="7"/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AF661-711D-A246-A80C-2AD7D5772197}">
  <dimension ref="A1:DN103"/>
  <sheetViews>
    <sheetView tabSelected="1" zoomScale="125" workbookViewId="0">
      <pane xSplit="1" ySplit="2" topLeftCell="B19" activePane="bottomRight" state="frozen"/>
      <selection pane="topRight" activeCell="E1" sqref="E1"/>
      <selection pane="bottomLeft" activeCell="A2" sqref="A2"/>
      <selection pane="bottomRight"/>
    </sheetView>
  </sheetViews>
  <sheetFormatPr baseColWidth="10" defaultColWidth="8.83203125" defaultRowHeight="15" x14ac:dyDescent="0.2"/>
  <cols>
    <col min="1" max="1" width="15" bestFit="1" customWidth="1"/>
    <col min="2" max="11" width="8.83203125" customWidth="1"/>
    <col min="24" max="34" width="8.83203125" customWidth="1"/>
    <col min="46" max="69" width="8.83203125" customWidth="1"/>
    <col min="70" max="110" width="8.83203125" hidden="1" customWidth="1"/>
    <col min="111" max="111" width="33.33203125" bestFit="1" customWidth="1"/>
    <col min="112" max="119" width="8.83203125" customWidth="1"/>
    <col min="121" max="121" width="22.33203125" bestFit="1" customWidth="1"/>
    <col min="122" max="122" width="27.1640625" bestFit="1" customWidth="1"/>
    <col min="123" max="123" width="10.1640625" customWidth="1"/>
    <col min="124" max="125" width="7.83203125" bestFit="1" customWidth="1"/>
    <col min="126" max="126" width="10" customWidth="1"/>
    <col min="130" max="144" width="0" hidden="1" customWidth="1"/>
    <col min="145" max="145" width="33.33203125" bestFit="1" customWidth="1"/>
    <col min="146" max="146" width="4.6640625" bestFit="1" customWidth="1"/>
    <col min="147" max="149" width="12.1640625" bestFit="1" customWidth="1"/>
    <col min="150" max="150" width="2.6640625" bestFit="1" customWidth="1"/>
    <col min="151" max="155" width="12.1640625" bestFit="1" customWidth="1"/>
    <col min="156" max="156" width="6.33203125" bestFit="1" customWidth="1"/>
    <col min="157" max="157" width="12.1640625" bestFit="1" customWidth="1"/>
    <col min="158" max="158" width="16.33203125" bestFit="1" customWidth="1"/>
    <col min="159" max="159" width="10.33203125" customWidth="1"/>
    <col min="160" max="168" width="12.1640625" bestFit="1" customWidth="1"/>
    <col min="169" max="169" width="15.83203125" bestFit="1" customWidth="1"/>
    <col min="170" max="170" width="10.33203125" customWidth="1"/>
    <col min="171" max="184" width="12.1640625" bestFit="1" customWidth="1"/>
    <col min="185" max="185" width="7.83203125" bestFit="1" customWidth="1"/>
    <col min="186" max="186" width="7.5" bestFit="1" customWidth="1"/>
    <col min="187" max="190" width="8.6640625" bestFit="1" customWidth="1"/>
    <col min="191" max="191" width="8" bestFit="1" customWidth="1"/>
    <col min="192" max="192" width="7.6640625" bestFit="1" customWidth="1"/>
    <col min="193" max="193" width="5.6640625" bestFit="1" customWidth="1"/>
    <col min="194" max="194" width="10.1640625" bestFit="1" customWidth="1"/>
    <col min="195" max="196" width="5.33203125" bestFit="1" customWidth="1"/>
    <col min="197" max="197" width="12" bestFit="1" customWidth="1"/>
  </cols>
  <sheetData>
    <row r="1" spans="1:118" x14ac:dyDescent="0.2">
      <c r="A1" t="s">
        <v>1744</v>
      </c>
      <c r="DG1" t="s">
        <v>1014</v>
      </c>
      <c r="DH1" t="s">
        <v>1763</v>
      </c>
      <c r="DM1" t="s">
        <v>1756</v>
      </c>
    </row>
    <row r="2" spans="1:118" ht="17" x14ac:dyDescent="0.25">
      <c r="A2" t="s">
        <v>1016</v>
      </c>
      <c r="B2" t="s">
        <v>444</v>
      </c>
      <c r="C2" t="s">
        <v>445</v>
      </c>
      <c r="D2" t="s">
        <v>446</v>
      </c>
      <c r="E2" t="s">
        <v>1750</v>
      </c>
      <c r="F2" t="s">
        <v>1751</v>
      </c>
      <c r="G2" t="s">
        <v>1752</v>
      </c>
      <c r="H2" t="s">
        <v>460</v>
      </c>
      <c r="I2" t="s">
        <v>461</v>
      </c>
      <c r="J2" t="s">
        <v>459</v>
      </c>
      <c r="K2" t="s">
        <v>455</v>
      </c>
      <c r="L2" t="s">
        <v>1753</v>
      </c>
      <c r="M2" t="s">
        <v>1754</v>
      </c>
      <c r="N2" t="s">
        <v>452</v>
      </c>
      <c r="O2" t="s">
        <v>453</v>
      </c>
      <c r="P2" t="s">
        <v>463</v>
      </c>
      <c r="Q2" t="s">
        <v>481</v>
      </c>
      <c r="R2" t="s">
        <v>480</v>
      </c>
      <c r="S2" t="s">
        <v>477</v>
      </c>
      <c r="T2" t="s">
        <v>479</v>
      </c>
      <c r="U2" t="s">
        <v>478</v>
      </c>
      <c r="V2" t="s">
        <v>482</v>
      </c>
      <c r="W2" t="s">
        <v>483</v>
      </c>
      <c r="X2" t="s">
        <v>485</v>
      </c>
      <c r="Y2" t="s">
        <v>484</v>
      </c>
      <c r="Z2" t="s">
        <v>475</v>
      </c>
      <c r="AA2" t="s">
        <v>476</v>
      </c>
      <c r="AB2" t="s">
        <v>486</v>
      </c>
      <c r="AD2" t="s">
        <v>1012</v>
      </c>
      <c r="AE2" t="s">
        <v>1013</v>
      </c>
      <c r="AG2" t="s">
        <v>1015</v>
      </c>
      <c r="AH2" t="s">
        <v>835</v>
      </c>
      <c r="AI2" t="s">
        <v>838</v>
      </c>
      <c r="AJ2" t="s">
        <v>836</v>
      </c>
      <c r="AK2" t="s">
        <v>839</v>
      </c>
      <c r="AL2" t="s">
        <v>36</v>
      </c>
      <c r="AM2" t="s">
        <v>35</v>
      </c>
      <c r="AN2" t="s">
        <v>840</v>
      </c>
      <c r="AO2" t="s">
        <v>841</v>
      </c>
      <c r="AP2" t="s">
        <v>40</v>
      </c>
      <c r="AQ2" t="s">
        <v>35</v>
      </c>
      <c r="AR2" t="s">
        <v>842</v>
      </c>
      <c r="AS2" t="s">
        <v>826</v>
      </c>
      <c r="AT2" t="s">
        <v>37</v>
      </c>
      <c r="AU2" t="s">
        <v>843</v>
      </c>
      <c r="AV2" t="s">
        <v>844</v>
      </c>
      <c r="AW2" t="s">
        <v>842</v>
      </c>
      <c r="AX2" t="s">
        <v>826</v>
      </c>
      <c r="AY2" t="s">
        <v>33</v>
      </c>
      <c r="AZ2" t="s">
        <v>34</v>
      </c>
      <c r="BA2" t="s">
        <v>845</v>
      </c>
      <c r="BB2" t="s">
        <v>846</v>
      </c>
      <c r="BC2" t="s">
        <v>33</v>
      </c>
      <c r="BD2" t="s">
        <v>34</v>
      </c>
      <c r="BE2" t="s">
        <v>32</v>
      </c>
      <c r="BF2" t="s">
        <v>847</v>
      </c>
      <c r="BG2" t="s">
        <v>848</v>
      </c>
      <c r="BH2" t="s">
        <v>849</v>
      </c>
      <c r="BI2" t="s">
        <v>850</v>
      </c>
      <c r="BJ2" t="s">
        <v>30</v>
      </c>
      <c r="BK2" t="s">
        <v>31</v>
      </c>
      <c r="BL2" t="s">
        <v>851</v>
      </c>
      <c r="BM2" t="s">
        <v>852</v>
      </c>
      <c r="BO2" t="s">
        <v>853</v>
      </c>
      <c r="BP2" t="s">
        <v>854</v>
      </c>
      <c r="BR2" t="s">
        <v>886</v>
      </c>
      <c r="BS2" t="s">
        <v>887</v>
      </c>
      <c r="BT2" t="s">
        <v>888</v>
      </c>
      <c r="BU2" t="s">
        <v>889</v>
      </c>
      <c r="BV2" t="s">
        <v>890</v>
      </c>
      <c r="BW2" t="s">
        <v>891</v>
      </c>
      <c r="BX2" t="s">
        <v>892</v>
      </c>
      <c r="BY2" t="s">
        <v>893</v>
      </c>
      <c r="BZ2" t="s">
        <v>894</v>
      </c>
      <c r="CA2" t="s">
        <v>895</v>
      </c>
      <c r="CB2" t="s">
        <v>896</v>
      </c>
      <c r="CC2" t="s">
        <v>897</v>
      </c>
      <c r="CD2" t="s">
        <v>898</v>
      </c>
      <c r="CF2" t="s">
        <v>899</v>
      </c>
      <c r="CG2" t="s">
        <v>900</v>
      </c>
      <c r="CH2" t="s">
        <v>901</v>
      </c>
      <c r="CI2" t="s">
        <v>902</v>
      </c>
      <c r="CJ2" t="s">
        <v>903</v>
      </c>
      <c r="CK2" t="s">
        <v>904</v>
      </c>
      <c r="CL2" t="s">
        <v>905</v>
      </c>
      <c r="CM2" t="s">
        <v>906</v>
      </c>
      <c r="CN2" t="s">
        <v>907</v>
      </c>
      <c r="CO2" t="s">
        <v>908</v>
      </c>
      <c r="CQ2" t="s">
        <v>825</v>
      </c>
      <c r="CR2" t="s">
        <v>826</v>
      </c>
      <c r="CS2" t="s">
        <v>909</v>
      </c>
      <c r="CT2" t="s">
        <v>910</v>
      </c>
      <c r="CU2" t="s">
        <v>911</v>
      </c>
      <c r="CV2" t="s">
        <v>912</v>
      </c>
      <c r="CW2" t="s">
        <v>913</v>
      </c>
      <c r="CX2" t="s">
        <v>999</v>
      </c>
      <c r="CY2" t="s">
        <v>914</v>
      </c>
      <c r="CZ2" t="s">
        <v>915</v>
      </c>
      <c r="DA2" t="s">
        <v>916</v>
      </c>
      <c r="DB2" t="s">
        <v>918</v>
      </c>
      <c r="DC2" t="s">
        <v>917</v>
      </c>
      <c r="DD2" t="s">
        <v>919</v>
      </c>
      <c r="DE2" t="s">
        <v>920</v>
      </c>
      <c r="DF2" t="s">
        <v>921</v>
      </c>
      <c r="DH2" t="s">
        <v>1757</v>
      </c>
      <c r="DI2" t="s">
        <v>1758</v>
      </c>
      <c r="DJ2" t="s">
        <v>1759</v>
      </c>
      <c r="DK2" t="s">
        <v>1760</v>
      </c>
      <c r="DM2" s="38" t="s">
        <v>1761</v>
      </c>
      <c r="DN2" s="34" t="s">
        <v>1762</v>
      </c>
    </row>
    <row r="3" spans="1:118" x14ac:dyDescent="0.2">
      <c r="A3" t="s">
        <v>1017</v>
      </c>
      <c r="B3">
        <v>15</v>
      </c>
      <c r="C3">
        <v>1.4970000350444934E-8</v>
      </c>
      <c r="D3">
        <v>1</v>
      </c>
      <c r="E3" s="8">
        <v>39.852001190185547</v>
      </c>
      <c r="F3" s="8">
        <v>1.9259999990463257</v>
      </c>
      <c r="G3" s="8">
        <v>10.696999549865723</v>
      </c>
      <c r="H3" s="8">
        <v>25.961999893188477</v>
      </c>
      <c r="I3" s="8">
        <v>0.53600001335144043</v>
      </c>
      <c r="J3" s="8">
        <v>4.2430000305175781</v>
      </c>
      <c r="K3" s="8">
        <v>10.060999870300293</v>
      </c>
      <c r="L3" s="8">
        <v>1.7460000514984131</v>
      </c>
      <c r="M3" s="8">
        <v>1.4910000562667847</v>
      </c>
      <c r="N3" s="8">
        <v>-0.16699999570846558</v>
      </c>
      <c r="O3" s="8">
        <v>9.7999997437000275E-2</v>
      </c>
      <c r="P3" s="8">
        <v>96.492996215820312</v>
      </c>
      <c r="Q3" s="8">
        <v>6.3905000686645508</v>
      </c>
      <c r="R3" s="8">
        <v>2.021899938583374</v>
      </c>
      <c r="S3" s="8">
        <v>0.30500000715255737</v>
      </c>
      <c r="T3" s="8">
        <v>0.54280000925064087</v>
      </c>
      <c r="U3" s="8">
        <v>1.7288000583648682</v>
      </c>
      <c r="V3" s="8">
        <v>1.01419997215271</v>
      </c>
      <c r="W3" s="8">
        <v>3.4818000793457031</v>
      </c>
      <c r="X3" s="8">
        <v>0.23229999840259552</v>
      </c>
      <c r="Y3" s="8">
        <v>7.2899997234344482E-2</v>
      </c>
      <c r="Z3" s="8">
        <v>-8.5100002586841583E-2</v>
      </c>
      <c r="AA3" s="8">
        <v>2.669999934732914E-2</v>
      </c>
      <c r="AB3">
        <v>23</v>
      </c>
      <c r="AD3" s="8">
        <f t="shared" ref="AD3:AD29" si="0">V3/(V3+W3)</f>
        <v>0.22557828303731903</v>
      </c>
      <c r="AE3" s="8">
        <f>1-AD3</f>
        <v>0.77442171696268103</v>
      </c>
      <c r="AF3" s="8"/>
      <c r="AG3" s="8"/>
      <c r="AH3" t="s">
        <v>837</v>
      </c>
      <c r="AI3" s="8">
        <v>1.845</v>
      </c>
      <c r="AJ3" s="8">
        <v>98.442000745117667</v>
      </c>
      <c r="AK3" s="8"/>
      <c r="AL3" s="8">
        <v>6.391</v>
      </c>
      <c r="AM3" s="8">
        <v>1.609</v>
      </c>
      <c r="AN3" s="8">
        <v>8</v>
      </c>
      <c r="AO3" s="8"/>
      <c r="AP3" s="8">
        <v>0.23200000000000001</v>
      </c>
      <c r="AQ3" s="8">
        <v>0.41199999999999998</v>
      </c>
      <c r="AR3" s="8"/>
      <c r="AS3" s="8">
        <v>3.3410000000000002</v>
      </c>
      <c r="AT3" s="8">
        <v>1.014</v>
      </c>
      <c r="AU3" s="8">
        <v>4.9990000000000006</v>
      </c>
      <c r="AV3" s="8"/>
      <c r="AW3" s="8">
        <v>7.2999999999999995E-2</v>
      </c>
      <c r="AX3" s="8">
        <v>0.14099999999999999</v>
      </c>
      <c r="AY3" s="8">
        <v>1.7290000000000001</v>
      </c>
      <c r="AZ3" s="8">
        <v>5.8000000000000003E-2</v>
      </c>
      <c r="BA3" s="8">
        <v>2.0009999999999999</v>
      </c>
      <c r="BB3" s="8" t="s">
        <v>19</v>
      </c>
      <c r="BC3" s="8">
        <v>0</v>
      </c>
      <c r="BD3" s="8">
        <v>0.48499999999999999</v>
      </c>
      <c r="BE3" s="8">
        <v>0.30499999999999999</v>
      </c>
      <c r="BF3" s="8">
        <v>0.79</v>
      </c>
      <c r="BG3" s="8">
        <v>22</v>
      </c>
      <c r="BH3" s="8"/>
      <c r="BI3" s="8">
        <v>1.9730000000000001</v>
      </c>
      <c r="BJ3" s="8" t="s">
        <v>19</v>
      </c>
      <c r="BK3" s="8">
        <v>2.7E-2</v>
      </c>
      <c r="BL3" s="8">
        <v>2</v>
      </c>
      <c r="BM3" s="8">
        <v>15.79</v>
      </c>
      <c r="BN3" s="8"/>
      <c r="BO3">
        <f t="shared" ref="BO3:BO34" si="1">AQ3+2*AP3</f>
        <v>0.876</v>
      </c>
      <c r="BP3" s="8">
        <f t="shared" ref="BP3:BP34" si="2">BD3+BE3+2*BC3</f>
        <v>0.79</v>
      </c>
      <c r="BQ3" s="8"/>
      <c r="BR3" s="39">
        <f t="shared" ref="BR3:BR34" si="3">16/BM3</f>
        <v>1.013299556681444</v>
      </c>
      <c r="BS3" s="39">
        <f t="shared" ref="BS3:BS34" si="4">8/AL3</f>
        <v>1.2517602879048662</v>
      </c>
      <c r="BT3" s="39">
        <f t="shared" ref="BT3:BT34" si="5">15/(BM3-BD3-BE3)</f>
        <v>1</v>
      </c>
      <c r="BU3" s="39">
        <f t="shared" ref="BU3:BU34" si="6">2/AY3</f>
        <v>1.156737998843262</v>
      </c>
      <c r="BV3" s="39">
        <v>1</v>
      </c>
      <c r="BW3" s="39">
        <f t="shared" ref="BW3:BW34" si="7">8/(Q3+R3)</f>
        <v>0.95097712818070812</v>
      </c>
      <c r="BX3" s="39">
        <f t="shared" ref="BX3:BX34" si="8">15/(BM3-S3)</f>
        <v>0.96867936757691542</v>
      </c>
      <c r="BY3" s="39">
        <f t="shared" ref="BY3:BY34" si="9">12.9/(BM3-SUM(S3:U3))</f>
        <v>0.97628165899728259</v>
      </c>
      <c r="BZ3" s="39">
        <f t="shared" ref="BZ3:BZ34" si="10">36/(46+R3+Q3+X3)</f>
        <v>0.65880131094648575</v>
      </c>
      <c r="CA3" s="39">
        <f t="shared" ref="CA3:CA34" si="11">1-(W3/46)</f>
        <v>0.92430869392726733</v>
      </c>
      <c r="CB3" s="39">
        <f>MIN(BR3:BV3)</f>
        <v>1</v>
      </c>
      <c r="CC3" s="39">
        <f>MAX(BW3:CA3)</f>
        <v>0.97628165899728259</v>
      </c>
      <c r="CD3" s="39">
        <f>IF(OR(CB3&gt;1,CC3&gt;1),1,(CB3+CC3)/2)</f>
        <v>0.98814082949864135</v>
      </c>
      <c r="CE3" s="39"/>
      <c r="CF3" s="39">
        <f t="shared" ref="CF3:CF34" si="12">Q3*$CD3</f>
        <v>6.3147140387613137</v>
      </c>
      <c r="CG3" s="39">
        <f t="shared" ref="CG3:CG34" si="13">R3*$CD3</f>
        <v>1.9979218824750271</v>
      </c>
      <c r="CH3" s="39">
        <f t="shared" ref="CH3:CH34" si="14">S3*$CD3</f>
        <v>0.30138296006481957</v>
      </c>
      <c r="CI3" s="39">
        <f t="shared" ref="CI3:CI34" si="15">T3*$CD3</f>
        <v>0.53636285139279849</v>
      </c>
      <c r="CJ3" s="39">
        <f t="shared" ref="CJ3:CJ34" si="16">U3*$CD3</f>
        <v>1.7082979237099605</v>
      </c>
      <c r="CK3" s="39">
        <f t="shared" ref="CK3:CK34" si="17">V3*$CD3</f>
        <v>1.0021724017604778</v>
      </c>
      <c r="CL3" s="39">
        <f t="shared" ref="CL3:CL34" si="18">W3*$CD3</f>
        <v>3.4405088185530985</v>
      </c>
      <c r="CM3" s="39">
        <f t="shared" ref="CM3:CM34" si="19">X3*$CD3</f>
        <v>0.2295451131140738</v>
      </c>
      <c r="CN3" s="39">
        <f t="shared" ref="CN3:CN34" si="20">Y3*$CD3</f>
        <v>7.2035463737593813E-2</v>
      </c>
      <c r="CO3" s="39">
        <f>SUM(CF3:CN3)</f>
        <v>15.602941453569162</v>
      </c>
      <c r="CP3" s="39"/>
      <c r="CQ3" s="39">
        <f t="shared" ref="CQ3:CQ29" si="21">46*(1-CD3)</f>
        <v>0.54552184306249796</v>
      </c>
      <c r="CR3" s="39">
        <f t="shared" ref="CR3:CR29" si="22">CL3-CQ3</f>
        <v>2.8949869754906006</v>
      </c>
      <c r="CS3" s="39">
        <f>CF3+CG3+CM3+CQ3+CR3+CK3+CN3-13</f>
        <v>5.6897718401582864E-2</v>
      </c>
      <c r="CT3" s="39">
        <f>(CF3-4)/4</f>
        <v>0.57867850969032841</v>
      </c>
      <c r="CU3" s="39">
        <f>(8-CF3)/4</f>
        <v>0.42132149030967159</v>
      </c>
      <c r="CV3" s="39">
        <f>(CF3+CG3-8)/2</f>
        <v>0.15631796061817038</v>
      </c>
      <c r="CW3" s="39">
        <f>CH3</f>
        <v>0.30138296006481957</v>
      </c>
      <c r="CX3" s="39">
        <f>3-SUM(CH3:CJ3)-CS3</f>
        <v>0.39705854643083871</v>
      </c>
      <c r="CY3" s="39">
        <f>CJ3+CI3+CS3-2</f>
        <v>0.30155849350434183</v>
      </c>
      <c r="CZ3" s="39">
        <f>(2-CJ3-CS3)/2</f>
        <v>0.11740217894422833</v>
      </c>
      <c r="DA3" s="39">
        <f>CJ3/2</f>
        <v>0.85414896185498024</v>
      </c>
      <c r="DB3" s="39">
        <v>0.78020974589820424</v>
      </c>
      <c r="DC3" s="39">
        <v>0.20896260053991367</v>
      </c>
      <c r="DD3" s="39">
        <f>27*CZ3*CT3*DC3/(64*DA3*CU3*DB3)</f>
        <v>2.1330806016594806E-2</v>
      </c>
      <c r="DE3" t="b">
        <f>DB3&gt;0.5</f>
        <v>1</v>
      </c>
      <c r="DF3">
        <f>IF(DE3,3,12*(2*DB3-1)+3)</f>
        <v>3</v>
      </c>
      <c r="DH3" s="14">
        <f t="shared" ref="DH3:DH34" si="23">(78.44+$DF3-33.6*$CZ3-(66.8-2.92*5)*$CV3+78.5*$CU3+9.4*$CY3)/(0.0721-0.0083144*LOG($DD3))-273.15</f>
        <v>950.71131990846436</v>
      </c>
      <c r="DI3" s="14">
        <f t="shared" ref="DI3:DI34" si="24">(78.44+$DF3-33.6*$CZ3-(66.8-2.92*6)*$CV3+78.5*$CU3+9.4*$CY3)/(0.0721-0.0083144*LOG($DD3))-273.15</f>
        <v>956.01927337071368</v>
      </c>
      <c r="DJ3" s="14">
        <f t="shared" ref="DJ3:DJ34" si="25">(78.44+$DF3-33.6*$CZ3-(66.8-2.92*7)*$CV3+78.5*$CU3+9.4*$CY3)/(0.0721-0.0083144*LOG($DD3))-273.15</f>
        <v>961.32722683296345</v>
      </c>
      <c r="DK3" s="14">
        <f t="shared" ref="DK3:DK34" si="26">(78.44+$DF3-33.6*$CZ3-(66.8-2.92*8)*$CV3+78.5*$CU3+9.4*$CY3)/(0.0721-0.0083144*LOG($DD3))-273.15</f>
        <v>966.63518029521322</v>
      </c>
      <c r="DL3" s="14"/>
      <c r="DM3" s="15">
        <f t="shared" ref="DM3:DM34" si="27">5.03*R3-3.53</f>
        <v>6.6401566910743721</v>
      </c>
      <c r="DN3" s="15">
        <f t="shared" ref="DN3:DN34" si="28">(78.44+$DF3-33.6*$CZ3-(66.8-2.92*DM3)*$CV3+78.5*$CU3+9.4*$CY3)/(0.0721-0.0083144*LOG($DD3))-273.15</f>
        <v>959.41719529548425</v>
      </c>
    </row>
    <row r="4" spans="1:118" x14ac:dyDescent="0.2">
      <c r="A4" t="s">
        <v>1018</v>
      </c>
      <c r="B4">
        <v>15</v>
      </c>
      <c r="C4">
        <v>1.4979999463093918E-8</v>
      </c>
      <c r="D4">
        <v>1</v>
      </c>
      <c r="E4" s="8">
        <v>39.830001831054688</v>
      </c>
      <c r="F4" s="8">
        <v>1.9170000553131104</v>
      </c>
      <c r="G4" s="8">
        <v>10.795999526977539</v>
      </c>
      <c r="H4" s="8">
        <v>25.898000717163086</v>
      </c>
      <c r="I4" s="8">
        <v>0.50199997425079346</v>
      </c>
      <c r="J4" s="8">
        <v>4.375</v>
      </c>
      <c r="K4" s="8">
        <v>10.050999641418457</v>
      </c>
      <c r="L4" s="8">
        <v>1.8919999599456787</v>
      </c>
      <c r="M4" s="8">
        <v>1.4830000400543213</v>
      </c>
      <c r="N4" s="8">
        <v>-0.25499999523162842</v>
      </c>
      <c r="O4" s="8">
        <v>9.7000002861022949E-2</v>
      </c>
      <c r="P4" s="8">
        <v>96.671012878417969</v>
      </c>
      <c r="Q4" s="8">
        <v>6.3710999488830566</v>
      </c>
      <c r="R4" s="8">
        <v>2.0355000495910645</v>
      </c>
      <c r="S4" s="8">
        <v>0.30259999632835388</v>
      </c>
      <c r="T4" s="8">
        <v>0.58689999580383301</v>
      </c>
      <c r="U4" s="8">
        <v>1.7226999998092651</v>
      </c>
      <c r="V4" s="8">
        <v>1.0433000326156616</v>
      </c>
      <c r="W4" s="8">
        <v>3.4644999504089355</v>
      </c>
      <c r="X4" s="8">
        <v>0.23059999942779541</v>
      </c>
      <c r="Y4" s="8">
        <v>6.8000003695487976E-2</v>
      </c>
      <c r="Z4" s="8">
        <v>-0.12939999997615814</v>
      </c>
      <c r="AA4" s="8">
        <v>2.630000002682209E-2</v>
      </c>
      <c r="AB4">
        <v>23</v>
      </c>
      <c r="AD4" s="8">
        <f t="shared" si="0"/>
        <v>0.23144328420615479</v>
      </c>
      <c r="AE4" s="8">
        <f t="shared" ref="AE4:AE54" si="29">1-AD4</f>
        <v>0.76855671579384521</v>
      </c>
      <c r="AF4" s="8"/>
      <c r="AG4" s="8"/>
      <c r="AH4" t="s">
        <v>837</v>
      </c>
      <c r="AI4" s="8">
        <v>1.85</v>
      </c>
      <c r="AJ4" s="8">
        <v>98.671001057624821</v>
      </c>
      <c r="AK4" s="8"/>
      <c r="AL4" s="8">
        <v>6.3710000000000004</v>
      </c>
      <c r="AM4" s="8">
        <v>1.629</v>
      </c>
      <c r="AN4" s="8">
        <v>8</v>
      </c>
      <c r="AO4" s="8"/>
      <c r="AP4" s="8">
        <v>0.23100000000000001</v>
      </c>
      <c r="AQ4" s="8">
        <v>0.40699999999999997</v>
      </c>
      <c r="AR4" s="8"/>
      <c r="AS4" s="8">
        <v>3.319</v>
      </c>
      <c r="AT4" s="8">
        <v>1.0429999999999999</v>
      </c>
      <c r="AU4" s="8">
        <v>5</v>
      </c>
      <c r="AV4" s="8"/>
      <c r="AW4" s="8">
        <v>6.8000000000000005E-2</v>
      </c>
      <c r="AX4" s="8">
        <v>0.14499999999999999</v>
      </c>
      <c r="AY4" s="8">
        <v>1.7230000000000001</v>
      </c>
      <c r="AZ4" s="8">
        <v>6.4000000000000001E-2</v>
      </c>
      <c r="BA4" s="8">
        <v>2</v>
      </c>
      <c r="BB4" s="8" t="s">
        <v>19</v>
      </c>
      <c r="BC4" s="8">
        <v>0</v>
      </c>
      <c r="BD4" s="8">
        <v>0.52300000000000002</v>
      </c>
      <c r="BE4" s="8">
        <v>0.30299999999999999</v>
      </c>
      <c r="BF4" s="8">
        <v>0.82600000000000007</v>
      </c>
      <c r="BG4" s="8">
        <v>22</v>
      </c>
      <c r="BH4" s="8"/>
      <c r="BI4" s="8">
        <v>1.974</v>
      </c>
      <c r="BJ4" s="8" t="s">
        <v>19</v>
      </c>
      <c r="BK4" s="8">
        <v>2.5999999999999999E-2</v>
      </c>
      <c r="BL4" s="8">
        <v>2</v>
      </c>
      <c r="BM4" s="8">
        <v>15.826000000000001</v>
      </c>
      <c r="BN4" s="8"/>
      <c r="BO4">
        <f t="shared" si="1"/>
        <v>0.86899999999999999</v>
      </c>
      <c r="BP4" s="8">
        <f t="shared" si="2"/>
        <v>0.82600000000000007</v>
      </c>
      <c r="BQ4" s="8"/>
      <c r="BR4" s="39">
        <f t="shared" si="3"/>
        <v>1.0109945659042083</v>
      </c>
      <c r="BS4" s="39">
        <f t="shared" si="4"/>
        <v>1.2556898446083817</v>
      </c>
      <c r="BT4" s="39">
        <f t="shared" si="5"/>
        <v>1</v>
      </c>
      <c r="BU4" s="39">
        <f t="shared" si="6"/>
        <v>1.1607661056297156</v>
      </c>
      <c r="BV4" s="39">
        <v>1</v>
      </c>
      <c r="BW4" s="39">
        <f t="shared" si="7"/>
        <v>0.95163324072182298</v>
      </c>
      <c r="BX4" s="39">
        <f t="shared" si="8"/>
        <v>0.9662831593885457</v>
      </c>
      <c r="BY4" s="39">
        <f t="shared" si="9"/>
        <v>0.97625209948181635</v>
      </c>
      <c r="BZ4" s="39">
        <f t="shared" si="10"/>
        <v>0.65889174411174822</v>
      </c>
      <c r="CA4" s="39">
        <f t="shared" si="11"/>
        <v>0.92468478368676221</v>
      </c>
      <c r="CB4" s="39">
        <f t="shared" ref="CB4:CB54" si="30">MIN(BR4:BV4)</f>
        <v>1</v>
      </c>
      <c r="CC4" s="39">
        <f t="shared" ref="CC4:CC54" si="31">MAX(BW4:CA4)</f>
        <v>0.97625209948181635</v>
      </c>
      <c r="CD4" s="39">
        <f t="shared" ref="CD4:CD54" si="32">IF(OR(CB4&gt;1,CC4&gt;1),1,(CB4+CC4)/2)</f>
        <v>0.98812604974090812</v>
      </c>
      <c r="CE4" s="39"/>
      <c r="CF4" s="39">
        <f t="shared" si="12"/>
        <v>6.295449824994316</v>
      </c>
      <c r="CG4" s="39">
        <f t="shared" si="13"/>
        <v>2.0113306232498411</v>
      </c>
      <c r="CH4" s="39">
        <f t="shared" si="14"/>
        <v>0.29900693902354963</v>
      </c>
      <c r="CI4" s="39">
        <f t="shared" si="15"/>
        <v>0.57993117444659703</v>
      </c>
      <c r="CJ4" s="39">
        <f t="shared" si="16"/>
        <v>1.7022447457001924</v>
      </c>
      <c r="CK4" s="39">
        <f t="shared" si="17"/>
        <v>1.0309119399230744</v>
      </c>
      <c r="CL4" s="39">
        <f t="shared" si="18"/>
        <v>3.4233626503251537</v>
      </c>
      <c r="CM4" s="39">
        <f t="shared" si="19"/>
        <v>0.22786186650484316</v>
      </c>
      <c r="CN4" s="39">
        <f t="shared" si="20"/>
        <v>6.719257503398969E-2</v>
      </c>
      <c r="CO4" s="39">
        <f t="shared" ref="CO4:CO54" si="33">SUM(CF4:CN4)</f>
        <v>15.637292339201558</v>
      </c>
      <c r="CP4" s="39"/>
      <c r="CQ4" s="39">
        <f t="shared" si="21"/>
        <v>0.54620171191822653</v>
      </c>
      <c r="CR4" s="39">
        <f t="shared" si="22"/>
        <v>2.8771609384069272</v>
      </c>
      <c r="CS4" s="39">
        <f t="shared" ref="CS4:CS54" si="34">CF4+CG4+CM4+CQ4+CR4+CK4+CN4-13</f>
        <v>5.6109480031221182E-2</v>
      </c>
      <c r="CT4" s="39">
        <f t="shared" ref="CT4:CT54" si="35">(CF4-4)/4</f>
        <v>0.57386245624857901</v>
      </c>
      <c r="CU4" s="39">
        <f t="shared" ref="CU4:CU54" si="36">(8-CF4)/4</f>
        <v>0.42613754375142099</v>
      </c>
      <c r="CV4" s="39">
        <f t="shared" ref="CV4:CV54" si="37">(CF4+CG4-8)/2</f>
        <v>0.15339022412207903</v>
      </c>
      <c r="CW4" s="39">
        <f t="shared" ref="CW4:CW54" si="38">CH4</f>
        <v>0.29900693902354963</v>
      </c>
      <c r="CX4" s="39">
        <f t="shared" ref="CX4:CX54" si="39">3-SUM(CH4:CJ4)-CS4</f>
        <v>0.36270766079843986</v>
      </c>
      <c r="CY4" s="39">
        <f t="shared" ref="CY4:CY54" si="40">CJ4+CI4+CS4-2</f>
        <v>0.33828540017801068</v>
      </c>
      <c r="CZ4" s="39">
        <f t="shared" ref="CZ4:CZ54" si="41">(2-CJ4-CS4)/2</f>
        <v>0.12082288713429323</v>
      </c>
      <c r="DA4" s="39">
        <f t="shared" ref="DA4:DA54" si="42">CJ4/2</f>
        <v>0.85112237285009618</v>
      </c>
      <c r="DB4" s="39">
        <v>0.78020974589820424</v>
      </c>
      <c r="DC4" s="39">
        <v>0.20896260053991367</v>
      </c>
      <c r="DD4" s="39">
        <f t="shared" ref="DD4:DD54" si="43">27*CZ4*CT4*DC4/(64*DA4*CU4*DB4)</f>
        <v>2.1600121836674525E-2</v>
      </c>
      <c r="DE4" t="b">
        <f t="shared" ref="DE4:DE54" si="44">DB4&gt;0.5</f>
        <v>1</v>
      </c>
      <c r="DF4">
        <f t="shared" ref="DF4:DF54" si="45">IF(DE4,3,12*(2*DB4-1)+3)</f>
        <v>3</v>
      </c>
      <c r="DH4" s="14">
        <f t="shared" si="23"/>
        <v>960.212783200741</v>
      </c>
      <c r="DI4" s="14">
        <f t="shared" si="24"/>
        <v>965.42406756074854</v>
      </c>
      <c r="DJ4" s="14">
        <f t="shared" si="25"/>
        <v>970.63535192075608</v>
      </c>
      <c r="DK4" s="14">
        <f t="shared" si="26"/>
        <v>975.84663628076316</v>
      </c>
      <c r="DL4" s="14"/>
      <c r="DM4" s="15">
        <f t="shared" si="27"/>
        <v>6.7085652494430548</v>
      </c>
      <c r="DN4" s="15">
        <f t="shared" si="28"/>
        <v>969.11660256321591</v>
      </c>
    </row>
    <row r="5" spans="1:118" x14ac:dyDescent="0.2">
      <c r="A5" t="s">
        <v>1019</v>
      </c>
      <c r="B5">
        <v>15</v>
      </c>
      <c r="C5">
        <v>1.4970000350444934E-8</v>
      </c>
      <c r="D5">
        <v>1</v>
      </c>
      <c r="E5" s="8">
        <v>39.854000091552734</v>
      </c>
      <c r="F5" s="8">
        <v>1.8589999675750732</v>
      </c>
      <c r="G5" s="8">
        <v>10.85200023651123</v>
      </c>
      <c r="H5" s="8">
        <v>25.988000869750977</v>
      </c>
      <c r="I5" s="8">
        <v>0.49000000953674316</v>
      </c>
      <c r="J5" s="8">
        <v>4.3920001983642578</v>
      </c>
      <c r="K5" s="8">
        <v>10.243000030517578</v>
      </c>
      <c r="L5" s="8">
        <v>1.534000039100647</v>
      </c>
      <c r="M5" s="8">
        <v>1.437000036239624</v>
      </c>
      <c r="N5" s="8">
        <v>0.54699999094009399</v>
      </c>
      <c r="O5" s="8">
        <v>0.10199999809265137</v>
      </c>
      <c r="P5" s="8">
        <v>97.044998168945312</v>
      </c>
      <c r="Q5" s="8">
        <v>6.3758997917175293</v>
      </c>
      <c r="R5" s="8">
        <v>2.046299934387207</v>
      </c>
      <c r="S5" s="8">
        <v>0.29319998621940613</v>
      </c>
      <c r="T5" s="8">
        <v>0.47600001096725464</v>
      </c>
      <c r="U5" s="8">
        <v>1.7558000087738037</v>
      </c>
      <c r="V5" s="8">
        <v>1.0473999977111816</v>
      </c>
      <c r="W5" s="8">
        <v>3.4770998954772949</v>
      </c>
      <c r="X5" s="8">
        <v>0.22370000183582306</v>
      </c>
      <c r="Y5" s="8">
        <v>6.6399998962879181E-2</v>
      </c>
      <c r="Z5" s="8">
        <v>0.27320000529289246</v>
      </c>
      <c r="AA5" s="8">
        <v>2.7300000190734863E-2</v>
      </c>
      <c r="AB5">
        <v>23</v>
      </c>
      <c r="AD5" s="8">
        <f t="shared" si="0"/>
        <v>0.23149519779810729</v>
      </c>
      <c r="AE5" s="8">
        <f t="shared" si="29"/>
        <v>0.76850480220189277</v>
      </c>
      <c r="AF5" s="8"/>
      <c r="AG5" s="8"/>
      <c r="AH5" t="s">
        <v>837</v>
      </c>
      <c r="AI5" s="8">
        <v>1.589</v>
      </c>
      <c r="AJ5" s="8">
        <v>98.638000588893888</v>
      </c>
      <c r="AK5" s="8"/>
      <c r="AL5" s="8">
        <v>6.3760000000000003</v>
      </c>
      <c r="AM5" s="8">
        <v>1.6240000000000001</v>
      </c>
      <c r="AN5" s="8">
        <v>8</v>
      </c>
      <c r="AO5" s="8"/>
      <c r="AP5" s="8">
        <v>0.224</v>
      </c>
      <c r="AQ5" s="8">
        <v>0.42199999999999999</v>
      </c>
      <c r="AR5" s="8"/>
      <c r="AS5" s="8">
        <v>3.3069999999999999</v>
      </c>
      <c r="AT5" s="8">
        <v>1.0469999999999999</v>
      </c>
      <c r="AU5" s="8">
        <v>5</v>
      </c>
      <c r="AV5" s="8"/>
      <c r="AW5" s="8">
        <v>6.6000000000000003E-2</v>
      </c>
      <c r="AX5" s="8">
        <v>0.17</v>
      </c>
      <c r="AY5" s="8">
        <v>1.756</v>
      </c>
      <c r="AZ5" s="8">
        <v>7.0000000000000001E-3</v>
      </c>
      <c r="BA5" s="8">
        <v>1.9989999999999999</v>
      </c>
      <c r="BB5" s="8" t="s">
        <v>19</v>
      </c>
      <c r="BC5" s="8">
        <v>0</v>
      </c>
      <c r="BD5" s="8">
        <v>0.46800000000000003</v>
      </c>
      <c r="BE5" s="8">
        <v>0.29299999999999998</v>
      </c>
      <c r="BF5" s="8">
        <v>0.76100000000000001</v>
      </c>
      <c r="BG5" s="8">
        <v>22</v>
      </c>
      <c r="BH5" s="8"/>
      <c r="BI5" s="8">
        <v>1.696</v>
      </c>
      <c r="BJ5" s="8">
        <v>0.27700000000000002</v>
      </c>
      <c r="BK5" s="8">
        <v>2.8000000000000001E-2</v>
      </c>
      <c r="BL5" s="8">
        <v>2.0009999999999999</v>
      </c>
      <c r="BM5" s="8">
        <v>15.76</v>
      </c>
      <c r="BN5" s="8"/>
      <c r="BO5">
        <f t="shared" si="1"/>
        <v>0.87</v>
      </c>
      <c r="BP5" s="8">
        <f t="shared" si="2"/>
        <v>0.76100000000000001</v>
      </c>
      <c r="BQ5" s="8"/>
      <c r="BR5" s="39">
        <f t="shared" si="3"/>
        <v>1.015228426395939</v>
      </c>
      <c r="BS5" s="39">
        <f t="shared" si="4"/>
        <v>1.2547051442910915</v>
      </c>
      <c r="BT5" s="39">
        <f t="shared" si="5"/>
        <v>1.0000666711114075</v>
      </c>
      <c r="BU5" s="39">
        <f t="shared" si="6"/>
        <v>1.1389521640091116</v>
      </c>
      <c r="BV5" s="39">
        <v>1</v>
      </c>
      <c r="BW5" s="39">
        <f t="shared" si="7"/>
        <v>0.94987061102384907</v>
      </c>
      <c r="BX5" s="39">
        <f t="shared" si="8"/>
        <v>0.9698192248322417</v>
      </c>
      <c r="BY5" s="39">
        <f t="shared" si="9"/>
        <v>0.97468832684621043</v>
      </c>
      <c r="BZ5" s="39">
        <f t="shared" si="10"/>
        <v>0.65878684730655335</v>
      </c>
      <c r="CA5" s="39">
        <f t="shared" si="11"/>
        <v>0.92441087183745008</v>
      </c>
      <c r="CB5" s="39">
        <f t="shared" si="30"/>
        <v>1</v>
      </c>
      <c r="CC5" s="39">
        <f t="shared" si="31"/>
        <v>0.97468832684621043</v>
      </c>
      <c r="CD5" s="39">
        <f t="shared" si="32"/>
        <v>0.98734416342310527</v>
      </c>
      <c r="CE5" s="39"/>
      <c r="CF5" s="39">
        <f t="shared" si="12"/>
        <v>6.2952074459228955</v>
      </c>
      <c r="CG5" s="39">
        <f t="shared" si="13"/>
        <v>2.0204022968302922</v>
      </c>
      <c r="CH5" s="39">
        <f t="shared" si="14"/>
        <v>0.28948929510946553</v>
      </c>
      <c r="CI5" s="39">
        <f t="shared" si="15"/>
        <v>0.46997583261785297</v>
      </c>
      <c r="CJ5" s="39">
        <f t="shared" si="16"/>
        <v>1.7335788908010521</v>
      </c>
      <c r="CK5" s="39">
        <f t="shared" si="17"/>
        <v>1.0341442745095091</v>
      </c>
      <c r="CL5" s="39">
        <f t="shared" si="18"/>
        <v>3.4330942874385966</v>
      </c>
      <c r="CM5" s="39">
        <f t="shared" si="19"/>
        <v>0.22086889117033784</v>
      </c>
      <c r="CN5" s="39">
        <f t="shared" si="20"/>
        <v>6.5559651427298998E-2</v>
      </c>
      <c r="CO5" s="39">
        <f t="shared" si="33"/>
        <v>15.562320865827301</v>
      </c>
      <c r="CP5" s="39"/>
      <c r="CQ5" s="39">
        <f t="shared" si="21"/>
        <v>0.58216848253715758</v>
      </c>
      <c r="CR5" s="39">
        <f t="shared" si="22"/>
        <v>2.850925804901439</v>
      </c>
      <c r="CS5" s="39">
        <f t="shared" si="34"/>
        <v>6.9276847298930022E-2</v>
      </c>
      <c r="CT5" s="39">
        <f t="shared" si="35"/>
        <v>0.57380186148072387</v>
      </c>
      <c r="CU5" s="39">
        <f t="shared" si="36"/>
        <v>0.42619813851927613</v>
      </c>
      <c r="CV5" s="39">
        <f t="shared" si="37"/>
        <v>0.1578048713765936</v>
      </c>
      <c r="CW5" s="39">
        <f t="shared" si="38"/>
        <v>0.28948929510946553</v>
      </c>
      <c r="CX5" s="39">
        <f t="shared" si="39"/>
        <v>0.43767913417269932</v>
      </c>
      <c r="CY5" s="39">
        <f t="shared" si="40"/>
        <v>0.27283157071783526</v>
      </c>
      <c r="CZ5" s="39">
        <f t="shared" si="41"/>
        <v>9.857213095000894E-2</v>
      </c>
      <c r="DA5" s="39">
        <f t="shared" si="42"/>
        <v>0.86678944540052605</v>
      </c>
      <c r="DB5" s="39">
        <v>0.78020974589820424</v>
      </c>
      <c r="DC5" s="39">
        <v>0.20896260053991367</v>
      </c>
      <c r="DD5" s="39">
        <f t="shared" si="43"/>
        <v>1.7299434980987152E-2</v>
      </c>
      <c r="DE5" t="b">
        <f t="shared" si="44"/>
        <v>1</v>
      </c>
      <c r="DF5">
        <f t="shared" si="45"/>
        <v>3</v>
      </c>
      <c r="DH5" s="14">
        <f t="shared" si="23"/>
        <v>947.738645157316</v>
      </c>
      <c r="DI5" s="14">
        <f t="shared" si="24"/>
        <v>953.05036594755995</v>
      </c>
      <c r="DJ5" s="14">
        <f t="shared" si="25"/>
        <v>958.36208673780391</v>
      </c>
      <c r="DK5" s="14">
        <f t="shared" si="26"/>
        <v>963.67380752804763</v>
      </c>
      <c r="DL5" s="14"/>
      <c r="DM5" s="15">
        <f t="shared" si="27"/>
        <v>6.7628886699676531</v>
      </c>
      <c r="DN5" s="15">
        <f t="shared" si="28"/>
        <v>957.10261755646877</v>
      </c>
    </row>
    <row r="6" spans="1:118" x14ac:dyDescent="0.2">
      <c r="A6" t="s">
        <v>1020</v>
      </c>
      <c r="B6">
        <v>15</v>
      </c>
      <c r="C6">
        <v>1.4970000350444934E-8</v>
      </c>
      <c r="D6">
        <v>1</v>
      </c>
      <c r="E6" s="8">
        <v>39.548000335693359</v>
      </c>
      <c r="F6" s="8">
        <v>1.9559999704360962</v>
      </c>
      <c r="G6" s="8">
        <v>10.753999710083008</v>
      </c>
      <c r="H6" s="8">
        <v>26.027000427246094</v>
      </c>
      <c r="I6" s="8">
        <v>0.50300002098083496</v>
      </c>
      <c r="J6" s="8">
        <v>4.3810000419616699</v>
      </c>
      <c r="K6" s="8">
        <v>10.053000450134277</v>
      </c>
      <c r="L6" s="8">
        <v>1.5880000591278076</v>
      </c>
      <c r="M6" s="8">
        <v>1.4309999942779541</v>
      </c>
      <c r="N6" s="8">
        <v>0.46399998664855957</v>
      </c>
      <c r="O6" s="8">
        <v>9.0000003576278687E-2</v>
      </c>
      <c r="P6" s="8">
        <v>96.580001831054688</v>
      </c>
      <c r="Q6" s="8">
        <v>6.3608999252319336</v>
      </c>
      <c r="R6" s="8">
        <v>2.0388000011444092</v>
      </c>
      <c r="S6" s="8">
        <v>0.29359999299049377</v>
      </c>
      <c r="T6" s="8">
        <v>0.49520000815391541</v>
      </c>
      <c r="U6" s="8">
        <v>1.7324999570846558</v>
      </c>
      <c r="V6" s="8">
        <v>1.0504000186920166</v>
      </c>
      <c r="W6" s="8">
        <v>3.500999927520752</v>
      </c>
      <c r="X6" s="8">
        <v>0.23659999668598175</v>
      </c>
      <c r="Y6" s="8">
        <v>6.849999725818634E-2</v>
      </c>
      <c r="Z6" s="8">
        <v>0.23350000381469727</v>
      </c>
      <c r="AA6" s="8">
        <v>2.4299999698996544E-2</v>
      </c>
      <c r="AB6">
        <v>23</v>
      </c>
      <c r="AD6" s="8">
        <f t="shared" si="0"/>
        <v>0.23078613857392541</v>
      </c>
      <c r="AE6" s="8">
        <f t="shared" si="29"/>
        <v>0.76921386142607462</v>
      </c>
      <c r="AF6" s="8"/>
      <c r="AG6" s="8"/>
      <c r="AH6" t="s">
        <v>837</v>
      </c>
      <c r="AI6" s="8">
        <v>1.621</v>
      </c>
      <c r="AJ6" s="8">
        <v>98.195000551939017</v>
      </c>
      <c r="AK6" s="8"/>
      <c r="AL6" s="8">
        <v>6.3609999999999998</v>
      </c>
      <c r="AM6" s="8">
        <v>1.639</v>
      </c>
      <c r="AN6" s="8">
        <v>8</v>
      </c>
      <c r="AO6" s="8"/>
      <c r="AP6" s="8">
        <v>0.23699999999999999</v>
      </c>
      <c r="AQ6" s="8">
        <v>0.4</v>
      </c>
      <c r="AR6" s="8"/>
      <c r="AS6" s="8">
        <v>3.3130000000000002</v>
      </c>
      <c r="AT6" s="8">
        <v>1.05</v>
      </c>
      <c r="AU6" s="8">
        <v>5</v>
      </c>
      <c r="AV6" s="8"/>
      <c r="AW6" s="8">
        <v>6.9000000000000006E-2</v>
      </c>
      <c r="AX6" s="8">
        <v>0.188</v>
      </c>
      <c r="AY6" s="8">
        <v>1.732</v>
      </c>
      <c r="AZ6" s="8">
        <v>1.0999999999999999E-2</v>
      </c>
      <c r="BA6" s="8">
        <v>1.9999999999999998</v>
      </c>
      <c r="BB6" s="8" t="s">
        <v>19</v>
      </c>
      <c r="BC6" s="8">
        <v>0</v>
      </c>
      <c r="BD6" s="8">
        <v>0.48399999999999999</v>
      </c>
      <c r="BE6" s="8">
        <v>0.29399999999999998</v>
      </c>
      <c r="BF6" s="8">
        <v>0.77800000000000002</v>
      </c>
      <c r="BG6" s="8">
        <v>22</v>
      </c>
      <c r="BH6" s="8"/>
      <c r="BI6" s="8">
        <v>1.7390000000000001</v>
      </c>
      <c r="BJ6" s="8">
        <v>0.23599999999999999</v>
      </c>
      <c r="BK6" s="8">
        <v>2.5000000000000001E-2</v>
      </c>
      <c r="BL6" s="8">
        <v>2</v>
      </c>
      <c r="BM6" s="8">
        <v>15.778</v>
      </c>
      <c r="BN6" s="8"/>
      <c r="BO6">
        <f t="shared" si="1"/>
        <v>0.874</v>
      </c>
      <c r="BP6" s="8">
        <f t="shared" si="2"/>
        <v>0.77800000000000002</v>
      </c>
      <c r="BQ6" s="8"/>
      <c r="BR6" s="39">
        <f t="shared" si="3"/>
        <v>1.0140702243630371</v>
      </c>
      <c r="BS6" s="39">
        <f t="shared" si="4"/>
        <v>1.2576638893255778</v>
      </c>
      <c r="BT6" s="39">
        <f t="shared" si="5"/>
        <v>1</v>
      </c>
      <c r="BU6" s="39">
        <f t="shared" si="6"/>
        <v>1.1547344110854503</v>
      </c>
      <c r="BV6" s="39">
        <v>1</v>
      </c>
      <c r="BW6" s="39">
        <f t="shared" si="7"/>
        <v>0.95241497554915933</v>
      </c>
      <c r="BX6" s="39">
        <f t="shared" si="8"/>
        <v>0.9687169017339885</v>
      </c>
      <c r="BY6" s="39">
        <f t="shared" si="9"/>
        <v>0.97309284809590635</v>
      </c>
      <c r="BZ6" s="39">
        <f t="shared" si="10"/>
        <v>0.65890259865134415</v>
      </c>
      <c r="CA6" s="39">
        <f t="shared" si="11"/>
        <v>0.92389130592346191</v>
      </c>
      <c r="CB6" s="39">
        <f t="shared" si="30"/>
        <v>1</v>
      </c>
      <c r="CC6" s="39">
        <f t="shared" si="31"/>
        <v>0.97309284809590635</v>
      </c>
      <c r="CD6" s="39">
        <f t="shared" si="32"/>
        <v>0.98654642404795312</v>
      </c>
      <c r="CE6" s="39"/>
      <c r="CF6" s="39">
        <f t="shared" si="12"/>
        <v>6.2753230749644562</v>
      </c>
      <c r="CG6" s="39">
        <f t="shared" si="13"/>
        <v>2.0113708504779795</v>
      </c>
      <c r="CH6" s="39">
        <f t="shared" si="14"/>
        <v>0.28965002318527572</v>
      </c>
      <c r="CI6" s="39">
        <f t="shared" si="15"/>
        <v>0.48853779723276247</v>
      </c>
      <c r="CJ6" s="39">
        <f t="shared" si="16"/>
        <v>1.7091916373250995</v>
      </c>
      <c r="CK6" s="39">
        <f t="shared" si="17"/>
        <v>1.0362683822605121</v>
      </c>
      <c r="CL6" s="39">
        <f t="shared" si="18"/>
        <v>3.4538989590877409</v>
      </c>
      <c r="CM6" s="39">
        <f t="shared" si="19"/>
        <v>0.23341688066031285</v>
      </c>
      <c r="CN6" s="39">
        <f t="shared" si="20"/>
        <v>6.7578427342358333E-2</v>
      </c>
      <c r="CO6" s="39">
        <f t="shared" si="33"/>
        <v>15.565236032536498</v>
      </c>
      <c r="CP6" s="39"/>
      <c r="CQ6" s="39">
        <f t="shared" si="21"/>
        <v>0.61886449379415653</v>
      </c>
      <c r="CR6" s="39">
        <f t="shared" si="22"/>
        <v>2.8350344652935844</v>
      </c>
      <c r="CS6" s="39">
        <f t="shared" si="34"/>
        <v>7.7856574793358391E-2</v>
      </c>
      <c r="CT6" s="39">
        <f t="shared" si="35"/>
        <v>0.56883076874111405</v>
      </c>
      <c r="CU6" s="39">
        <f t="shared" si="36"/>
        <v>0.43116923125888595</v>
      </c>
      <c r="CV6" s="39">
        <f t="shared" si="37"/>
        <v>0.14334696272121761</v>
      </c>
      <c r="CW6" s="39">
        <f t="shared" si="38"/>
        <v>0.28965002318527572</v>
      </c>
      <c r="CX6" s="39">
        <f t="shared" si="39"/>
        <v>0.43476396746350421</v>
      </c>
      <c r="CY6" s="39">
        <f t="shared" si="40"/>
        <v>0.27558600935122035</v>
      </c>
      <c r="CZ6" s="39">
        <f t="shared" si="41"/>
        <v>0.10647589394077106</v>
      </c>
      <c r="DA6" s="39">
        <f t="shared" si="42"/>
        <v>0.85459581866254974</v>
      </c>
      <c r="DB6" s="39">
        <v>0.78020974589820424</v>
      </c>
      <c r="DC6" s="39">
        <v>0.20896260053991367</v>
      </c>
      <c r="DD6" s="39">
        <f t="shared" si="43"/>
        <v>1.8572348885509245E-2</v>
      </c>
      <c r="DE6" t="b">
        <f t="shared" si="44"/>
        <v>1</v>
      </c>
      <c r="DF6">
        <f t="shared" si="45"/>
        <v>3</v>
      </c>
      <c r="DH6" s="14">
        <f t="shared" si="23"/>
        <v>961.82369340196954</v>
      </c>
      <c r="DI6" s="14">
        <f t="shared" si="24"/>
        <v>966.66306209920651</v>
      </c>
      <c r="DJ6" s="14">
        <f t="shared" si="25"/>
        <v>971.50243079644304</v>
      </c>
      <c r="DK6" s="14">
        <f t="shared" si="26"/>
        <v>976.34179949368001</v>
      </c>
      <c r="DL6" s="14"/>
      <c r="DM6" s="15">
        <f t="shared" si="27"/>
        <v>6.7251640057563797</v>
      </c>
      <c r="DN6" s="15">
        <f t="shared" si="28"/>
        <v>970.17239808902684</v>
      </c>
    </row>
    <row r="7" spans="1:118" x14ac:dyDescent="0.2">
      <c r="A7" t="s">
        <v>1021</v>
      </c>
      <c r="B7">
        <v>15</v>
      </c>
      <c r="C7">
        <v>1.4970000350444934E-8</v>
      </c>
      <c r="D7">
        <v>1</v>
      </c>
      <c r="E7" s="8">
        <v>40.050998687744141</v>
      </c>
      <c r="F7" s="8">
        <v>1.7779999971389771</v>
      </c>
      <c r="G7" s="8">
        <v>11.060000419616699</v>
      </c>
      <c r="H7" s="8">
        <v>25.879999160766602</v>
      </c>
      <c r="I7" s="8">
        <v>0.51200002431869507</v>
      </c>
      <c r="J7" s="8">
        <v>4.3530001640319824</v>
      </c>
      <c r="K7" s="8">
        <v>10.255999565124512</v>
      </c>
      <c r="L7" s="8">
        <v>1.7829999923706055</v>
      </c>
      <c r="M7" s="8">
        <v>1.440000057220459</v>
      </c>
      <c r="N7" s="8">
        <v>0.46599999070167542</v>
      </c>
      <c r="O7" s="8">
        <v>9.3000002205371857E-2</v>
      </c>
      <c r="P7" s="8">
        <v>97.454986572265625</v>
      </c>
      <c r="Q7" s="8">
        <v>6.3734002113342285</v>
      </c>
      <c r="R7" s="8">
        <v>2.0745000839233398</v>
      </c>
      <c r="S7" s="8">
        <v>0.29229998588562012</v>
      </c>
      <c r="T7" s="8">
        <v>0.55000001192092896</v>
      </c>
      <c r="U7" s="8">
        <v>1.7487000226974487</v>
      </c>
      <c r="V7" s="8">
        <v>1.0326000452041626</v>
      </c>
      <c r="W7" s="8">
        <v>3.4442999362945557</v>
      </c>
      <c r="X7" s="8">
        <v>0.21279999613761902</v>
      </c>
      <c r="Y7" s="8">
        <v>6.8999998271465302E-2</v>
      </c>
      <c r="Z7" s="8">
        <v>0.23190000653266907</v>
      </c>
      <c r="AA7" s="8">
        <v>2.4700000882148743E-2</v>
      </c>
      <c r="AB7">
        <v>23</v>
      </c>
      <c r="AD7" s="8">
        <f t="shared" si="0"/>
        <v>0.23065068450747078</v>
      </c>
      <c r="AE7" s="8">
        <f t="shared" si="29"/>
        <v>0.76934931549252927</v>
      </c>
      <c r="AF7" s="8"/>
      <c r="AG7" s="8"/>
      <c r="AH7" t="s">
        <v>837</v>
      </c>
      <c r="AI7" s="8">
        <v>1.64</v>
      </c>
      <c r="AJ7" s="8">
        <v>99.09199887615442</v>
      </c>
      <c r="AK7" s="8"/>
      <c r="AL7" s="8">
        <v>6.3730000000000002</v>
      </c>
      <c r="AM7" s="8">
        <v>1.627</v>
      </c>
      <c r="AN7" s="8">
        <v>8</v>
      </c>
      <c r="AO7" s="8"/>
      <c r="AP7" s="8">
        <v>0.21299999999999999</v>
      </c>
      <c r="AQ7" s="8">
        <v>0.44800000000000001</v>
      </c>
      <c r="AR7" s="8"/>
      <c r="AS7" s="8">
        <v>3.3069999999999999</v>
      </c>
      <c r="AT7" s="8">
        <v>1.0329999999999999</v>
      </c>
      <c r="AU7" s="8">
        <v>5.0009999999999994</v>
      </c>
      <c r="AV7" s="8"/>
      <c r="AW7" s="8">
        <v>6.9000000000000006E-2</v>
      </c>
      <c r="AX7" s="8">
        <v>0.13800000000000001</v>
      </c>
      <c r="AY7" s="8">
        <v>1.7490000000000001</v>
      </c>
      <c r="AZ7" s="8">
        <v>4.4999999999999998E-2</v>
      </c>
      <c r="BA7" s="8">
        <v>2.0010000000000003</v>
      </c>
      <c r="BB7" s="8" t="s">
        <v>19</v>
      </c>
      <c r="BC7" s="8">
        <v>0</v>
      </c>
      <c r="BD7" s="8">
        <v>0.505</v>
      </c>
      <c r="BE7" s="8">
        <v>0.29199999999999998</v>
      </c>
      <c r="BF7" s="8">
        <v>0.79699999999999993</v>
      </c>
      <c r="BG7" s="8">
        <v>21.999999999999996</v>
      </c>
      <c r="BH7" s="8"/>
      <c r="BI7" s="8">
        <v>1.74</v>
      </c>
      <c r="BJ7" s="8">
        <v>0.23499999999999999</v>
      </c>
      <c r="BK7" s="8">
        <v>2.5000000000000001E-2</v>
      </c>
      <c r="BL7" s="8">
        <v>2</v>
      </c>
      <c r="BM7" s="8">
        <v>15.798999999999999</v>
      </c>
      <c r="BN7" s="8"/>
      <c r="BO7">
        <f t="shared" si="1"/>
        <v>0.874</v>
      </c>
      <c r="BP7" s="8">
        <f t="shared" si="2"/>
        <v>0.79699999999999993</v>
      </c>
      <c r="BQ7" s="8"/>
      <c r="BR7" s="39">
        <f t="shared" si="3"/>
        <v>1.0127223241977341</v>
      </c>
      <c r="BS7" s="39">
        <f t="shared" si="4"/>
        <v>1.2552957790679429</v>
      </c>
      <c r="BT7" s="39">
        <f t="shared" si="5"/>
        <v>0.99986668444207449</v>
      </c>
      <c r="BU7" s="39">
        <f t="shared" si="6"/>
        <v>1.1435105774728416</v>
      </c>
      <c r="BV7" s="39">
        <v>1</v>
      </c>
      <c r="BW7" s="39">
        <f t="shared" si="7"/>
        <v>0.94698087340010295</v>
      </c>
      <c r="BX7" s="39">
        <f t="shared" si="8"/>
        <v>0.96732380108900184</v>
      </c>
      <c r="BY7" s="39">
        <f t="shared" si="9"/>
        <v>0.97668080103163701</v>
      </c>
      <c r="BZ7" s="39">
        <f t="shared" si="10"/>
        <v>0.65860846655978911</v>
      </c>
      <c r="CA7" s="39">
        <f t="shared" si="11"/>
        <v>0.92512391442837927</v>
      </c>
      <c r="CB7" s="39">
        <f t="shared" si="30"/>
        <v>0.99986668444207449</v>
      </c>
      <c r="CC7" s="39">
        <f t="shared" si="31"/>
        <v>0.97668080103163701</v>
      </c>
      <c r="CD7" s="39">
        <f t="shared" si="32"/>
        <v>0.98827374273685575</v>
      </c>
      <c r="CE7" s="39"/>
      <c r="CF7" s="39">
        <f t="shared" si="12"/>
        <v>6.2986640808151453</v>
      </c>
      <c r="CG7" s="39">
        <f t="shared" si="13"/>
        <v>2.0501739622468405</v>
      </c>
      <c r="CH7" s="39">
        <f t="shared" si="14"/>
        <v>0.2888724010531119</v>
      </c>
      <c r="CI7" s="39">
        <f t="shared" si="15"/>
        <v>0.54355057028641174</v>
      </c>
      <c r="CJ7" s="39">
        <f t="shared" si="16"/>
        <v>1.7281943163552322</v>
      </c>
      <c r="CK7" s="39">
        <f t="shared" si="17"/>
        <v>1.0204915114241642</v>
      </c>
      <c r="CL7" s="39">
        <f t="shared" si="18"/>
        <v>3.4039111891501346</v>
      </c>
      <c r="CM7" s="39">
        <f t="shared" si="19"/>
        <v>0.21030464863731319</v>
      </c>
      <c r="CN7" s="39">
        <f t="shared" si="20"/>
        <v>6.8190886540577589E-2</v>
      </c>
      <c r="CO7" s="39">
        <f t="shared" si="33"/>
        <v>15.612353566508929</v>
      </c>
      <c r="CP7" s="39"/>
      <c r="CQ7" s="39">
        <f t="shared" si="21"/>
        <v>0.53940783410463533</v>
      </c>
      <c r="CR7" s="39">
        <f t="shared" si="22"/>
        <v>2.8645033550454992</v>
      </c>
      <c r="CS7" s="39">
        <f t="shared" si="34"/>
        <v>5.1736278814175307E-2</v>
      </c>
      <c r="CT7" s="39">
        <f t="shared" si="35"/>
        <v>0.57466602020378632</v>
      </c>
      <c r="CU7" s="39">
        <f t="shared" si="36"/>
        <v>0.42533397979621368</v>
      </c>
      <c r="CV7" s="39">
        <f t="shared" si="37"/>
        <v>0.17441902153099242</v>
      </c>
      <c r="CW7" s="39">
        <f t="shared" si="38"/>
        <v>0.2888724010531119</v>
      </c>
      <c r="CX7" s="39">
        <f t="shared" si="39"/>
        <v>0.38764643349106898</v>
      </c>
      <c r="CY7" s="39">
        <f t="shared" si="40"/>
        <v>0.3234811654558194</v>
      </c>
      <c r="CZ7" s="39">
        <f t="shared" si="41"/>
        <v>0.11003470241529623</v>
      </c>
      <c r="DA7" s="39">
        <f t="shared" si="42"/>
        <v>0.86409715817761612</v>
      </c>
      <c r="DB7" s="39">
        <v>0.78020974589820424</v>
      </c>
      <c r="DC7" s="39">
        <v>0.20896260053991367</v>
      </c>
      <c r="DD7" s="39">
        <f t="shared" si="43"/>
        <v>1.9439877259771952E-2</v>
      </c>
      <c r="DE7" t="b">
        <f t="shared" si="44"/>
        <v>1</v>
      </c>
      <c r="DF7">
        <f t="shared" si="45"/>
        <v>3</v>
      </c>
      <c r="DH7" s="14">
        <f t="shared" si="23"/>
        <v>943.91757028511699</v>
      </c>
      <c r="DI7" s="14">
        <f t="shared" si="24"/>
        <v>949.81717032298513</v>
      </c>
      <c r="DJ7" s="14">
        <f t="shared" si="25"/>
        <v>955.71677036085305</v>
      </c>
      <c r="DK7" s="14">
        <f t="shared" si="26"/>
        <v>961.61637039872119</v>
      </c>
      <c r="DL7" s="14"/>
      <c r="DM7" s="15">
        <f t="shared" si="27"/>
        <v>6.9047354221344008</v>
      </c>
      <c r="DN7" s="15">
        <f t="shared" si="28"/>
        <v>955.15474745366976</v>
      </c>
    </row>
    <row r="8" spans="1:118" x14ac:dyDescent="0.2">
      <c r="A8" t="s">
        <v>1022</v>
      </c>
      <c r="B8">
        <v>15</v>
      </c>
      <c r="C8">
        <v>1.4970000350444934E-8</v>
      </c>
      <c r="D8">
        <v>1</v>
      </c>
      <c r="E8" s="8">
        <v>39.701999664306641</v>
      </c>
      <c r="F8" s="8">
        <v>1.8509999513626099</v>
      </c>
      <c r="G8" s="8">
        <v>10.904999732971191</v>
      </c>
      <c r="H8" s="8">
        <v>26.160999298095703</v>
      </c>
      <c r="I8" s="8">
        <v>0.49000000953674316</v>
      </c>
      <c r="J8" s="8">
        <v>4.3600001335144043</v>
      </c>
      <c r="K8" s="8">
        <v>9.9209995269775391</v>
      </c>
      <c r="L8" s="8">
        <v>1.6549999713897705</v>
      </c>
      <c r="M8" s="8">
        <v>1.437999963760376</v>
      </c>
      <c r="N8" s="8">
        <v>-0.164000004529953</v>
      </c>
      <c r="O8" s="8">
        <v>0.10400000214576721</v>
      </c>
      <c r="P8" s="8">
        <v>96.468986511230469</v>
      </c>
      <c r="Q8" s="8">
        <v>6.3670997619628906</v>
      </c>
      <c r="R8" s="8">
        <v>2.0613999366760254</v>
      </c>
      <c r="S8" s="8">
        <v>0.29429998993873596</v>
      </c>
      <c r="T8" s="8">
        <v>0.51450002193450928</v>
      </c>
      <c r="U8" s="8">
        <v>1.7049000263214111</v>
      </c>
      <c r="V8" s="8">
        <v>1.0424000024795532</v>
      </c>
      <c r="W8" s="8">
        <v>3.5088000297546387</v>
      </c>
      <c r="X8" s="8">
        <v>0.22329999506473541</v>
      </c>
      <c r="Y8" s="8">
        <v>6.6500000655651093E-2</v>
      </c>
      <c r="Z8" s="8">
        <v>-8.3300001919269562E-2</v>
      </c>
      <c r="AA8" s="8">
        <v>2.8300000354647636E-2</v>
      </c>
      <c r="AB8">
        <v>23</v>
      </c>
      <c r="AD8" s="8">
        <f t="shared" si="0"/>
        <v>0.22903849426451978</v>
      </c>
      <c r="AE8" s="8">
        <f t="shared" si="29"/>
        <v>0.77096150573548017</v>
      </c>
      <c r="AF8" s="8"/>
      <c r="AG8" s="8"/>
      <c r="AH8" t="s">
        <v>837</v>
      </c>
      <c r="AI8" s="8">
        <v>1.843</v>
      </c>
      <c r="AJ8" s="8">
        <v>98.406998946428303</v>
      </c>
      <c r="AK8" s="8"/>
      <c r="AL8" s="8">
        <v>6.367</v>
      </c>
      <c r="AM8" s="8">
        <v>1.633</v>
      </c>
      <c r="AN8" s="8">
        <v>8</v>
      </c>
      <c r="AO8" s="8"/>
      <c r="AP8" s="8">
        <v>0.223</v>
      </c>
      <c r="AQ8" s="8">
        <v>0.42799999999999999</v>
      </c>
      <c r="AR8" s="8"/>
      <c r="AS8" s="8">
        <v>3.306</v>
      </c>
      <c r="AT8" s="8">
        <v>1.042</v>
      </c>
      <c r="AU8" s="8">
        <v>4.9989999999999997</v>
      </c>
      <c r="AV8" s="8"/>
      <c r="AW8" s="8">
        <v>6.7000000000000004E-2</v>
      </c>
      <c r="AX8" s="8">
        <v>0.20300000000000001</v>
      </c>
      <c r="AY8" s="8">
        <v>1.7050000000000001</v>
      </c>
      <c r="AZ8" s="8">
        <v>2.5999999999999999E-2</v>
      </c>
      <c r="BA8" s="8">
        <v>2.0009999999999999</v>
      </c>
      <c r="BB8" s="8" t="s">
        <v>19</v>
      </c>
      <c r="BC8" s="8">
        <v>0</v>
      </c>
      <c r="BD8" s="8">
        <v>0.48899999999999999</v>
      </c>
      <c r="BE8" s="8">
        <v>0.29399999999999998</v>
      </c>
      <c r="BF8" s="8">
        <v>0.78299999999999992</v>
      </c>
      <c r="BG8" s="8">
        <v>22</v>
      </c>
      <c r="BH8" s="8"/>
      <c r="BI8" s="8">
        <v>1.972</v>
      </c>
      <c r="BJ8" s="8" t="s">
        <v>19</v>
      </c>
      <c r="BK8" s="8">
        <v>2.8000000000000001E-2</v>
      </c>
      <c r="BL8" s="8">
        <v>2</v>
      </c>
      <c r="BM8" s="8">
        <v>15.782999999999998</v>
      </c>
      <c r="BN8" s="8"/>
      <c r="BO8">
        <f t="shared" si="1"/>
        <v>0.874</v>
      </c>
      <c r="BP8" s="8">
        <f t="shared" si="2"/>
        <v>0.78299999999999992</v>
      </c>
      <c r="BQ8" s="8"/>
      <c r="BR8" s="39">
        <f t="shared" si="3"/>
        <v>1.0137489704112022</v>
      </c>
      <c r="BS8" s="39">
        <f t="shared" si="4"/>
        <v>1.2564787183917072</v>
      </c>
      <c r="BT8" s="39">
        <f t="shared" si="5"/>
        <v>1.0000000000000002</v>
      </c>
      <c r="BU8" s="39">
        <f t="shared" si="6"/>
        <v>1.1730205278592374</v>
      </c>
      <c r="BV8" s="39">
        <v>1</v>
      </c>
      <c r="BW8" s="39">
        <f t="shared" si="7"/>
        <v>0.94916062004390733</v>
      </c>
      <c r="BX8" s="39">
        <f t="shared" si="8"/>
        <v>0.96844796466173344</v>
      </c>
      <c r="BY8" s="39">
        <f t="shared" si="9"/>
        <v>0.97216884365653478</v>
      </c>
      <c r="BZ8" s="39">
        <f t="shared" si="10"/>
        <v>0.65871572760205921</v>
      </c>
      <c r="CA8" s="39">
        <f t="shared" si="11"/>
        <v>0.92372173848359485</v>
      </c>
      <c r="CB8" s="39">
        <f t="shared" si="30"/>
        <v>1</v>
      </c>
      <c r="CC8" s="39">
        <f t="shared" si="31"/>
        <v>0.97216884365653478</v>
      </c>
      <c r="CD8" s="39">
        <f t="shared" si="32"/>
        <v>0.98608442182826739</v>
      </c>
      <c r="CE8" s="39"/>
      <c r="CF8" s="39">
        <f t="shared" si="12"/>
        <v>6.2784978874980757</v>
      </c>
      <c r="CG8" s="39">
        <f t="shared" si="13"/>
        <v>2.0327143647140056</v>
      </c>
      <c r="CH8" s="39">
        <f t="shared" si="14"/>
        <v>0.29020463542280334</v>
      </c>
      <c r="CI8" s="39">
        <f t="shared" si="15"/>
        <v>0.50734045665992145</v>
      </c>
      <c r="CJ8" s="39">
        <f t="shared" si="16"/>
        <v>1.6811753567301466</v>
      </c>
      <c r="CK8" s="39">
        <f t="shared" si="17"/>
        <v>1.0278944037588347</v>
      </c>
      <c r="CL8" s="39">
        <f t="shared" si="18"/>
        <v>3.4599730486516105</v>
      </c>
      <c r="CM8" s="39">
        <f t="shared" si="19"/>
        <v>0.22019264652766457</v>
      </c>
      <c r="CN8" s="39">
        <f t="shared" si="20"/>
        <v>6.5574614698107103E-2</v>
      </c>
      <c r="CO8" s="39">
        <f t="shared" si="33"/>
        <v>15.56356741466117</v>
      </c>
      <c r="CP8" s="39"/>
      <c r="CQ8" s="39">
        <f t="shared" si="21"/>
        <v>0.64011659589970016</v>
      </c>
      <c r="CR8" s="39">
        <f t="shared" si="22"/>
        <v>2.8198564527519103</v>
      </c>
      <c r="CS8" s="39">
        <f t="shared" si="34"/>
        <v>8.4846965848297984E-2</v>
      </c>
      <c r="CT8" s="39">
        <f t="shared" si="35"/>
        <v>0.56962447187451892</v>
      </c>
      <c r="CU8" s="39">
        <f t="shared" si="36"/>
        <v>0.43037552812548108</v>
      </c>
      <c r="CV8" s="39">
        <f t="shared" si="37"/>
        <v>0.15560612610604085</v>
      </c>
      <c r="CW8" s="39">
        <f t="shared" si="38"/>
        <v>0.29020463542280334</v>
      </c>
      <c r="CX8" s="39">
        <f t="shared" si="39"/>
        <v>0.43643258533883067</v>
      </c>
      <c r="CY8" s="39">
        <f t="shared" si="40"/>
        <v>0.27336277923836594</v>
      </c>
      <c r="CZ8" s="39">
        <f t="shared" si="41"/>
        <v>0.1169888387107777</v>
      </c>
      <c r="DA8" s="39">
        <f t="shared" si="42"/>
        <v>0.84058767836507331</v>
      </c>
      <c r="DB8" s="39">
        <v>0.78020974589820424</v>
      </c>
      <c r="DC8" s="39">
        <v>0.20896260053991367</v>
      </c>
      <c r="DD8" s="39">
        <f t="shared" si="43"/>
        <v>2.0813420775021574E-2</v>
      </c>
      <c r="DE8" t="b">
        <f t="shared" si="44"/>
        <v>1</v>
      </c>
      <c r="DF8">
        <f t="shared" si="45"/>
        <v>3</v>
      </c>
      <c r="DH8" s="14">
        <f t="shared" si="23"/>
        <v>955.22140387420006</v>
      </c>
      <c r="DI8" s="14">
        <f t="shared" si="24"/>
        <v>960.49974397362655</v>
      </c>
      <c r="DJ8" s="14">
        <f t="shared" si="25"/>
        <v>965.77808407305304</v>
      </c>
      <c r="DK8" s="14">
        <f t="shared" si="26"/>
        <v>971.0564241724793</v>
      </c>
      <c r="DL8" s="14"/>
      <c r="DM8" s="15">
        <f t="shared" si="27"/>
        <v>6.8388416814804085</v>
      </c>
      <c r="DN8" s="15">
        <f t="shared" si="28"/>
        <v>964.92743565805483</v>
      </c>
    </row>
    <row r="9" spans="1:118" x14ac:dyDescent="0.2">
      <c r="A9" t="s">
        <v>1023</v>
      </c>
      <c r="B9">
        <v>15</v>
      </c>
      <c r="C9">
        <v>1.4979999463093918E-8</v>
      </c>
      <c r="D9">
        <v>1</v>
      </c>
      <c r="E9" s="8">
        <v>40.132999420166016</v>
      </c>
      <c r="F9" s="8">
        <v>1.8309999704360962</v>
      </c>
      <c r="G9" s="8">
        <v>10.98900032043457</v>
      </c>
      <c r="H9" s="8">
        <v>26.10099983215332</v>
      </c>
      <c r="I9" s="8">
        <v>0.50900000333786011</v>
      </c>
      <c r="J9" s="8">
        <v>4.3369998931884766</v>
      </c>
      <c r="K9" s="8">
        <v>10.12399959564209</v>
      </c>
      <c r="L9" s="8">
        <v>1.5670000314712524</v>
      </c>
      <c r="M9" s="8">
        <v>1.4010000228881836</v>
      </c>
      <c r="N9" s="8">
        <v>-0.17399999499320984</v>
      </c>
      <c r="O9" s="8">
        <v>0.10499999672174454</v>
      </c>
      <c r="P9" s="8">
        <v>96.972000122070312</v>
      </c>
      <c r="Q9" s="8">
        <v>6.3909001350402832</v>
      </c>
      <c r="R9" s="8">
        <v>2.0625998973846436</v>
      </c>
      <c r="S9" s="8">
        <v>0.28470000624656677</v>
      </c>
      <c r="T9" s="8">
        <v>0.48370000720024109</v>
      </c>
      <c r="U9" s="8">
        <v>1.7274999618530273</v>
      </c>
      <c r="V9" s="8">
        <v>1.0293999910354614</v>
      </c>
      <c r="W9" s="8">
        <v>3.476099967956543</v>
      </c>
      <c r="X9" s="8">
        <v>0.21930000185966492</v>
      </c>
      <c r="Y9" s="8">
        <v>6.8700000643730164E-2</v>
      </c>
      <c r="Z9" s="8">
        <v>-8.789999783039093E-2</v>
      </c>
      <c r="AA9" s="8">
        <v>2.8400000184774399E-2</v>
      </c>
      <c r="AB9">
        <v>23</v>
      </c>
      <c r="AD9" s="8">
        <f t="shared" si="0"/>
        <v>0.22847630682606077</v>
      </c>
      <c r="AE9" s="8">
        <f t="shared" si="29"/>
        <v>0.77152369317393921</v>
      </c>
      <c r="AF9" s="8"/>
      <c r="AG9" s="8"/>
      <c r="AH9" t="s">
        <v>837</v>
      </c>
      <c r="AI9" s="8">
        <v>1.8560000000000001</v>
      </c>
      <c r="AJ9" s="8">
        <v>98.936999250948432</v>
      </c>
      <c r="AK9" s="8"/>
      <c r="AL9" s="8">
        <v>6.391</v>
      </c>
      <c r="AM9" s="8">
        <v>1.609</v>
      </c>
      <c r="AN9" s="8">
        <v>8</v>
      </c>
      <c r="AO9" s="8"/>
      <c r="AP9" s="8">
        <v>0.219</v>
      </c>
      <c r="AQ9" s="8">
        <v>0.45300000000000001</v>
      </c>
      <c r="AR9" s="8"/>
      <c r="AS9" s="8">
        <v>3.298</v>
      </c>
      <c r="AT9" s="8">
        <v>1.03</v>
      </c>
      <c r="AU9" s="8">
        <v>5</v>
      </c>
      <c r="AV9" s="8"/>
      <c r="AW9" s="8">
        <v>6.9000000000000006E-2</v>
      </c>
      <c r="AX9" s="8">
        <v>0.17799999999999999</v>
      </c>
      <c r="AY9" s="8">
        <v>1.7270000000000001</v>
      </c>
      <c r="AZ9" s="8">
        <v>2.5999999999999999E-2</v>
      </c>
      <c r="BA9" s="8">
        <v>2</v>
      </c>
      <c r="BB9" s="8" t="s">
        <v>19</v>
      </c>
      <c r="BC9" s="8">
        <v>0</v>
      </c>
      <c r="BD9" s="8">
        <v>0.45800000000000002</v>
      </c>
      <c r="BE9" s="8">
        <v>0.28499999999999998</v>
      </c>
      <c r="BF9" s="8">
        <v>0.74299999999999999</v>
      </c>
      <c r="BG9" s="8">
        <v>22</v>
      </c>
      <c r="BH9" s="8"/>
      <c r="BI9" s="8">
        <v>1.972</v>
      </c>
      <c r="BJ9" s="8" t="s">
        <v>19</v>
      </c>
      <c r="BK9" s="8">
        <v>2.8000000000000001E-2</v>
      </c>
      <c r="BL9" s="8">
        <v>2</v>
      </c>
      <c r="BM9" s="8">
        <v>15.743</v>
      </c>
      <c r="BN9" s="8"/>
      <c r="BO9">
        <f t="shared" si="1"/>
        <v>0.89100000000000001</v>
      </c>
      <c r="BP9" s="8">
        <f t="shared" si="2"/>
        <v>0.74299999999999999</v>
      </c>
      <c r="BQ9" s="8"/>
      <c r="BR9" s="39">
        <f t="shared" si="3"/>
        <v>1.016324715746681</v>
      </c>
      <c r="BS9" s="39">
        <f t="shared" si="4"/>
        <v>1.2517602879048662</v>
      </c>
      <c r="BT9" s="39">
        <f t="shared" si="5"/>
        <v>1</v>
      </c>
      <c r="BU9" s="39">
        <f t="shared" si="6"/>
        <v>1.1580775911986103</v>
      </c>
      <c r="BV9" s="39">
        <v>1</v>
      </c>
      <c r="BW9" s="39">
        <f t="shared" si="7"/>
        <v>0.9463535777269243</v>
      </c>
      <c r="BX9" s="39">
        <f t="shared" si="8"/>
        <v>0.97035249710908522</v>
      </c>
      <c r="BY9" s="39">
        <f t="shared" si="9"/>
        <v>0.97379803700032674</v>
      </c>
      <c r="BZ9" s="39">
        <f t="shared" si="10"/>
        <v>0.65846270864899681</v>
      </c>
      <c r="CA9" s="39">
        <f t="shared" si="11"/>
        <v>0.92443260939224903</v>
      </c>
      <c r="CB9" s="39">
        <f t="shared" si="30"/>
        <v>1</v>
      </c>
      <c r="CC9" s="39">
        <f t="shared" si="31"/>
        <v>0.97379803700032674</v>
      </c>
      <c r="CD9" s="39">
        <f t="shared" si="32"/>
        <v>0.98689901850016337</v>
      </c>
      <c r="CE9" s="39"/>
      <c r="CF9" s="39">
        <f t="shared" si="12"/>
        <v>6.3071730706038167</v>
      </c>
      <c r="CG9" s="39">
        <f t="shared" si="13"/>
        <v>2.0355778142874423</v>
      </c>
      <c r="CH9" s="39">
        <f t="shared" si="14"/>
        <v>0.28097015673172715</v>
      </c>
      <c r="CI9" s="39">
        <f t="shared" si="15"/>
        <v>0.47736306235443987</v>
      </c>
      <c r="CJ9" s="39">
        <f t="shared" si="16"/>
        <v>1.7048680168118224</v>
      </c>
      <c r="CK9" s="39">
        <f t="shared" si="17"/>
        <v>1.0159138407969739</v>
      </c>
      <c r="CL9" s="39">
        <f t="shared" si="18"/>
        <v>3.4305596465847614</v>
      </c>
      <c r="CM9" s="39">
        <f t="shared" si="19"/>
        <v>0.21642695659238731</v>
      </c>
      <c r="CN9" s="39">
        <f t="shared" si="20"/>
        <v>6.7799963206257891E-2</v>
      </c>
      <c r="CO9" s="39">
        <f t="shared" si="33"/>
        <v>15.536652527969633</v>
      </c>
      <c r="CP9" s="39"/>
      <c r="CQ9" s="39">
        <f t="shared" si="21"/>
        <v>0.60264514899248489</v>
      </c>
      <c r="CR9" s="39">
        <f t="shared" si="22"/>
        <v>2.8279144975922765</v>
      </c>
      <c r="CS9" s="39">
        <f t="shared" si="34"/>
        <v>7.3451292071641916E-2</v>
      </c>
      <c r="CT9" s="39">
        <f t="shared" si="35"/>
        <v>0.57679326765095418</v>
      </c>
      <c r="CU9" s="39">
        <f t="shared" si="36"/>
        <v>0.42320673234904582</v>
      </c>
      <c r="CV9" s="39">
        <f t="shared" si="37"/>
        <v>0.17137544244562974</v>
      </c>
      <c r="CW9" s="39">
        <f t="shared" si="38"/>
        <v>0.28097015673172715</v>
      </c>
      <c r="CX9" s="39">
        <f t="shared" si="39"/>
        <v>0.46334747203036875</v>
      </c>
      <c r="CY9" s="39">
        <f t="shared" si="40"/>
        <v>0.25568237123790416</v>
      </c>
      <c r="CZ9" s="39">
        <f t="shared" si="41"/>
        <v>0.11084034555826783</v>
      </c>
      <c r="DA9" s="39">
        <f t="shared" si="42"/>
        <v>0.85243400840591121</v>
      </c>
      <c r="DB9" s="39">
        <v>0.78020974589820424</v>
      </c>
      <c r="DC9" s="39">
        <v>0.20896260053991367</v>
      </c>
      <c r="DD9" s="39">
        <f t="shared" si="43"/>
        <v>2.0023763247214839E-2</v>
      </c>
      <c r="DE9" t="b">
        <f t="shared" si="44"/>
        <v>1</v>
      </c>
      <c r="DF9">
        <f t="shared" si="45"/>
        <v>3</v>
      </c>
      <c r="DH9" s="14">
        <f t="shared" si="23"/>
        <v>937.62635610029236</v>
      </c>
      <c r="DI9" s="14">
        <f t="shared" si="24"/>
        <v>943.43019327113495</v>
      </c>
      <c r="DJ9" s="14">
        <f t="shared" si="25"/>
        <v>949.23403044197778</v>
      </c>
      <c r="DK9" s="14">
        <f t="shared" si="26"/>
        <v>955.03786761282038</v>
      </c>
      <c r="DL9" s="14"/>
      <c r="DM9" s="15">
        <f t="shared" si="27"/>
        <v>6.8448774838447584</v>
      </c>
      <c r="DN9" s="15">
        <f t="shared" si="28"/>
        <v>948.33372461668125</v>
      </c>
    </row>
    <row r="10" spans="1:118" x14ac:dyDescent="0.2">
      <c r="A10" t="s">
        <v>1025</v>
      </c>
      <c r="B10">
        <v>15</v>
      </c>
      <c r="C10">
        <v>1.4970000350444934E-8</v>
      </c>
      <c r="D10">
        <v>1</v>
      </c>
      <c r="E10" s="8">
        <v>39.990001678466797</v>
      </c>
      <c r="F10" s="8">
        <v>2.0520000457763672</v>
      </c>
      <c r="G10" s="8">
        <v>10.656000137329102</v>
      </c>
      <c r="H10" s="8">
        <v>25.569999694824219</v>
      </c>
      <c r="I10" s="8">
        <v>0.52700001001358032</v>
      </c>
      <c r="J10" s="8">
        <v>4.4079999923706055</v>
      </c>
      <c r="K10" s="8">
        <v>10.116999626159668</v>
      </c>
      <c r="L10" s="8">
        <v>1.8240000009536743</v>
      </c>
      <c r="M10" s="8">
        <v>1.465999960899353</v>
      </c>
      <c r="N10" s="8">
        <v>-0.19099999964237213</v>
      </c>
      <c r="O10" s="8">
        <v>0.10100000351667404</v>
      </c>
      <c r="P10" s="8">
        <v>96.577003479003906</v>
      </c>
      <c r="Q10" s="8">
        <v>6.3937997817993164</v>
      </c>
      <c r="R10" s="8">
        <v>2.0083000659942627</v>
      </c>
      <c r="S10" s="8">
        <v>0.29899999499320984</v>
      </c>
      <c r="T10" s="8">
        <v>0.56550002098083496</v>
      </c>
      <c r="U10" s="8">
        <v>1.7331999540328979</v>
      </c>
      <c r="V10" s="8">
        <v>1.0506000518798828</v>
      </c>
      <c r="W10" s="8">
        <v>3.4191000461578369</v>
      </c>
      <c r="X10" s="8">
        <v>0.24670000374317169</v>
      </c>
      <c r="Y10" s="8">
        <v>7.1400001645088196E-2</v>
      </c>
      <c r="Z10" s="8">
        <v>-9.6900001168251038E-2</v>
      </c>
      <c r="AA10" s="8">
        <v>2.7400000020861626E-2</v>
      </c>
      <c r="AB10">
        <v>23</v>
      </c>
      <c r="AD10" s="8">
        <f t="shared" si="0"/>
        <v>0.23504933862142463</v>
      </c>
      <c r="AE10" s="8">
        <f t="shared" si="29"/>
        <v>0.76495066137857537</v>
      </c>
      <c r="AF10" s="8"/>
      <c r="AG10" s="8"/>
      <c r="AH10" t="s">
        <v>837</v>
      </c>
      <c r="AI10" s="8">
        <v>1.85</v>
      </c>
      <c r="AJ10" s="8">
        <v>98.541001445472247</v>
      </c>
      <c r="AK10" s="8"/>
      <c r="AL10" s="8">
        <v>6.3940000000000001</v>
      </c>
      <c r="AM10" s="8">
        <v>1.6060000000000001</v>
      </c>
      <c r="AN10" s="8">
        <v>8</v>
      </c>
      <c r="AO10" s="8"/>
      <c r="AP10" s="8">
        <v>0.247</v>
      </c>
      <c r="AQ10" s="8">
        <v>0.40200000000000002</v>
      </c>
      <c r="AR10" s="8"/>
      <c r="AS10" s="8">
        <v>3.3010000000000002</v>
      </c>
      <c r="AT10" s="8">
        <v>1.0509999999999999</v>
      </c>
      <c r="AU10" s="8">
        <v>5.0010000000000003</v>
      </c>
      <c r="AV10" s="8"/>
      <c r="AW10" s="8">
        <v>7.0999999999999994E-2</v>
      </c>
      <c r="AX10" s="8">
        <v>0.11899999999999999</v>
      </c>
      <c r="AY10" s="8">
        <v>1.7330000000000001</v>
      </c>
      <c r="AZ10" s="8">
        <v>7.6999999999999999E-2</v>
      </c>
      <c r="BA10" s="8">
        <v>2</v>
      </c>
      <c r="BB10" s="8" t="s">
        <v>19</v>
      </c>
      <c r="BC10" s="8">
        <v>0</v>
      </c>
      <c r="BD10" s="8">
        <v>0.48799999999999999</v>
      </c>
      <c r="BE10" s="8">
        <v>0.29899999999999999</v>
      </c>
      <c r="BF10" s="8">
        <v>0.78699999999999992</v>
      </c>
      <c r="BG10" s="8">
        <v>22</v>
      </c>
      <c r="BH10" s="8"/>
      <c r="BI10" s="8">
        <v>1.9730000000000001</v>
      </c>
      <c r="BJ10" s="8" t="s">
        <v>19</v>
      </c>
      <c r="BK10" s="8">
        <v>2.7E-2</v>
      </c>
      <c r="BL10" s="8">
        <v>2</v>
      </c>
      <c r="BM10" s="8">
        <v>15.788</v>
      </c>
      <c r="BN10" s="8"/>
      <c r="BO10">
        <f t="shared" si="1"/>
        <v>0.89600000000000002</v>
      </c>
      <c r="BP10" s="8">
        <f t="shared" si="2"/>
        <v>0.78699999999999992</v>
      </c>
      <c r="BQ10" s="8"/>
      <c r="BR10" s="39">
        <f t="shared" si="3"/>
        <v>1.0134279199391942</v>
      </c>
      <c r="BS10" s="39">
        <f t="shared" si="4"/>
        <v>1.2511729746637472</v>
      </c>
      <c r="BT10" s="39">
        <f t="shared" si="5"/>
        <v>0.99993333777748139</v>
      </c>
      <c r="BU10" s="39">
        <f t="shared" si="6"/>
        <v>1.154068090017311</v>
      </c>
      <c r="BV10" s="39">
        <v>1</v>
      </c>
      <c r="BW10" s="39">
        <f t="shared" si="7"/>
        <v>0.95214293390012827</v>
      </c>
      <c r="BX10" s="39">
        <f t="shared" si="8"/>
        <v>0.96842920751186501</v>
      </c>
      <c r="BY10" s="39">
        <f t="shared" si="9"/>
        <v>0.97799140054942257</v>
      </c>
      <c r="BZ10" s="39">
        <f t="shared" si="10"/>
        <v>0.65875188655195438</v>
      </c>
      <c r="CA10" s="39">
        <f t="shared" si="11"/>
        <v>0.92567173812700354</v>
      </c>
      <c r="CB10" s="39">
        <f t="shared" si="30"/>
        <v>0.99993333777748139</v>
      </c>
      <c r="CC10" s="39">
        <f t="shared" si="31"/>
        <v>0.97799140054942257</v>
      </c>
      <c r="CD10" s="39">
        <f t="shared" si="32"/>
        <v>0.98896236916345193</v>
      </c>
      <c r="CE10" s="39"/>
      <c r="CF10" s="39">
        <f t="shared" si="12"/>
        <v>6.3232273801650143</v>
      </c>
      <c r="CG10" s="39">
        <f t="shared" si="13"/>
        <v>1.986133191256803</v>
      </c>
      <c r="CH10" s="39">
        <f t="shared" si="14"/>
        <v>0.29569974342834504</v>
      </c>
      <c r="CI10" s="39">
        <f t="shared" si="15"/>
        <v>0.55925824051118833</v>
      </c>
      <c r="CJ10" s="39">
        <f t="shared" si="16"/>
        <v>1.7140695327743607</v>
      </c>
      <c r="CK10" s="39">
        <f t="shared" si="17"/>
        <v>1.0390039163503744</v>
      </c>
      <c r="CL10" s="39">
        <f t="shared" si="18"/>
        <v>3.3813612820551224</v>
      </c>
      <c r="CM10" s="39">
        <f t="shared" si="19"/>
        <v>0.24397702017447953</v>
      </c>
      <c r="CN10" s="39">
        <f t="shared" si="20"/>
        <v>7.0611914785200791E-2</v>
      </c>
      <c r="CO10" s="39">
        <f t="shared" si="33"/>
        <v>15.613342221500886</v>
      </c>
      <c r="CP10" s="39"/>
      <c r="CQ10" s="39">
        <f t="shared" si="21"/>
        <v>0.50773101848121138</v>
      </c>
      <c r="CR10" s="39">
        <f t="shared" si="22"/>
        <v>2.873630263573911</v>
      </c>
      <c r="CS10" s="39">
        <f t="shared" si="34"/>
        <v>4.4314704786993175E-2</v>
      </c>
      <c r="CT10" s="39">
        <f t="shared" si="35"/>
        <v>0.58080684504125357</v>
      </c>
      <c r="CU10" s="39">
        <f t="shared" si="36"/>
        <v>0.41919315495874643</v>
      </c>
      <c r="CV10" s="39">
        <f t="shared" si="37"/>
        <v>0.15468028571090819</v>
      </c>
      <c r="CW10" s="39">
        <f t="shared" si="38"/>
        <v>0.29569974342834504</v>
      </c>
      <c r="CX10" s="39">
        <f t="shared" si="39"/>
        <v>0.38665777849911276</v>
      </c>
      <c r="CY10" s="39">
        <f t="shared" si="40"/>
        <v>0.3176424780725422</v>
      </c>
      <c r="CZ10" s="39">
        <f t="shared" si="41"/>
        <v>0.12080788121932307</v>
      </c>
      <c r="DA10" s="39">
        <f t="shared" si="42"/>
        <v>0.85703476638718035</v>
      </c>
      <c r="DB10" s="39">
        <v>0.78020974589820424</v>
      </c>
      <c r="DC10" s="39">
        <v>0.20896260053991367</v>
      </c>
      <c r="DD10" s="39">
        <f t="shared" si="43"/>
        <v>2.2067612791887126E-2</v>
      </c>
      <c r="DE10" t="b">
        <f t="shared" si="44"/>
        <v>1</v>
      </c>
      <c r="DF10">
        <f t="shared" si="45"/>
        <v>3</v>
      </c>
      <c r="DH10" s="14">
        <f t="shared" si="23"/>
        <v>951.9369057022119</v>
      </c>
      <c r="DI10" s="14">
        <f t="shared" si="24"/>
        <v>957.19675029376992</v>
      </c>
      <c r="DJ10" s="14">
        <f t="shared" si="25"/>
        <v>962.45659488532772</v>
      </c>
      <c r="DK10" s="14">
        <f t="shared" si="26"/>
        <v>967.71643947688574</v>
      </c>
      <c r="DL10" s="14"/>
      <c r="DM10" s="15">
        <f t="shared" si="27"/>
        <v>6.5717493319511426</v>
      </c>
      <c r="DN10" s="15">
        <f t="shared" si="28"/>
        <v>960.20406292515975</v>
      </c>
    </row>
    <row r="11" spans="1:118" x14ac:dyDescent="0.2">
      <c r="A11" t="s">
        <v>1026</v>
      </c>
      <c r="B11">
        <v>15</v>
      </c>
      <c r="C11">
        <v>1.4970000350444934E-8</v>
      </c>
      <c r="D11">
        <v>1</v>
      </c>
      <c r="E11" s="8">
        <v>39.591999053955078</v>
      </c>
      <c r="F11" s="8">
        <v>1.7250000238418579</v>
      </c>
      <c r="G11" s="8">
        <v>11.02400016784668</v>
      </c>
      <c r="H11" s="8">
        <v>25.98900032043457</v>
      </c>
      <c r="I11" s="8">
        <v>0.53200000524520874</v>
      </c>
      <c r="J11" s="8">
        <v>4.2709999084472656</v>
      </c>
      <c r="K11" s="8">
        <v>10.154999732971191</v>
      </c>
      <c r="L11" s="8">
        <v>1.5089999437332153</v>
      </c>
      <c r="M11" s="8">
        <v>1.4989999532699585</v>
      </c>
      <c r="N11" s="8">
        <v>-0.20000000298023224</v>
      </c>
      <c r="O11" s="8">
        <v>0.10300000011920929</v>
      </c>
      <c r="P11" s="8">
        <v>96.259986877441406</v>
      </c>
      <c r="Q11" s="8">
        <v>6.3625001907348633</v>
      </c>
      <c r="R11" s="8">
        <v>2.0880999565124512</v>
      </c>
      <c r="S11" s="8">
        <v>0.30730000138282776</v>
      </c>
      <c r="T11" s="8">
        <v>0.47020000219345093</v>
      </c>
      <c r="U11" s="8">
        <v>1.7486000061035156</v>
      </c>
      <c r="V11" s="8">
        <v>1.0232000350952148</v>
      </c>
      <c r="W11" s="8">
        <v>3.4928998947143555</v>
      </c>
      <c r="X11" s="8">
        <v>0.20839999616146088</v>
      </c>
      <c r="Y11" s="8">
        <v>7.2400003671646118E-2</v>
      </c>
      <c r="Z11" s="8">
        <v>-0.10199999809265137</v>
      </c>
      <c r="AA11" s="8">
        <v>2.8200000524520874E-2</v>
      </c>
      <c r="AB11">
        <v>23</v>
      </c>
      <c r="AD11" s="8">
        <f t="shared" si="0"/>
        <v>0.22656718208145585</v>
      </c>
      <c r="AE11" s="8">
        <f t="shared" si="29"/>
        <v>0.77343281791854412</v>
      </c>
      <c r="AF11" s="8"/>
      <c r="AG11" s="8"/>
      <c r="AH11" t="s">
        <v>837</v>
      </c>
      <c r="AI11" s="8">
        <v>1.84</v>
      </c>
      <c r="AJ11" s="8">
        <v>98.218998784184464</v>
      </c>
      <c r="AK11" s="8"/>
      <c r="AL11" s="8">
        <v>6.3630000000000004</v>
      </c>
      <c r="AM11" s="8">
        <v>1.637</v>
      </c>
      <c r="AN11" s="8">
        <v>8</v>
      </c>
      <c r="AO11" s="8"/>
      <c r="AP11" s="8">
        <v>0.20899999999999999</v>
      </c>
      <c r="AQ11" s="8">
        <v>0.45100000000000001</v>
      </c>
      <c r="AR11" s="8"/>
      <c r="AS11" s="8">
        <v>3.3180000000000001</v>
      </c>
      <c r="AT11" s="8">
        <v>1.0229999999999999</v>
      </c>
      <c r="AU11" s="8">
        <v>5.0010000000000003</v>
      </c>
      <c r="AV11" s="8"/>
      <c r="AW11" s="8">
        <v>7.1999999999999995E-2</v>
      </c>
      <c r="AX11" s="8">
        <v>0.17499999999999999</v>
      </c>
      <c r="AY11" s="8">
        <v>1.7490000000000001</v>
      </c>
      <c r="AZ11" s="8">
        <v>4.0000000000000001E-3</v>
      </c>
      <c r="BA11" s="8">
        <v>2</v>
      </c>
      <c r="BB11" s="8" t="s">
        <v>19</v>
      </c>
      <c r="BC11" s="8">
        <v>0</v>
      </c>
      <c r="BD11" s="8">
        <v>0.46600000000000003</v>
      </c>
      <c r="BE11" s="8">
        <v>0.307</v>
      </c>
      <c r="BF11" s="8">
        <v>0.77300000000000002</v>
      </c>
      <c r="BG11" s="8">
        <v>21.999999999999996</v>
      </c>
      <c r="BH11" s="8"/>
      <c r="BI11" s="8">
        <v>1.972</v>
      </c>
      <c r="BJ11" s="8" t="s">
        <v>19</v>
      </c>
      <c r="BK11" s="8">
        <v>2.8000000000000001E-2</v>
      </c>
      <c r="BL11" s="8">
        <v>2</v>
      </c>
      <c r="BM11" s="8">
        <v>15.774000000000001</v>
      </c>
      <c r="BN11" s="8"/>
      <c r="BO11">
        <f t="shared" si="1"/>
        <v>0.86899999999999999</v>
      </c>
      <c r="BP11" s="8">
        <f t="shared" si="2"/>
        <v>0.77300000000000002</v>
      </c>
      <c r="BQ11" s="8"/>
      <c r="BR11" s="39">
        <f t="shared" si="3"/>
        <v>1.0143273741600101</v>
      </c>
      <c r="BS11" s="39">
        <f t="shared" si="4"/>
        <v>1.2572685840012572</v>
      </c>
      <c r="BT11" s="39">
        <f t="shared" si="5"/>
        <v>0.99993333777748139</v>
      </c>
      <c r="BU11" s="39">
        <f t="shared" si="6"/>
        <v>1.1435105774728416</v>
      </c>
      <c r="BV11" s="39">
        <v>1</v>
      </c>
      <c r="BW11" s="39">
        <f t="shared" si="7"/>
        <v>0.94667832587084455</v>
      </c>
      <c r="BX11" s="39">
        <f t="shared" si="8"/>
        <v>0.96982549615245017</v>
      </c>
      <c r="BY11" s="39">
        <f t="shared" si="9"/>
        <v>0.97373923485424818</v>
      </c>
      <c r="BZ11" s="39">
        <f t="shared" si="10"/>
        <v>0.65862895233258623</v>
      </c>
      <c r="CA11" s="39">
        <f t="shared" si="11"/>
        <v>0.92406739359316614</v>
      </c>
      <c r="CB11" s="39">
        <f t="shared" si="30"/>
        <v>0.99993333777748139</v>
      </c>
      <c r="CC11" s="39">
        <f t="shared" si="31"/>
        <v>0.97373923485424818</v>
      </c>
      <c r="CD11" s="39">
        <f t="shared" si="32"/>
        <v>0.98683628631586484</v>
      </c>
      <c r="CE11" s="39"/>
      <c r="CF11" s="39">
        <f t="shared" si="12"/>
        <v>6.2787460599087739</v>
      </c>
      <c r="CG11" s="39">
        <f t="shared" si="13"/>
        <v>2.0606128065410663</v>
      </c>
      <c r="CH11" s="39">
        <f t="shared" si="14"/>
        <v>0.30325479214948986</v>
      </c>
      <c r="CI11" s="39">
        <f t="shared" si="15"/>
        <v>0.46401042399029663</v>
      </c>
      <c r="CJ11" s="39">
        <f t="shared" si="16"/>
        <v>1.7255819362750919</v>
      </c>
      <c r="CK11" s="39">
        <f t="shared" si="17"/>
        <v>1.0097309227916245</v>
      </c>
      <c r="CL11" s="39">
        <f t="shared" si="18"/>
        <v>3.4469203605729897</v>
      </c>
      <c r="CM11" s="39">
        <f t="shared" si="19"/>
        <v>0.20565667828021653</v>
      </c>
      <c r="CN11" s="39">
        <f t="shared" si="20"/>
        <v>7.1446950752582228E-2</v>
      </c>
      <c r="CO11" s="39">
        <f t="shared" si="33"/>
        <v>15.565960931262131</v>
      </c>
      <c r="CP11" s="39"/>
      <c r="CQ11" s="39">
        <f t="shared" si="21"/>
        <v>0.6055308294702173</v>
      </c>
      <c r="CR11" s="39">
        <f t="shared" si="22"/>
        <v>2.8413895311027724</v>
      </c>
      <c r="CS11" s="39">
        <f t="shared" si="34"/>
        <v>7.3113778847252675E-2</v>
      </c>
      <c r="CT11" s="39">
        <f t="shared" si="35"/>
        <v>0.56968651497719347</v>
      </c>
      <c r="CU11" s="39">
        <f t="shared" si="36"/>
        <v>0.43031348502280653</v>
      </c>
      <c r="CV11" s="39">
        <f t="shared" si="37"/>
        <v>0.1696794332249203</v>
      </c>
      <c r="CW11" s="39">
        <f t="shared" si="38"/>
        <v>0.30325479214948986</v>
      </c>
      <c r="CX11" s="39">
        <f t="shared" si="39"/>
        <v>0.43403906873786902</v>
      </c>
      <c r="CY11" s="39">
        <f t="shared" si="40"/>
        <v>0.26270613911264107</v>
      </c>
      <c r="CZ11" s="39">
        <f t="shared" si="41"/>
        <v>0.1006521424388277</v>
      </c>
      <c r="DA11" s="39">
        <f t="shared" si="42"/>
        <v>0.86279096813754597</v>
      </c>
      <c r="DB11" s="39">
        <v>0.78020974589820424</v>
      </c>
      <c r="DC11" s="39">
        <v>0.20896260053991367</v>
      </c>
      <c r="DD11" s="39">
        <f t="shared" si="43"/>
        <v>1.7450561287058533E-2</v>
      </c>
      <c r="DE11" t="b">
        <f t="shared" si="44"/>
        <v>1</v>
      </c>
      <c r="DF11">
        <f t="shared" si="45"/>
        <v>3</v>
      </c>
      <c r="DH11" s="14">
        <f t="shared" si="23"/>
        <v>942.85478764930792</v>
      </c>
      <c r="DI11" s="14">
        <f t="shared" si="24"/>
        <v>948.56827540753</v>
      </c>
      <c r="DJ11" s="14">
        <f t="shared" si="25"/>
        <v>954.28176316575161</v>
      </c>
      <c r="DK11" s="14">
        <f t="shared" si="26"/>
        <v>959.99525092397369</v>
      </c>
      <c r="DL11" s="14"/>
      <c r="DM11" s="15">
        <f t="shared" si="27"/>
        <v>6.9731427812576303</v>
      </c>
      <c r="DN11" s="15">
        <f t="shared" si="28"/>
        <v>954.1283147752473</v>
      </c>
    </row>
    <row r="12" spans="1:118" x14ac:dyDescent="0.2">
      <c r="A12" t="s">
        <v>1027</v>
      </c>
      <c r="B12">
        <v>15</v>
      </c>
      <c r="C12">
        <v>1.4979999463093918E-8</v>
      </c>
      <c r="D12">
        <v>1</v>
      </c>
      <c r="E12" s="8">
        <v>39.7239990234375</v>
      </c>
      <c r="F12" s="8">
        <v>1.9739999771118164</v>
      </c>
      <c r="G12" s="8">
        <v>10.772000312805176</v>
      </c>
      <c r="H12" s="8">
        <v>26.312000274658203</v>
      </c>
      <c r="I12" s="8">
        <v>0.51499998569488525</v>
      </c>
      <c r="J12" s="8">
        <v>4.2789998054504395</v>
      </c>
      <c r="K12" s="8">
        <v>10.112000465393066</v>
      </c>
      <c r="L12" s="8">
        <v>1.7389999628067017</v>
      </c>
      <c r="M12" s="8">
        <v>1.4830000400543213</v>
      </c>
      <c r="N12" s="8">
        <v>-0.28700000047683716</v>
      </c>
      <c r="O12" s="8">
        <v>0.1120000034570694</v>
      </c>
      <c r="P12" s="8">
        <v>96.83099365234375</v>
      </c>
      <c r="Q12" s="8">
        <v>6.3558998107910156</v>
      </c>
      <c r="R12" s="8">
        <v>2.0315001010894775</v>
      </c>
      <c r="S12" s="8">
        <v>0.30279999971389771</v>
      </c>
      <c r="T12" s="8">
        <v>0.53949999809265137</v>
      </c>
      <c r="U12" s="8">
        <v>1.7337000370025635</v>
      </c>
      <c r="V12" s="8">
        <v>1.0204999446868896</v>
      </c>
      <c r="W12" s="8">
        <v>3.5209000110626221</v>
      </c>
      <c r="X12" s="8">
        <v>0.23749999701976776</v>
      </c>
      <c r="Y12" s="8">
        <v>6.9799996912479401E-2</v>
      </c>
      <c r="Z12" s="8">
        <v>-0.14579999446868896</v>
      </c>
      <c r="AA12" s="8">
        <v>3.060000017285347E-2</v>
      </c>
      <c r="AB12">
        <v>23</v>
      </c>
      <c r="AD12" s="8">
        <f t="shared" si="0"/>
        <v>0.22471043172379354</v>
      </c>
      <c r="AE12" s="8">
        <f t="shared" si="29"/>
        <v>0.77528956827620643</v>
      </c>
      <c r="AF12" s="8"/>
      <c r="AG12" s="8"/>
      <c r="AH12" t="s">
        <v>837</v>
      </c>
      <c r="AI12" s="8">
        <v>1.845</v>
      </c>
      <c r="AJ12" s="8">
        <v>98.841999590516082</v>
      </c>
      <c r="AK12" s="8"/>
      <c r="AL12" s="8">
        <v>6.3559999999999999</v>
      </c>
      <c r="AM12" s="8">
        <v>1.6439999999999999</v>
      </c>
      <c r="AN12" s="8">
        <v>8</v>
      </c>
      <c r="AO12" s="8"/>
      <c r="AP12" s="8">
        <v>0.23799999999999999</v>
      </c>
      <c r="AQ12" s="8">
        <v>0.38700000000000001</v>
      </c>
      <c r="AR12" s="8"/>
      <c r="AS12" s="8">
        <v>3.3540000000000001</v>
      </c>
      <c r="AT12" s="8">
        <v>1.0209999999999999</v>
      </c>
      <c r="AU12" s="8">
        <v>5</v>
      </c>
      <c r="AV12" s="8"/>
      <c r="AW12" s="8">
        <v>7.0000000000000007E-2</v>
      </c>
      <c r="AX12" s="8">
        <v>0.16600000000000001</v>
      </c>
      <c r="AY12" s="8">
        <v>1.734</v>
      </c>
      <c r="AZ12" s="8">
        <v>0.03</v>
      </c>
      <c r="BA12" s="8">
        <v>2</v>
      </c>
      <c r="BB12" s="8" t="s">
        <v>19</v>
      </c>
      <c r="BC12" s="8">
        <v>0</v>
      </c>
      <c r="BD12" s="8">
        <v>0.50900000000000001</v>
      </c>
      <c r="BE12" s="8">
        <v>0.30299999999999999</v>
      </c>
      <c r="BF12" s="8">
        <v>0.81200000000000006</v>
      </c>
      <c r="BG12" s="8">
        <v>22</v>
      </c>
      <c r="BH12" s="8"/>
      <c r="BI12" s="8">
        <v>1.97</v>
      </c>
      <c r="BJ12" s="8" t="s">
        <v>19</v>
      </c>
      <c r="BK12" s="8">
        <v>0.03</v>
      </c>
      <c r="BL12" s="8">
        <v>2</v>
      </c>
      <c r="BM12" s="8">
        <v>15.811999999999999</v>
      </c>
      <c r="BN12" s="8"/>
      <c r="BO12">
        <f t="shared" si="1"/>
        <v>0.86299999999999999</v>
      </c>
      <c r="BP12" s="8">
        <f t="shared" si="2"/>
        <v>0.81200000000000006</v>
      </c>
      <c r="BQ12" s="8"/>
      <c r="BR12" s="39">
        <f t="shared" si="3"/>
        <v>1.0118897040222616</v>
      </c>
      <c r="BS12" s="39">
        <f t="shared" si="4"/>
        <v>1.2586532410320956</v>
      </c>
      <c r="BT12" s="39">
        <f t="shared" si="5"/>
        <v>1.0000000000000002</v>
      </c>
      <c r="BU12" s="39">
        <f t="shared" si="6"/>
        <v>1.1534025374855825</v>
      </c>
      <c r="BV12" s="39">
        <v>1</v>
      </c>
      <c r="BW12" s="39">
        <f t="shared" si="7"/>
        <v>0.95381167990669513</v>
      </c>
      <c r="BX12" s="39">
        <f t="shared" si="8"/>
        <v>0.9671678745340373</v>
      </c>
      <c r="BY12" s="39">
        <f t="shared" si="9"/>
        <v>0.97461468977980303</v>
      </c>
      <c r="BZ12" s="39">
        <f t="shared" si="10"/>
        <v>0.65904010918168054</v>
      </c>
      <c r="CA12" s="39">
        <f t="shared" si="11"/>
        <v>0.92345869541168213</v>
      </c>
      <c r="CB12" s="39">
        <f t="shared" si="30"/>
        <v>1</v>
      </c>
      <c r="CC12" s="39">
        <f t="shared" si="31"/>
        <v>0.97461468977980303</v>
      </c>
      <c r="CD12" s="39">
        <f t="shared" si="32"/>
        <v>0.98730734488990146</v>
      </c>
      <c r="CE12" s="39"/>
      <c r="CF12" s="39">
        <f t="shared" si="12"/>
        <v>6.2752265665783051</v>
      </c>
      <c r="CG12" s="39">
        <f t="shared" si="13"/>
        <v>2.0057149709502187</v>
      </c>
      <c r="CH12" s="39">
        <f t="shared" si="14"/>
        <v>0.29895666375019125</v>
      </c>
      <c r="CI12" s="39">
        <f t="shared" si="15"/>
        <v>0.53265231068496255</v>
      </c>
      <c r="CJ12" s="39">
        <f t="shared" si="16"/>
        <v>1.711694780368525</v>
      </c>
      <c r="CK12" s="39">
        <f t="shared" si="17"/>
        <v>1.0075470908491044</v>
      </c>
      <c r="CL12" s="39">
        <f t="shared" si="18"/>
        <v>3.4762104415450619</v>
      </c>
      <c r="CM12" s="39">
        <f t="shared" si="19"/>
        <v>0.23448549146894643</v>
      </c>
      <c r="CN12" s="39">
        <f t="shared" si="20"/>
        <v>6.8914049624983362E-2</v>
      </c>
      <c r="CO12" s="39">
        <f t="shared" si="33"/>
        <v>15.611402365820298</v>
      </c>
      <c r="CP12" s="39"/>
      <c r="CQ12" s="39">
        <f t="shared" si="21"/>
        <v>0.58386213506453277</v>
      </c>
      <c r="CR12" s="39">
        <f t="shared" si="22"/>
        <v>2.8923483064805291</v>
      </c>
      <c r="CS12" s="39">
        <f t="shared" si="34"/>
        <v>6.8098611016619515E-2</v>
      </c>
      <c r="CT12" s="39">
        <f t="shared" si="35"/>
        <v>0.56880664164457628</v>
      </c>
      <c r="CU12" s="39">
        <f t="shared" si="36"/>
        <v>0.43119335835542372</v>
      </c>
      <c r="CV12" s="39">
        <f t="shared" si="37"/>
        <v>0.14047076876426168</v>
      </c>
      <c r="CW12" s="39">
        <f t="shared" si="38"/>
        <v>0.29895666375019125</v>
      </c>
      <c r="CX12" s="39">
        <f t="shared" si="39"/>
        <v>0.3885976341797015</v>
      </c>
      <c r="CY12" s="39">
        <f t="shared" si="40"/>
        <v>0.31244570207010725</v>
      </c>
      <c r="CZ12" s="39">
        <f t="shared" si="41"/>
        <v>0.11010330430742776</v>
      </c>
      <c r="DA12" s="39">
        <f t="shared" si="42"/>
        <v>0.85584739018426248</v>
      </c>
      <c r="DB12" s="39">
        <v>0.78020974589820424</v>
      </c>
      <c r="DC12" s="39">
        <v>0.20896260053991367</v>
      </c>
      <c r="DD12" s="39">
        <f t="shared" si="43"/>
        <v>1.9175098418706609E-2</v>
      </c>
      <c r="DE12" t="b">
        <f t="shared" si="44"/>
        <v>1</v>
      </c>
      <c r="DF12">
        <f t="shared" si="45"/>
        <v>3</v>
      </c>
      <c r="DH12" s="14">
        <f t="shared" si="23"/>
        <v>967.83283161309703</v>
      </c>
      <c r="DI12" s="14">
        <f t="shared" si="24"/>
        <v>972.58143211322079</v>
      </c>
      <c r="DJ12" s="14">
        <f t="shared" si="25"/>
        <v>977.33003261334477</v>
      </c>
      <c r="DK12" s="14">
        <f t="shared" si="26"/>
        <v>982.07863311346875</v>
      </c>
      <c r="DL12" s="14"/>
      <c r="DM12" s="15">
        <f t="shared" si="27"/>
        <v>6.6884455084800738</v>
      </c>
      <c r="DN12" s="15">
        <f t="shared" si="28"/>
        <v>975.85058479909742</v>
      </c>
    </row>
    <row r="13" spans="1:118" x14ac:dyDescent="0.2">
      <c r="A13" t="s">
        <v>1028</v>
      </c>
      <c r="B13">
        <v>15</v>
      </c>
      <c r="C13">
        <v>1.4970000350444934E-8</v>
      </c>
      <c r="D13">
        <v>1</v>
      </c>
      <c r="E13" s="8">
        <v>39.687000274658203</v>
      </c>
      <c r="F13" s="8">
        <v>1.9730000495910645</v>
      </c>
      <c r="G13" s="8">
        <v>10.821999549865723</v>
      </c>
      <c r="H13" s="8">
        <v>26.134000778198242</v>
      </c>
      <c r="I13" s="8">
        <v>0.46000000834465027</v>
      </c>
      <c r="J13" s="8">
        <v>4.2389998435974121</v>
      </c>
      <c r="K13" s="8">
        <v>10.144000053405762</v>
      </c>
      <c r="L13" s="8">
        <v>1.6950000524520874</v>
      </c>
      <c r="M13" s="8">
        <v>1.4600000381469727</v>
      </c>
      <c r="N13" s="8">
        <v>-0.15000000596046448</v>
      </c>
      <c r="O13" s="8">
        <v>9.0999998152256012E-2</v>
      </c>
      <c r="P13" s="8">
        <v>96.597000122070312</v>
      </c>
      <c r="Q13" s="8">
        <v>6.3617000579833984</v>
      </c>
      <c r="R13" s="8">
        <v>2.0448000431060791</v>
      </c>
      <c r="S13" s="8">
        <v>0.29859998822212219</v>
      </c>
      <c r="T13" s="8">
        <v>0.52670001983642578</v>
      </c>
      <c r="U13" s="8">
        <v>1.7423000335693359</v>
      </c>
      <c r="V13" s="8">
        <v>1.0127999782562256</v>
      </c>
      <c r="W13" s="8">
        <v>3.5034999847412109</v>
      </c>
      <c r="X13" s="8">
        <v>0.2378000020980835</v>
      </c>
      <c r="Y13" s="8">
        <v>6.25E-2</v>
      </c>
      <c r="Z13" s="8">
        <v>-7.6399996876716614E-2</v>
      </c>
      <c r="AA13" s="8">
        <v>2.4900000542402267E-2</v>
      </c>
      <c r="AB13">
        <v>23</v>
      </c>
      <c r="AD13" s="8">
        <f t="shared" si="0"/>
        <v>0.22425436453606093</v>
      </c>
      <c r="AE13" s="8">
        <f t="shared" si="29"/>
        <v>0.77574563546393904</v>
      </c>
      <c r="AF13" s="8"/>
      <c r="AG13" s="8"/>
      <c r="AH13" t="s">
        <v>837</v>
      </c>
      <c r="AI13" s="8">
        <v>1.847</v>
      </c>
      <c r="AJ13" s="8">
        <v>98.534999859869473</v>
      </c>
      <c r="AK13" s="8"/>
      <c r="AL13" s="8">
        <v>6.3620000000000001</v>
      </c>
      <c r="AM13" s="8">
        <v>1.6379999999999999</v>
      </c>
      <c r="AN13" s="8">
        <v>8</v>
      </c>
      <c r="AO13" s="8"/>
      <c r="AP13" s="8">
        <v>0.23799999999999999</v>
      </c>
      <c r="AQ13" s="8">
        <v>0.40600000000000003</v>
      </c>
      <c r="AR13" s="8"/>
      <c r="AS13" s="8">
        <v>3.343</v>
      </c>
      <c r="AT13" s="8">
        <v>1.0129999999999999</v>
      </c>
      <c r="AU13" s="8">
        <v>5</v>
      </c>
      <c r="AV13" s="8"/>
      <c r="AW13" s="8">
        <v>6.2E-2</v>
      </c>
      <c r="AX13" s="8">
        <v>0.161</v>
      </c>
      <c r="AY13" s="8">
        <v>1.742</v>
      </c>
      <c r="AZ13" s="8">
        <v>3.5000000000000003E-2</v>
      </c>
      <c r="BA13" s="8">
        <v>2</v>
      </c>
      <c r="BB13" s="8" t="s">
        <v>19</v>
      </c>
      <c r="BC13" s="8">
        <v>0</v>
      </c>
      <c r="BD13" s="8">
        <v>0.49199999999999999</v>
      </c>
      <c r="BE13" s="8">
        <v>0.29899999999999999</v>
      </c>
      <c r="BF13" s="8">
        <v>0.79099999999999993</v>
      </c>
      <c r="BG13" s="8">
        <v>22</v>
      </c>
      <c r="BH13" s="8"/>
      <c r="BI13" s="8">
        <v>1.9750000000000001</v>
      </c>
      <c r="BJ13" s="8" t="s">
        <v>19</v>
      </c>
      <c r="BK13" s="8">
        <v>2.5000000000000001E-2</v>
      </c>
      <c r="BL13" s="8">
        <v>2</v>
      </c>
      <c r="BM13" s="8">
        <v>15.791</v>
      </c>
      <c r="BN13" s="8"/>
      <c r="BO13">
        <f t="shared" si="1"/>
        <v>0.88200000000000001</v>
      </c>
      <c r="BP13" s="8">
        <f t="shared" si="2"/>
        <v>0.79099999999999993</v>
      </c>
      <c r="BQ13" s="8"/>
      <c r="BR13" s="39">
        <f t="shared" si="3"/>
        <v>1.0132353872458995</v>
      </c>
      <c r="BS13" s="39">
        <f t="shared" si="4"/>
        <v>1.2574662055957246</v>
      </c>
      <c r="BT13" s="39">
        <f t="shared" si="5"/>
        <v>1</v>
      </c>
      <c r="BU13" s="39">
        <f t="shared" si="6"/>
        <v>1.1481056257175659</v>
      </c>
      <c r="BV13" s="39">
        <v>1</v>
      </c>
      <c r="BW13" s="39">
        <f t="shared" si="7"/>
        <v>0.95164454931288289</v>
      </c>
      <c r="BX13" s="39">
        <f t="shared" si="8"/>
        <v>0.96821667324600846</v>
      </c>
      <c r="BY13" s="39">
        <f t="shared" si="9"/>
        <v>0.97554335803271519</v>
      </c>
      <c r="BZ13" s="39">
        <f t="shared" si="10"/>
        <v>0.65880613224104623</v>
      </c>
      <c r="CA13" s="39">
        <f t="shared" si="11"/>
        <v>0.92383695685345191</v>
      </c>
      <c r="CB13" s="39">
        <f t="shared" si="30"/>
        <v>1</v>
      </c>
      <c r="CC13" s="39">
        <f t="shared" si="31"/>
        <v>0.97554335803271519</v>
      </c>
      <c r="CD13" s="39">
        <f t="shared" si="32"/>
        <v>0.98777167901635754</v>
      </c>
      <c r="CE13" s="39"/>
      <c r="CF13" s="39">
        <f t="shared" si="12"/>
        <v>6.2839071476727204</v>
      </c>
      <c r="CG13" s="39">
        <f t="shared" si="13"/>
        <v>2.0197955718316121</v>
      </c>
      <c r="CH13" s="39">
        <f t="shared" si="14"/>
        <v>0.29494861172043024</v>
      </c>
      <c r="CI13" s="39">
        <f t="shared" si="15"/>
        <v>0.5202593629317751</v>
      </c>
      <c r="CJ13" s="39">
        <f t="shared" si="16"/>
        <v>1.720994629509039</v>
      </c>
      <c r="CK13" s="39">
        <f t="shared" si="17"/>
        <v>1.0004151350298824</v>
      </c>
      <c r="CL13" s="39">
        <f t="shared" si="18"/>
        <v>3.4606580623616088</v>
      </c>
      <c r="CM13" s="39">
        <f t="shared" si="19"/>
        <v>0.23489210734251728</v>
      </c>
      <c r="CN13" s="39">
        <f t="shared" si="20"/>
        <v>6.1735729938522346E-2</v>
      </c>
      <c r="CO13" s="39">
        <f t="shared" si="33"/>
        <v>15.597606358338108</v>
      </c>
      <c r="CP13" s="39"/>
      <c r="CQ13" s="39">
        <f t="shared" si="21"/>
        <v>0.56250276524755316</v>
      </c>
      <c r="CR13" s="39">
        <f t="shared" si="22"/>
        <v>2.8981552971140556</v>
      </c>
      <c r="CS13" s="39">
        <f t="shared" si="34"/>
        <v>6.1403754176863501E-2</v>
      </c>
      <c r="CT13" s="39">
        <f t="shared" si="35"/>
        <v>0.5709767869181801</v>
      </c>
      <c r="CU13" s="39">
        <f t="shared" si="36"/>
        <v>0.4290232130818199</v>
      </c>
      <c r="CV13" s="39">
        <f t="shared" si="37"/>
        <v>0.15185135975216646</v>
      </c>
      <c r="CW13" s="39">
        <f t="shared" si="38"/>
        <v>0.29494861172043024</v>
      </c>
      <c r="CX13" s="39">
        <f t="shared" si="39"/>
        <v>0.40239364166189207</v>
      </c>
      <c r="CY13" s="39">
        <f t="shared" si="40"/>
        <v>0.30265774661767786</v>
      </c>
      <c r="CZ13" s="39">
        <f t="shared" si="41"/>
        <v>0.10880080815704873</v>
      </c>
      <c r="DA13" s="39">
        <f t="shared" si="42"/>
        <v>0.86049731475451952</v>
      </c>
      <c r="DB13" s="39">
        <v>0.78020974589820424</v>
      </c>
      <c r="DC13" s="39">
        <v>0.20896260053991367</v>
      </c>
      <c r="DD13" s="39">
        <f t="shared" si="43"/>
        <v>1.9013463998797182E-2</v>
      </c>
      <c r="DE13" t="b">
        <f t="shared" si="44"/>
        <v>1</v>
      </c>
      <c r="DF13">
        <f t="shared" si="45"/>
        <v>3</v>
      </c>
      <c r="DH13" s="14">
        <f t="shared" si="23"/>
        <v>957.98891375512392</v>
      </c>
      <c r="DI13" s="14">
        <f t="shared" si="24"/>
        <v>963.12041812104519</v>
      </c>
      <c r="DJ13" s="14">
        <f t="shared" si="25"/>
        <v>968.25192248696646</v>
      </c>
      <c r="DK13" s="14">
        <f t="shared" si="26"/>
        <v>973.38342685288796</v>
      </c>
      <c r="DL13" s="14"/>
      <c r="DM13" s="15">
        <f t="shared" si="27"/>
        <v>6.7553442168235787</v>
      </c>
      <c r="DN13" s="15">
        <f t="shared" si="28"/>
        <v>966.9964702674489</v>
      </c>
    </row>
    <row r="14" spans="1:118" x14ac:dyDescent="0.2">
      <c r="A14" t="s">
        <v>1029</v>
      </c>
      <c r="B14">
        <v>15</v>
      </c>
      <c r="C14">
        <v>1.4970000350444934E-8</v>
      </c>
      <c r="D14">
        <v>1</v>
      </c>
      <c r="E14" s="8">
        <v>39.726001739501953</v>
      </c>
      <c r="F14" s="8">
        <v>1.8849999904632568</v>
      </c>
      <c r="G14" s="8">
        <v>10.854999542236328</v>
      </c>
      <c r="H14" s="8">
        <v>25.930999755859375</v>
      </c>
      <c r="I14" s="8">
        <v>0.48500001430511475</v>
      </c>
      <c r="J14" s="8">
        <v>4.2560000419616699</v>
      </c>
      <c r="K14" s="8">
        <v>10.062999725341797</v>
      </c>
      <c r="L14" s="8">
        <v>1.6100000143051147</v>
      </c>
      <c r="M14" s="8">
        <v>1.4589999914169312</v>
      </c>
      <c r="N14" s="8">
        <v>-0.12200000137090683</v>
      </c>
      <c r="O14" s="8">
        <v>9.7999997437000275E-2</v>
      </c>
      <c r="P14" s="8">
        <v>96.275001525878906</v>
      </c>
      <c r="Q14" s="8">
        <v>6.3807001113891602</v>
      </c>
      <c r="R14" s="8">
        <v>2.0550999641418457</v>
      </c>
      <c r="S14" s="8">
        <v>0.29899999499320984</v>
      </c>
      <c r="T14" s="8">
        <v>0.50139999389648438</v>
      </c>
      <c r="U14" s="8">
        <v>1.7318999767303467</v>
      </c>
      <c r="V14" s="8">
        <v>1.0190999507904053</v>
      </c>
      <c r="W14" s="8">
        <v>3.4832999706268311</v>
      </c>
      <c r="X14" s="8">
        <v>0.22769999504089355</v>
      </c>
      <c r="Y14" s="8">
        <v>6.5999999642372131E-2</v>
      </c>
      <c r="Z14" s="8">
        <v>-6.1999998986721039E-2</v>
      </c>
      <c r="AA14" s="8">
        <v>2.669999934732914E-2</v>
      </c>
      <c r="AB14">
        <v>23</v>
      </c>
      <c r="AD14" s="8">
        <f t="shared" si="0"/>
        <v>0.22634594184819096</v>
      </c>
      <c r="AE14" s="8">
        <f t="shared" si="29"/>
        <v>0.77365405815180899</v>
      </c>
      <c r="AF14" s="8"/>
      <c r="AG14" s="8"/>
      <c r="AH14" t="s">
        <v>837</v>
      </c>
      <c r="AI14" s="8">
        <v>1.8420000000000001</v>
      </c>
      <c r="AJ14" s="8">
        <v>98.188001042664055</v>
      </c>
      <c r="AK14" s="8"/>
      <c r="AL14" s="8">
        <v>6.3810000000000002</v>
      </c>
      <c r="AM14" s="8">
        <v>1.619</v>
      </c>
      <c r="AN14" s="8">
        <v>8</v>
      </c>
      <c r="AO14" s="8"/>
      <c r="AP14" s="8">
        <v>0.22800000000000001</v>
      </c>
      <c r="AQ14" s="8">
        <v>0.436</v>
      </c>
      <c r="AR14" s="8"/>
      <c r="AS14" s="8">
        <v>3.3170000000000002</v>
      </c>
      <c r="AT14" s="8">
        <v>1.0189999999999999</v>
      </c>
      <c r="AU14" s="8">
        <v>5</v>
      </c>
      <c r="AV14" s="8"/>
      <c r="AW14" s="8">
        <v>6.6000000000000003E-2</v>
      </c>
      <c r="AX14" s="8">
        <v>0.16600000000000001</v>
      </c>
      <c r="AY14" s="8">
        <v>1.732</v>
      </c>
      <c r="AZ14" s="8">
        <v>3.5999999999999997E-2</v>
      </c>
      <c r="BA14" s="8">
        <v>2</v>
      </c>
      <c r="BB14" s="8" t="s">
        <v>19</v>
      </c>
      <c r="BC14" s="8">
        <v>0</v>
      </c>
      <c r="BD14" s="8">
        <v>0.46500000000000002</v>
      </c>
      <c r="BE14" s="8">
        <v>0.29899999999999999</v>
      </c>
      <c r="BF14" s="8">
        <v>0.76400000000000001</v>
      </c>
      <c r="BG14" s="8">
        <v>22</v>
      </c>
      <c r="BH14" s="8"/>
      <c r="BI14" s="8">
        <v>1.9730000000000001</v>
      </c>
      <c r="BJ14" s="8" t="s">
        <v>19</v>
      </c>
      <c r="BK14" s="8">
        <v>2.7E-2</v>
      </c>
      <c r="BL14" s="8">
        <v>2</v>
      </c>
      <c r="BM14" s="8">
        <v>15.763999999999999</v>
      </c>
      <c r="BN14" s="8"/>
      <c r="BO14">
        <f t="shared" si="1"/>
        <v>0.89200000000000002</v>
      </c>
      <c r="BP14" s="8">
        <f t="shared" si="2"/>
        <v>0.76400000000000001</v>
      </c>
      <c r="BQ14" s="8"/>
      <c r="BR14" s="39">
        <f t="shared" si="3"/>
        <v>1.0149708195889369</v>
      </c>
      <c r="BS14" s="39">
        <f t="shared" si="4"/>
        <v>1.2537219871493497</v>
      </c>
      <c r="BT14" s="39">
        <f t="shared" si="5"/>
        <v>1</v>
      </c>
      <c r="BU14" s="39">
        <f t="shared" si="6"/>
        <v>1.1547344110854503</v>
      </c>
      <c r="BV14" s="39">
        <v>1</v>
      </c>
      <c r="BW14" s="39">
        <f t="shared" si="7"/>
        <v>0.94833921244825448</v>
      </c>
      <c r="BX14" s="39">
        <f t="shared" si="8"/>
        <v>0.96993210443865208</v>
      </c>
      <c r="BY14" s="39">
        <f t="shared" si="9"/>
        <v>0.97493141217544976</v>
      </c>
      <c r="BZ14" s="39">
        <f t="shared" si="10"/>
        <v>0.65857473366182429</v>
      </c>
      <c r="CA14" s="39">
        <f t="shared" si="11"/>
        <v>0.92427608759506885</v>
      </c>
      <c r="CB14" s="39">
        <f t="shared" si="30"/>
        <v>1</v>
      </c>
      <c r="CC14" s="39">
        <f t="shared" si="31"/>
        <v>0.97493141217544976</v>
      </c>
      <c r="CD14" s="39">
        <f t="shared" si="32"/>
        <v>0.98746570608772488</v>
      </c>
      <c r="CE14" s="39"/>
      <c r="CF14" s="39">
        <f t="shared" si="12"/>
        <v>6.3007225408269214</v>
      </c>
      <c r="CG14" s="39">
        <f t="shared" si="13"/>
        <v>2.0293407371721859</v>
      </c>
      <c r="CH14" s="39">
        <f t="shared" si="14"/>
        <v>0.29525224117619614</v>
      </c>
      <c r="CI14" s="39">
        <f t="shared" si="15"/>
        <v>0.49511529900537288</v>
      </c>
      <c r="CJ14" s="39">
        <f t="shared" si="16"/>
        <v>1.7101918333953461</v>
      </c>
      <c r="CK14" s="39">
        <f t="shared" si="17"/>
        <v>1.0063262524812133</v>
      </c>
      <c r="CL14" s="39">
        <f t="shared" si="18"/>
        <v>3.4396392650103751</v>
      </c>
      <c r="CM14" s="39">
        <f t="shared" si="19"/>
        <v>0.2248459363792274</v>
      </c>
      <c r="CN14" s="39">
        <f t="shared" si="20"/>
        <v>6.5172736248644586E-2</v>
      </c>
      <c r="CO14" s="39">
        <f t="shared" si="33"/>
        <v>15.566606841695483</v>
      </c>
      <c r="CP14" s="39"/>
      <c r="CQ14" s="39">
        <f t="shared" si="21"/>
        <v>0.57657751996465545</v>
      </c>
      <c r="CR14" s="39">
        <f t="shared" si="22"/>
        <v>2.8630617450457194</v>
      </c>
      <c r="CS14" s="39">
        <f t="shared" si="34"/>
        <v>6.6047468118565433E-2</v>
      </c>
      <c r="CT14" s="39">
        <f t="shared" si="35"/>
        <v>0.57518063520673035</v>
      </c>
      <c r="CU14" s="39">
        <f t="shared" si="36"/>
        <v>0.42481936479326965</v>
      </c>
      <c r="CV14" s="39">
        <f t="shared" si="37"/>
        <v>0.16503163899955364</v>
      </c>
      <c r="CW14" s="39">
        <f t="shared" si="38"/>
        <v>0.29525224117619614</v>
      </c>
      <c r="CX14" s="39">
        <f t="shared" si="39"/>
        <v>0.43339315830451941</v>
      </c>
      <c r="CY14" s="39">
        <f t="shared" si="40"/>
        <v>0.27135460051928462</v>
      </c>
      <c r="CZ14" s="39">
        <f t="shared" si="41"/>
        <v>0.11188034924304424</v>
      </c>
      <c r="DA14" s="39">
        <f t="shared" si="42"/>
        <v>0.85509591669767304</v>
      </c>
      <c r="DB14" s="39">
        <v>0.78020974589820424</v>
      </c>
      <c r="DC14" s="39">
        <v>0.20896260053991367</v>
      </c>
      <c r="DD14" s="39">
        <f t="shared" si="43"/>
        <v>2.0016120889461624E-2</v>
      </c>
      <c r="DE14" t="b">
        <f t="shared" si="44"/>
        <v>1</v>
      </c>
      <c r="DF14">
        <f t="shared" si="45"/>
        <v>3</v>
      </c>
      <c r="DH14" s="14">
        <f t="shared" si="23"/>
        <v>944.21907523179664</v>
      </c>
      <c r="DI14" s="14">
        <f t="shared" si="24"/>
        <v>949.80798245719041</v>
      </c>
      <c r="DJ14" s="14">
        <f t="shared" si="25"/>
        <v>955.39688968258417</v>
      </c>
      <c r="DK14" s="14">
        <f t="shared" si="26"/>
        <v>960.98579690797817</v>
      </c>
      <c r="DL14" s="14"/>
      <c r="DM14" s="15">
        <f t="shared" si="27"/>
        <v>6.807152819633485</v>
      </c>
      <c r="DN14" s="15">
        <f t="shared" si="28"/>
        <v>954.31908468283711</v>
      </c>
    </row>
    <row r="15" spans="1:118" x14ac:dyDescent="0.2">
      <c r="A15" t="s">
        <v>1030</v>
      </c>
      <c r="B15">
        <v>15</v>
      </c>
      <c r="C15">
        <v>1.4970000350444934E-8</v>
      </c>
      <c r="D15">
        <v>1</v>
      </c>
      <c r="E15" s="8">
        <v>39.834999084472656</v>
      </c>
      <c r="F15" s="8">
        <v>1.8710000514984131</v>
      </c>
      <c r="G15" s="8">
        <v>10.847000122070312</v>
      </c>
      <c r="H15" s="8">
        <v>25.778999328613281</v>
      </c>
      <c r="I15" s="8">
        <v>0.48500001430511475</v>
      </c>
      <c r="J15" s="8">
        <v>4.254000186920166</v>
      </c>
      <c r="K15" s="8">
        <v>10.114999771118164</v>
      </c>
      <c r="L15" s="8">
        <v>1.7289999723434448</v>
      </c>
      <c r="M15" s="8">
        <v>1.4329999685287476</v>
      </c>
      <c r="N15" s="8">
        <v>0.40400001406669617</v>
      </c>
      <c r="O15" s="8">
        <v>9.3000002205371857E-2</v>
      </c>
      <c r="P15" s="8">
        <v>96.653999328613281</v>
      </c>
      <c r="Q15" s="8">
        <v>6.3891000747680664</v>
      </c>
      <c r="R15" s="8">
        <v>2.0506999492645264</v>
      </c>
      <c r="S15" s="8">
        <v>0.29319998621940613</v>
      </c>
      <c r="T15" s="8">
        <v>0.53769999742507935</v>
      </c>
      <c r="U15" s="8">
        <v>1.7382999658584595</v>
      </c>
      <c r="V15" s="8">
        <v>1.0170999765396118</v>
      </c>
      <c r="W15" s="8">
        <v>3.4579000473022461</v>
      </c>
      <c r="X15" s="8">
        <v>0.22560000419616699</v>
      </c>
      <c r="Y15" s="8">
        <v>6.589999794960022E-2</v>
      </c>
      <c r="Z15" s="8">
        <v>0.20309999585151672</v>
      </c>
      <c r="AA15" s="8">
        <v>2.500000037252903E-2</v>
      </c>
      <c r="AB15">
        <v>23</v>
      </c>
      <c r="AD15" s="8">
        <f t="shared" si="0"/>
        <v>0.22728490974764631</v>
      </c>
      <c r="AE15" s="8">
        <f t="shared" si="29"/>
        <v>0.77271509025235363</v>
      </c>
      <c r="AF15" s="8"/>
      <c r="AG15" s="8"/>
      <c r="AH15" t="s">
        <v>837</v>
      </c>
      <c r="AI15" s="8">
        <v>1.6539999999999999</v>
      </c>
      <c r="AJ15" s="8">
        <v>98.304999173223976</v>
      </c>
      <c r="AK15" s="8"/>
      <c r="AL15" s="8">
        <v>6.3890000000000002</v>
      </c>
      <c r="AM15" s="8">
        <v>1.611</v>
      </c>
      <c r="AN15" s="8">
        <v>8</v>
      </c>
      <c r="AO15" s="8"/>
      <c r="AP15" s="8">
        <v>0.22600000000000001</v>
      </c>
      <c r="AQ15" s="8">
        <v>0.44</v>
      </c>
      <c r="AR15" s="8"/>
      <c r="AS15" s="8">
        <v>3.3180000000000001</v>
      </c>
      <c r="AT15" s="8">
        <v>1.0169999999999999</v>
      </c>
      <c r="AU15" s="8">
        <v>5.0009999999999994</v>
      </c>
      <c r="AV15" s="8"/>
      <c r="AW15" s="8">
        <v>6.6000000000000003E-2</v>
      </c>
      <c r="AX15" s="8">
        <v>0.14000000000000001</v>
      </c>
      <c r="AY15" s="8">
        <v>1.738</v>
      </c>
      <c r="AZ15" s="8">
        <v>5.6000000000000001E-2</v>
      </c>
      <c r="BA15" s="8">
        <v>2</v>
      </c>
      <c r="BB15" s="8" t="s">
        <v>19</v>
      </c>
      <c r="BC15" s="8">
        <v>0</v>
      </c>
      <c r="BD15" s="8">
        <v>0.48199999999999998</v>
      </c>
      <c r="BE15" s="8">
        <v>0.29299999999999998</v>
      </c>
      <c r="BF15" s="8">
        <v>0.77499999999999991</v>
      </c>
      <c r="BG15" s="8">
        <v>22</v>
      </c>
      <c r="BH15" s="8"/>
      <c r="BI15" s="8">
        <v>1.77</v>
      </c>
      <c r="BJ15" s="8">
        <v>0.20499999999999999</v>
      </c>
      <c r="BK15" s="8">
        <v>2.5000000000000001E-2</v>
      </c>
      <c r="BL15" s="8">
        <v>2</v>
      </c>
      <c r="BM15" s="8">
        <v>15.776</v>
      </c>
      <c r="BN15" s="8"/>
      <c r="BO15">
        <f t="shared" si="1"/>
        <v>0.89200000000000002</v>
      </c>
      <c r="BP15" s="8">
        <f t="shared" si="2"/>
        <v>0.77499999999999991</v>
      </c>
      <c r="BQ15" s="8"/>
      <c r="BR15" s="39">
        <f t="shared" si="3"/>
        <v>1.0141987829614605</v>
      </c>
      <c r="BS15" s="39">
        <f t="shared" si="4"/>
        <v>1.2521521364845829</v>
      </c>
      <c r="BT15" s="39">
        <f t="shared" si="5"/>
        <v>0.99993333777748139</v>
      </c>
      <c r="BU15" s="39">
        <f t="shared" si="6"/>
        <v>1.1507479861910241</v>
      </c>
      <c r="BV15" s="39">
        <v>1</v>
      </c>
      <c r="BW15" s="39">
        <f t="shared" si="7"/>
        <v>0.94788975772171746</v>
      </c>
      <c r="BX15" s="39">
        <f t="shared" si="8"/>
        <v>0.9688170089808773</v>
      </c>
      <c r="BY15" s="39">
        <f t="shared" si="9"/>
        <v>0.9767695392279746</v>
      </c>
      <c r="BZ15" s="39">
        <f t="shared" si="10"/>
        <v>0.65855184415388712</v>
      </c>
      <c r="CA15" s="39">
        <f t="shared" si="11"/>
        <v>0.9248282598412555</v>
      </c>
      <c r="CB15" s="39">
        <f t="shared" si="30"/>
        <v>0.99993333777748139</v>
      </c>
      <c r="CC15" s="39">
        <f t="shared" si="31"/>
        <v>0.9767695392279746</v>
      </c>
      <c r="CD15" s="39">
        <f t="shared" si="32"/>
        <v>0.988351438502728</v>
      </c>
      <c r="CE15" s="39"/>
      <c r="CF15" s="39">
        <f t="shared" si="12"/>
        <v>6.3146762496349051</v>
      </c>
      <c r="CG15" s="39">
        <f t="shared" si="13"/>
        <v>2.0268122447930659</v>
      </c>
      <c r="CH15" s="39">
        <f t="shared" si="14"/>
        <v>0.28978462814893008</v>
      </c>
      <c r="CI15" s="39">
        <f t="shared" si="15"/>
        <v>0.53143656593799027</v>
      </c>
      <c r="CJ15" s="39">
        <f t="shared" si="16"/>
        <v>1.7180512718054515</v>
      </c>
      <c r="CK15" s="39">
        <f t="shared" si="17"/>
        <v>1.0052522249140163</v>
      </c>
      <c r="CL15" s="39">
        <f t="shared" si="18"/>
        <v>3.417620485949826</v>
      </c>
      <c r="CM15" s="39">
        <f t="shared" si="19"/>
        <v>0.22297208867350313</v>
      </c>
      <c r="CN15" s="39">
        <f t="shared" si="20"/>
        <v>6.5132357770814206E-2</v>
      </c>
      <c r="CO15" s="39">
        <f t="shared" si="33"/>
        <v>15.591738117628502</v>
      </c>
      <c r="CP15" s="39"/>
      <c r="CQ15" s="39">
        <f t="shared" si="21"/>
        <v>0.53583382887451214</v>
      </c>
      <c r="CR15" s="39">
        <f t="shared" si="22"/>
        <v>2.8817866570753141</v>
      </c>
      <c r="CS15" s="39">
        <f t="shared" si="34"/>
        <v>5.2465651736131491E-2</v>
      </c>
      <c r="CT15" s="39">
        <f t="shared" si="35"/>
        <v>0.57866906240872629</v>
      </c>
      <c r="CU15" s="39">
        <f t="shared" si="36"/>
        <v>0.42133093759127371</v>
      </c>
      <c r="CV15" s="39">
        <f t="shared" si="37"/>
        <v>0.17074424721398529</v>
      </c>
      <c r="CW15" s="39">
        <f t="shared" si="38"/>
        <v>0.28978462814893008</v>
      </c>
      <c r="CX15" s="39">
        <f t="shared" si="39"/>
        <v>0.40826188237149674</v>
      </c>
      <c r="CY15" s="39">
        <f t="shared" si="40"/>
        <v>0.30195348947957346</v>
      </c>
      <c r="CZ15" s="39">
        <f t="shared" si="41"/>
        <v>0.11474153822920852</v>
      </c>
      <c r="DA15" s="39">
        <f t="shared" si="42"/>
        <v>0.85902563590272574</v>
      </c>
      <c r="DB15" s="39">
        <v>0.78020974589820424</v>
      </c>
      <c r="DC15" s="39">
        <v>0.20896260053991367</v>
      </c>
      <c r="DD15" s="39">
        <f t="shared" si="43"/>
        <v>2.0728240603639515E-2</v>
      </c>
      <c r="DE15" t="b">
        <f t="shared" si="44"/>
        <v>1</v>
      </c>
      <c r="DF15">
        <f t="shared" si="45"/>
        <v>3</v>
      </c>
      <c r="DH15" s="14">
        <f t="shared" si="23"/>
        <v>941.58397988658828</v>
      </c>
      <c r="DI15" s="14">
        <f t="shared" si="24"/>
        <v>947.37482643174656</v>
      </c>
      <c r="DJ15" s="14">
        <f t="shared" si="25"/>
        <v>953.16567297690437</v>
      </c>
      <c r="DK15" s="14">
        <f t="shared" si="26"/>
        <v>958.95651952206242</v>
      </c>
      <c r="DL15" s="14"/>
      <c r="DM15" s="15">
        <f t="shared" si="27"/>
        <v>6.785020744800569</v>
      </c>
      <c r="DN15" s="15">
        <f t="shared" si="28"/>
        <v>951.92076109965217</v>
      </c>
    </row>
    <row r="16" spans="1:118" x14ac:dyDescent="0.2">
      <c r="A16" t="s">
        <v>1031</v>
      </c>
      <c r="B16">
        <v>15</v>
      </c>
      <c r="C16">
        <v>1.4970000350444934E-8</v>
      </c>
      <c r="D16">
        <v>1</v>
      </c>
      <c r="E16" s="8">
        <v>39.736000061035156</v>
      </c>
      <c r="F16" s="8">
        <v>2.0320000648498535</v>
      </c>
      <c r="G16" s="8">
        <v>10.588000297546387</v>
      </c>
      <c r="H16" s="8">
        <v>25.770000457763672</v>
      </c>
      <c r="I16" s="8">
        <v>0.51800000667572021</v>
      </c>
      <c r="J16" s="8">
        <v>4.440000057220459</v>
      </c>
      <c r="K16" s="8">
        <v>10.005999565124512</v>
      </c>
      <c r="L16" s="8">
        <v>1.7940000295639038</v>
      </c>
      <c r="M16" s="8">
        <v>1.4520000219345093</v>
      </c>
      <c r="N16" s="8">
        <v>0.52899998426437378</v>
      </c>
      <c r="O16" s="8">
        <v>8.9000001549720764E-2</v>
      </c>
      <c r="P16" s="8">
        <v>96.710990905761719</v>
      </c>
      <c r="Q16" s="8">
        <v>6.3801999092102051</v>
      </c>
      <c r="R16" s="8">
        <v>2.0037999153137207</v>
      </c>
      <c r="S16" s="8">
        <v>0.29739999771118164</v>
      </c>
      <c r="T16" s="8">
        <v>0.55860000848770142</v>
      </c>
      <c r="U16" s="8">
        <v>1.7214000225067139</v>
      </c>
      <c r="V16" s="8">
        <v>1.0628000497817993</v>
      </c>
      <c r="W16" s="8">
        <v>3.4605000019073486</v>
      </c>
      <c r="X16" s="8">
        <v>0.24539999663829803</v>
      </c>
      <c r="Y16" s="8">
        <v>7.0399999618530273E-2</v>
      </c>
      <c r="Z16" s="8">
        <v>0.26499998569488525</v>
      </c>
      <c r="AA16" s="8">
        <v>2.4000000208616257E-2</v>
      </c>
      <c r="AB16">
        <v>23</v>
      </c>
      <c r="AD16" s="8">
        <f t="shared" si="0"/>
        <v>0.23496120921381616</v>
      </c>
      <c r="AE16" s="8">
        <f t="shared" si="29"/>
        <v>0.76503879078618386</v>
      </c>
      <c r="AF16" s="8"/>
      <c r="AG16" s="8"/>
      <c r="AH16" t="s">
        <v>837</v>
      </c>
      <c r="AI16" s="8">
        <v>1.5940000000000001</v>
      </c>
      <c r="AJ16" s="8">
        <v>98.30400008308888</v>
      </c>
      <c r="AK16" s="8"/>
      <c r="AL16" s="8">
        <v>6.38</v>
      </c>
      <c r="AM16" s="8">
        <v>1.62</v>
      </c>
      <c r="AN16" s="8">
        <v>8</v>
      </c>
      <c r="AO16" s="8"/>
      <c r="AP16" s="8">
        <v>0.245</v>
      </c>
      <c r="AQ16" s="8">
        <v>0.38400000000000001</v>
      </c>
      <c r="AR16" s="8"/>
      <c r="AS16" s="8">
        <v>3.3079999999999998</v>
      </c>
      <c r="AT16" s="8">
        <v>1.0629999999999999</v>
      </c>
      <c r="AU16" s="8">
        <v>5</v>
      </c>
      <c r="AV16" s="8"/>
      <c r="AW16" s="8">
        <v>7.0000000000000007E-2</v>
      </c>
      <c r="AX16" s="8">
        <v>0.153</v>
      </c>
      <c r="AY16" s="8">
        <v>1.7210000000000001</v>
      </c>
      <c r="AZ16" s="8">
        <v>5.6000000000000001E-2</v>
      </c>
      <c r="BA16" s="8">
        <v>2</v>
      </c>
      <c r="BB16" s="8" t="s">
        <v>19</v>
      </c>
      <c r="BC16" s="8">
        <v>0</v>
      </c>
      <c r="BD16" s="8">
        <v>0.503</v>
      </c>
      <c r="BE16" s="8">
        <v>0.29699999999999999</v>
      </c>
      <c r="BF16" s="8">
        <v>0.8</v>
      </c>
      <c r="BG16" s="8">
        <v>22</v>
      </c>
      <c r="BH16" s="8"/>
      <c r="BI16" s="8">
        <v>1.7070000000000001</v>
      </c>
      <c r="BJ16" s="8">
        <v>0.26900000000000002</v>
      </c>
      <c r="BK16" s="8">
        <v>2.4E-2</v>
      </c>
      <c r="BL16" s="8">
        <v>2</v>
      </c>
      <c r="BM16" s="8">
        <v>15.8</v>
      </c>
      <c r="BN16" s="8"/>
      <c r="BO16">
        <f t="shared" si="1"/>
        <v>0.874</v>
      </c>
      <c r="BP16" s="8">
        <f t="shared" si="2"/>
        <v>0.8</v>
      </c>
      <c r="BQ16" s="8"/>
      <c r="BR16" s="39">
        <f t="shared" si="3"/>
        <v>1.0126582278481011</v>
      </c>
      <c r="BS16" s="39">
        <f t="shared" si="4"/>
        <v>1.2539184952978057</v>
      </c>
      <c r="BT16" s="39">
        <f t="shared" si="5"/>
        <v>1</v>
      </c>
      <c r="BU16" s="39">
        <f t="shared" si="6"/>
        <v>1.1621150493898895</v>
      </c>
      <c r="BV16" s="39">
        <v>1</v>
      </c>
      <c r="BW16" s="39">
        <f t="shared" si="7"/>
        <v>0.95419849325369821</v>
      </c>
      <c r="BX16" s="39">
        <f t="shared" si="8"/>
        <v>0.96757963166084304</v>
      </c>
      <c r="BY16" s="39">
        <f t="shared" si="9"/>
        <v>0.97560237986517384</v>
      </c>
      <c r="BZ16" s="39">
        <f t="shared" si="10"/>
        <v>0.65898582297904718</v>
      </c>
      <c r="CA16" s="39">
        <f t="shared" si="11"/>
        <v>0.9247717390889707</v>
      </c>
      <c r="CB16" s="39">
        <f t="shared" si="30"/>
        <v>1</v>
      </c>
      <c r="CC16" s="39">
        <f t="shared" si="31"/>
        <v>0.97560237986517384</v>
      </c>
      <c r="CD16" s="39">
        <f t="shared" si="32"/>
        <v>0.98780118993258692</v>
      </c>
      <c r="CE16" s="39"/>
      <c r="CF16" s="39">
        <f t="shared" si="12"/>
        <v>6.3023690623256234</v>
      </c>
      <c r="CG16" s="39">
        <f t="shared" si="13"/>
        <v>1.9793559407337102</v>
      </c>
      <c r="CH16" s="39">
        <f t="shared" si="14"/>
        <v>0.29377207162505387</v>
      </c>
      <c r="CI16" s="39">
        <f t="shared" si="15"/>
        <v>0.55178575308050459</v>
      </c>
      <c r="CJ16" s="39">
        <f t="shared" si="16"/>
        <v>1.7004009905821138</v>
      </c>
      <c r="CK16" s="39">
        <f t="shared" si="17"/>
        <v>1.049835153834874</v>
      </c>
      <c r="CL16" s="39">
        <f t="shared" si="18"/>
        <v>3.4182860196457985</v>
      </c>
      <c r="CM16" s="39">
        <f t="shared" si="19"/>
        <v>0.24240640868876362</v>
      </c>
      <c r="CN16" s="39">
        <f t="shared" si="20"/>
        <v>6.9541203394437867E-2</v>
      </c>
      <c r="CO16" s="39">
        <f t="shared" si="33"/>
        <v>15.60775260391088</v>
      </c>
      <c r="CP16" s="39"/>
      <c r="CQ16" s="39">
        <f t="shared" si="21"/>
        <v>0.56114526310100166</v>
      </c>
      <c r="CR16" s="39">
        <f t="shared" si="22"/>
        <v>2.8571407565447968</v>
      </c>
      <c r="CS16" s="39">
        <f t="shared" si="34"/>
        <v>6.1793788623207391E-2</v>
      </c>
      <c r="CT16" s="39">
        <f t="shared" si="35"/>
        <v>0.57559226558140586</v>
      </c>
      <c r="CU16" s="39">
        <f t="shared" si="36"/>
        <v>0.42440773441859414</v>
      </c>
      <c r="CV16" s="39">
        <f t="shared" si="37"/>
        <v>0.14086250152966695</v>
      </c>
      <c r="CW16" s="39">
        <f t="shared" si="38"/>
        <v>0.29377207162505387</v>
      </c>
      <c r="CX16" s="39">
        <f t="shared" si="39"/>
        <v>0.3922473960891204</v>
      </c>
      <c r="CY16" s="39">
        <f t="shared" si="40"/>
        <v>0.31398053228582601</v>
      </c>
      <c r="CZ16" s="39">
        <f t="shared" si="41"/>
        <v>0.1189026103973394</v>
      </c>
      <c r="DA16" s="39">
        <f t="shared" si="42"/>
        <v>0.8502004952910569</v>
      </c>
      <c r="DB16" s="39">
        <v>0.78020974589820424</v>
      </c>
      <c r="DC16" s="39">
        <v>0.20896260053991367</v>
      </c>
      <c r="DD16" s="39">
        <f t="shared" si="43"/>
        <v>2.1431011973290257E-2</v>
      </c>
      <c r="DE16" t="b">
        <f t="shared" si="44"/>
        <v>1</v>
      </c>
      <c r="DF16">
        <f t="shared" si="45"/>
        <v>3</v>
      </c>
      <c r="DH16" s="14">
        <f t="shared" si="23"/>
        <v>963.92552483732072</v>
      </c>
      <c r="DI16" s="14">
        <f t="shared" si="24"/>
        <v>968.70961216974013</v>
      </c>
      <c r="DJ16" s="14">
        <f t="shared" si="25"/>
        <v>973.49369950215953</v>
      </c>
      <c r="DK16" s="14">
        <f t="shared" si="26"/>
        <v>978.27778683457871</v>
      </c>
      <c r="DL16" s="14"/>
      <c r="DM16" s="15">
        <f t="shared" si="27"/>
        <v>6.5491135740280164</v>
      </c>
      <c r="DN16" s="15">
        <f t="shared" si="28"/>
        <v>971.3366194633071</v>
      </c>
    </row>
    <row r="17" spans="1:118" x14ac:dyDescent="0.2">
      <c r="A17" t="s">
        <v>1032</v>
      </c>
      <c r="B17">
        <v>15</v>
      </c>
      <c r="C17">
        <v>1.4979999463093918E-8</v>
      </c>
      <c r="D17">
        <v>1</v>
      </c>
      <c r="E17" s="8">
        <v>39.606998443603516</v>
      </c>
      <c r="F17" s="8">
        <v>2.059999942779541</v>
      </c>
      <c r="G17" s="8">
        <v>10.53600025177002</v>
      </c>
      <c r="H17" s="8">
        <v>26.090999603271484</v>
      </c>
      <c r="I17" s="8">
        <v>0.55800002813339233</v>
      </c>
      <c r="J17" s="8">
        <v>4.3369998931884766</v>
      </c>
      <c r="K17" s="8">
        <v>9.9370002746582031</v>
      </c>
      <c r="L17" s="8">
        <v>1.8070000410079956</v>
      </c>
      <c r="M17" s="8">
        <v>1.4049999713897705</v>
      </c>
      <c r="N17" s="8">
        <v>0.460999995470047</v>
      </c>
      <c r="O17" s="8">
        <v>9.0000003576278687E-2</v>
      </c>
      <c r="P17" s="8">
        <v>96.67498779296875</v>
      </c>
      <c r="Q17" s="8">
        <v>6.3705000877380371</v>
      </c>
      <c r="R17" s="8">
        <v>1.997499942779541</v>
      </c>
      <c r="S17" s="8">
        <v>0.28839999437332153</v>
      </c>
      <c r="T17" s="8">
        <v>0.56349998712539673</v>
      </c>
      <c r="U17" s="8">
        <v>1.7127000093460083</v>
      </c>
      <c r="V17" s="8">
        <v>1.0398000478744507</v>
      </c>
      <c r="W17" s="8">
        <v>3.5097000598907471</v>
      </c>
      <c r="X17" s="8">
        <v>0.2492000013589859</v>
      </c>
      <c r="Y17" s="8">
        <v>7.5999997556209564E-2</v>
      </c>
      <c r="Z17" s="8">
        <v>0.23199999332427979</v>
      </c>
      <c r="AA17" s="8">
        <v>2.4199999868869781E-2</v>
      </c>
      <c r="AB17">
        <v>23</v>
      </c>
      <c r="AD17" s="8">
        <f t="shared" si="0"/>
        <v>0.22855259330573366</v>
      </c>
      <c r="AE17" s="8">
        <f t="shared" si="29"/>
        <v>0.77144740669426637</v>
      </c>
      <c r="AF17" s="8"/>
      <c r="AG17" s="8"/>
      <c r="AH17" t="s">
        <v>837</v>
      </c>
      <c r="AI17" s="8">
        <v>1.623</v>
      </c>
      <c r="AJ17" s="8">
        <v>98.298998817443859</v>
      </c>
      <c r="AK17" s="8"/>
      <c r="AL17" s="8">
        <v>6.3710000000000004</v>
      </c>
      <c r="AM17" s="8">
        <v>1.629</v>
      </c>
      <c r="AN17" s="8">
        <v>8</v>
      </c>
      <c r="AO17" s="8"/>
      <c r="AP17" s="8">
        <v>0.249</v>
      </c>
      <c r="AQ17" s="8">
        <v>0.36799999999999999</v>
      </c>
      <c r="AR17" s="8"/>
      <c r="AS17" s="8">
        <v>3.343</v>
      </c>
      <c r="AT17" s="8">
        <v>1.04</v>
      </c>
      <c r="AU17" s="8">
        <v>5</v>
      </c>
      <c r="AV17" s="8"/>
      <c r="AW17" s="8">
        <v>7.5999999999999998E-2</v>
      </c>
      <c r="AX17" s="8">
        <v>0.16700000000000001</v>
      </c>
      <c r="AY17" s="8">
        <v>1.7130000000000001</v>
      </c>
      <c r="AZ17" s="8">
        <v>4.4999999999999998E-2</v>
      </c>
      <c r="BA17" s="8">
        <v>2.0009999999999999</v>
      </c>
      <c r="BB17" s="8" t="s">
        <v>19</v>
      </c>
      <c r="BC17" s="8">
        <v>0</v>
      </c>
      <c r="BD17" s="8">
        <v>0.51900000000000002</v>
      </c>
      <c r="BE17" s="8">
        <v>0.28799999999999998</v>
      </c>
      <c r="BF17" s="8">
        <v>0.80699999999999994</v>
      </c>
      <c r="BG17" s="8">
        <v>22</v>
      </c>
      <c r="BH17" s="8"/>
      <c r="BI17" s="8">
        <v>1.7410000000000001</v>
      </c>
      <c r="BJ17" s="8">
        <v>0.23499999999999999</v>
      </c>
      <c r="BK17" s="8">
        <v>2.5000000000000001E-2</v>
      </c>
      <c r="BL17" s="8">
        <v>2.0009999999999999</v>
      </c>
      <c r="BM17" s="8">
        <v>15.808</v>
      </c>
      <c r="BN17" s="8"/>
      <c r="BO17">
        <f t="shared" si="1"/>
        <v>0.86599999999999999</v>
      </c>
      <c r="BP17" s="8">
        <f t="shared" si="2"/>
        <v>0.80699999999999994</v>
      </c>
      <c r="BQ17" s="8"/>
      <c r="BR17" s="39">
        <f t="shared" si="3"/>
        <v>1.0121457489878543</v>
      </c>
      <c r="BS17" s="39">
        <f t="shared" si="4"/>
        <v>1.2556898446083817</v>
      </c>
      <c r="BT17" s="39">
        <f t="shared" si="5"/>
        <v>0.9999333377774815</v>
      </c>
      <c r="BU17" s="39">
        <f t="shared" si="6"/>
        <v>1.1675423234092235</v>
      </c>
      <c r="BV17" s="39">
        <v>1</v>
      </c>
      <c r="BW17" s="39">
        <f t="shared" si="7"/>
        <v>0.95602294106411267</v>
      </c>
      <c r="BX17" s="39">
        <f t="shared" si="8"/>
        <v>0.96651975531339107</v>
      </c>
      <c r="BY17" s="39">
        <f t="shared" si="9"/>
        <v>0.97407010217029788</v>
      </c>
      <c r="BZ17" s="39">
        <f t="shared" si="10"/>
        <v>0.65913301998251661</v>
      </c>
      <c r="CA17" s="39">
        <f t="shared" si="11"/>
        <v>0.92370217261107068</v>
      </c>
      <c r="CB17" s="39">
        <f t="shared" si="30"/>
        <v>0.9999333377774815</v>
      </c>
      <c r="CC17" s="39">
        <f t="shared" si="31"/>
        <v>0.97407010217029788</v>
      </c>
      <c r="CD17" s="39">
        <f t="shared" si="32"/>
        <v>0.98700171997388964</v>
      </c>
      <c r="CE17" s="39"/>
      <c r="CF17" s="39">
        <f t="shared" si="12"/>
        <v>6.2876945436912575</v>
      </c>
      <c r="CG17" s="39">
        <f t="shared" si="13"/>
        <v>1.971535879171153</v>
      </c>
      <c r="CH17" s="39">
        <f t="shared" si="14"/>
        <v>0.28465129048692844</v>
      </c>
      <c r="CI17" s="39">
        <f t="shared" si="15"/>
        <v>0.55617545649803124</v>
      </c>
      <c r="CJ17" s="39">
        <f t="shared" si="16"/>
        <v>1.6904378550238071</v>
      </c>
      <c r="CK17" s="39">
        <f t="shared" si="17"/>
        <v>1.0262844356810157</v>
      </c>
      <c r="CL17" s="39">
        <f t="shared" si="18"/>
        <v>3.4640799957046307</v>
      </c>
      <c r="CM17" s="39">
        <f t="shared" si="19"/>
        <v>0.24596082995881471</v>
      </c>
      <c r="CN17" s="39">
        <f t="shared" si="20"/>
        <v>7.5012128305990244E-2</v>
      </c>
      <c r="CO17" s="39">
        <f t="shared" si="33"/>
        <v>15.601832414521629</v>
      </c>
      <c r="CP17" s="39"/>
      <c r="CQ17" s="39">
        <f t="shared" si="21"/>
        <v>0.59792088120107678</v>
      </c>
      <c r="CR17" s="39">
        <f t="shared" si="22"/>
        <v>2.8661591145035539</v>
      </c>
      <c r="CS17" s="39">
        <f t="shared" si="34"/>
        <v>7.0567812512862815E-2</v>
      </c>
      <c r="CT17" s="39">
        <f t="shared" si="35"/>
        <v>0.57192363592281437</v>
      </c>
      <c r="CU17" s="39">
        <f t="shared" si="36"/>
        <v>0.42807636407718563</v>
      </c>
      <c r="CV17" s="39">
        <f t="shared" si="37"/>
        <v>0.12961521143120525</v>
      </c>
      <c r="CW17" s="39">
        <f t="shared" si="38"/>
        <v>0.28465129048692844</v>
      </c>
      <c r="CX17" s="39">
        <f t="shared" si="39"/>
        <v>0.39816758547837061</v>
      </c>
      <c r="CY17" s="39">
        <f t="shared" si="40"/>
        <v>0.31718112403470133</v>
      </c>
      <c r="CZ17" s="39">
        <f t="shared" si="41"/>
        <v>0.11949716623166506</v>
      </c>
      <c r="DA17" s="39">
        <f t="shared" si="42"/>
        <v>0.84521892751190353</v>
      </c>
      <c r="DB17" s="39">
        <v>0.78020974589820424</v>
      </c>
      <c r="DC17" s="39">
        <v>0.20896260053991367</v>
      </c>
      <c r="DD17" s="39">
        <f t="shared" si="43"/>
        <v>2.1342543340720548E-2</v>
      </c>
      <c r="DE17" t="b">
        <f t="shared" si="44"/>
        <v>1</v>
      </c>
      <c r="DF17">
        <f t="shared" si="45"/>
        <v>3</v>
      </c>
      <c r="DH17" s="14">
        <f t="shared" si="23"/>
        <v>974.00475675109976</v>
      </c>
      <c r="DI17" s="14">
        <f t="shared" si="24"/>
        <v>978.40608977662771</v>
      </c>
      <c r="DJ17" s="14">
        <f t="shared" si="25"/>
        <v>982.80742280215588</v>
      </c>
      <c r="DK17" s="14">
        <f t="shared" si="26"/>
        <v>987.20875582768406</v>
      </c>
      <c r="DL17" s="14"/>
      <c r="DM17" s="15">
        <f t="shared" si="27"/>
        <v>6.5174247121810929</v>
      </c>
      <c r="DN17" s="15">
        <f t="shared" si="28"/>
        <v>980.68344825057477</v>
      </c>
    </row>
    <row r="18" spans="1:118" x14ac:dyDescent="0.2">
      <c r="A18" t="s">
        <v>1033</v>
      </c>
      <c r="B18">
        <v>15</v>
      </c>
      <c r="C18">
        <v>1.4979999463093918E-8</v>
      </c>
      <c r="D18">
        <v>1</v>
      </c>
      <c r="E18" s="8">
        <v>39.771999359130859</v>
      </c>
      <c r="F18" s="8">
        <v>2.0780000686645508</v>
      </c>
      <c r="G18" s="8">
        <v>10.557000160217285</v>
      </c>
      <c r="H18" s="8">
        <v>25.972000122070312</v>
      </c>
      <c r="I18" s="8">
        <v>0.51700001955032349</v>
      </c>
      <c r="J18" s="8">
        <v>4.3860001564025879</v>
      </c>
      <c r="K18" s="8">
        <v>10.067000389099121</v>
      </c>
      <c r="L18" s="8">
        <v>1.8619999885559082</v>
      </c>
      <c r="M18" s="8">
        <v>1.4270000457763672</v>
      </c>
      <c r="N18" s="8">
        <v>-0.14399999380111694</v>
      </c>
      <c r="O18" s="8">
        <v>9.4999998807907104E-2</v>
      </c>
      <c r="P18" s="8">
        <v>96.628997802734375</v>
      </c>
      <c r="Q18" s="8">
        <v>6.3730998039245605</v>
      </c>
      <c r="R18" s="8">
        <v>1.9939999580383301</v>
      </c>
      <c r="S18" s="8">
        <v>0.29179999232292175</v>
      </c>
      <c r="T18" s="8">
        <v>0.57849997282028198</v>
      </c>
      <c r="U18" s="8">
        <v>1.7285000085830688</v>
      </c>
      <c r="V18" s="8">
        <v>1.047700047492981</v>
      </c>
      <c r="W18" s="8">
        <v>3.4804999828338623</v>
      </c>
      <c r="X18" s="8">
        <v>0.25040000677108765</v>
      </c>
      <c r="Y18" s="8">
        <v>7.0100001990795135E-2</v>
      </c>
      <c r="Z18" s="8">
        <v>-7.3100000619888306E-2</v>
      </c>
      <c r="AA18" s="8">
        <v>2.5900000706315041E-2</v>
      </c>
      <c r="AB18">
        <v>23</v>
      </c>
      <c r="AD18" s="8">
        <f t="shared" si="0"/>
        <v>0.23137229814853352</v>
      </c>
      <c r="AE18" s="8">
        <f t="shared" si="29"/>
        <v>0.76862770185146645</v>
      </c>
      <c r="AF18" s="8"/>
      <c r="AG18" s="8"/>
      <c r="AH18" t="s">
        <v>837</v>
      </c>
      <c r="AI18" s="8">
        <v>1.847</v>
      </c>
      <c r="AJ18" s="8">
        <v>98.563000166654589</v>
      </c>
      <c r="AK18" s="8"/>
      <c r="AL18" s="8">
        <v>6.3730000000000002</v>
      </c>
      <c r="AM18" s="8">
        <v>1.627</v>
      </c>
      <c r="AN18" s="8">
        <v>8</v>
      </c>
      <c r="AO18" s="8"/>
      <c r="AP18" s="8">
        <v>0.251</v>
      </c>
      <c r="AQ18" s="8">
        <v>0.36699999999999999</v>
      </c>
      <c r="AR18" s="8"/>
      <c r="AS18" s="8">
        <v>3.335</v>
      </c>
      <c r="AT18" s="8">
        <v>1.048</v>
      </c>
      <c r="AU18" s="8">
        <v>5.0009999999999994</v>
      </c>
      <c r="AV18" s="8"/>
      <c r="AW18" s="8">
        <v>7.0000000000000007E-2</v>
      </c>
      <c r="AX18" s="8">
        <v>0.14599999999999999</v>
      </c>
      <c r="AY18" s="8">
        <v>1.728</v>
      </c>
      <c r="AZ18" s="8">
        <v>5.6000000000000001E-2</v>
      </c>
      <c r="BA18" s="8">
        <v>2</v>
      </c>
      <c r="BB18" s="8" t="s">
        <v>19</v>
      </c>
      <c r="BC18" s="8">
        <v>0</v>
      </c>
      <c r="BD18" s="8">
        <v>0.52300000000000002</v>
      </c>
      <c r="BE18" s="8">
        <v>0.29199999999999998</v>
      </c>
      <c r="BF18" s="8">
        <v>0.81499999999999995</v>
      </c>
      <c r="BG18" s="8">
        <v>22</v>
      </c>
      <c r="BH18" s="8"/>
      <c r="BI18" s="8">
        <v>1.974</v>
      </c>
      <c r="BJ18" s="8" t="s">
        <v>19</v>
      </c>
      <c r="BK18" s="8">
        <v>2.5999999999999999E-2</v>
      </c>
      <c r="BL18" s="8">
        <v>2</v>
      </c>
      <c r="BM18" s="8">
        <v>15.815999999999999</v>
      </c>
      <c r="BN18" s="8"/>
      <c r="BO18">
        <f t="shared" si="1"/>
        <v>0.86899999999999999</v>
      </c>
      <c r="BP18" s="8">
        <f t="shared" si="2"/>
        <v>0.81499999999999995</v>
      </c>
      <c r="BQ18" s="8"/>
      <c r="BR18" s="39">
        <f t="shared" si="3"/>
        <v>1.0116337885685383</v>
      </c>
      <c r="BS18" s="39">
        <f t="shared" si="4"/>
        <v>1.2552957790679429</v>
      </c>
      <c r="BT18" s="39">
        <f t="shared" si="5"/>
        <v>0.9999333377774815</v>
      </c>
      <c r="BU18" s="39">
        <f t="shared" si="6"/>
        <v>1.1574074074074074</v>
      </c>
      <c r="BV18" s="39">
        <v>1</v>
      </c>
      <c r="BW18" s="39">
        <f t="shared" si="7"/>
        <v>0.95612580554713378</v>
      </c>
      <c r="BX18" s="39">
        <f t="shared" si="8"/>
        <v>0.96623336420441319</v>
      </c>
      <c r="BY18" s="39">
        <f t="shared" si="9"/>
        <v>0.97600096649493218</v>
      </c>
      <c r="BZ18" s="39">
        <f t="shared" si="10"/>
        <v>0.65912940270855014</v>
      </c>
      <c r="CA18" s="39">
        <f t="shared" si="11"/>
        <v>0.92433695689491602</v>
      </c>
      <c r="CB18" s="39">
        <f t="shared" si="30"/>
        <v>0.9999333377774815</v>
      </c>
      <c r="CC18" s="39">
        <f t="shared" si="31"/>
        <v>0.97600096649493218</v>
      </c>
      <c r="CD18" s="39">
        <f t="shared" si="32"/>
        <v>0.98796715213620678</v>
      </c>
      <c r="CE18" s="39"/>
      <c r="CF18" s="39">
        <f t="shared" si="12"/>
        <v>6.2964132635631662</v>
      </c>
      <c r="CG18" s="39">
        <f t="shared" si="13"/>
        <v>1.9700064599028448</v>
      </c>
      <c r="CH18" s="39">
        <f t="shared" si="14"/>
        <v>0.28828880740864399</v>
      </c>
      <c r="CI18" s="39">
        <f t="shared" si="15"/>
        <v>0.57153897065812698</v>
      </c>
      <c r="CJ18" s="39">
        <f t="shared" si="16"/>
        <v>1.7077012309472235</v>
      </c>
      <c r="CK18" s="39">
        <f t="shared" si="17"/>
        <v>1.0350932322146089</v>
      </c>
      <c r="CL18" s="39">
        <f t="shared" si="18"/>
        <v>3.4386196560504874</v>
      </c>
      <c r="CM18" s="39">
        <f t="shared" si="19"/>
        <v>0.24738698158451836</v>
      </c>
      <c r="CN18" s="39">
        <f t="shared" si="20"/>
        <v>6.9256499331588298E-2</v>
      </c>
      <c r="CO18" s="39">
        <f t="shared" si="33"/>
        <v>15.624305101661211</v>
      </c>
      <c r="CP18" s="39"/>
      <c r="CQ18" s="39">
        <f t="shared" si="21"/>
        <v>0.55351100173448797</v>
      </c>
      <c r="CR18" s="39">
        <f t="shared" si="22"/>
        <v>2.8851086543159994</v>
      </c>
      <c r="CS18" s="39">
        <f t="shared" si="34"/>
        <v>5.6776092647215393E-2</v>
      </c>
      <c r="CT18" s="39">
        <f t="shared" si="35"/>
        <v>0.57410331589079155</v>
      </c>
      <c r="CU18" s="39">
        <f t="shared" si="36"/>
        <v>0.42589668410920845</v>
      </c>
      <c r="CV18" s="39">
        <f t="shared" si="37"/>
        <v>0.13320986173300575</v>
      </c>
      <c r="CW18" s="39">
        <f t="shared" si="38"/>
        <v>0.28828880740864399</v>
      </c>
      <c r="CX18" s="39">
        <f t="shared" si="39"/>
        <v>0.37569489833879022</v>
      </c>
      <c r="CY18" s="39">
        <f t="shared" si="40"/>
        <v>0.33601629425256574</v>
      </c>
      <c r="CZ18" s="39">
        <f t="shared" si="41"/>
        <v>0.11776133820278056</v>
      </c>
      <c r="DA18" s="39">
        <f t="shared" si="42"/>
        <v>0.85385061547361174</v>
      </c>
      <c r="DB18" s="39">
        <v>0.78020974589820424</v>
      </c>
      <c r="DC18" s="39">
        <v>0.20896260053991367</v>
      </c>
      <c r="DD18" s="39">
        <f t="shared" si="43"/>
        <v>2.1006205824309312E-2</v>
      </c>
      <c r="DE18" t="b">
        <f t="shared" si="44"/>
        <v>1</v>
      </c>
      <c r="DF18">
        <f t="shared" si="45"/>
        <v>3</v>
      </c>
      <c r="DH18" s="14">
        <f t="shared" si="23"/>
        <v>971.73970504689134</v>
      </c>
      <c r="DI18" s="14">
        <f t="shared" si="24"/>
        <v>976.26008616145748</v>
      </c>
      <c r="DJ18" s="14">
        <f t="shared" si="25"/>
        <v>980.78046727602361</v>
      </c>
      <c r="DK18" s="14">
        <f t="shared" si="26"/>
        <v>985.30084839058998</v>
      </c>
      <c r="DL18" s="14"/>
      <c r="DM18" s="15">
        <f t="shared" si="27"/>
        <v>6.4998197889328022</v>
      </c>
      <c r="DN18" s="15">
        <f t="shared" si="28"/>
        <v>978.51946209603591</v>
      </c>
    </row>
    <row r="19" spans="1:118" x14ac:dyDescent="0.2">
      <c r="A19" t="s">
        <v>1034</v>
      </c>
      <c r="B19">
        <v>15</v>
      </c>
      <c r="C19">
        <v>1.4970000350444934E-8</v>
      </c>
      <c r="D19">
        <v>1</v>
      </c>
      <c r="E19" s="8">
        <v>39.685001373291016</v>
      </c>
      <c r="F19" s="8">
        <v>2.0450000762939453</v>
      </c>
      <c r="G19" s="8">
        <v>10.645999908447266</v>
      </c>
      <c r="H19" s="8">
        <v>25.797000885009766</v>
      </c>
      <c r="I19" s="8">
        <v>0.45600000023841858</v>
      </c>
      <c r="J19" s="8">
        <v>4.315000057220459</v>
      </c>
      <c r="K19" s="8">
        <v>10.128999710083008</v>
      </c>
      <c r="L19" s="8">
        <v>1.7879999876022339</v>
      </c>
      <c r="M19" s="8">
        <v>1.4789999723434448</v>
      </c>
      <c r="N19" s="8">
        <v>-0.22800000011920929</v>
      </c>
      <c r="O19" s="8">
        <v>9.2000000178813934E-2</v>
      </c>
      <c r="P19" s="8">
        <v>96.278999328613281</v>
      </c>
      <c r="Q19" s="8">
        <v>6.3743000030517578</v>
      </c>
      <c r="R19" s="8">
        <v>2.0155999660491943</v>
      </c>
      <c r="S19" s="8">
        <v>0.30300000309944153</v>
      </c>
      <c r="T19" s="8">
        <v>0.5569000244140625</v>
      </c>
      <c r="U19" s="8">
        <v>1.7432999610900879</v>
      </c>
      <c r="V19" s="8">
        <v>1.0332000255584717</v>
      </c>
      <c r="W19" s="8">
        <v>3.4653999805450439</v>
      </c>
      <c r="X19" s="8">
        <v>0.24699999392032623</v>
      </c>
      <c r="Y19" s="8">
        <v>6.210000067949295E-2</v>
      </c>
      <c r="Z19" s="8">
        <v>-0.11620000004768372</v>
      </c>
      <c r="AA19" s="8">
        <v>2.5200000032782555E-2</v>
      </c>
      <c r="AB19">
        <v>23</v>
      </c>
      <c r="AD19" s="8">
        <f t="shared" si="0"/>
        <v>0.22967145871085856</v>
      </c>
      <c r="AE19" s="8">
        <f t="shared" si="29"/>
        <v>0.77032854128914141</v>
      </c>
      <c r="AF19" s="8"/>
      <c r="AG19" s="8"/>
      <c r="AH19" t="s">
        <v>837</v>
      </c>
      <c r="AI19" s="8">
        <v>1.843</v>
      </c>
      <c r="AJ19" s="8">
        <v>98.252001085460194</v>
      </c>
      <c r="AK19" s="8"/>
      <c r="AL19" s="8">
        <v>6.3739999999999997</v>
      </c>
      <c r="AM19" s="8">
        <v>1.6259999999999999</v>
      </c>
      <c r="AN19" s="8">
        <v>8</v>
      </c>
      <c r="AO19" s="8"/>
      <c r="AP19" s="8">
        <v>0.247</v>
      </c>
      <c r="AQ19" s="8">
        <v>0.39</v>
      </c>
      <c r="AR19" s="8"/>
      <c r="AS19" s="8">
        <v>3.33</v>
      </c>
      <c r="AT19" s="8">
        <v>1.0329999999999999</v>
      </c>
      <c r="AU19" s="8">
        <v>5</v>
      </c>
      <c r="AV19" s="8"/>
      <c r="AW19" s="8">
        <v>6.2E-2</v>
      </c>
      <c r="AX19" s="8">
        <v>0.13600000000000001</v>
      </c>
      <c r="AY19" s="8">
        <v>1.7430000000000001</v>
      </c>
      <c r="AZ19" s="8">
        <v>5.8999999999999997E-2</v>
      </c>
      <c r="BA19" s="8">
        <v>2</v>
      </c>
      <c r="BB19" s="8" t="s">
        <v>19</v>
      </c>
      <c r="BC19" s="8">
        <v>0</v>
      </c>
      <c r="BD19" s="8">
        <v>0.498</v>
      </c>
      <c r="BE19" s="8">
        <v>0.30299999999999999</v>
      </c>
      <c r="BF19" s="8">
        <v>0.80099999999999993</v>
      </c>
      <c r="BG19" s="8">
        <v>22</v>
      </c>
      <c r="BH19" s="8"/>
      <c r="BI19" s="8">
        <v>1.9750000000000001</v>
      </c>
      <c r="BJ19" s="8" t="s">
        <v>19</v>
      </c>
      <c r="BK19" s="8">
        <v>2.5000000000000001E-2</v>
      </c>
      <c r="BL19" s="8">
        <v>2</v>
      </c>
      <c r="BM19" s="8">
        <v>15.801</v>
      </c>
      <c r="BN19" s="8"/>
      <c r="BO19">
        <f t="shared" si="1"/>
        <v>0.88400000000000001</v>
      </c>
      <c r="BP19" s="8">
        <f t="shared" si="2"/>
        <v>0.80099999999999993</v>
      </c>
      <c r="BQ19" s="8"/>
      <c r="BR19" s="39">
        <f t="shared" si="3"/>
        <v>1.0125941396114171</v>
      </c>
      <c r="BS19" s="39">
        <f t="shared" si="4"/>
        <v>1.255098839033574</v>
      </c>
      <c r="BT19" s="39">
        <f t="shared" si="5"/>
        <v>1</v>
      </c>
      <c r="BU19" s="39">
        <f t="shared" si="6"/>
        <v>1.1474469305794606</v>
      </c>
      <c r="BV19" s="39">
        <v>1</v>
      </c>
      <c r="BW19" s="39">
        <f t="shared" si="7"/>
        <v>0.95352745914290882</v>
      </c>
      <c r="BX19" s="39">
        <f t="shared" si="8"/>
        <v>0.96786682171892158</v>
      </c>
      <c r="BY19" s="39">
        <f t="shared" si="9"/>
        <v>0.97743563236757225</v>
      </c>
      <c r="BZ19" s="39">
        <f t="shared" si="10"/>
        <v>0.65889536237167756</v>
      </c>
      <c r="CA19" s="39">
        <f t="shared" si="11"/>
        <v>0.92466521781423816</v>
      </c>
      <c r="CB19" s="39">
        <f t="shared" si="30"/>
        <v>1</v>
      </c>
      <c r="CC19" s="39">
        <f t="shared" si="31"/>
        <v>0.97743563236757225</v>
      </c>
      <c r="CD19" s="39">
        <f t="shared" si="32"/>
        <v>0.98871781618378618</v>
      </c>
      <c r="CE19" s="39"/>
      <c r="CF19" s="39">
        <f t="shared" si="12"/>
        <v>6.3023839787176357</v>
      </c>
      <c r="CG19" s="39">
        <f t="shared" si="13"/>
        <v>1.9928595967322731</v>
      </c>
      <c r="CH19" s="39">
        <f t="shared" si="14"/>
        <v>0.29958150136816025</v>
      </c>
      <c r="CI19" s="39">
        <f t="shared" si="15"/>
        <v>0.55061697597136905</v>
      </c>
      <c r="CJ19" s="39">
        <f t="shared" si="16"/>
        <v>1.723631730482271</v>
      </c>
      <c r="CK19" s="39">
        <f t="shared" si="17"/>
        <v>1.0215432729512042</v>
      </c>
      <c r="CL19" s="39">
        <f t="shared" si="18"/>
        <v>3.4263027009678311</v>
      </c>
      <c r="CM19" s="39">
        <f t="shared" si="19"/>
        <v>0.24421329458631341</v>
      </c>
      <c r="CN19" s="39">
        <f t="shared" si="20"/>
        <v>6.1399377056839906E-2</v>
      </c>
      <c r="CO19" s="39">
        <f t="shared" si="33"/>
        <v>15.6225324288339</v>
      </c>
      <c r="CP19" s="39"/>
      <c r="CQ19" s="39">
        <f t="shared" si="21"/>
        <v>0.51898045554583572</v>
      </c>
      <c r="CR19" s="39">
        <f t="shared" si="22"/>
        <v>2.9073222454219954</v>
      </c>
      <c r="CS19" s="39">
        <f t="shared" si="34"/>
        <v>4.8702221012097979E-2</v>
      </c>
      <c r="CT19" s="39">
        <f t="shared" si="35"/>
        <v>0.57559599467940892</v>
      </c>
      <c r="CU19" s="39">
        <f t="shared" si="36"/>
        <v>0.42440400532059108</v>
      </c>
      <c r="CV19" s="39">
        <f t="shared" si="37"/>
        <v>0.1476217877249546</v>
      </c>
      <c r="CW19" s="39">
        <f t="shared" si="38"/>
        <v>0.29958150136816025</v>
      </c>
      <c r="CX19" s="39">
        <f t="shared" si="39"/>
        <v>0.37746757116610175</v>
      </c>
      <c r="CY19" s="39">
        <f t="shared" si="40"/>
        <v>0.32295092746573806</v>
      </c>
      <c r="CZ19" s="39">
        <f t="shared" si="41"/>
        <v>0.1138330242528155</v>
      </c>
      <c r="DA19" s="39">
        <f t="shared" si="42"/>
        <v>0.86181586524113551</v>
      </c>
      <c r="DB19" s="39">
        <v>0.78020974589820424</v>
      </c>
      <c r="DC19" s="39">
        <v>0.20896260053991367</v>
      </c>
      <c r="DD19" s="39">
        <f t="shared" si="43"/>
        <v>2.0241051145452722E-2</v>
      </c>
      <c r="DE19" t="b">
        <f t="shared" si="44"/>
        <v>1</v>
      </c>
      <c r="DF19">
        <f t="shared" si="45"/>
        <v>3</v>
      </c>
      <c r="DH19" s="14">
        <f t="shared" si="23"/>
        <v>959.82205431712907</v>
      </c>
      <c r="DI19" s="14">
        <f t="shared" si="24"/>
        <v>964.82370593739722</v>
      </c>
      <c r="DJ19" s="14">
        <f t="shared" si="25"/>
        <v>969.82535755766514</v>
      </c>
      <c r="DK19" s="14">
        <f t="shared" si="26"/>
        <v>974.82700917793306</v>
      </c>
      <c r="DL19" s="14"/>
      <c r="DM19" s="15">
        <f t="shared" si="27"/>
        <v>6.6084678292274486</v>
      </c>
      <c r="DN19" s="15">
        <f t="shared" si="28"/>
        <v>967.86705004133353</v>
      </c>
    </row>
    <row r="20" spans="1:118" x14ac:dyDescent="0.2">
      <c r="A20" t="s">
        <v>1035</v>
      </c>
      <c r="B20">
        <v>15</v>
      </c>
      <c r="C20">
        <v>1.4970000350444934E-8</v>
      </c>
      <c r="D20">
        <v>1</v>
      </c>
      <c r="E20" s="8">
        <v>39.659999847412109</v>
      </c>
      <c r="F20" s="8">
        <v>1.8539999723434448</v>
      </c>
      <c r="G20" s="8">
        <v>10.795000076293945</v>
      </c>
      <c r="H20" s="8">
        <v>26.000999450683594</v>
      </c>
      <c r="I20" s="8">
        <v>0.51999998092651367</v>
      </c>
      <c r="J20" s="8">
        <v>4.5380001068115234</v>
      </c>
      <c r="K20" s="8">
        <v>10.034999847412109</v>
      </c>
      <c r="L20" s="8">
        <v>1.7690000534057617</v>
      </c>
      <c r="M20" s="8">
        <v>1.468000054359436</v>
      </c>
      <c r="N20" s="8">
        <v>-0.18600000441074371</v>
      </c>
      <c r="O20" s="8">
        <v>9.0000003576278687E-2</v>
      </c>
      <c r="P20" s="8">
        <v>96.60198974609375</v>
      </c>
      <c r="Q20" s="8">
        <v>6.3544998168945312</v>
      </c>
      <c r="R20" s="8">
        <v>2.0387001037597656</v>
      </c>
      <c r="S20" s="8">
        <v>0.30019998550415039</v>
      </c>
      <c r="T20" s="8">
        <v>0.5493999719619751</v>
      </c>
      <c r="U20" s="8">
        <v>1.7228000164031982</v>
      </c>
      <c r="V20" s="8">
        <v>1.0837999582290649</v>
      </c>
      <c r="W20" s="8">
        <v>3.4841001033782959</v>
      </c>
      <c r="X20" s="8">
        <v>0.22339999675750732</v>
      </c>
      <c r="Y20" s="8">
        <v>7.0600003004074097E-2</v>
      </c>
      <c r="Z20" s="8">
        <v>-9.4300001859664917E-2</v>
      </c>
      <c r="AA20" s="8">
        <v>2.4599999189376831E-2</v>
      </c>
      <c r="AB20">
        <v>23</v>
      </c>
      <c r="AD20" s="8">
        <f t="shared" si="0"/>
        <v>0.2372643761053948</v>
      </c>
      <c r="AE20" s="8">
        <f t="shared" si="29"/>
        <v>0.76273562389460525</v>
      </c>
      <c r="AF20" s="8"/>
      <c r="AG20" s="8"/>
      <c r="AH20" t="s">
        <v>837</v>
      </c>
      <c r="AI20" s="8">
        <v>1.8480000000000001</v>
      </c>
      <c r="AJ20" s="8">
        <v>98.559999961614608</v>
      </c>
      <c r="AK20" s="8"/>
      <c r="AL20" s="8">
        <v>6.3550000000000004</v>
      </c>
      <c r="AM20" s="8">
        <v>1.645</v>
      </c>
      <c r="AN20" s="8">
        <v>8</v>
      </c>
      <c r="AO20" s="8"/>
      <c r="AP20" s="8">
        <v>0.223</v>
      </c>
      <c r="AQ20" s="8">
        <v>0.39300000000000002</v>
      </c>
      <c r="AR20" s="8"/>
      <c r="AS20" s="8">
        <v>3.3</v>
      </c>
      <c r="AT20" s="8">
        <v>1.0840000000000001</v>
      </c>
      <c r="AU20" s="8">
        <v>5</v>
      </c>
      <c r="AV20" s="8"/>
      <c r="AW20" s="8">
        <v>7.0999999999999994E-2</v>
      </c>
      <c r="AX20" s="8">
        <v>0.185</v>
      </c>
      <c r="AY20" s="8">
        <v>1.7230000000000001</v>
      </c>
      <c r="AZ20" s="8">
        <v>2.1999999999999999E-2</v>
      </c>
      <c r="BA20" s="8">
        <v>2.0009999999999999</v>
      </c>
      <c r="BB20" s="8" t="s">
        <v>19</v>
      </c>
      <c r="BC20" s="8">
        <v>0</v>
      </c>
      <c r="BD20" s="8">
        <v>0.52700000000000002</v>
      </c>
      <c r="BE20" s="8">
        <v>0.3</v>
      </c>
      <c r="BF20" s="8">
        <v>0.82699999999999996</v>
      </c>
      <c r="BG20" s="8">
        <v>22</v>
      </c>
      <c r="BH20" s="8"/>
      <c r="BI20" s="8">
        <v>1.976</v>
      </c>
      <c r="BJ20" s="8" t="s">
        <v>19</v>
      </c>
      <c r="BK20" s="8">
        <v>2.4E-2</v>
      </c>
      <c r="BL20" s="8">
        <v>2</v>
      </c>
      <c r="BM20" s="8">
        <v>15.827999999999999</v>
      </c>
      <c r="BN20" s="8"/>
      <c r="BO20">
        <f t="shared" si="1"/>
        <v>0.83899999999999997</v>
      </c>
      <c r="BP20" s="8">
        <f t="shared" si="2"/>
        <v>0.82699999999999996</v>
      </c>
      <c r="BQ20" s="8"/>
      <c r="BR20" s="39">
        <f t="shared" si="3"/>
        <v>1.0108668182966893</v>
      </c>
      <c r="BS20" s="39">
        <f t="shared" si="4"/>
        <v>1.2588512981904012</v>
      </c>
      <c r="BT20" s="39">
        <f t="shared" si="5"/>
        <v>0.9999333377774815</v>
      </c>
      <c r="BU20" s="39">
        <f t="shared" si="6"/>
        <v>1.1607661056297156</v>
      </c>
      <c r="BV20" s="39">
        <v>1</v>
      </c>
      <c r="BW20" s="39">
        <f t="shared" si="7"/>
        <v>0.95315256107665258</v>
      </c>
      <c r="BX20" s="39">
        <f t="shared" si="8"/>
        <v>0.96600935006870736</v>
      </c>
      <c r="BY20" s="39">
        <f t="shared" si="9"/>
        <v>0.97317360018183385</v>
      </c>
      <c r="BZ20" s="39">
        <f t="shared" si="10"/>
        <v>0.65914026238244794</v>
      </c>
      <c r="CA20" s="39">
        <f t="shared" si="11"/>
        <v>0.9242586934048197</v>
      </c>
      <c r="CB20" s="39">
        <f t="shared" si="30"/>
        <v>0.9999333377774815</v>
      </c>
      <c r="CC20" s="39">
        <f t="shared" si="31"/>
        <v>0.97317360018183385</v>
      </c>
      <c r="CD20" s="39">
        <f t="shared" si="32"/>
        <v>0.98655346897965768</v>
      </c>
      <c r="CE20" s="39"/>
      <c r="CF20" s="39">
        <f t="shared" si="12"/>
        <v>6.2690538379878991</v>
      </c>
      <c r="CG20" s="39">
        <f t="shared" si="13"/>
        <v>2.0112866595733849</v>
      </c>
      <c r="CH20" s="39">
        <f t="shared" si="14"/>
        <v>0.29616333708676251</v>
      </c>
      <c r="CI20" s="39">
        <f t="shared" si="15"/>
        <v>0.54201244819641314</v>
      </c>
      <c r="CJ20" s="39">
        <f t="shared" si="16"/>
        <v>1.6996343325407863</v>
      </c>
      <c r="CK20" s="39">
        <f t="shared" si="17"/>
        <v>1.0692266084708921</v>
      </c>
      <c r="CL20" s="39">
        <f t="shared" si="18"/>
        <v>3.4372510432602419</v>
      </c>
      <c r="CM20" s="39">
        <f t="shared" si="19"/>
        <v>0.22039604177116312</v>
      </c>
      <c r="CN20" s="39">
        <f t="shared" si="20"/>
        <v>6.9650677873643554E-2</v>
      </c>
      <c r="CO20" s="39">
        <f t="shared" si="33"/>
        <v>15.614674986761184</v>
      </c>
      <c r="CP20" s="39"/>
      <c r="CQ20" s="39">
        <f t="shared" si="21"/>
        <v>0.61854042693574685</v>
      </c>
      <c r="CR20" s="39">
        <f t="shared" si="22"/>
        <v>2.8187106163244948</v>
      </c>
      <c r="CS20" s="39">
        <f t="shared" si="34"/>
        <v>7.6864868937223108E-2</v>
      </c>
      <c r="CT20" s="39">
        <f t="shared" si="35"/>
        <v>0.56726345949697476</v>
      </c>
      <c r="CU20" s="39">
        <f t="shared" si="36"/>
        <v>0.43273654050302524</v>
      </c>
      <c r="CV20" s="39">
        <f t="shared" si="37"/>
        <v>0.14017024878064177</v>
      </c>
      <c r="CW20" s="39">
        <f t="shared" si="38"/>
        <v>0.29616333708676251</v>
      </c>
      <c r="CX20" s="39">
        <f t="shared" si="39"/>
        <v>0.38532501323881485</v>
      </c>
      <c r="CY20" s="39">
        <f t="shared" si="40"/>
        <v>0.31851164967442269</v>
      </c>
      <c r="CZ20" s="39">
        <f t="shared" si="41"/>
        <v>0.11175039926099528</v>
      </c>
      <c r="DA20" s="39">
        <f t="shared" si="42"/>
        <v>0.84981716627039317</v>
      </c>
      <c r="DB20" s="39">
        <v>0.78020974589820424</v>
      </c>
      <c r="DC20" s="39">
        <v>0.20896260053991367</v>
      </c>
      <c r="DD20" s="39">
        <f t="shared" si="43"/>
        <v>1.9477167895265931E-2</v>
      </c>
      <c r="DE20" t="b">
        <f t="shared" si="44"/>
        <v>1</v>
      </c>
      <c r="DF20">
        <f t="shared" si="45"/>
        <v>3</v>
      </c>
      <c r="DH20" s="14">
        <f t="shared" si="23"/>
        <v>970.24874419016112</v>
      </c>
      <c r="DI20" s="14">
        <f t="shared" si="24"/>
        <v>974.99028378975561</v>
      </c>
      <c r="DJ20" s="14">
        <f t="shared" si="25"/>
        <v>979.7318233893501</v>
      </c>
      <c r="DK20" s="14">
        <f t="shared" si="26"/>
        <v>984.47336298894459</v>
      </c>
      <c r="DL20" s="14"/>
      <c r="DM20" s="15">
        <f t="shared" si="27"/>
        <v>6.7246615219116226</v>
      </c>
      <c r="DN20" s="15">
        <f t="shared" si="28"/>
        <v>978.42629509220194</v>
      </c>
    </row>
    <row r="21" spans="1:118" x14ac:dyDescent="0.2">
      <c r="A21" t="s">
        <v>1036</v>
      </c>
      <c r="B21">
        <v>15</v>
      </c>
      <c r="C21">
        <v>1.4970000350444934E-8</v>
      </c>
      <c r="D21">
        <v>1</v>
      </c>
      <c r="E21" s="8">
        <v>39.747001647949219</v>
      </c>
      <c r="F21" s="8">
        <v>1.8049999475479126</v>
      </c>
      <c r="G21" s="8">
        <v>10.802000045776367</v>
      </c>
      <c r="H21" s="8">
        <v>25.930000305175781</v>
      </c>
      <c r="I21" s="8">
        <v>0.49099999666213989</v>
      </c>
      <c r="J21" s="8">
        <v>4.4920001029968262</v>
      </c>
      <c r="K21" s="8">
        <v>10.10099983215332</v>
      </c>
      <c r="L21" s="8">
        <v>1.6950000524520874</v>
      </c>
      <c r="M21" s="8">
        <v>1.4390000104904175</v>
      </c>
      <c r="N21" s="8">
        <v>-0.17900000512599945</v>
      </c>
      <c r="O21" s="8">
        <v>8.6000002920627594E-2</v>
      </c>
      <c r="P21" s="8">
        <v>96.464996337890625</v>
      </c>
      <c r="Q21" s="8">
        <v>6.370999813079834</v>
      </c>
      <c r="R21" s="8">
        <v>2.0408000946044922</v>
      </c>
      <c r="S21" s="8">
        <v>0.29440000653266907</v>
      </c>
      <c r="T21" s="8">
        <v>0.52670001983642578</v>
      </c>
      <c r="U21" s="8">
        <v>1.7347999811172485</v>
      </c>
      <c r="V21" s="8">
        <v>1.0734000205993652</v>
      </c>
      <c r="W21" s="8">
        <v>3.4760000705718994</v>
      </c>
      <c r="X21" s="8">
        <v>0.21760000288486481</v>
      </c>
      <c r="Y21" s="8">
        <v>6.6699996590614319E-2</v>
      </c>
      <c r="Z21" s="8">
        <v>-9.1099999845027924E-2</v>
      </c>
      <c r="AA21" s="8">
        <v>2.3299999535083771E-2</v>
      </c>
      <c r="AB21">
        <v>23</v>
      </c>
      <c r="AD21" s="8">
        <f t="shared" si="0"/>
        <v>0.23594320110083203</v>
      </c>
      <c r="AE21" s="8">
        <f t="shared" si="29"/>
        <v>0.764056798899168</v>
      </c>
      <c r="AF21" s="8"/>
      <c r="AG21" s="8"/>
      <c r="AH21" t="s">
        <v>837</v>
      </c>
      <c r="AI21" s="8">
        <v>1.849</v>
      </c>
      <c r="AJ21" s="8">
        <v>98.418001642286768</v>
      </c>
      <c r="AK21" s="8"/>
      <c r="AL21" s="8">
        <v>6.3710000000000004</v>
      </c>
      <c r="AM21" s="8">
        <v>1.629</v>
      </c>
      <c r="AN21" s="8">
        <v>8</v>
      </c>
      <c r="AO21" s="8"/>
      <c r="AP21" s="8">
        <v>0.218</v>
      </c>
      <c r="AQ21" s="8">
        <v>0.41199999999999998</v>
      </c>
      <c r="AR21" s="8"/>
      <c r="AS21" s="8">
        <v>3.2970000000000002</v>
      </c>
      <c r="AT21" s="8">
        <v>1.073</v>
      </c>
      <c r="AU21" s="8">
        <v>5</v>
      </c>
      <c r="AV21" s="8"/>
      <c r="AW21" s="8">
        <v>6.7000000000000004E-2</v>
      </c>
      <c r="AX21" s="8">
        <v>0.17899999999999999</v>
      </c>
      <c r="AY21" s="8">
        <v>1.7350000000000001</v>
      </c>
      <c r="AZ21" s="8">
        <v>0.02</v>
      </c>
      <c r="BA21" s="8">
        <v>2.0009999999999999</v>
      </c>
      <c r="BB21" s="8" t="s">
        <v>19</v>
      </c>
      <c r="BC21" s="8">
        <v>0</v>
      </c>
      <c r="BD21" s="8">
        <v>0.50700000000000001</v>
      </c>
      <c r="BE21" s="8">
        <v>0.29399999999999998</v>
      </c>
      <c r="BF21" s="8">
        <v>0.80099999999999993</v>
      </c>
      <c r="BG21" s="8">
        <v>22</v>
      </c>
      <c r="BH21" s="8"/>
      <c r="BI21" s="8">
        <v>1.9770000000000001</v>
      </c>
      <c r="BJ21" s="8" t="s">
        <v>19</v>
      </c>
      <c r="BK21" s="8">
        <v>2.3E-2</v>
      </c>
      <c r="BL21" s="8">
        <v>2</v>
      </c>
      <c r="BM21" s="8">
        <v>15.802</v>
      </c>
      <c r="BN21" s="8"/>
      <c r="BO21">
        <f t="shared" si="1"/>
        <v>0.84799999999999998</v>
      </c>
      <c r="BP21" s="8">
        <f t="shared" si="2"/>
        <v>0.80099999999999993</v>
      </c>
      <c r="BQ21" s="8"/>
      <c r="BR21" s="39">
        <f t="shared" si="3"/>
        <v>1.0125300594861411</v>
      </c>
      <c r="BS21" s="39">
        <f t="shared" si="4"/>
        <v>1.2556898446083817</v>
      </c>
      <c r="BT21" s="39">
        <f t="shared" si="5"/>
        <v>0.9999333377774815</v>
      </c>
      <c r="BU21" s="39">
        <f t="shared" si="6"/>
        <v>1.1527377521613833</v>
      </c>
      <c r="BV21" s="39">
        <v>1</v>
      </c>
      <c r="BW21" s="39">
        <f t="shared" si="7"/>
        <v>0.95104497108780017</v>
      </c>
      <c r="BX21" s="39">
        <f t="shared" si="8"/>
        <v>0.96726766271498099</v>
      </c>
      <c r="BY21" s="39">
        <f t="shared" si="9"/>
        <v>0.97387155519667956</v>
      </c>
      <c r="BZ21" s="39">
        <f t="shared" si="10"/>
        <v>0.658985821900545</v>
      </c>
      <c r="CA21" s="39">
        <f t="shared" si="11"/>
        <v>0.92443478107452393</v>
      </c>
      <c r="CB21" s="39">
        <f t="shared" si="30"/>
        <v>0.9999333377774815</v>
      </c>
      <c r="CC21" s="39">
        <f t="shared" si="31"/>
        <v>0.97387155519667956</v>
      </c>
      <c r="CD21" s="39">
        <f t="shared" si="32"/>
        <v>0.98690244648708059</v>
      </c>
      <c r="CE21" s="39"/>
      <c r="CF21" s="39">
        <f t="shared" si="12"/>
        <v>6.2875553020972212</v>
      </c>
      <c r="CG21" s="39">
        <f t="shared" si="13"/>
        <v>2.0140706061562388</v>
      </c>
      <c r="CH21" s="39">
        <f t="shared" si="14"/>
        <v>0.2905440866929036</v>
      </c>
      <c r="CI21" s="39">
        <f t="shared" si="15"/>
        <v>0.51980153814136243</v>
      </c>
      <c r="CJ21" s="39">
        <f t="shared" si="16"/>
        <v>1.7120783455303539</v>
      </c>
      <c r="CK21" s="39">
        <f t="shared" si="17"/>
        <v>1.0593411063887963</v>
      </c>
      <c r="CL21" s="39">
        <f t="shared" si="18"/>
        <v>3.4304729736366721</v>
      </c>
      <c r="CM21" s="39">
        <f t="shared" si="19"/>
        <v>0.21474997520266886</v>
      </c>
      <c r="CN21" s="39">
        <f t="shared" si="20"/>
        <v>6.5826389815957204E-2</v>
      </c>
      <c r="CO21" s="39">
        <f t="shared" si="33"/>
        <v>15.594440323662173</v>
      </c>
      <c r="CP21" s="39"/>
      <c r="CQ21" s="39">
        <f t="shared" si="21"/>
        <v>0.60248746159429301</v>
      </c>
      <c r="CR21" s="39">
        <f t="shared" si="22"/>
        <v>2.8279855120423791</v>
      </c>
      <c r="CS21" s="39">
        <f t="shared" si="34"/>
        <v>7.2016353297552627E-2</v>
      </c>
      <c r="CT21" s="39">
        <f t="shared" si="35"/>
        <v>0.57188882552430531</v>
      </c>
      <c r="CU21" s="39">
        <f t="shared" si="36"/>
        <v>0.42811117447569469</v>
      </c>
      <c r="CV21" s="39">
        <f t="shared" si="37"/>
        <v>0.15081295412672979</v>
      </c>
      <c r="CW21" s="39">
        <f t="shared" si="38"/>
        <v>0.2905440866929036</v>
      </c>
      <c r="CX21" s="39">
        <f t="shared" si="39"/>
        <v>0.40555967633782775</v>
      </c>
      <c r="CY21" s="39">
        <f t="shared" si="40"/>
        <v>0.30389623696926904</v>
      </c>
      <c r="CZ21" s="39">
        <f t="shared" si="41"/>
        <v>0.10795265058604675</v>
      </c>
      <c r="DA21" s="39">
        <f t="shared" si="42"/>
        <v>0.85603917276517694</v>
      </c>
      <c r="DB21" s="39">
        <v>0.78020974589820424</v>
      </c>
      <c r="DC21" s="39">
        <v>0.20896260053991367</v>
      </c>
      <c r="DD21" s="39">
        <f t="shared" si="43"/>
        <v>1.9034247056234816E-2</v>
      </c>
      <c r="DE21" t="b">
        <f t="shared" si="44"/>
        <v>1</v>
      </c>
      <c r="DF21">
        <f t="shared" si="45"/>
        <v>3</v>
      </c>
      <c r="DH21" s="14">
        <f t="shared" si="23"/>
        <v>958.30841350000662</v>
      </c>
      <c r="DI21" s="14">
        <f t="shared" si="24"/>
        <v>963.40505976086899</v>
      </c>
      <c r="DJ21" s="14">
        <f t="shared" si="25"/>
        <v>968.50170602173114</v>
      </c>
      <c r="DK21" s="14">
        <f t="shared" si="26"/>
        <v>973.59835228259374</v>
      </c>
      <c r="DL21" s="14"/>
      <c r="DM21" s="15">
        <f t="shared" si="27"/>
        <v>6.7352244758605977</v>
      </c>
      <c r="DN21" s="15">
        <f t="shared" si="28"/>
        <v>967.15223883665828</v>
      </c>
    </row>
    <row r="22" spans="1:118" x14ac:dyDescent="0.2">
      <c r="A22" t="s">
        <v>1037</v>
      </c>
      <c r="B22">
        <v>15</v>
      </c>
      <c r="C22">
        <v>1.4979999463093918E-8</v>
      </c>
      <c r="D22">
        <v>1</v>
      </c>
      <c r="E22" s="8">
        <v>39.821998596191406</v>
      </c>
      <c r="F22" s="8">
        <v>2.0199999809265137</v>
      </c>
      <c r="G22" s="8">
        <v>10.562999725341797</v>
      </c>
      <c r="H22" s="8">
        <v>25.858999252319336</v>
      </c>
      <c r="I22" s="8">
        <v>0.50099998712539673</v>
      </c>
      <c r="J22" s="8">
        <v>4.4369997978210449</v>
      </c>
      <c r="K22" s="8">
        <v>9.8389997482299805</v>
      </c>
      <c r="L22" s="8">
        <v>1.9149999618530273</v>
      </c>
      <c r="M22" s="8">
        <v>1.4309999942779541</v>
      </c>
      <c r="N22" s="8">
        <v>-0.25200000405311584</v>
      </c>
      <c r="O22" s="8">
        <v>7.1999996900558472E-2</v>
      </c>
      <c r="P22" s="8">
        <v>96.296989440917969</v>
      </c>
      <c r="Q22" s="8">
        <v>6.3899002075195312</v>
      </c>
      <c r="R22" s="8">
        <v>1.9977999925613403</v>
      </c>
      <c r="S22" s="8">
        <v>0.29300001263618469</v>
      </c>
      <c r="T22" s="8">
        <v>0.59579998254776001</v>
      </c>
      <c r="U22" s="8">
        <v>1.6916999816894531</v>
      </c>
      <c r="V22" s="8">
        <v>1.0614000558853149</v>
      </c>
      <c r="W22" s="8">
        <v>3.4702000617980957</v>
      </c>
      <c r="X22" s="8">
        <v>0.24379999935626984</v>
      </c>
      <c r="Y22" s="8">
        <v>6.8099997937679291E-2</v>
      </c>
      <c r="Z22" s="8">
        <v>-0.12829999625682831</v>
      </c>
      <c r="AA22" s="8">
        <v>1.9799999892711639E-2</v>
      </c>
      <c r="AB22">
        <v>23</v>
      </c>
      <c r="AD22" s="8">
        <f t="shared" si="0"/>
        <v>0.23422191462646333</v>
      </c>
      <c r="AE22" s="8">
        <f t="shared" si="29"/>
        <v>0.76577808537353664</v>
      </c>
      <c r="AF22" s="8"/>
      <c r="AG22" s="8"/>
      <c r="AH22" t="s">
        <v>837</v>
      </c>
      <c r="AI22" s="8">
        <v>1.85</v>
      </c>
      <c r="AJ22" s="8">
        <v>98.28899780154228</v>
      </c>
      <c r="AK22" s="8"/>
      <c r="AL22" s="8">
        <v>6.39</v>
      </c>
      <c r="AM22" s="8">
        <v>1.61</v>
      </c>
      <c r="AN22" s="8">
        <v>8</v>
      </c>
      <c r="AO22" s="8"/>
      <c r="AP22" s="8">
        <v>0.24399999999999999</v>
      </c>
      <c r="AQ22" s="8">
        <v>0.38800000000000001</v>
      </c>
      <c r="AR22" s="8"/>
      <c r="AS22" s="8">
        <v>3.3069999999999999</v>
      </c>
      <c r="AT22" s="8">
        <v>1.0609999999999999</v>
      </c>
      <c r="AU22" s="8">
        <v>5</v>
      </c>
      <c r="AV22" s="8"/>
      <c r="AW22" s="8">
        <v>6.8000000000000005E-2</v>
      </c>
      <c r="AX22" s="8">
        <v>0.16300000000000001</v>
      </c>
      <c r="AY22" s="8">
        <v>1.6919999999999999</v>
      </c>
      <c r="AZ22" s="8">
        <v>7.6999999999999999E-2</v>
      </c>
      <c r="BA22" s="8">
        <v>2</v>
      </c>
      <c r="BB22" s="8" t="s">
        <v>19</v>
      </c>
      <c r="BC22" s="8">
        <v>0</v>
      </c>
      <c r="BD22" s="8">
        <v>0.51900000000000002</v>
      </c>
      <c r="BE22" s="8">
        <v>0.29299999999999998</v>
      </c>
      <c r="BF22" s="8">
        <v>0.81200000000000006</v>
      </c>
      <c r="BG22" s="8">
        <v>22</v>
      </c>
      <c r="BH22" s="8"/>
      <c r="BI22" s="8">
        <v>1.98</v>
      </c>
      <c r="BJ22" s="8" t="s">
        <v>19</v>
      </c>
      <c r="BK22" s="8">
        <v>0.02</v>
      </c>
      <c r="BL22" s="8">
        <v>2</v>
      </c>
      <c r="BM22" s="8">
        <v>15.811999999999999</v>
      </c>
      <c r="BN22" s="8"/>
      <c r="BO22">
        <f t="shared" si="1"/>
        <v>0.876</v>
      </c>
      <c r="BP22" s="8">
        <f t="shared" si="2"/>
        <v>0.81200000000000006</v>
      </c>
      <c r="BQ22" s="8"/>
      <c r="BR22" s="39">
        <f t="shared" si="3"/>
        <v>1.0118897040222616</v>
      </c>
      <c r="BS22" s="39">
        <f t="shared" si="4"/>
        <v>1.2519561815336464</v>
      </c>
      <c r="BT22" s="39">
        <f t="shared" si="5"/>
        <v>1</v>
      </c>
      <c r="BU22" s="39">
        <f t="shared" si="6"/>
        <v>1.1820330969267139</v>
      </c>
      <c r="BV22" s="39">
        <v>1</v>
      </c>
      <c r="BW22" s="39">
        <f t="shared" si="7"/>
        <v>0.95377753247819541</v>
      </c>
      <c r="BX22" s="39">
        <f t="shared" si="8"/>
        <v>0.96655712431300955</v>
      </c>
      <c r="BY22" s="39">
        <f t="shared" si="9"/>
        <v>0.97494614952596526</v>
      </c>
      <c r="BZ22" s="39">
        <f t="shared" si="10"/>
        <v>0.65896048742170366</v>
      </c>
      <c r="CA22" s="39">
        <f t="shared" si="11"/>
        <v>0.92456086822178052</v>
      </c>
      <c r="CB22" s="39">
        <f t="shared" si="30"/>
        <v>1</v>
      </c>
      <c r="CC22" s="39">
        <f t="shared" si="31"/>
        <v>0.97494614952596526</v>
      </c>
      <c r="CD22" s="39">
        <f t="shared" si="32"/>
        <v>0.98747307476298263</v>
      </c>
      <c r="CE22" s="39"/>
      <c r="CF22" s="39">
        <f t="shared" si="12"/>
        <v>6.3098544053479326</v>
      </c>
      <c r="CG22" s="39">
        <f t="shared" si="13"/>
        <v>1.9727737014160105</v>
      </c>
      <c r="CH22" s="39">
        <f t="shared" si="14"/>
        <v>0.28932962338344609</v>
      </c>
      <c r="CI22" s="39">
        <f t="shared" si="15"/>
        <v>0.588336440710168</v>
      </c>
      <c r="CJ22" s="39">
        <f t="shared" si="16"/>
        <v>1.6705081824953656</v>
      </c>
      <c r="CK22" s="39">
        <f t="shared" si="17"/>
        <v>1.0481039767386735</v>
      </c>
      <c r="CL22" s="39">
        <f t="shared" si="18"/>
        <v>3.426729125066458</v>
      </c>
      <c r="CM22" s="39">
        <f t="shared" si="19"/>
        <v>0.24074593499154895</v>
      </c>
      <c r="CN22" s="39">
        <f t="shared" si="20"/>
        <v>6.7246914354872941E-2</v>
      </c>
      <c r="CO22" s="39">
        <f t="shared" si="33"/>
        <v>15.613628304504479</v>
      </c>
      <c r="CP22" s="39"/>
      <c r="CQ22" s="39">
        <f t="shared" si="21"/>
        <v>0.57623856090279912</v>
      </c>
      <c r="CR22" s="39">
        <f t="shared" si="22"/>
        <v>2.8504905641636586</v>
      </c>
      <c r="CS22" s="39">
        <f t="shared" si="34"/>
        <v>6.5454057915497188E-2</v>
      </c>
      <c r="CT22" s="39">
        <f t="shared" si="35"/>
        <v>0.57746360133698316</v>
      </c>
      <c r="CU22" s="39">
        <f t="shared" si="36"/>
        <v>0.42253639866301684</v>
      </c>
      <c r="CV22" s="39">
        <f t="shared" si="37"/>
        <v>0.14131405338197123</v>
      </c>
      <c r="CW22" s="39">
        <f t="shared" si="38"/>
        <v>0.28932962338344609</v>
      </c>
      <c r="CX22" s="39">
        <f t="shared" si="39"/>
        <v>0.38637169549552297</v>
      </c>
      <c r="CY22" s="39">
        <f t="shared" si="40"/>
        <v>0.32429868112103089</v>
      </c>
      <c r="CZ22" s="39">
        <f t="shared" si="41"/>
        <v>0.13201887979456861</v>
      </c>
      <c r="DA22" s="39">
        <f t="shared" si="42"/>
        <v>0.8352540912476828</v>
      </c>
      <c r="DB22" s="39">
        <v>0.78020974589820424</v>
      </c>
      <c r="DC22" s="39">
        <v>0.20896260053991367</v>
      </c>
      <c r="DD22" s="39">
        <f t="shared" si="43"/>
        <v>2.4407253057056173E-2</v>
      </c>
      <c r="DE22" t="b">
        <f t="shared" si="44"/>
        <v>1</v>
      </c>
      <c r="DF22">
        <f t="shared" si="45"/>
        <v>3</v>
      </c>
      <c r="DH22" s="14">
        <f t="shared" si="23"/>
        <v>964.70559832452511</v>
      </c>
      <c r="DI22" s="14">
        <f t="shared" si="24"/>
        <v>969.53137795826353</v>
      </c>
      <c r="DJ22" s="14">
        <f t="shared" si="25"/>
        <v>974.35715759200218</v>
      </c>
      <c r="DK22" s="14">
        <f t="shared" si="26"/>
        <v>979.18293722574083</v>
      </c>
      <c r="DL22" s="14"/>
      <c r="DM22" s="15">
        <f t="shared" si="27"/>
        <v>6.5189339625835423</v>
      </c>
      <c r="DN22" s="15">
        <f t="shared" si="28"/>
        <v>972.03563890615476</v>
      </c>
    </row>
    <row r="23" spans="1:118" x14ac:dyDescent="0.2">
      <c r="A23" t="s">
        <v>1038</v>
      </c>
      <c r="B23">
        <v>15</v>
      </c>
      <c r="C23">
        <v>1.4970000350444934E-8</v>
      </c>
      <c r="D23">
        <v>1</v>
      </c>
      <c r="E23" s="8">
        <v>39.444000244140625</v>
      </c>
      <c r="F23" s="8">
        <v>1.843000054359436</v>
      </c>
      <c r="G23" s="8">
        <v>10.895000457763672</v>
      </c>
      <c r="H23" s="8">
        <v>25.71299934387207</v>
      </c>
      <c r="I23" s="8">
        <v>0.45300000905990601</v>
      </c>
      <c r="J23" s="8">
        <v>4.2829999923706055</v>
      </c>
      <c r="K23" s="8">
        <v>10.381999969482422</v>
      </c>
      <c r="L23" s="8">
        <v>1.6139999628067017</v>
      </c>
      <c r="M23" s="8">
        <v>1.5210000276565552</v>
      </c>
      <c r="N23" s="8">
        <v>-0.16200000047683716</v>
      </c>
      <c r="O23" s="8">
        <v>9.4999998807907104E-2</v>
      </c>
      <c r="P23" s="8">
        <v>96.128013610839844</v>
      </c>
      <c r="Q23" s="8">
        <v>6.3505997657775879</v>
      </c>
      <c r="R23" s="8">
        <v>2.0676000118255615</v>
      </c>
      <c r="S23" s="8">
        <v>0.31240001320838928</v>
      </c>
      <c r="T23" s="8">
        <v>0.50389999151229858</v>
      </c>
      <c r="U23" s="8">
        <v>1.7910000085830688</v>
      </c>
      <c r="V23" s="8">
        <v>1.0279999971389771</v>
      </c>
      <c r="W23" s="8">
        <v>3.4623000621795654</v>
      </c>
      <c r="X23" s="8">
        <v>0.22310000658035278</v>
      </c>
      <c r="Y23" s="8">
        <v>6.1799999326467514E-2</v>
      </c>
      <c r="Z23" s="8">
        <v>-8.2900002598762512E-2</v>
      </c>
      <c r="AA23" s="8">
        <v>2.6000000536441803E-2</v>
      </c>
      <c r="AB23">
        <v>23</v>
      </c>
      <c r="AD23" s="8">
        <f t="shared" si="0"/>
        <v>0.22893792921602404</v>
      </c>
      <c r="AE23" s="8">
        <f t="shared" si="29"/>
        <v>0.77106207078397593</v>
      </c>
      <c r="AF23" s="8"/>
      <c r="AG23" s="8"/>
      <c r="AH23" t="s">
        <v>837</v>
      </c>
      <c r="AI23" s="8">
        <v>1.8380000000000001</v>
      </c>
      <c r="AJ23" s="8">
        <v>98.063000707387928</v>
      </c>
      <c r="AK23" s="8"/>
      <c r="AL23" s="8">
        <v>6.351</v>
      </c>
      <c r="AM23" s="8">
        <v>1.649</v>
      </c>
      <c r="AN23" s="8">
        <v>8</v>
      </c>
      <c r="AO23" s="8"/>
      <c r="AP23" s="8">
        <v>0.223</v>
      </c>
      <c r="AQ23" s="8">
        <v>0.41799999999999998</v>
      </c>
      <c r="AR23" s="8"/>
      <c r="AS23" s="8">
        <v>3.331</v>
      </c>
      <c r="AT23" s="8">
        <v>1.028</v>
      </c>
      <c r="AU23" s="8">
        <v>5</v>
      </c>
      <c r="AV23" s="8"/>
      <c r="AW23" s="8">
        <v>6.2E-2</v>
      </c>
      <c r="AX23" s="8">
        <v>0.13200000000000001</v>
      </c>
      <c r="AY23" s="8">
        <v>1.7909999999999999</v>
      </c>
      <c r="AZ23" s="8">
        <v>1.6E-2</v>
      </c>
      <c r="BA23" s="8">
        <v>2.0009999999999999</v>
      </c>
      <c r="BB23" s="8" t="s">
        <v>19</v>
      </c>
      <c r="BC23" s="8">
        <v>0</v>
      </c>
      <c r="BD23" s="8">
        <v>0.48799999999999999</v>
      </c>
      <c r="BE23" s="8">
        <v>0.312</v>
      </c>
      <c r="BF23" s="8">
        <v>0.8</v>
      </c>
      <c r="BG23" s="8">
        <v>22</v>
      </c>
      <c r="BH23" s="8"/>
      <c r="BI23" s="8">
        <v>1.974</v>
      </c>
      <c r="BJ23" s="8" t="s">
        <v>19</v>
      </c>
      <c r="BK23" s="8">
        <v>2.5999999999999999E-2</v>
      </c>
      <c r="BL23" s="8">
        <v>2</v>
      </c>
      <c r="BM23" s="8">
        <v>15.801</v>
      </c>
      <c r="BN23" s="8"/>
      <c r="BO23">
        <f t="shared" si="1"/>
        <v>0.86399999999999999</v>
      </c>
      <c r="BP23" s="8">
        <f t="shared" si="2"/>
        <v>0.8</v>
      </c>
      <c r="BQ23" s="8"/>
      <c r="BR23" s="39">
        <f t="shared" si="3"/>
        <v>1.0125941396114171</v>
      </c>
      <c r="BS23" s="39">
        <f t="shared" si="4"/>
        <v>1.259644150527476</v>
      </c>
      <c r="BT23" s="39">
        <f t="shared" si="5"/>
        <v>0.99993333777748139</v>
      </c>
      <c r="BU23" s="39">
        <f t="shared" si="6"/>
        <v>1.1166945840312674</v>
      </c>
      <c r="BV23" s="39">
        <v>1</v>
      </c>
      <c r="BW23" s="39">
        <f t="shared" si="7"/>
        <v>0.95032194665707725</v>
      </c>
      <c r="BX23" s="39">
        <f t="shared" si="8"/>
        <v>0.96845421876681692</v>
      </c>
      <c r="BY23" s="39">
        <f t="shared" si="9"/>
        <v>0.9777393765969824</v>
      </c>
      <c r="BZ23" s="39">
        <f t="shared" si="10"/>
        <v>0.65884230686658329</v>
      </c>
      <c r="CA23" s="39">
        <f t="shared" si="11"/>
        <v>0.92473260734392249</v>
      </c>
      <c r="CB23" s="39">
        <f t="shared" si="30"/>
        <v>0.99993333777748139</v>
      </c>
      <c r="CC23" s="39">
        <f t="shared" si="31"/>
        <v>0.9777393765969824</v>
      </c>
      <c r="CD23" s="39">
        <f t="shared" si="32"/>
        <v>0.98883635718723184</v>
      </c>
      <c r="CE23" s="39"/>
      <c r="CF23" s="39">
        <f t="shared" si="12"/>
        <v>6.2797039383455981</v>
      </c>
      <c r="CG23" s="39">
        <f t="shared" si="13"/>
        <v>2.0445180638138658</v>
      </c>
      <c r="CH23" s="39">
        <f t="shared" si="14"/>
        <v>0.30891249104622676</v>
      </c>
      <c r="CI23" s="39">
        <f t="shared" si="15"/>
        <v>0.49827463199369837</v>
      </c>
      <c r="CJ23" s="39">
        <f t="shared" si="16"/>
        <v>1.7710059242095828</v>
      </c>
      <c r="CK23" s="39">
        <f t="shared" si="17"/>
        <v>1.0165237723593907</v>
      </c>
      <c r="CL23" s="39">
        <f t="shared" si="18"/>
        <v>3.4236481809747676</v>
      </c>
      <c r="CM23" s="39">
        <f t="shared" si="19"/>
        <v>0.22060939779536351</v>
      </c>
      <c r="CN23" s="39">
        <f t="shared" si="20"/>
        <v>6.111008620815752E-2</v>
      </c>
      <c r="CO23" s="39">
        <f t="shared" si="33"/>
        <v>15.624306486746653</v>
      </c>
      <c r="CP23" s="39"/>
      <c r="CQ23" s="39">
        <f t="shared" si="21"/>
        <v>0.51352756938733535</v>
      </c>
      <c r="CR23" s="39">
        <f t="shared" si="22"/>
        <v>2.9101206115874323</v>
      </c>
      <c r="CS23" s="39">
        <f t="shared" si="34"/>
        <v>4.6113439497144526E-2</v>
      </c>
      <c r="CT23" s="39">
        <f t="shared" si="35"/>
        <v>0.56992598458639954</v>
      </c>
      <c r="CU23" s="39">
        <f t="shared" si="36"/>
        <v>0.43007401541360046</v>
      </c>
      <c r="CV23" s="39">
        <f t="shared" si="37"/>
        <v>0.1621110010797322</v>
      </c>
      <c r="CW23" s="39">
        <f t="shared" si="38"/>
        <v>0.30891249104622676</v>
      </c>
      <c r="CX23" s="39">
        <f t="shared" si="39"/>
        <v>0.37569351325334743</v>
      </c>
      <c r="CY23" s="39">
        <f t="shared" si="40"/>
        <v>0.31539399570042548</v>
      </c>
      <c r="CZ23" s="39">
        <f t="shared" si="41"/>
        <v>9.1440318146636335E-2</v>
      </c>
      <c r="DA23" s="39">
        <f t="shared" si="42"/>
        <v>0.8855029621047914</v>
      </c>
      <c r="DB23" s="39">
        <v>0.78020974589820424</v>
      </c>
      <c r="DC23" s="39">
        <v>0.20896260053991367</v>
      </c>
      <c r="DD23" s="39">
        <f t="shared" si="43"/>
        <v>1.5461938737345065E-2</v>
      </c>
      <c r="DE23" t="b">
        <f t="shared" si="44"/>
        <v>1</v>
      </c>
      <c r="DF23">
        <f t="shared" si="45"/>
        <v>3</v>
      </c>
      <c r="DH23" s="14">
        <f t="shared" si="23"/>
        <v>950.31050043920857</v>
      </c>
      <c r="DI23" s="14">
        <f t="shared" si="24"/>
        <v>955.74177947914302</v>
      </c>
      <c r="DJ23" s="14">
        <f t="shared" si="25"/>
        <v>961.17305851907793</v>
      </c>
      <c r="DK23" s="14">
        <f t="shared" si="26"/>
        <v>966.60433755901238</v>
      </c>
      <c r="DL23" s="14"/>
      <c r="DM23" s="15">
        <f t="shared" si="27"/>
        <v>6.8700280594825749</v>
      </c>
      <c r="DN23" s="15">
        <f t="shared" si="28"/>
        <v>960.4671446427659</v>
      </c>
    </row>
    <row r="24" spans="1:118" x14ac:dyDescent="0.2">
      <c r="A24" t="s">
        <v>1039</v>
      </c>
      <c r="B24">
        <v>15</v>
      </c>
      <c r="C24">
        <v>1.4970000350444934E-8</v>
      </c>
      <c r="D24">
        <v>1</v>
      </c>
      <c r="E24" s="8">
        <v>39.762001037597656</v>
      </c>
      <c r="F24" s="8">
        <v>1.6929999589920044</v>
      </c>
      <c r="G24" s="8">
        <v>10.855999946594238</v>
      </c>
      <c r="H24" s="8">
        <v>25.83799934387207</v>
      </c>
      <c r="I24" s="8">
        <v>0.46399998664855957</v>
      </c>
      <c r="J24" s="8">
        <v>4.3229999542236328</v>
      </c>
      <c r="K24" s="8">
        <v>10.383000373840332</v>
      </c>
      <c r="L24" s="8">
        <v>1.6289999485015869</v>
      </c>
      <c r="M24" s="8">
        <v>1.5360000133514404</v>
      </c>
      <c r="N24" s="8">
        <v>-0.23399999737739563</v>
      </c>
      <c r="O24" s="8">
        <v>0.10300000011920929</v>
      </c>
      <c r="P24" s="8">
        <v>96.428993225097656</v>
      </c>
      <c r="Q24" s="8">
        <v>6.3776001930236816</v>
      </c>
      <c r="R24" s="8">
        <v>2.0524001121520996</v>
      </c>
      <c r="S24" s="8">
        <v>0.31439998745918274</v>
      </c>
      <c r="T24" s="8">
        <v>0.506600022315979</v>
      </c>
      <c r="U24" s="8">
        <v>1.7843999862670898</v>
      </c>
      <c r="V24" s="8">
        <v>1.0334999561309814</v>
      </c>
      <c r="W24" s="8">
        <v>3.4660999774932861</v>
      </c>
      <c r="X24" s="8">
        <v>0.20430000126361847</v>
      </c>
      <c r="Y24" s="8">
        <v>6.3000001013278961E-2</v>
      </c>
      <c r="Z24" s="8">
        <v>-0.11919999867677689</v>
      </c>
      <c r="AA24" s="8">
        <v>2.8100000694394112E-2</v>
      </c>
      <c r="AB24">
        <v>23</v>
      </c>
      <c r="AD24" s="8">
        <f t="shared" si="0"/>
        <v>0.22968707693497853</v>
      </c>
      <c r="AE24" s="8">
        <f t="shared" si="29"/>
        <v>0.77031292306502142</v>
      </c>
      <c r="AF24" s="8"/>
      <c r="AG24" s="8"/>
      <c r="AH24" t="s">
        <v>837</v>
      </c>
      <c r="AI24" s="8">
        <v>1.843</v>
      </c>
      <c r="AJ24" s="8">
        <v>98.4070012332201</v>
      </c>
      <c r="AK24" s="8"/>
      <c r="AL24" s="8">
        <v>6.3780000000000001</v>
      </c>
      <c r="AM24" s="8">
        <v>1.6220000000000001</v>
      </c>
      <c r="AN24" s="8">
        <v>8</v>
      </c>
      <c r="AO24" s="8"/>
      <c r="AP24" s="8">
        <v>0.20399999999999999</v>
      </c>
      <c r="AQ24" s="8">
        <v>0.43</v>
      </c>
      <c r="AR24" s="8"/>
      <c r="AS24" s="8">
        <v>3.3319999999999999</v>
      </c>
      <c r="AT24" s="8">
        <v>1.034</v>
      </c>
      <c r="AU24" s="8">
        <v>5</v>
      </c>
      <c r="AV24" s="8"/>
      <c r="AW24" s="8">
        <v>6.3E-2</v>
      </c>
      <c r="AX24" s="8">
        <v>0.13400000000000001</v>
      </c>
      <c r="AY24" s="8">
        <v>1.784</v>
      </c>
      <c r="AZ24" s="8">
        <v>1.9E-2</v>
      </c>
      <c r="BA24" s="8">
        <v>2</v>
      </c>
      <c r="BB24" s="8" t="s">
        <v>19</v>
      </c>
      <c r="BC24" s="8">
        <v>0</v>
      </c>
      <c r="BD24" s="8">
        <v>0.48799999999999999</v>
      </c>
      <c r="BE24" s="8">
        <v>0.314</v>
      </c>
      <c r="BF24" s="8">
        <v>0.80200000000000005</v>
      </c>
      <c r="BG24" s="8">
        <v>22</v>
      </c>
      <c r="BH24" s="8"/>
      <c r="BI24" s="8">
        <v>1.972</v>
      </c>
      <c r="BJ24" s="8" t="s">
        <v>19</v>
      </c>
      <c r="BK24" s="8">
        <v>2.8000000000000001E-2</v>
      </c>
      <c r="BL24" s="8">
        <v>2</v>
      </c>
      <c r="BM24" s="8">
        <v>15.802</v>
      </c>
      <c r="BN24" s="8"/>
      <c r="BO24">
        <f t="shared" si="1"/>
        <v>0.83799999999999997</v>
      </c>
      <c r="BP24" s="8">
        <f t="shared" si="2"/>
        <v>0.80200000000000005</v>
      </c>
      <c r="BQ24" s="8"/>
      <c r="BR24" s="39">
        <f t="shared" si="3"/>
        <v>1.0125300594861411</v>
      </c>
      <c r="BS24" s="39">
        <f t="shared" si="4"/>
        <v>1.2543116964565695</v>
      </c>
      <c r="BT24" s="39">
        <f t="shared" si="5"/>
        <v>1</v>
      </c>
      <c r="BU24" s="39">
        <f t="shared" si="6"/>
        <v>1.1210762331838564</v>
      </c>
      <c r="BV24" s="39">
        <v>1</v>
      </c>
      <c r="BW24" s="39">
        <f t="shared" si="7"/>
        <v>0.94899166196805795</v>
      </c>
      <c r="BX24" s="39">
        <f t="shared" si="8"/>
        <v>0.96851674809873767</v>
      </c>
      <c r="BY24" s="39">
        <f t="shared" si="9"/>
        <v>0.97752451359677528</v>
      </c>
      <c r="BZ24" s="39">
        <f t="shared" si="10"/>
        <v>0.65892671450130946</v>
      </c>
      <c r="CA24" s="39">
        <f t="shared" si="11"/>
        <v>0.92465000048927637</v>
      </c>
      <c r="CB24" s="39">
        <f t="shared" si="30"/>
        <v>1</v>
      </c>
      <c r="CC24" s="39">
        <f t="shared" si="31"/>
        <v>0.97752451359677528</v>
      </c>
      <c r="CD24" s="39">
        <f t="shared" si="32"/>
        <v>0.98876225679838758</v>
      </c>
      <c r="CE24" s="39"/>
      <c r="CF24" s="39">
        <f t="shared" si="12"/>
        <v>6.3059303598119278</v>
      </c>
      <c r="CG24" s="39">
        <f t="shared" si="13"/>
        <v>2.029335766744774</v>
      </c>
      <c r="CH24" s="39">
        <f t="shared" si="14"/>
        <v>0.31086684113752627</v>
      </c>
      <c r="CI24" s="39">
        <f t="shared" si="15"/>
        <v>0.50090698135926093</v>
      </c>
      <c r="CJ24" s="39">
        <f t="shared" si="16"/>
        <v>1.7643473574524595</v>
      </c>
      <c r="CK24" s="39">
        <f t="shared" si="17"/>
        <v>1.0218857490251039</v>
      </c>
      <c r="CL24" s="39">
        <f t="shared" si="18"/>
        <v>3.4271488360351019</v>
      </c>
      <c r="CM24" s="39">
        <f t="shared" si="19"/>
        <v>0.20200413031332884</v>
      </c>
      <c r="CN24" s="39">
        <f t="shared" si="20"/>
        <v>6.2292023180190413E-2</v>
      </c>
      <c r="CO24" s="39">
        <f t="shared" si="33"/>
        <v>15.624718045059673</v>
      </c>
      <c r="CP24" s="39"/>
      <c r="CQ24" s="39">
        <f t="shared" si="21"/>
        <v>0.51693618727417112</v>
      </c>
      <c r="CR24" s="39">
        <f t="shared" si="22"/>
        <v>2.9102126487609308</v>
      </c>
      <c r="CS24" s="39">
        <f t="shared" si="34"/>
        <v>4.8596865110425824E-2</v>
      </c>
      <c r="CT24" s="39">
        <f t="shared" si="35"/>
        <v>0.57648258995298196</v>
      </c>
      <c r="CU24" s="39">
        <f t="shared" si="36"/>
        <v>0.42351741004701804</v>
      </c>
      <c r="CV24" s="39">
        <f t="shared" si="37"/>
        <v>0.16763306327835092</v>
      </c>
      <c r="CW24" s="39">
        <f t="shared" si="38"/>
        <v>0.31086684113752627</v>
      </c>
      <c r="CX24" s="39">
        <f t="shared" si="39"/>
        <v>0.37528195494032746</v>
      </c>
      <c r="CY24" s="39">
        <f t="shared" si="40"/>
        <v>0.31385120392214638</v>
      </c>
      <c r="CZ24" s="39">
        <f t="shared" si="41"/>
        <v>9.3527888718557328E-2</v>
      </c>
      <c r="DA24" s="39">
        <f t="shared" si="42"/>
        <v>0.88217367872622976</v>
      </c>
      <c r="DB24" s="39">
        <v>0.78020974589820424</v>
      </c>
      <c r="DC24" s="39">
        <v>0.20896260053991367</v>
      </c>
      <c r="DD24" s="39">
        <f t="shared" si="43"/>
        <v>1.6305831366860007E-2</v>
      </c>
      <c r="DE24" t="b">
        <f t="shared" si="44"/>
        <v>1</v>
      </c>
      <c r="DF24">
        <f t="shared" si="45"/>
        <v>3</v>
      </c>
      <c r="DH24" s="14">
        <f t="shared" si="23"/>
        <v>942.80362805360448</v>
      </c>
      <c r="DI24" s="14">
        <f t="shared" si="24"/>
        <v>948.43230783444949</v>
      </c>
      <c r="DJ24" s="14">
        <f t="shared" si="25"/>
        <v>954.06098761529472</v>
      </c>
      <c r="DK24" s="14">
        <f t="shared" si="26"/>
        <v>959.68966739613995</v>
      </c>
      <c r="DL24" s="14"/>
      <c r="DM24" s="15">
        <f t="shared" si="27"/>
        <v>6.7935725641250624</v>
      </c>
      <c r="DN24" s="15">
        <f t="shared" si="28"/>
        <v>952.89907368077377</v>
      </c>
    </row>
    <row r="25" spans="1:118" x14ac:dyDescent="0.2">
      <c r="A25" t="s">
        <v>1040</v>
      </c>
      <c r="B25">
        <v>15</v>
      </c>
      <c r="C25">
        <v>1.4979999463093918E-8</v>
      </c>
      <c r="D25">
        <v>1</v>
      </c>
      <c r="E25" s="8">
        <v>39.638999938964844</v>
      </c>
      <c r="F25" s="8">
        <v>1.6289999485015869</v>
      </c>
      <c r="G25" s="8">
        <v>10.958000183105469</v>
      </c>
      <c r="H25" s="8">
        <v>25.913999557495117</v>
      </c>
      <c r="I25" s="8">
        <v>0.45600000023841858</v>
      </c>
      <c r="J25" s="8">
        <v>4.2899999618530273</v>
      </c>
      <c r="K25" s="8">
        <v>10.423000335693359</v>
      </c>
      <c r="L25" s="8">
        <v>1.5989999771118164</v>
      </c>
      <c r="M25" s="8">
        <v>1.5140000581741333</v>
      </c>
      <c r="N25" s="8">
        <v>-0.20299999415874481</v>
      </c>
      <c r="O25" s="8">
        <v>9.8999999463558197E-2</v>
      </c>
      <c r="P25" s="8">
        <v>96.380996704101562</v>
      </c>
      <c r="Q25" s="8">
        <v>6.364799976348877</v>
      </c>
      <c r="R25" s="8">
        <v>2.0739998817443848</v>
      </c>
      <c r="S25" s="8">
        <v>0.31009998917579651</v>
      </c>
      <c r="T25" s="8">
        <v>0.49790000915527344</v>
      </c>
      <c r="U25" s="8">
        <v>1.7933000326156616</v>
      </c>
      <c r="V25" s="8">
        <v>1.0267000198364258</v>
      </c>
      <c r="W25" s="8">
        <v>3.4798998832702637</v>
      </c>
      <c r="X25" s="8">
        <v>0.19670000672340393</v>
      </c>
      <c r="Y25" s="8">
        <v>6.210000067949295E-2</v>
      </c>
      <c r="Z25" s="8">
        <v>-0.10320000350475311</v>
      </c>
      <c r="AA25" s="8">
        <v>2.7100000530481339E-2</v>
      </c>
      <c r="AB25">
        <v>23</v>
      </c>
      <c r="AD25" s="8">
        <f t="shared" si="0"/>
        <v>0.22782142677646075</v>
      </c>
      <c r="AE25" s="8">
        <f t="shared" si="29"/>
        <v>0.77217857322353922</v>
      </c>
      <c r="AF25" s="8"/>
      <c r="AG25" s="8"/>
      <c r="AH25" t="s">
        <v>837</v>
      </c>
      <c r="AI25" s="8">
        <v>1.8420000000000001</v>
      </c>
      <c r="AJ25" s="8">
        <v>98.341000402867806</v>
      </c>
      <c r="AK25" s="8"/>
      <c r="AL25" s="8">
        <v>6.3650000000000002</v>
      </c>
      <c r="AM25" s="8">
        <v>1.635</v>
      </c>
      <c r="AN25" s="8">
        <v>8</v>
      </c>
      <c r="AO25" s="8"/>
      <c r="AP25" s="8">
        <v>0.19700000000000001</v>
      </c>
      <c r="AQ25" s="8">
        <v>0.439</v>
      </c>
      <c r="AR25" s="8"/>
      <c r="AS25" s="8">
        <v>3.3380000000000001</v>
      </c>
      <c r="AT25" s="8">
        <v>1.0269999999999999</v>
      </c>
      <c r="AU25" s="8">
        <v>5.0010000000000003</v>
      </c>
      <c r="AV25" s="8"/>
      <c r="AW25" s="8">
        <v>6.2E-2</v>
      </c>
      <c r="AX25" s="8">
        <v>0.14199999999999999</v>
      </c>
      <c r="AY25" s="8">
        <v>1.7929999999999999</v>
      </c>
      <c r="AZ25" s="8">
        <v>3.0000000000000001E-3</v>
      </c>
      <c r="BA25" s="8">
        <v>1.9999999999999998</v>
      </c>
      <c r="BB25" s="8" t="s">
        <v>19</v>
      </c>
      <c r="BC25" s="8">
        <v>0</v>
      </c>
      <c r="BD25" s="8">
        <v>0.495</v>
      </c>
      <c r="BE25" s="8">
        <v>0.31</v>
      </c>
      <c r="BF25" s="8">
        <v>0.80499999999999994</v>
      </c>
      <c r="BG25" s="8">
        <v>22</v>
      </c>
      <c r="BH25" s="8"/>
      <c r="BI25" s="8">
        <v>1.9730000000000001</v>
      </c>
      <c r="BJ25" s="8" t="s">
        <v>19</v>
      </c>
      <c r="BK25" s="8">
        <v>2.7E-2</v>
      </c>
      <c r="BL25" s="8">
        <v>2</v>
      </c>
      <c r="BM25" s="8">
        <v>15.806000000000001</v>
      </c>
      <c r="BN25" s="8"/>
      <c r="BO25">
        <f t="shared" si="1"/>
        <v>0.83299999999999996</v>
      </c>
      <c r="BP25" s="8">
        <f t="shared" si="2"/>
        <v>0.80499999999999994</v>
      </c>
      <c r="BQ25" s="8"/>
      <c r="BR25" s="39">
        <f t="shared" si="3"/>
        <v>1.0122738200683283</v>
      </c>
      <c r="BS25" s="39">
        <f t="shared" si="4"/>
        <v>1.2568735271013354</v>
      </c>
      <c r="BT25" s="39">
        <f t="shared" si="5"/>
        <v>0.99993333777748139</v>
      </c>
      <c r="BU25" s="39">
        <f t="shared" si="6"/>
        <v>1.1154489682097044</v>
      </c>
      <c r="BV25" s="39">
        <v>1</v>
      </c>
      <c r="BW25" s="39">
        <f t="shared" si="7"/>
        <v>0.94800210154617792</v>
      </c>
      <c r="BX25" s="39">
        <f t="shared" si="8"/>
        <v>0.96799798588802144</v>
      </c>
      <c r="BY25" s="39">
        <f t="shared" si="9"/>
        <v>0.97692488509641506</v>
      </c>
      <c r="BZ25" s="39">
        <f t="shared" si="10"/>
        <v>0.65891224733138631</v>
      </c>
      <c r="CA25" s="39">
        <f t="shared" si="11"/>
        <v>0.92435000253760302</v>
      </c>
      <c r="CB25" s="39">
        <f t="shared" si="30"/>
        <v>0.99993333777748139</v>
      </c>
      <c r="CC25" s="39">
        <f t="shared" si="31"/>
        <v>0.97692488509641506</v>
      </c>
      <c r="CD25" s="39">
        <f t="shared" si="32"/>
        <v>0.98842911143694823</v>
      </c>
      <c r="CE25" s="39"/>
      <c r="CF25" s="39">
        <f t="shared" si="12"/>
        <v>6.2911535850964295</v>
      </c>
      <c r="CG25" s="39">
        <f t="shared" si="13"/>
        <v>2.0500018602329377</v>
      </c>
      <c r="CH25" s="39">
        <f t="shared" si="14"/>
        <v>0.30651185675763981</v>
      </c>
      <c r="CI25" s="39">
        <f t="shared" si="15"/>
        <v>0.49213886363379533</v>
      </c>
      <c r="CJ25" s="39">
        <f t="shared" si="16"/>
        <v>1.7725499577781487</v>
      </c>
      <c r="CK25" s="39">
        <f t="shared" si="17"/>
        <v>1.0148201883192154</v>
      </c>
      <c r="CL25" s="39">
        <f t="shared" si="18"/>
        <v>3.4396343495103667</v>
      </c>
      <c r="CM25" s="39">
        <f t="shared" si="19"/>
        <v>0.1944240128652559</v>
      </c>
      <c r="CN25" s="39">
        <f t="shared" si="20"/>
        <v>6.1381448491865095E-2</v>
      </c>
      <c r="CO25" s="39">
        <f t="shared" si="33"/>
        <v>15.622616122685653</v>
      </c>
      <c r="CP25" s="39"/>
      <c r="CQ25" s="39">
        <f t="shared" si="21"/>
        <v>0.53226087390038157</v>
      </c>
      <c r="CR25" s="39">
        <f t="shared" si="22"/>
        <v>2.9073734756099849</v>
      </c>
      <c r="CS25" s="39">
        <f t="shared" si="34"/>
        <v>5.1415444516068831E-2</v>
      </c>
      <c r="CT25" s="39">
        <f t="shared" si="35"/>
        <v>0.57278839627410738</v>
      </c>
      <c r="CU25" s="39">
        <f t="shared" si="36"/>
        <v>0.42721160372589262</v>
      </c>
      <c r="CV25" s="39">
        <f t="shared" si="37"/>
        <v>0.17057772266468341</v>
      </c>
      <c r="CW25" s="39">
        <f t="shared" si="38"/>
        <v>0.30651185675763981</v>
      </c>
      <c r="CX25" s="39">
        <f t="shared" si="39"/>
        <v>0.37738387731434742</v>
      </c>
      <c r="CY25" s="39">
        <f t="shared" si="40"/>
        <v>0.31610426592801311</v>
      </c>
      <c r="CZ25" s="39">
        <f t="shared" si="41"/>
        <v>8.8017298852891224E-2</v>
      </c>
      <c r="DA25" s="39">
        <f t="shared" si="42"/>
        <v>0.88627497888907436</v>
      </c>
      <c r="DB25" s="39">
        <v>0.78020974589820424</v>
      </c>
      <c r="DC25" s="39">
        <v>0.20896260053991367</v>
      </c>
      <c r="DD25" s="39">
        <f t="shared" si="43"/>
        <v>1.5044983041615109E-2</v>
      </c>
      <c r="DE25" t="b">
        <f t="shared" si="44"/>
        <v>1</v>
      </c>
      <c r="DF25">
        <f t="shared" si="45"/>
        <v>3</v>
      </c>
      <c r="DH25" s="14">
        <f t="shared" si="23"/>
        <v>942.6805749297381</v>
      </c>
      <c r="DI25" s="14">
        <f t="shared" si="24"/>
        <v>948.38905308357005</v>
      </c>
      <c r="DJ25" s="14">
        <f t="shared" si="25"/>
        <v>954.09753123740199</v>
      </c>
      <c r="DK25" s="14">
        <f t="shared" si="26"/>
        <v>959.80600939123417</v>
      </c>
      <c r="DL25" s="14"/>
      <c r="DM25" s="15">
        <f t="shared" si="27"/>
        <v>6.9022194051742574</v>
      </c>
      <c r="DN25" s="15">
        <f t="shared" si="28"/>
        <v>953.53935284797046</v>
      </c>
    </row>
    <row r="26" spans="1:118" x14ac:dyDescent="0.2">
      <c r="A26" t="s">
        <v>1041</v>
      </c>
      <c r="B26">
        <v>15</v>
      </c>
      <c r="C26">
        <v>1.4970000350444934E-8</v>
      </c>
      <c r="D26">
        <v>1</v>
      </c>
      <c r="E26" s="8">
        <v>39.540000915527344</v>
      </c>
      <c r="F26" s="8">
        <v>1.8159999847412109</v>
      </c>
      <c r="G26" s="8">
        <v>10.741999626159668</v>
      </c>
      <c r="H26" s="8">
        <v>25.996999740600586</v>
      </c>
      <c r="I26" s="8">
        <v>0.54199999570846558</v>
      </c>
      <c r="J26" s="8">
        <v>4.2719998359680176</v>
      </c>
      <c r="K26" s="8">
        <v>10.298000335693359</v>
      </c>
      <c r="L26" s="8">
        <v>1.5399999618530273</v>
      </c>
      <c r="M26" s="8">
        <v>1.5039999485015869</v>
      </c>
      <c r="N26" s="8">
        <v>-0.21199999749660492</v>
      </c>
      <c r="O26" s="8">
        <v>8.5000000894069672E-2</v>
      </c>
      <c r="P26" s="8">
        <v>96.194007873535156</v>
      </c>
      <c r="Q26" s="8">
        <v>6.3657999038696289</v>
      </c>
      <c r="R26" s="8">
        <v>2.0383999347686768</v>
      </c>
      <c r="S26" s="8">
        <v>0.30899998545646667</v>
      </c>
      <c r="T26" s="8">
        <v>0.48080000281333923</v>
      </c>
      <c r="U26" s="8">
        <v>1.7764999866485596</v>
      </c>
      <c r="V26" s="8">
        <v>1.0253000259399414</v>
      </c>
      <c r="W26" s="8">
        <v>3.5004000663757324</v>
      </c>
      <c r="X26" s="8">
        <v>0.21979999542236328</v>
      </c>
      <c r="Y26" s="8">
        <v>7.4000000953674316E-2</v>
      </c>
      <c r="Z26" s="8">
        <v>-0.10859999805688858</v>
      </c>
      <c r="AA26" s="8">
        <v>2.3299999535083771E-2</v>
      </c>
      <c r="AB26">
        <v>23</v>
      </c>
      <c r="AD26" s="8">
        <f t="shared" si="0"/>
        <v>0.22655058996967783</v>
      </c>
      <c r="AE26" s="8">
        <f t="shared" si="29"/>
        <v>0.77344941003032219</v>
      </c>
      <c r="AF26" s="8"/>
      <c r="AG26" s="8"/>
      <c r="AH26" t="s">
        <v>837</v>
      </c>
      <c r="AI26" s="8">
        <v>1.841</v>
      </c>
      <c r="AJ26" s="8">
        <v>98.156000609338292</v>
      </c>
      <c r="AK26" s="8"/>
      <c r="AL26" s="8">
        <v>6.3659999999999997</v>
      </c>
      <c r="AM26" s="8">
        <v>1.6339999999999999</v>
      </c>
      <c r="AN26" s="8">
        <v>8</v>
      </c>
      <c r="AO26" s="8"/>
      <c r="AP26" s="8">
        <v>0.22</v>
      </c>
      <c r="AQ26" s="8">
        <v>0.40400000000000003</v>
      </c>
      <c r="AR26" s="8"/>
      <c r="AS26" s="8">
        <v>3.351</v>
      </c>
      <c r="AT26" s="8">
        <v>1.0249999999999999</v>
      </c>
      <c r="AU26" s="8">
        <v>5</v>
      </c>
      <c r="AV26" s="8"/>
      <c r="AW26" s="8">
        <v>7.3999999999999996E-2</v>
      </c>
      <c r="AX26" s="8">
        <v>0.15</v>
      </c>
      <c r="AY26" s="8">
        <v>1.776</v>
      </c>
      <c r="AZ26" s="8" t="s">
        <v>19</v>
      </c>
      <c r="BA26" s="8">
        <v>2</v>
      </c>
      <c r="BB26" s="8" t="s">
        <v>19</v>
      </c>
      <c r="BC26" s="8">
        <v>0</v>
      </c>
      <c r="BD26" s="8">
        <v>0.48099999999999998</v>
      </c>
      <c r="BE26" s="8">
        <v>0.309</v>
      </c>
      <c r="BF26" s="8">
        <v>0.79</v>
      </c>
      <c r="BG26" s="8">
        <v>22</v>
      </c>
      <c r="BH26" s="8"/>
      <c r="BI26" s="8">
        <v>1.9770000000000001</v>
      </c>
      <c r="BJ26" s="8" t="s">
        <v>19</v>
      </c>
      <c r="BK26" s="8">
        <v>2.3E-2</v>
      </c>
      <c r="BL26" s="8">
        <v>2</v>
      </c>
      <c r="BM26" s="8">
        <v>15.79</v>
      </c>
      <c r="BN26" s="8"/>
      <c r="BO26">
        <f t="shared" si="1"/>
        <v>0.84400000000000008</v>
      </c>
      <c r="BP26" s="8">
        <f t="shared" si="2"/>
        <v>0.79</v>
      </c>
      <c r="BQ26" s="8"/>
      <c r="BR26" s="39">
        <f t="shared" si="3"/>
        <v>1.013299556681444</v>
      </c>
      <c r="BS26" s="39">
        <f t="shared" si="4"/>
        <v>1.2566760917373547</v>
      </c>
      <c r="BT26" s="39">
        <f t="shared" si="5"/>
        <v>1</v>
      </c>
      <c r="BU26" s="39">
        <f t="shared" si="6"/>
        <v>1.1261261261261262</v>
      </c>
      <c r="BV26" s="39">
        <v>1</v>
      </c>
      <c r="BW26" s="39">
        <f t="shared" si="7"/>
        <v>0.95190501815770767</v>
      </c>
      <c r="BX26" s="39">
        <f t="shared" si="8"/>
        <v>0.96892965479674054</v>
      </c>
      <c r="BY26" s="39">
        <f t="shared" si="9"/>
        <v>0.97552122140795194</v>
      </c>
      <c r="BZ26" s="39">
        <f t="shared" si="10"/>
        <v>0.65905096861018009</v>
      </c>
      <c r="CA26" s="39">
        <f t="shared" si="11"/>
        <v>0.92390434638313623</v>
      </c>
      <c r="CB26" s="39">
        <f t="shared" si="30"/>
        <v>1</v>
      </c>
      <c r="CC26" s="39">
        <f t="shared" si="31"/>
        <v>0.97552122140795194</v>
      </c>
      <c r="CD26" s="39">
        <f t="shared" si="32"/>
        <v>0.98776061070397603</v>
      </c>
      <c r="CE26" s="39"/>
      <c r="CF26" s="39">
        <f t="shared" si="12"/>
        <v>6.2878864006655766</v>
      </c>
      <c r="CG26" s="39">
        <f t="shared" si="13"/>
        <v>2.0134511644260531</v>
      </c>
      <c r="CH26" s="39">
        <f t="shared" si="14"/>
        <v>0.30521801434199924</v>
      </c>
      <c r="CI26" s="39">
        <f t="shared" si="15"/>
        <v>0.47491530440537738</v>
      </c>
      <c r="CJ26" s="39">
        <f t="shared" si="16"/>
        <v>1.7547567117275864</v>
      </c>
      <c r="CK26" s="39">
        <f t="shared" si="17"/>
        <v>1.0127509797772389</v>
      </c>
      <c r="CL26" s="39">
        <f t="shared" si="18"/>
        <v>3.4575573072715318</v>
      </c>
      <c r="CM26" s="39">
        <f t="shared" si="19"/>
        <v>0.21710977771112469</v>
      </c>
      <c r="CN26" s="39">
        <f t="shared" si="20"/>
        <v>7.3094286134096145E-2</v>
      </c>
      <c r="CO26" s="39">
        <f t="shared" si="33"/>
        <v>15.596739946460582</v>
      </c>
      <c r="CP26" s="39"/>
      <c r="CQ26" s="39">
        <f t="shared" si="21"/>
        <v>0.56301190761710274</v>
      </c>
      <c r="CR26" s="39">
        <f t="shared" si="22"/>
        <v>2.894545399654429</v>
      </c>
      <c r="CS26" s="39">
        <f t="shared" si="34"/>
        <v>6.1849915985620285E-2</v>
      </c>
      <c r="CT26" s="39">
        <f t="shared" si="35"/>
        <v>0.57197160016639415</v>
      </c>
      <c r="CU26" s="39">
        <f t="shared" si="36"/>
        <v>0.42802839983360585</v>
      </c>
      <c r="CV26" s="39">
        <f t="shared" si="37"/>
        <v>0.15066878254581439</v>
      </c>
      <c r="CW26" s="39">
        <f t="shared" si="38"/>
        <v>0.30521801434199924</v>
      </c>
      <c r="CX26" s="39">
        <f t="shared" si="39"/>
        <v>0.40326005353941685</v>
      </c>
      <c r="CY26" s="39">
        <f t="shared" si="40"/>
        <v>0.29152193211858402</v>
      </c>
      <c r="CZ26" s="39">
        <f t="shared" si="41"/>
        <v>9.1696686143396655E-2</v>
      </c>
      <c r="DA26" s="39">
        <f t="shared" si="42"/>
        <v>0.8773783558637932</v>
      </c>
      <c r="DB26" s="39">
        <v>0.78020974589820424</v>
      </c>
      <c r="DC26" s="39">
        <v>0.20896260053991367</v>
      </c>
      <c r="DD26" s="39">
        <f t="shared" si="43"/>
        <v>1.5780094072012481E-2</v>
      </c>
      <c r="DE26" t="b">
        <f t="shared" si="44"/>
        <v>1</v>
      </c>
      <c r="DF26">
        <f t="shared" si="45"/>
        <v>3</v>
      </c>
      <c r="DH26" s="14">
        <f t="shared" si="23"/>
        <v>953.68288162653573</v>
      </c>
      <c r="DI26" s="14">
        <f t="shared" si="24"/>
        <v>958.73507008951094</v>
      </c>
      <c r="DJ26" s="14">
        <f t="shared" si="25"/>
        <v>963.78725855248638</v>
      </c>
      <c r="DK26" s="14">
        <f t="shared" si="26"/>
        <v>968.83944701546204</v>
      </c>
      <c r="DL26" s="14"/>
      <c r="DM26" s="15">
        <f t="shared" si="27"/>
        <v>6.7231516718864448</v>
      </c>
      <c r="DN26" s="15">
        <f t="shared" si="28"/>
        <v>962.38856862319687</v>
      </c>
    </row>
    <row r="27" spans="1:118" x14ac:dyDescent="0.2">
      <c r="A27" t="s">
        <v>1042</v>
      </c>
      <c r="B27">
        <v>15</v>
      </c>
      <c r="C27">
        <v>1.4970000350444934E-8</v>
      </c>
      <c r="D27">
        <v>1</v>
      </c>
      <c r="E27" s="8">
        <v>39.412998199462891</v>
      </c>
      <c r="F27" s="8">
        <v>1.6289999485015869</v>
      </c>
      <c r="G27" s="8">
        <v>11.041999816894531</v>
      </c>
      <c r="H27" s="8">
        <v>25.826000213623047</v>
      </c>
      <c r="I27" s="8">
        <v>0.49700000882148743</v>
      </c>
      <c r="J27" s="8">
        <v>4.1979999542236328</v>
      </c>
      <c r="K27" s="8">
        <v>10.324999809265137</v>
      </c>
      <c r="L27" s="8">
        <v>1.6360000371932983</v>
      </c>
      <c r="M27" s="8">
        <v>1.5199999809265137</v>
      </c>
      <c r="N27" s="8">
        <v>0.47900000214576721</v>
      </c>
      <c r="O27" s="8">
        <v>9.6000000834465027E-2</v>
      </c>
      <c r="P27" s="8">
        <v>96.436996459960938</v>
      </c>
      <c r="Q27" s="8">
        <v>6.3527002334594727</v>
      </c>
      <c r="R27" s="8">
        <v>2.0977001190185547</v>
      </c>
      <c r="S27" s="8">
        <v>0.31270000338554382</v>
      </c>
      <c r="T27" s="8">
        <v>0.51139998435974121</v>
      </c>
      <c r="U27" s="8">
        <v>1.7833000421524048</v>
      </c>
      <c r="V27" s="8">
        <v>1.0087000131607056</v>
      </c>
      <c r="W27" s="8">
        <v>3.4814000129699707</v>
      </c>
      <c r="X27" s="8">
        <v>0.19740000367164612</v>
      </c>
      <c r="Y27" s="8">
        <v>6.7800000309944153E-2</v>
      </c>
      <c r="Z27" s="8">
        <v>0.24130000174045563</v>
      </c>
      <c r="AA27" s="8">
        <v>2.6000000536441803E-2</v>
      </c>
      <c r="AB27">
        <v>23</v>
      </c>
      <c r="AD27" s="8">
        <f t="shared" si="0"/>
        <v>0.2246497867064107</v>
      </c>
      <c r="AE27" s="8">
        <f t="shared" si="29"/>
        <v>0.77535021329358933</v>
      </c>
      <c r="AF27" s="8"/>
      <c r="AG27" s="8"/>
      <c r="AH27" t="s">
        <v>837</v>
      </c>
      <c r="AI27" s="8">
        <v>1.609</v>
      </c>
      <c r="AJ27" s="8">
        <v>98.050997749447831</v>
      </c>
      <c r="AK27" s="8"/>
      <c r="AL27" s="8">
        <v>6.3529999999999998</v>
      </c>
      <c r="AM27" s="8">
        <v>1.647</v>
      </c>
      <c r="AN27" s="8">
        <v>8</v>
      </c>
      <c r="AO27" s="8"/>
      <c r="AP27" s="8">
        <v>0.19800000000000001</v>
      </c>
      <c r="AQ27" s="8">
        <v>0.45</v>
      </c>
      <c r="AR27" s="8"/>
      <c r="AS27" s="8">
        <v>3.343</v>
      </c>
      <c r="AT27" s="8">
        <v>1.0089999999999999</v>
      </c>
      <c r="AU27" s="8">
        <v>5</v>
      </c>
      <c r="AV27" s="8"/>
      <c r="AW27" s="8">
        <v>6.8000000000000005E-2</v>
      </c>
      <c r="AX27" s="8">
        <v>0.13800000000000001</v>
      </c>
      <c r="AY27" s="8">
        <v>1.7829999999999999</v>
      </c>
      <c r="AZ27" s="8">
        <v>1.0999999999999999E-2</v>
      </c>
      <c r="BA27" s="8">
        <v>1.9999999999999998</v>
      </c>
      <c r="BB27" s="8" t="s">
        <v>19</v>
      </c>
      <c r="BC27" s="8">
        <v>0</v>
      </c>
      <c r="BD27" s="8">
        <v>0.5</v>
      </c>
      <c r="BE27" s="8">
        <v>0.313</v>
      </c>
      <c r="BF27" s="8">
        <v>0.81299999999999994</v>
      </c>
      <c r="BG27" s="8">
        <v>22</v>
      </c>
      <c r="BH27" s="8"/>
      <c r="BI27" s="8">
        <v>1.73</v>
      </c>
      <c r="BJ27" s="8">
        <v>0.24399999999999999</v>
      </c>
      <c r="BK27" s="8">
        <v>2.5999999999999999E-2</v>
      </c>
      <c r="BL27" s="8">
        <v>2</v>
      </c>
      <c r="BM27" s="8">
        <v>15.813000000000001</v>
      </c>
      <c r="BN27" s="8"/>
      <c r="BO27">
        <f t="shared" si="1"/>
        <v>0.84600000000000009</v>
      </c>
      <c r="BP27" s="8">
        <f t="shared" si="2"/>
        <v>0.81299999999999994</v>
      </c>
      <c r="BQ27" s="8"/>
      <c r="BR27" s="39">
        <f t="shared" si="3"/>
        <v>1.011825713020932</v>
      </c>
      <c r="BS27" s="39">
        <f t="shared" si="4"/>
        <v>1.2592475995592634</v>
      </c>
      <c r="BT27" s="39">
        <f t="shared" si="5"/>
        <v>1</v>
      </c>
      <c r="BU27" s="39">
        <f t="shared" si="6"/>
        <v>1.1217049915872126</v>
      </c>
      <c r="BV27" s="39">
        <v>1</v>
      </c>
      <c r="BW27" s="39">
        <f t="shared" si="7"/>
        <v>0.94670070840537746</v>
      </c>
      <c r="BX27" s="39">
        <f t="shared" si="8"/>
        <v>0.96772320556868374</v>
      </c>
      <c r="BY27" s="39">
        <f t="shared" si="9"/>
        <v>0.97685830474993995</v>
      </c>
      <c r="BZ27" s="39">
        <f t="shared" si="10"/>
        <v>0.65876393496868013</v>
      </c>
      <c r="CA27" s="39">
        <f t="shared" si="11"/>
        <v>0.92431739102239197</v>
      </c>
      <c r="CB27" s="39">
        <f t="shared" si="30"/>
        <v>1</v>
      </c>
      <c r="CC27" s="39">
        <f t="shared" si="31"/>
        <v>0.97685830474993995</v>
      </c>
      <c r="CD27" s="39">
        <f t="shared" si="32"/>
        <v>0.98842915237496998</v>
      </c>
      <c r="CE27" s="39"/>
      <c r="CF27" s="39">
        <f t="shared" si="12"/>
        <v>6.2791941070506203</v>
      </c>
      <c r="CG27" s="39">
        <f t="shared" si="13"/>
        <v>2.0734279505783837</v>
      </c>
      <c r="CH27" s="39">
        <f t="shared" si="14"/>
        <v>0.3090817992940233</v>
      </c>
      <c r="CI27" s="39">
        <f t="shared" si="15"/>
        <v>0.50548265306527196</v>
      </c>
      <c r="CJ27" s="39">
        <f t="shared" si="16"/>
        <v>1.7626657490949498</v>
      </c>
      <c r="CK27" s="39">
        <f t="shared" si="17"/>
        <v>0.99702849900905721</v>
      </c>
      <c r="CL27" s="39">
        <f t="shared" si="18"/>
        <v>3.4411172638981178</v>
      </c>
      <c r="CM27" s="39">
        <f t="shared" si="19"/>
        <v>0.19511591830798114</v>
      </c>
      <c r="CN27" s="39">
        <f t="shared" si="20"/>
        <v>6.7015496837380797E-2</v>
      </c>
      <c r="CO27" s="39">
        <f t="shared" si="33"/>
        <v>15.630129437135786</v>
      </c>
      <c r="CP27" s="39"/>
      <c r="CQ27" s="39">
        <f t="shared" si="21"/>
        <v>0.53225899075138106</v>
      </c>
      <c r="CR27" s="39">
        <f t="shared" si="22"/>
        <v>2.9088582731467367</v>
      </c>
      <c r="CS27" s="39">
        <f t="shared" si="34"/>
        <v>5.2899235681541867E-2</v>
      </c>
      <c r="CT27" s="39">
        <f t="shared" si="35"/>
        <v>0.56979852676265508</v>
      </c>
      <c r="CU27" s="39">
        <f t="shared" si="36"/>
        <v>0.43020147323734492</v>
      </c>
      <c r="CV27" s="39">
        <f t="shared" si="37"/>
        <v>0.176311028814502</v>
      </c>
      <c r="CW27" s="39">
        <f t="shared" si="38"/>
        <v>0.3090817992940233</v>
      </c>
      <c r="CX27" s="39">
        <f t="shared" si="39"/>
        <v>0.36987056286421316</v>
      </c>
      <c r="CY27" s="39">
        <f t="shared" si="40"/>
        <v>0.32104763784176349</v>
      </c>
      <c r="CZ27" s="39">
        <f t="shared" si="41"/>
        <v>9.2217507611754179E-2</v>
      </c>
      <c r="DA27" s="39">
        <f t="shared" si="42"/>
        <v>0.88133287454747489</v>
      </c>
      <c r="DB27" s="39">
        <v>0.78020974589820424</v>
      </c>
      <c r="DC27" s="39">
        <v>0.20896260053991367</v>
      </c>
      <c r="DD27" s="39">
        <f t="shared" si="43"/>
        <v>1.565899273386219E-2</v>
      </c>
      <c r="DE27" t="b">
        <f t="shared" si="44"/>
        <v>1</v>
      </c>
      <c r="DF27">
        <f t="shared" si="45"/>
        <v>3</v>
      </c>
      <c r="DH27" s="14">
        <f t="shared" si="23"/>
        <v>942.86861320354467</v>
      </c>
      <c r="DI27" s="14">
        <f t="shared" si="24"/>
        <v>948.77874316771488</v>
      </c>
      <c r="DJ27" s="14">
        <f t="shared" si="25"/>
        <v>954.68887313188509</v>
      </c>
      <c r="DK27" s="14">
        <f t="shared" si="26"/>
        <v>960.5990030960553</v>
      </c>
      <c r="DL27" s="14"/>
      <c r="DM27" s="15">
        <f t="shared" si="27"/>
        <v>7.021431598663332</v>
      </c>
      <c r="DN27" s="15">
        <f t="shared" si="28"/>
        <v>954.81553666532534</v>
      </c>
    </row>
    <row r="28" spans="1:118" x14ac:dyDescent="0.2">
      <c r="A28" t="s">
        <v>1043</v>
      </c>
      <c r="B28">
        <v>15</v>
      </c>
      <c r="C28">
        <v>1.4970000350444934E-8</v>
      </c>
      <c r="D28">
        <v>1</v>
      </c>
      <c r="E28" s="8">
        <v>39.900001525878906</v>
      </c>
      <c r="F28" s="8">
        <v>1.6050000190734863</v>
      </c>
      <c r="G28" s="8">
        <v>11.107000350952148</v>
      </c>
      <c r="H28" s="8">
        <v>25.906999588012695</v>
      </c>
      <c r="I28" s="8">
        <v>0.49099999666213989</v>
      </c>
      <c r="J28" s="8">
        <v>4.3940000534057617</v>
      </c>
      <c r="K28" s="8">
        <v>10.253000259399414</v>
      </c>
      <c r="L28" s="8">
        <v>1.621999979019165</v>
      </c>
      <c r="M28" s="8">
        <v>1.5230000019073486</v>
      </c>
      <c r="N28" s="8">
        <v>-0.17499999701976776</v>
      </c>
      <c r="O28" s="8">
        <v>9.3999996781349182E-2</v>
      </c>
      <c r="P28" s="8">
        <v>96.77398681640625</v>
      </c>
      <c r="Q28" s="8">
        <v>6.3722000122070312</v>
      </c>
      <c r="R28" s="8">
        <v>2.0908999443054199</v>
      </c>
      <c r="S28" s="8">
        <v>0.31029999256134033</v>
      </c>
      <c r="T28" s="8">
        <v>0.5023999810218811</v>
      </c>
      <c r="U28" s="8">
        <v>1.7545000314712524</v>
      </c>
      <c r="V28" s="8">
        <v>1.0461000204086304</v>
      </c>
      <c r="W28" s="8">
        <v>3.4602999687194824</v>
      </c>
      <c r="X28" s="8">
        <v>0.19280000030994415</v>
      </c>
      <c r="Y28" s="8">
        <v>6.6500000655651093E-2</v>
      </c>
      <c r="Z28" s="8">
        <v>-8.8799998164176941E-2</v>
      </c>
      <c r="AA28" s="8">
        <v>2.5599999353289604E-2</v>
      </c>
      <c r="AB28">
        <v>23</v>
      </c>
      <c r="AD28" s="8">
        <f t="shared" si="0"/>
        <v>0.23213652204251564</v>
      </c>
      <c r="AE28" s="8">
        <f t="shared" si="29"/>
        <v>0.76786347795748433</v>
      </c>
      <c r="AF28" s="8"/>
      <c r="AG28" s="8"/>
      <c r="AH28" t="s">
        <v>837</v>
      </c>
      <c r="AI28" s="8">
        <v>1.853</v>
      </c>
      <c r="AJ28" s="8">
        <v>98.726002186417574</v>
      </c>
      <c r="AK28" s="8"/>
      <c r="AL28" s="8">
        <v>6.3719999999999999</v>
      </c>
      <c r="AM28" s="8">
        <v>1.6279999999999999</v>
      </c>
      <c r="AN28" s="8">
        <v>8</v>
      </c>
      <c r="AO28" s="8"/>
      <c r="AP28" s="8">
        <v>0.193</v>
      </c>
      <c r="AQ28" s="8">
        <v>0.46300000000000002</v>
      </c>
      <c r="AR28" s="8"/>
      <c r="AS28" s="8">
        <v>3.298</v>
      </c>
      <c r="AT28" s="8">
        <v>1.046</v>
      </c>
      <c r="AU28" s="8">
        <v>5</v>
      </c>
      <c r="AV28" s="8"/>
      <c r="AW28" s="8">
        <v>6.6000000000000003E-2</v>
      </c>
      <c r="AX28" s="8">
        <v>0.16200000000000001</v>
      </c>
      <c r="AY28" s="8">
        <v>1.754</v>
      </c>
      <c r="AZ28" s="8">
        <v>1.7000000000000001E-2</v>
      </c>
      <c r="BA28" s="8">
        <v>1.9989999999999999</v>
      </c>
      <c r="BB28" s="8" t="s">
        <v>19</v>
      </c>
      <c r="BC28" s="8">
        <v>0</v>
      </c>
      <c r="BD28" s="8">
        <v>0.48499999999999999</v>
      </c>
      <c r="BE28" s="8">
        <v>0.31</v>
      </c>
      <c r="BF28" s="8">
        <v>0.79499999999999993</v>
      </c>
      <c r="BG28" s="8">
        <v>22</v>
      </c>
      <c r="BH28" s="8"/>
      <c r="BI28" s="8">
        <v>1.9750000000000001</v>
      </c>
      <c r="BJ28" s="8" t="s">
        <v>19</v>
      </c>
      <c r="BK28" s="8">
        <v>2.5000000000000001E-2</v>
      </c>
      <c r="BL28" s="8">
        <v>2</v>
      </c>
      <c r="BM28" s="8">
        <v>15.794</v>
      </c>
      <c r="BN28" s="8"/>
      <c r="BO28">
        <f t="shared" si="1"/>
        <v>0.84899999999999998</v>
      </c>
      <c r="BP28" s="8">
        <f t="shared" si="2"/>
        <v>0.79499999999999993</v>
      </c>
      <c r="BQ28" s="8"/>
      <c r="BR28" s="39">
        <f t="shared" si="3"/>
        <v>1.0130429276940609</v>
      </c>
      <c r="BS28" s="39">
        <f t="shared" si="4"/>
        <v>1.2554927809165097</v>
      </c>
      <c r="BT28" s="39">
        <f t="shared" si="5"/>
        <v>1.0000666711114075</v>
      </c>
      <c r="BU28" s="39">
        <f t="shared" si="6"/>
        <v>1.1402508551881414</v>
      </c>
      <c r="BV28" s="39">
        <v>1</v>
      </c>
      <c r="BW28" s="39">
        <f t="shared" si="7"/>
        <v>0.94528010316644195</v>
      </c>
      <c r="BX28" s="39">
        <f t="shared" si="8"/>
        <v>0.96876069626728223</v>
      </c>
      <c r="BY28" s="39">
        <f t="shared" si="9"/>
        <v>0.97529258814903008</v>
      </c>
      <c r="BZ28" s="39">
        <f t="shared" si="10"/>
        <v>0.65866631101929773</v>
      </c>
      <c r="CA28" s="39">
        <f t="shared" si="11"/>
        <v>0.92477608763653296</v>
      </c>
      <c r="CB28" s="39">
        <f t="shared" si="30"/>
        <v>1</v>
      </c>
      <c r="CC28" s="39">
        <f t="shared" si="31"/>
        <v>0.97529258814903008</v>
      </c>
      <c r="CD28" s="39">
        <f t="shared" si="32"/>
        <v>0.98764629407451499</v>
      </c>
      <c r="CE28" s="39"/>
      <c r="CF28" s="39">
        <f t="shared" si="12"/>
        <v>6.2934797271578535</v>
      </c>
      <c r="CG28" s="39">
        <f t="shared" si="13"/>
        <v>2.0650695812738578</v>
      </c>
      <c r="CH28" s="39">
        <f t="shared" si="14"/>
        <v>0.30646663770455734</v>
      </c>
      <c r="CI28" s="39">
        <f t="shared" si="15"/>
        <v>0.49619347939936753</v>
      </c>
      <c r="CJ28" s="39">
        <f t="shared" si="16"/>
        <v>1.7328254540362025</v>
      </c>
      <c r="CK28" s="39">
        <f t="shared" si="17"/>
        <v>1.0331768083878583</v>
      </c>
      <c r="CL28" s="39">
        <f t="shared" si="18"/>
        <v>3.4175524404919568</v>
      </c>
      <c r="CM28" s="39">
        <f t="shared" si="19"/>
        <v>0.19041820580368168</v>
      </c>
      <c r="CN28" s="39">
        <f t="shared" si="20"/>
        <v>6.5678479203506612E-2</v>
      </c>
      <c r="CO28" s="39">
        <f t="shared" si="33"/>
        <v>15.600860813458844</v>
      </c>
      <c r="CP28" s="39"/>
      <c r="CQ28" s="39">
        <f t="shared" si="21"/>
        <v>0.56827047257231067</v>
      </c>
      <c r="CR28" s="39">
        <f t="shared" si="22"/>
        <v>2.8492819679196462</v>
      </c>
      <c r="CS28" s="39">
        <f t="shared" si="34"/>
        <v>6.5375242318715721E-2</v>
      </c>
      <c r="CT28" s="39">
        <f t="shared" si="35"/>
        <v>0.57336993178946338</v>
      </c>
      <c r="CU28" s="39">
        <f t="shared" si="36"/>
        <v>0.42663006821053662</v>
      </c>
      <c r="CV28" s="39">
        <f t="shared" si="37"/>
        <v>0.17927465421585609</v>
      </c>
      <c r="CW28" s="39">
        <f t="shared" si="38"/>
        <v>0.30646663770455734</v>
      </c>
      <c r="CX28" s="39">
        <f t="shared" si="39"/>
        <v>0.39913918654115665</v>
      </c>
      <c r="CY28" s="39">
        <f t="shared" si="40"/>
        <v>0.29439417575428584</v>
      </c>
      <c r="CZ28" s="39">
        <f t="shared" si="41"/>
        <v>0.1008996518225409</v>
      </c>
      <c r="DA28" s="39">
        <f t="shared" si="42"/>
        <v>0.86641272701810124</v>
      </c>
      <c r="DB28" s="39">
        <v>0.78020974589820424</v>
      </c>
      <c r="DC28" s="39">
        <v>0.20896260053991367</v>
      </c>
      <c r="DD28" s="39">
        <f t="shared" si="43"/>
        <v>1.7684357335296639E-2</v>
      </c>
      <c r="DE28" t="b">
        <f t="shared" si="44"/>
        <v>1</v>
      </c>
      <c r="DF28">
        <f t="shared" si="45"/>
        <v>3</v>
      </c>
      <c r="DH28" s="14">
        <f t="shared" si="23"/>
        <v>937.75464160234662</v>
      </c>
      <c r="DI28" s="14">
        <f t="shared" si="24"/>
        <v>943.79456912661942</v>
      </c>
      <c r="DJ28" s="14">
        <f t="shared" si="25"/>
        <v>949.83449665089222</v>
      </c>
      <c r="DK28" s="14">
        <f t="shared" si="26"/>
        <v>955.87442417516502</v>
      </c>
      <c r="DL28" s="14"/>
      <c r="DM28" s="15">
        <f t="shared" si="27"/>
        <v>6.9872267198562632</v>
      </c>
      <c r="DN28" s="15">
        <f t="shared" si="28"/>
        <v>949.7573469645771</v>
      </c>
    </row>
    <row r="29" spans="1:118" x14ac:dyDescent="0.2">
      <c r="A29" t="s">
        <v>1044</v>
      </c>
      <c r="B29">
        <v>15</v>
      </c>
      <c r="C29">
        <v>1.4979999463093918E-8</v>
      </c>
      <c r="D29">
        <v>1</v>
      </c>
      <c r="E29" s="8">
        <v>39.477001190185547</v>
      </c>
      <c r="F29" s="8">
        <v>1.7029999494552612</v>
      </c>
      <c r="G29" s="8">
        <v>11.13700008392334</v>
      </c>
      <c r="H29" s="8">
        <v>25.961000442504883</v>
      </c>
      <c r="I29" s="8">
        <v>0.46700000762939453</v>
      </c>
      <c r="J29" s="8">
        <v>4.4019999504089355</v>
      </c>
      <c r="K29" s="8">
        <v>10.33899974822998</v>
      </c>
      <c r="L29" s="8">
        <v>1.8170000314712524</v>
      </c>
      <c r="M29" s="8">
        <v>1.5190000534057617</v>
      </c>
      <c r="N29" s="8">
        <v>0.48899999260902405</v>
      </c>
      <c r="O29" s="8">
        <v>9.7000002861022949E-2</v>
      </c>
      <c r="P29" s="8">
        <v>97.180007934570312</v>
      </c>
      <c r="Q29" s="8">
        <v>6.3192000389099121</v>
      </c>
      <c r="R29" s="8">
        <v>2.1013000011444092</v>
      </c>
      <c r="S29" s="8">
        <v>0.31009998917579651</v>
      </c>
      <c r="T29" s="8">
        <v>0.56410002708435059</v>
      </c>
      <c r="U29" s="8">
        <v>1.7733999490737915</v>
      </c>
      <c r="V29" s="8">
        <v>1.0505000352859497</v>
      </c>
      <c r="W29" s="8">
        <v>3.4755001068115234</v>
      </c>
      <c r="X29" s="8">
        <v>0.20499999821186066</v>
      </c>
      <c r="Y29" s="8">
        <v>6.3299998641014099E-2</v>
      </c>
      <c r="Z29" s="8">
        <v>0.24459999799728394</v>
      </c>
      <c r="AA29" s="8">
        <v>2.5900000706315041E-2</v>
      </c>
      <c r="AB29">
        <v>23</v>
      </c>
      <c r="AD29" s="8">
        <f t="shared" si="0"/>
        <v>0.23210340307217026</v>
      </c>
      <c r="AE29" s="8">
        <f t="shared" si="29"/>
        <v>0.76789659692782974</v>
      </c>
      <c r="AF29" s="8"/>
      <c r="AG29" s="8"/>
      <c r="AH29" t="s">
        <v>837</v>
      </c>
      <c r="AI29" s="8">
        <v>1.617</v>
      </c>
      <c r="AJ29" s="8">
        <v>98.798001002550123</v>
      </c>
      <c r="AK29" s="8"/>
      <c r="AL29" s="8">
        <v>6.319</v>
      </c>
      <c r="AM29" s="8">
        <v>1.681</v>
      </c>
      <c r="AN29" s="8">
        <v>8</v>
      </c>
      <c r="AO29" s="8"/>
      <c r="AP29" s="8">
        <v>0.20499999999999999</v>
      </c>
      <c r="AQ29" s="8">
        <v>0.42</v>
      </c>
      <c r="AR29" s="8"/>
      <c r="AS29" s="8">
        <v>3.3239999999999998</v>
      </c>
      <c r="AT29" s="8">
        <v>1.05</v>
      </c>
      <c r="AU29" s="8">
        <v>4.9989999999999997</v>
      </c>
      <c r="AV29" s="8"/>
      <c r="AW29" s="8">
        <v>6.3E-2</v>
      </c>
      <c r="AX29" s="8">
        <v>0.151</v>
      </c>
      <c r="AY29" s="8">
        <v>1.7729999999999999</v>
      </c>
      <c r="AZ29" s="8">
        <v>1.2E-2</v>
      </c>
      <c r="BA29" s="8">
        <v>1.9989999999999999</v>
      </c>
      <c r="BB29" s="8" t="s">
        <v>19</v>
      </c>
      <c r="BC29" s="8">
        <v>0</v>
      </c>
      <c r="BD29" s="8">
        <v>0.55200000000000005</v>
      </c>
      <c r="BE29" s="8">
        <v>0.31</v>
      </c>
      <c r="BF29" s="8">
        <v>0.8620000000000001</v>
      </c>
      <c r="BG29" s="8">
        <v>22</v>
      </c>
      <c r="BH29" s="8"/>
      <c r="BI29" s="8">
        <v>1.726</v>
      </c>
      <c r="BJ29" s="8">
        <v>0.248</v>
      </c>
      <c r="BK29" s="8">
        <v>2.5999999999999999E-2</v>
      </c>
      <c r="BL29" s="8">
        <v>2</v>
      </c>
      <c r="BM29" s="8">
        <v>15.86</v>
      </c>
      <c r="BN29" s="8"/>
      <c r="BO29">
        <f t="shared" si="1"/>
        <v>0.83</v>
      </c>
      <c r="BP29" s="8">
        <f t="shared" si="2"/>
        <v>0.8620000000000001</v>
      </c>
      <c r="BQ29" s="8"/>
      <c r="BR29" s="39">
        <f t="shared" si="3"/>
        <v>1.0088272383354351</v>
      </c>
      <c r="BS29" s="39">
        <f t="shared" si="4"/>
        <v>1.2660231049216648</v>
      </c>
      <c r="BT29" s="39">
        <f t="shared" si="5"/>
        <v>1.0001333511134818</v>
      </c>
      <c r="BU29" s="39">
        <f t="shared" si="6"/>
        <v>1.1280315848843767</v>
      </c>
      <c r="BV29" s="39">
        <v>1</v>
      </c>
      <c r="BW29" s="39">
        <f t="shared" si="7"/>
        <v>0.95006234332235584</v>
      </c>
      <c r="BX29" s="39">
        <f t="shared" si="8"/>
        <v>0.9646364278586087</v>
      </c>
      <c r="BY29" s="39">
        <f t="shared" si="9"/>
        <v>0.97635554222954191</v>
      </c>
      <c r="BZ29" s="39">
        <f t="shared" si="10"/>
        <v>0.65903286880268974</v>
      </c>
      <c r="CA29" s="39">
        <f t="shared" si="11"/>
        <v>0.92444564985192335</v>
      </c>
      <c r="CB29" s="39">
        <f t="shared" si="30"/>
        <v>1</v>
      </c>
      <c r="CC29" s="39">
        <f t="shared" si="31"/>
        <v>0.97635554222954191</v>
      </c>
      <c r="CD29" s="39">
        <f t="shared" si="32"/>
        <v>0.98817777111477101</v>
      </c>
      <c r="CE29" s="39"/>
      <c r="CF29" s="39">
        <f t="shared" si="12"/>
        <v>6.2444930096783713</v>
      </c>
      <c r="CG29" s="39">
        <f t="shared" si="13"/>
        <v>2.0764579515743482</v>
      </c>
      <c r="CH29" s="39">
        <f t="shared" si="14"/>
        <v>0.30643391612645321</v>
      </c>
      <c r="CI29" s="39">
        <f t="shared" si="15"/>
        <v>0.55743110744999547</v>
      </c>
      <c r="CJ29" s="39">
        <f t="shared" si="16"/>
        <v>1.7524344089707877</v>
      </c>
      <c r="CK29" s="39">
        <f t="shared" si="17"/>
        <v>1.038080783424858</v>
      </c>
      <c r="CL29" s="39">
        <f t="shared" si="18"/>
        <v>3.4344119490581599</v>
      </c>
      <c r="CM29" s="39">
        <f t="shared" si="19"/>
        <v>0.20257644131152849</v>
      </c>
      <c r="CN29" s="39">
        <f t="shared" si="20"/>
        <v>6.2551651568645353E-2</v>
      </c>
      <c r="CO29" s="39">
        <f t="shared" si="33"/>
        <v>15.674871219163146</v>
      </c>
      <c r="CP29" s="39"/>
      <c r="CQ29" s="39">
        <f t="shared" si="21"/>
        <v>0.5438225287205336</v>
      </c>
      <c r="CR29" s="39">
        <f t="shared" si="22"/>
        <v>2.8905894203376263</v>
      </c>
      <c r="CS29" s="39">
        <f t="shared" si="34"/>
        <v>5.8571786615910781E-2</v>
      </c>
      <c r="CT29" s="39">
        <f t="shared" si="35"/>
        <v>0.56112325241959282</v>
      </c>
      <c r="CU29" s="39">
        <f t="shared" si="36"/>
        <v>0.43887674758040718</v>
      </c>
      <c r="CV29" s="39">
        <f t="shared" si="37"/>
        <v>0.16047548062635997</v>
      </c>
      <c r="CW29" s="39">
        <f t="shared" si="38"/>
        <v>0.30643391612645321</v>
      </c>
      <c r="CX29" s="39">
        <f t="shared" si="39"/>
        <v>0.32512878083685282</v>
      </c>
      <c r="CY29" s="39">
        <f t="shared" si="40"/>
        <v>0.36843730303669409</v>
      </c>
      <c r="CZ29" s="39">
        <f t="shared" si="41"/>
        <v>9.4496902206650746E-2</v>
      </c>
      <c r="DA29" s="39">
        <f t="shared" si="42"/>
        <v>0.87621720448539386</v>
      </c>
      <c r="DB29" s="39">
        <v>0.78020974589820424</v>
      </c>
      <c r="DC29" s="39">
        <v>0.20896260053991367</v>
      </c>
      <c r="DD29" s="39">
        <f t="shared" si="43"/>
        <v>1.5579821339095341E-2</v>
      </c>
      <c r="DE29" t="b">
        <f t="shared" si="44"/>
        <v>1</v>
      </c>
      <c r="DF29">
        <f t="shared" si="45"/>
        <v>3</v>
      </c>
      <c r="DH29" s="14">
        <f t="shared" si="23"/>
        <v>964.15050096216135</v>
      </c>
      <c r="DI29" s="14">
        <f t="shared" si="24"/>
        <v>969.52867677088932</v>
      </c>
      <c r="DJ29" s="14">
        <f t="shared" si="25"/>
        <v>974.90685257961729</v>
      </c>
      <c r="DK29" s="14">
        <f t="shared" si="26"/>
        <v>980.28502838834527</v>
      </c>
      <c r="DL29" s="14"/>
      <c r="DM29" s="15">
        <f t="shared" si="27"/>
        <v>7.0395390057563798</v>
      </c>
      <c r="DN29" s="15">
        <f t="shared" si="28"/>
        <v>975.11950030387732</v>
      </c>
    </row>
    <row r="30" spans="1:118" x14ac:dyDescent="0.2">
      <c r="A30" t="s">
        <v>1045</v>
      </c>
      <c r="B30">
        <v>15</v>
      </c>
      <c r="C30">
        <v>1.4979999463093918E-8</v>
      </c>
      <c r="D30">
        <v>1</v>
      </c>
      <c r="E30" s="8">
        <v>39.506000518798828</v>
      </c>
      <c r="F30" s="8">
        <v>1.9229999780654907</v>
      </c>
      <c r="G30" s="8">
        <v>11.260000228881836</v>
      </c>
      <c r="H30" s="8">
        <v>25.429000854492188</v>
      </c>
      <c r="I30" s="8">
        <v>0.48800000548362732</v>
      </c>
      <c r="J30" s="8">
        <v>4.2690000534057617</v>
      </c>
      <c r="K30" s="8">
        <v>10.343999862670898</v>
      </c>
      <c r="L30" s="8">
        <v>1.4029999971389771</v>
      </c>
      <c r="M30" s="8">
        <v>1.5210000276565552</v>
      </c>
      <c r="N30" s="8">
        <v>0.45100000500679016</v>
      </c>
      <c r="O30" s="8">
        <v>8.3999998867511749E-2</v>
      </c>
      <c r="P30" s="8">
        <v>96.468986511230469</v>
      </c>
      <c r="Q30" s="8">
        <v>6.3421998023986816</v>
      </c>
      <c r="R30" s="8">
        <v>2.1305999755859375</v>
      </c>
      <c r="S30" s="8">
        <v>0.31139999628067017</v>
      </c>
      <c r="T30" s="8">
        <v>0.43659999966621399</v>
      </c>
      <c r="U30" s="8">
        <v>1.7793999910354614</v>
      </c>
      <c r="V30" s="8">
        <v>1.0217000246047974</v>
      </c>
      <c r="W30" s="8">
        <v>3.4140999317169189</v>
      </c>
      <c r="X30" s="8">
        <v>0.2320999950170517</v>
      </c>
      <c r="Y30" s="8">
        <v>6.6299997270107269E-2</v>
      </c>
      <c r="Z30" s="8">
        <v>0.226500004529953</v>
      </c>
      <c r="AA30" s="8">
        <v>2.2500000894069672E-2</v>
      </c>
      <c r="AB30">
        <v>23</v>
      </c>
      <c r="AD30" s="8">
        <f t="shared" ref="AD30:AD54" si="46">V30/(V30+W30)</f>
        <v>0.23033050062339111</v>
      </c>
      <c r="AE30" s="8">
        <f t="shared" si="29"/>
        <v>0.76966949937660889</v>
      </c>
      <c r="AF30" s="8"/>
      <c r="AG30" s="8"/>
      <c r="AH30" t="s">
        <v>837</v>
      </c>
      <c r="AI30" s="8">
        <v>1.633</v>
      </c>
      <c r="AJ30" s="8">
        <v>98.098000670492652</v>
      </c>
      <c r="AK30" s="8"/>
      <c r="AL30" s="8">
        <v>6.3419999999999996</v>
      </c>
      <c r="AM30" s="8">
        <v>1.6579999999999999</v>
      </c>
      <c r="AN30" s="8">
        <v>8</v>
      </c>
      <c r="AO30" s="8"/>
      <c r="AP30" s="8">
        <v>0.23200000000000001</v>
      </c>
      <c r="AQ30" s="8">
        <v>0.47299999999999998</v>
      </c>
      <c r="AR30" s="8"/>
      <c r="AS30" s="8">
        <v>3.2730000000000001</v>
      </c>
      <c r="AT30" s="8">
        <v>1.022</v>
      </c>
      <c r="AU30" s="8">
        <v>5</v>
      </c>
      <c r="AV30" s="8"/>
      <c r="AW30" s="8">
        <v>6.6000000000000003E-2</v>
      </c>
      <c r="AX30" s="8">
        <v>0.14099999999999999</v>
      </c>
      <c r="AY30" s="8">
        <v>1.7789999999999999</v>
      </c>
      <c r="AZ30" s="8">
        <v>1.4E-2</v>
      </c>
      <c r="BA30" s="8">
        <v>2</v>
      </c>
      <c r="BB30" s="8" t="s">
        <v>19</v>
      </c>
      <c r="BC30" s="8">
        <v>0</v>
      </c>
      <c r="BD30" s="8">
        <v>0.42299999999999999</v>
      </c>
      <c r="BE30" s="8">
        <v>0.312</v>
      </c>
      <c r="BF30" s="8">
        <v>0.73499999999999999</v>
      </c>
      <c r="BG30" s="8">
        <v>22</v>
      </c>
      <c r="BH30" s="8"/>
      <c r="BI30" s="8">
        <v>1.748</v>
      </c>
      <c r="BJ30" s="8">
        <v>0.22900000000000001</v>
      </c>
      <c r="BK30" s="8">
        <v>2.3E-2</v>
      </c>
      <c r="BL30" s="8">
        <v>2</v>
      </c>
      <c r="BM30" s="8">
        <v>15.734999999999999</v>
      </c>
      <c r="BN30" s="8"/>
      <c r="BO30">
        <f t="shared" si="1"/>
        <v>0.93700000000000006</v>
      </c>
      <c r="BP30" s="8">
        <f t="shared" si="2"/>
        <v>0.73499999999999999</v>
      </c>
      <c r="BQ30" s="8"/>
      <c r="BR30" s="39">
        <f t="shared" si="3"/>
        <v>1.0168414362885287</v>
      </c>
      <c r="BS30" s="39">
        <f t="shared" si="4"/>
        <v>1.2614317250078839</v>
      </c>
      <c r="BT30" s="39">
        <f t="shared" si="5"/>
        <v>1</v>
      </c>
      <c r="BU30" s="39">
        <f t="shared" si="6"/>
        <v>1.1242270938729624</v>
      </c>
      <c r="BV30" s="39">
        <v>1</v>
      </c>
      <c r="BW30" s="39">
        <f t="shared" si="7"/>
        <v>0.94419792862176177</v>
      </c>
      <c r="BX30" s="39">
        <f t="shared" si="8"/>
        <v>0.97253559456824734</v>
      </c>
      <c r="BY30" s="39">
        <f t="shared" si="9"/>
        <v>0.97671037791010651</v>
      </c>
      <c r="BZ30" s="39">
        <f t="shared" si="10"/>
        <v>0.65807633592936332</v>
      </c>
      <c r="CA30" s="39">
        <f t="shared" si="11"/>
        <v>0.92578043626702344</v>
      </c>
      <c r="CB30" s="39">
        <f t="shared" si="30"/>
        <v>1</v>
      </c>
      <c r="CC30" s="39">
        <f t="shared" si="31"/>
        <v>0.97671037791010651</v>
      </c>
      <c r="CD30" s="39">
        <f t="shared" si="32"/>
        <v>0.98835518895505325</v>
      </c>
      <c r="CE30" s="39"/>
      <c r="CF30" s="39">
        <f t="shared" si="12"/>
        <v>6.2683460840904504</v>
      </c>
      <c r="CG30" s="39">
        <f t="shared" si="13"/>
        <v>2.1057895414578711</v>
      </c>
      <c r="CH30" s="39">
        <f t="shared" si="14"/>
        <v>0.30777380216458466</v>
      </c>
      <c r="CI30" s="39">
        <f t="shared" si="15"/>
        <v>0.43151587516787709</v>
      </c>
      <c r="CJ30" s="39">
        <f t="shared" si="16"/>
        <v>1.7586792143664736</v>
      </c>
      <c r="CK30" s="39">
        <f t="shared" si="17"/>
        <v>1.009802520873657</v>
      </c>
      <c r="CL30" s="39">
        <f t="shared" si="18"/>
        <v>3.3743433831235099</v>
      </c>
      <c r="CM30" s="39">
        <f t="shared" si="19"/>
        <v>0.22939723443154506</v>
      </c>
      <c r="CN30" s="39">
        <f t="shared" si="20"/>
        <v>6.5527946329616379E-2</v>
      </c>
      <c r="CO30" s="39">
        <f t="shared" si="33"/>
        <v>15.551175602005586</v>
      </c>
      <c r="CP30" s="39"/>
      <c r="CQ30" s="39">
        <f t="shared" ref="CQ30:CQ54" si="47">46*(1-CD30)</f>
        <v>0.5356613080675503</v>
      </c>
      <c r="CR30" s="39">
        <f t="shared" ref="CR30:CR54" si="48">CL30-CQ30</f>
        <v>2.8386820750559596</v>
      </c>
      <c r="CS30" s="39">
        <f t="shared" si="34"/>
        <v>5.3206710306652027E-2</v>
      </c>
      <c r="CT30" s="39">
        <f t="shared" si="35"/>
        <v>0.56708652102261259</v>
      </c>
      <c r="CU30" s="39">
        <f t="shared" si="36"/>
        <v>0.43291347897738741</v>
      </c>
      <c r="CV30" s="39">
        <f t="shared" si="37"/>
        <v>0.18706781277416074</v>
      </c>
      <c r="CW30" s="39">
        <f t="shared" si="38"/>
        <v>0.30777380216458466</v>
      </c>
      <c r="CX30" s="39">
        <f t="shared" si="39"/>
        <v>0.44882439799441265</v>
      </c>
      <c r="CY30" s="39">
        <f t="shared" si="40"/>
        <v>0.24340179984100274</v>
      </c>
      <c r="CZ30" s="39">
        <f t="shared" si="41"/>
        <v>9.4057037663437204E-2</v>
      </c>
      <c r="DA30" s="39">
        <f t="shared" si="42"/>
        <v>0.87933960718323678</v>
      </c>
      <c r="DB30" s="39">
        <v>0.78020974589820424</v>
      </c>
      <c r="DC30" s="39">
        <v>0.20896260053991367</v>
      </c>
      <c r="DD30" s="39">
        <f t="shared" si="43"/>
        <v>1.5831565489636174E-2</v>
      </c>
      <c r="DE30" t="b">
        <f t="shared" si="44"/>
        <v>1</v>
      </c>
      <c r="DF30">
        <f t="shared" si="45"/>
        <v>3</v>
      </c>
      <c r="DH30" s="14">
        <f t="shared" si="23"/>
        <v>930.32507273312569</v>
      </c>
      <c r="DI30" s="14">
        <f t="shared" si="24"/>
        <v>936.59863163554667</v>
      </c>
      <c r="DJ30" s="14">
        <f t="shared" si="25"/>
        <v>942.87219053796787</v>
      </c>
      <c r="DK30" s="14">
        <f t="shared" si="26"/>
        <v>949.1457494403893</v>
      </c>
      <c r="DL30" s="14"/>
      <c r="DM30" s="15">
        <f t="shared" si="27"/>
        <v>7.186917877197267</v>
      </c>
      <c r="DN30" s="15">
        <f t="shared" si="28"/>
        <v>944.04483085048071</v>
      </c>
    </row>
    <row r="31" spans="1:118" x14ac:dyDescent="0.2">
      <c r="A31" t="s">
        <v>1046</v>
      </c>
      <c r="B31">
        <v>15</v>
      </c>
      <c r="C31">
        <v>1.4979999463093918E-8</v>
      </c>
      <c r="D31">
        <v>1</v>
      </c>
      <c r="E31" s="8">
        <v>39.455001831054688</v>
      </c>
      <c r="F31" s="8">
        <v>1.9609999656677246</v>
      </c>
      <c r="G31" s="8">
        <v>10.982999801635742</v>
      </c>
      <c r="H31" s="8">
        <v>25.996000289916992</v>
      </c>
      <c r="I31" s="8">
        <v>0.51399999856948853</v>
      </c>
      <c r="J31" s="8">
        <v>4.3060002326965332</v>
      </c>
      <c r="K31" s="8">
        <v>10.170000076293945</v>
      </c>
      <c r="L31" s="8">
        <v>1.781000018119812</v>
      </c>
      <c r="M31" s="8">
        <v>1.503000020980835</v>
      </c>
      <c r="N31" s="8">
        <v>-0.15899999439716339</v>
      </c>
      <c r="O31" s="8">
        <v>7.9000003635883331E-2</v>
      </c>
      <c r="P31" s="8">
        <v>96.63800048828125</v>
      </c>
      <c r="Q31" s="8">
        <v>6.3256998062133789</v>
      </c>
      <c r="R31" s="8">
        <v>2.0755000114440918</v>
      </c>
      <c r="S31" s="8">
        <v>0.30750000476837158</v>
      </c>
      <c r="T31" s="8">
        <v>0.55379998683929443</v>
      </c>
      <c r="U31" s="8">
        <v>1.746999979019165</v>
      </c>
      <c r="V31" s="8">
        <v>1.0291999578475952</v>
      </c>
      <c r="W31" s="8">
        <v>3.4855999946594238</v>
      </c>
      <c r="X31" s="8">
        <v>0.23649999499320984</v>
      </c>
      <c r="Y31" s="8">
        <v>6.9899998605251312E-2</v>
      </c>
      <c r="Z31" s="8">
        <v>-8.1100001931190491E-2</v>
      </c>
      <c r="AA31" s="8">
        <v>2.1600000560283661E-2</v>
      </c>
      <c r="AB31">
        <v>23</v>
      </c>
      <c r="AD31" s="8">
        <f t="shared" si="46"/>
        <v>0.22796136455084609</v>
      </c>
      <c r="AE31" s="8">
        <f t="shared" si="29"/>
        <v>0.77203863544915396</v>
      </c>
      <c r="AF31" s="8"/>
      <c r="AG31" s="8"/>
      <c r="AH31" t="s">
        <v>837</v>
      </c>
      <c r="AI31" s="8">
        <v>1.85</v>
      </c>
      <c r="AJ31" s="8">
        <v>98.578001950085152</v>
      </c>
      <c r="AK31" s="8"/>
      <c r="AL31" s="8">
        <v>6.3259999999999996</v>
      </c>
      <c r="AM31" s="8">
        <v>1.6739999999999999</v>
      </c>
      <c r="AN31" s="8">
        <v>8</v>
      </c>
      <c r="AO31" s="8"/>
      <c r="AP31" s="8">
        <v>0.23699999999999999</v>
      </c>
      <c r="AQ31" s="8">
        <v>0.40100000000000002</v>
      </c>
      <c r="AR31" s="8"/>
      <c r="AS31" s="8">
        <v>3.3330000000000002</v>
      </c>
      <c r="AT31" s="8">
        <v>1.0289999999999999</v>
      </c>
      <c r="AU31" s="8">
        <v>5</v>
      </c>
      <c r="AV31" s="8"/>
      <c r="AW31" s="8">
        <v>7.0000000000000007E-2</v>
      </c>
      <c r="AX31" s="8">
        <v>0.153</v>
      </c>
      <c r="AY31" s="8">
        <v>1.7470000000000001</v>
      </c>
      <c r="AZ31" s="8">
        <v>3.1E-2</v>
      </c>
      <c r="BA31" s="8">
        <v>2.0010000000000003</v>
      </c>
      <c r="BB31" s="8" t="s">
        <v>19</v>
      </c>
      <c r="BC31" s="8">
        <v>0</v>
      </c>
      <c r="BD31" s="8">
        <v>0.52300000000000002</v>
      </c>
      <c r="BE31" s="8">
        <v>0.307</v>
      </c>
      <c r="BF31" s="8">
        <v>0.83000000000000007</v>
      </c>
      <c r="BG31" s="8">
        <v>22</v>
      </c>
      <c r="BH31" s="8"/>
      <c r="BI31" s="8">
        <v>1.9790000000000001</v>
      </c>
      <c r="BJ31" s="8" t="s">
        <v>19</v>
      </c>
      <c r="BK31" s="8">
        <v>2.1000000000000001E-2</v>
      </c>
      <c r="BL31" s="8">
        <v>2</v>
      </c>
      <c r="BM31" s="8">
        <v>15.831000000000001</v>
      </c>
      <c r="BN31" s="8"/>
      <c r="BO31">
        <f t="shared" si="1"/>
        <v>0.875</v>
      </c>
      <c r="BP31" s="8">
        <f t="shared" si="2"/>
        <v>0.83000000000000007</v>
      </c>
      <c r="BQ31" s="8"/>
      <c r="BR31" s="39">
        <f t="shared" si="3"/>
        <v>1.0106752574063544</v>
      </c>
      <c r="BS31" s="39">
        <f t="shared" si="4"/>
        <v>1.2646221941195068</v>
      </c>
      <c r="BT31" s="39">
        <f t="shared" si="5"/>
        <v>0.99993333777748139</v>
      </c>
      <c r="BU31" s="39">
        <f t="shared" si="6"/>
        <v>1.1448196908986834</v>
      </c>
      <c r="BV31" s="39">
        <v>1</v>
      </c>
      <c r="BW31" s="39">
        <f t="shared" si="7"/>
        <v>0.95224493806060451</v>
      </c>
      <c r="BX31" s="39">
        <f t="shared" si="8"/>
        <v>0.96627693526637459</v>
      </c>
      <c r="BY31" s="39">
        <f t="shared" si="9"/>
        <v>0.97559499734121491</v>
      </c>
      <c r="BZ31" s="39">
        <f t="shared" si="10"/>
        <v>0.65888571670187046</v>
      </c>
      <c r="CA31" s="39">
        <f t="shared" si="11"/>
        <v>0.92422608707262122</v>
      </c>
      <c r="CB31" s="39">
        <f t="shared" si="30"/>
        <v>0.99993333777748139</v>
      </c>
      <c r="CC31" s="39">
        <f t="shared" si="31"/>
        <v>0.97559499734121491</v>
      </c>
      <c r="CD31" s="39">
        <f t="shared" si="32"/>
        <v>0.98776416755934815</v>
      </c>
      <c r="CE31" s="39"/>
      <c r="CF31" s="39">
        <f t="shared" si="12"/>
        <v>6.2482996033146883</v>
      </c>
      <c r="CG31" s="39">
        <f t="shared" si="13"/>
        <v>2.050104541073491</v>
      </c>
      <c r="CH31" s="39">
        <f t="shared" si="14"/>
        <v>0.30373748623452612</v>
      </c>
      <c r="CI31" s="39">
        <f t="shared" si="15"/>
        <v>0.54702378299469367</v>
      </c>
      <c r="CJ31" s="39">
        <f t="shared" si="16"/>
        <v>1.7256239800020643</v>
      </c>
      <c r="CK31" s="39">
        <f t="shared" si="17"/>
        <v>1.0166068396154462</v>
      </c>
      <c r="CL31" s="39">
        <f t="shared" si="18"/>
        <v>3.4429507771696342</v>
      </c>
      <c r="CM31" s="39">
        <f t="shared" si="19"/>
        <v>0.23360622068225792</v>
      </c>
      <c r="CN31" s="39">
        <f t="shared" si="20"/>
        <v>6.904471393471566E-2</v>
      </c>
      <c r="CO31" s="39">
        <f t="shared" si="33"/>
        <v>15.63699794502152</v>
      </c>
      <c r="CP31" s="39"/>
      <c r="CQ31" s="39">
        <f t="shared" si="47"/>
        <v>0.56284829226998512</v>
      </c>
      <c r="CR31" s="39">
        <f t="shared" si="48"/>
        <v>2.8801024848996493</v>
      </c>
      <c r="CS31" s="39">
        <f t="shared" si="34"/>
        <v>6.0612695790235094E-2</v>
      </c>
      <c r="CT31" s="39">
        <f t="shared" si="35"/>
        <v>0.56207490082867206</v>
      </c>
      <c r="CU31" s="39">
        <f t="shared" si="36"/>
        <v>0.43792509917132794</v>
      </c>
      <c r="CV31" s="39">
        <f t="shared" si="37"/>
        <v>0.14920207219408965</v>
      </c>
      <c r="CW31" s="39">
        <f t="shared" si="38"/>
        <v>0.30373748623452612</v>
      </c>
      <c r="CX31" s="39">
        <f t="shared" si="39"/>
        <v>0.3630020549784807</v>
      </c>
      <c r="CY31" s="39">
        <f t="shared" si="40"/>
        <v>0.33326045878699295</v>
      </c>
      <c r="CZ31" s="39">
        <f t="shared" si="41"/>
        <v>0.10688166210385031</v>
      </c>
      <c r="DA31" s="39">
        <f t="shared" si="42"/>
        <v>0.86281199000103215</v>
      </c>
      <c r="DB31" s="39">
        <v>0.78020974589820424</v>
      </c>
      <c r="DC31" s="39">
        <v>0.20896260053991367</v>
      </c>
      <c r="DD31" s="39">
        <f t="shared" si="43"/>
        <v>1.7964799164337492E-2</v>
      </c>
      <c r="DE31" t="b">
        <f t="shared" si="44"/>
        <v>1</v>
      </c>
      <c r="DF31">
        <f t="shared" si="45"/>
        <v>3</v>
      </c>
      <c r="DH31" s="14">
        <f t="shared" si="23"/>
        <v>968.80746250822597</v>
      </c>
      <c r="DI31" s="14">
        <f t="shared" si="24"/>
        <v>973.83751439975242</v>
      </c>
      <c r="DJ31" s="14">
        <f t="shared" si="25"/>
        <v>978.86756629127842</v>
      </c>
      <c r="DK31" s="14">
        <f t="shared" si="26"/>
        <v>983.89761818280465</v>
      </c>
      <c r="DL31" s="14"/>
      <c r="DM31" s="15">
        <f t="shared" si="27"/>
        <v>6.9097650575637832</v>
      </c>
      <c r="DN31" s="15">
        <f t="shared" si="28"/>
        <v>978.41367984839542</v>
      </c>
    </row>
    <row r="32" spans="1:118" x14ac:dyDescent="0.2">
      <c r="A32" t="s">
        <v>1047</v>
      </c>
      <c r="B32">
        <v>15</v>
      </c>
      <c r="C32">
        <v>1.4979999463093918E-8</v>
      </c>
      <c r="D32">
        <v>1</v>
      </c>
      <c r="E32" s="8">
        <v>39.518001556396484</v>
      </c>
      <c r="F32" s="8">
        <v>1.8849999904632568</v>
      </c>
      <c r="G32" s="8">
        <v>11.102999687194824</v>
      </c>
      <c r="H32" s="8">
        <v>25.982999801635742</v>
      </c>
      <c r="I32" s="8">
        <v>0.49599999189376831</v>
      </c>
      <c r="J32" s="8">
        <v>4.4149999618530273</v>
      </c>
      <c r="K32" s="8">
        <v>10.348999977111816</v>
      </c>
      <c r="L32" s="8">
        <v>1.5559999942779541</v>
      </c>
      <c r="M32" s="8">
        <v>1.5820000171661377</v>
      </c>
      <c r="N32" s="8">
        <v>-0.28099998831748962</v>
      </c>
      <c r="O32" s="8">
        <v>9.8999999463558197E-2</v>
      </c>
      <c r="P32" s="8">
        <v>96.801010131835938</v>
      </c>
      <c r="Q32" s="8">
        <v>6.3189001083374023</v>
      </c>
      <c r="R32" s="8">
        <v>2.0924999713897705</v>
      </c>
      <c r="S32" s="8">
        <v>0.32280001044273376</v>
      </c>
      <c r="T32" s="8">
        <v>0.48249998688697815</v>
      </c>
      <c r="U32" s="8">
        <v>1.7732000350952148</v>
      </c>
      <c r="V32" s="8">
        <v>1.0523999929428101</v>
      </c>
      <c r="W32" s="8">
        <v>3.4746999740600586</v>
      </c>
      <c r="X32" s="8">
        <v>0.22660000622272491</v>
      </c>
      <c r="Y32" s="8">
        <v>6.7100003361701965E-2</v>
      </c>
      <c r="Z32" s="8">
        <v>-0.1429000049829483</v>
      </c>
      <c r="AA32" s="8">
        <v>2.7100000530481339E-2</v>
      </c>
      <c r="AB32">
        <v>23</v>
      </c>
      <c r="AD32" s="8">
        <f t="shared" si="46"/>
        <v>0.23246670067229447</v>
      </c>
      <c r="AE32" s="8">
        <f t="shared" si="29"/>
        <v>0.76753329932770553</v>
      </c>
      <c r="AF32" s="8"/>
      <c r="AG32" s="8"/>
      <c r="AH32" t="s">
        <v>837</v>
      </c>
      <c r="AI32" s="8">
        <v>1.85</v>
      </c>
      <c r="AJ32" s="8">
        <v>98.816001183927057</v>
      </c>
      <c r="AK32" s="8"/>
      <c r="AL32" s="8">
        <v>6.319</v>
      </c>
      <c r="AM32" s="8">
        <v>1.681</v>
      </c>
      <c r="AN32" s="8">
        <v>8</v>
      </c>
      <c r="AO32" s="8"/>
      <c r="AP32" s="8">
        <v>0.22700000000000001</v>
      </c>
      <c r="AQ32" s="8">
        <v>0.41099999999999998</v>
      </c>
      <c r="AR32" s="8"/>
      <c r="AS32" s="8">
        <v>3.3090000000000002</v>
      </c>
      <c r="AT32" s="8">
        <v>1.052</v>
      </c>
      <c r="AU32" s="8">
        <v>4.9990000000000006</v>
      </c>
      <c r="AV32" s="8"/>
      <c r="AW32" s="8">
        <v>6.7000000000000004E-2</v>
      </c>
      <c r="AX32" s="8">
        <v>0.16500000000000001</v>
      </c>
      <c r="AY32" s="8">
        <v>1.768</v>
      </c>
      <c r="AZ32" s="8" t="s">
        <v>19</v>
      </c>
      <c r="BA32" s="8">
        <v>2</v>
      </c>
      <c r="BB32" s="8" t="s">
        <v>19</v>
      </c>
      <c r="BC32" s="8">
        <v>5.0000000000000001E-3</v>
      </c>
      <c r="BD32" s="8">
        <v>0.48199999999999998</v>
      </c>
      <c r="BE32" s="8">
        <v>0.32300000000000001</v>
      </c>
      <c r="BF32" s="8">
        <v>0.81</v>
      </c>
      <c r="BG32" s="8">
        <v>22</v>
      </c>
      <c r="BH32" s="8"/>
      <c r="BI32" s="8">
        <v>1.9730000000000001</v>
      </c>
      <c r="BJ32" s="8" t="s">
        <v>19</v>
      </c>
      <c r="BK32" s="8">
        <v>2.7E-2</v>
      </c>
      <c r="BL32" s="8">
        <v>2</v>
      </c>
      <c r="BM32" s="8">
        <v>15.809000000000001</v>
      </c>
      <c r="BN32" s="8"/>
      <c r="BO32">
        <f t="shared" si="1"/>
        <v>0.86499999999999999</v>
      </c>
      <c r="BP32" s="8">
        <f t="shared" si="2"/>
        <v>0.81499999999999995</v>
      </c>
      <c r="BQ32" s="8"/>
      <c r="BR32" s="39">
        <f t="shared" si="3"/>
        <v>1.0120817255993422</v>
      </c>
      <c r="BS32" s="39">
        <f t="shared" si="4"/>
        <v>1.2660231049216648</v>
      </c>
      <c r="BT32" s="39">
        <f t="shared" si="5"/>
        <v>0.99973340442548642</v>
      </c>
      <c r="BU32" s="39">
        <f t="shared" si="6"/>
        <v>1.1312217194570136</v>
      </c>
      <c r="BV32" s="39">
        <v>1</v>
      </c>
      <c r="BW32" s="39">
        <f t="shared" si="7"/>
        <v>0.95109017811211793</v>
      </c>
      <c r="BX32" s="39">
        <f t="shared" si="8"/>
        <v>0.96860430642216144</v>
      </c>
      <c r="BY32" s="39">
        <f t="shared" si="9"/>
        <v>0.97501984290956101</v>
      </c>
      <c r="BZ32" s="39">
        <f t="shared" si="10"/>
        <v>0.65888209567277634</v>
      </c>
      <c r="CA32" s="39">
        <f t="shared" si="11"/>
        <v>0.92446304404217261</v>
      </c>
      <c r="CB32" s="39">
        <f t="shared" si="30"/>
        <v>0.99973340442548642</v>
      </c>
      <c r="CC32" s="39">
        <f t="shared" si="31"/>
        <v>0.97501984290956101</v>
      </c>
      <c r="CD32" s="39">
        <f t="shared" si="32"/>
        <v>0.98737662366752366</v>
      </c>
      <c r="CE32" s="39"/>
      <c r="CF32" s="39">
        <f t="shared" si="12"/>
        <v>6.2391342542625337</v>
      </c>
      <c r="CG32" s="39">
        <f t="shared" si="13"/>
        <v>2.0660855567752217</v>
      </c>
      <c r="CH32" s="39">
        <f t="shared" si="14"/>
        <v>0.31872518443078784</v>
      </c>
      <c r="CI32" s="39">
        <f t="shared" si="15"/>
        <v>0.47640920797208891</v>
      </c>
      <c r="CJ32" s="39">
        <f t="shared" si="16"/>
        <v>1.7508162637394478</v>
      </c>
      <c r="CK32" s="39">
        <f t="shared" si="17"/>
        <v>1.0391151517795976</v>
      </c>
      <c r="CL32" s="39">
        <f t="shared" si="18"/>
        <v>3.4308375286450525</v>
      </c>
      <c r="CM32" s="39">
        <f t="shared" si="19"/>
        <v>0.22373954906723398</v>
      </c>
      <c r="CN32" s="39">
        <f t="shared" si="20"/>
        <v>6.6252974767356768E-2</v>
      </c>
      <c r="CO32" s="39">
        <f t="shared" si="33"/>
        <v>15.611115671439322</v>
      </c>
      <c r="CP32" s="39"/>
      <c r="CQ32" s="39">
        <f t="shared" si="47"/>
        <v>0.58067531129391181</v>
      </c>
      <c r="CR32" s="39">
        <f t="shared" si="48"/>
        <v>2.8501622173511407</v>
      </c>
      <c r="CS32" s="39">
        <f t="shared" si="34"/>
        <v>6.5165015296996032E-2</v>
      </c>
      <c r="CT32" s="39">
        <f t="shared" si="35"/>
        <v>0.55978356356563341</v>
      </c>
      <c r="CU32" s="39">
        <f t="shared" si="36"/>
        <v>0.44021643643436659</v>
      </c>
      <c r="CV32" s="39">
        <f t="shared" si="37"/>
        <v>0.15260990551887765</v>
      </c>
      <c r="CW32" s="39">
        <f t="shared" si="38"/>
        <v>0.31872518443078784</v>
      </c>
      <c r="CX32" s="39">
        <f t="shared" si="39"/>
        <v>0.38888432856067956</v>
      </c>
      <c r="CY32" s="39">
        <f t="shared" si="40"/>
        <v>0.29239048700853276</v>
      </c>
      <c r="CZ32" s="39">
        <f t="shared" si="41"/>
        <v>9.2009360481778102E-2</v>
      </c>
      <c r="DA32" s="39">
        <f t="shared" si="42"/>
        <v>0.87540813186972388</v>
      </c>
      <c r="DB32" s="39">
        <v>0.78020974589820424</v>
      </c>
      <c r="DC32" s="39">
        <v>0.20896260053991367</v>
      </c>
      <c r="DD32" s="39">
        <f t="shared" si="43"/>
        <v>1.5101368591339473E-2</v>
      </c>
      <c r="DE32" t="b">
        <f t="shared" si="44"/>
        <v>1</v>
      </c>
      <c r="DF32">
        <f t="shared" si="45"/>
        <v>3</v>
      </c>
      <c r="DH32" s="14">
        <f t="shared" si="23"/>
        <v>961.22908972644507</v>
      </c>
      <c r="DI32" s="14">
        <f t="shared" si="24"/>
        <v>966.33705566298443</v>
      </c>
      <c r="DJ32" s="14">
        <f t="shared" si="25"/>
        <v>971.44502159952333</v>
      </c>
      <c r="DK32" s="14">
        <f t="shared" si="26"/>
        <v>976.55298753606246</v>
      </c>
      <c r="DL32" s="14"/>
      <c r="DM32" s="15">
        <f t="shared" si="27"/>
        <v>6.9952748560905462</v>
      </c>
      <c r="DN32" s="15">
        <f t="shared" si="28"/>
        <v>971.42088572538876</v>
      </c>
    </row>
    <row r="33" spans="1:118" x14ac:dyDescent="0.2">
      <c r="A33" t="s">
        <v>1048</v>
      </c>
      <c r="B33">
        <v>15</v>
      </c>
      <c r="C33">
        <v>1.4979999463093918E-8</v>
      </c>
      <c r="D33">
        <v>1</v>
      </c>
      <c r="E33" s="8">
        <v>39.492000579833984</v>
      </c>
      <c r="F33" s="8">
        <v>1.8880000114440918</v>
      </c>
      <c r="G33" s="8">
        <v>10.805000305175781</v>
      </c>
      <c r="H33" s="8">
        <v>26.194000244140625</v>
      </c>
      <c r="I33" s="8">
        <v>0.54199999570846558</v>
      </c>
      <c r="J33" s="8">
        <v>4.3600001335144043</v>
      </c>
      <c r="K33" s="8">
        <v>10.003999710083008</v>
      </c>
      <c r="L33" s="8">
        <v>1.6330000162124634</v>
      </c>
      <c r="M33" s="8">
        <v>1.4470000267028809</v>
      </c>
      <c r="N33" s="8">
        <v>-0.27099999785423279</v>
      </c>
      <c r="O33" s="8">
        <v>9.7000002861022949E-2</v>
      </c>
      <c r="P33" s="8">
        <v>96.282997131347656</v>
      </c>
      <c r="Q33" s="8">
        <v>6.3509998321533203</v>
      </c>
      <c r="R33" s="8">
        <v>2.0480999946594238</v>
      </c>
      <c r="S33" s="8">
        <v>0.29679998755455017</v>
      </c>
      <c r="T33" s="8">
        <v>0.50940001010894775</v>
      </c>
      <c r="U33" s="8">
        <v>1.7238999605178833</v>
      </c>
      <c r="V33" s="8">
        <v>1.0450999736785889</v>
      </c>
      <c r="W33" s="8">
        <v>3.5230000019073486</v>
      </c>
      <c r="X33" s="8">
        <v>0.22840000689029694</v>
      </c>
      <c r="Y33" s="8">
        <v>7.3899999260902405E-2</v>
      </c>
      <c r="Z33" s="8">
        <v>-0.13830000162124634</v>
      </c>
      <c r="AA33" s="8">
        <v>2.669999934732914E-2</v>
      </c>
      <c r="AB33">
        <v>23</v>
      </c>
      <c r="AD33" s="8">
        <f t="shared" si="46"/>
        <v>0.22878220250521922</v>
      </c>
      <c r="AE33" s="8">
        <f t="shared" si="29"/>
        <v>0.77121779749478081</v>
      </c>
      <c r="AF33" s="8"/>
      <c r="AG33" s="8"/>
      <c r="AH33" t="s">
        <v>837</v>
      </c>
      <c r="AI33" s="8">
        <v>1.84</v>
      </c>
      <c r="AJ33" s="8">
        <v>98.282000785827648</v>
      </c>
      <c r="AK33" s="8"/>
      <c r="AL33" s="8">
        <v>6.351</v>
      </c>
      <c r="AM33" s="8">
        <v>1.649</v>
      </c>
      <c r="AN33" s="8">
        <v>8</v>
      </c>
      <c r="AO33" s="8"/>
      <c r="AP33" s="8">
        <v>0.22800000000000001</v>
      </c>
      <c r="AQ33" s="8">
        <v>0.39900000000000002</v>
      </c>
      <c r="AR33" s="8"/>
      <c r="AS33" s="8">
        <v>3.327</v>
      </c>
      <c r="AT33" s="8">
        <v>1.0449999999999999</v>
      </c>
      <c r="AU33" s="8">
        <v>4.9989999999999997</v>
      </c>
      <c r="AV33" s="8"/>
      <c r="AW33" s="8">
        <v>7.3999999999999996E-2</v>
      </c>
      <c r="AX33" s="8">
        <v>0.19600000000000001</v>
      </c>
      <c r="AY33" s="8">
        <v>1.724</v>
      </c>
      <c r="AZ33" s="8">
        <v>7.0000000000000001E-3</v>
      </c>
      <c r="BA33" s="8">
        <v>2.0009999999999999</v>
      </c>
      <c r="BB33" s="8" t="s">
        <v>19</v>
      </c>
      <c r="BC33" s="8">
        <v>0</v>
      </c>
      <c r="BD33" s="8">
        <v>0.503</v>
      </c>
      <c r="BE33" s="8">
        <v>0.29699999999999999</v>
      </c>
      <c r="BF33" s="8">
        <v>0.8</v>
      </c>
      <c r="BG33" s="8">
        <v>22</v>
      </c>
      <c r="BH33" s="8"/>
      <c r="BI33" s="8">
        <v>1.974</v>
      </c>
      <c r="BJ33" s="8" t="s">
        <v>19</v>
      </c>
      <c r="BK33" s="8">
        <v>2.5999999999999999E-2</v>
      </c>
      <c r="BL33" s="8">
        <v>2</v>
      </c>
      <c r="BM33" s="8">
        <v>15.799999999999999</v>
      </c>
      <c r="BN33" s="8"/>
      <c r="BO33">
        <f t="shared" si="1"/>
        <v>0.85499999999999998</v>
      </c>
      <c r="BP33" s="8">
        <f t="shared" si="2"/>
        <v>0.8</v>
      </c>
      <c r="BQ33" s="8"/>
      <c r="BR33" s="39">
        <f t="shared" si="3"/>
        <v>1.0126582278481013</v>
      </c>
      <c r="BS33" s="39">
        <f t="shared" si="4"/>
        <v>1.259644150527476</v>
      </c>
      <c r="BT33" s="39">
        <f t="shared" si="5"/>
        <v>1.0000000000000002</v>
      </c>
      <c r="BU33" s="39">
        <f t="shared" si="6"/>
        <v>1.160092807424594</v>
      </c>
      <c r="BV33" s="39">
        <v>1</v>
      </c>
      <c r="BW33" s="39">
        <f t="shared" si="7"/>
        <v>0.95248302377134708</v>
      </c>
      <c r="BX33" s="39">
        <f t="shared" si="8"/>
        <v>0.96754218406254855</v>
      </c>
      <c r="BY33" s="39">
        <f t="shared" si="9"/>
        <v>0.97212488107273465</v>
      </c>
      <c r="BZ33" s="39">
        <f t="shared" si="10"/>
        <v>0.65900874302487122</v>
      </c>
      <c r="CA33" s="39">
        <f t="shared" si="11"/>
        <v>0.92341304343679675</v>
      </c>
      <c r="CB33" s="39">
        <f t="shared" si="30"/>
        <v>1</v>
      </c>
      <c r="CC33" s="39">
        <f t="shared" si="31"/>
        <v>0.97212488107273465</v>
      </c>
      <c r="CD33" s="39">
        <f t="shared" si="32"/>
        <v>0.98606244053636738</v>
      </c>
      <c r="CE33" s="39"/>
      <c r="CF33" s="39">
        <f t="shared" si="12"/>
        <v>6.2624823943391625</v>
      </c>
      <c r="CG33" s="39">
        <f t="shared" si="13"/>
        <v>2.0195544791963926</v>
      </c>
      <c r="CH33" s="39">
        <f t="shared" si="14"/>
        <v>0.2926633200792032</v>
      </c>
      <c r="CI33" s="39">
        <f t="shared" si="15"/>
        <v>0.50230021717727924</v>
      </c>
      <c r="CJ33" s="39">
        <f t="shared" si="16"/>
        <v>1.6998730023088113</v>
      </c>
      <c r="CK33" s="39">
        <f t="shared" si="17"/>
        <v>1.0305338306500027</v>
      </c>
      <c r="CL33" s="39">
        <f t="shared" si="18"/>
        <v>3.4738979798903871</v>
      </c>
      <c r="CM33" s="39">
        <f t="shared" si="19"/>
        <v>0.22521666821276931</v>
      </c>
      <c r="CN33" s="39">
        <f t="shared" si="20"/>
        <v>7.2870013626841174E-2</v>
      </c>
      <c r="CO33" s="39">
        <f t="shared" si="33"/>
        <v>15.579391905480849</v>
      </c>
      <c r="CP33" s="39"/>
      <c r="CQ33" s="39">
        <f t="shared" si="47"/>
        <v>0.64112773532710055</v>
      </c>
      <c r="CR33" s="39">
        <f t="shared" si="48"/>
        <v>2.8327702445632865</v>
      </c>
      <c r="CS33" s="39">
        <f t="shared" si="34"/>
        <v>8.4555365915557346E-2</v>
      </c>
      <c r="CT33" s="39">
        <f t="shared" si="35"/>
        <v>0.56562059858479063</v>
      </c>
      <c r="CU33" s="39">
        <f t="shared" si="36"/>
        <v>0.43437940141520937</v>
      </c>
      <c r="CV33" s="39">
        <f t="shared" si="37"/>
        <v>0.14101843676777737</v>
      </c>
      <c r="CW33" s="39">
        <f t="shared" si="38"/>
        <v>0.2926633200792032</v>
      </c>
      <c r="CX33" s="39">
        <f t="shared" si="39"/>
        <v>0.4206080945191486</v>
      </c>
      <c r="CY33" s="39">
        <f t="shared" si="40"/>
        <v>0.28672858540164814</v>
      </c>
      <c r="CZ33" s="39">
        <f t="shared" si="41"/>
        <v>0.10778581588781566</v>
      </c>
      <c r="DA33" s="39">
        <f t="shared" si="42"/>
        <v>0.84993650115440567</v>
      </c>
      <c r="DB33" s="39">
        <v>0.78020974589820424</v>
      </c>
      <c r="DC33" s="39">
        <v>0.20896260053991367</v>
      </c>
      <c r="DD33" s="39">
        <f t="shared" si="43"/>
        <v>1.865830168792439E-2</v>
      </c>
      <c r="DE33" t="b">
        <f t="shared" si="44"/>
        <v>1</v>
      </c>
      <c r="DF33">
        <f t="shared" si="45"/>
        <v>3</v>
      </c>
      <c r="DH33" s="14">
        <f t="shared" si="23"/>
        <v>967.08366257236173</v>
      </c>
      <c r="DI33" s="14">
        <f t="shared" si="24"/>
        <v>971.84533850870855</v>
      </c>
      <c r="DJ33" s="14">
        <f t="shared" si="25"/>
        <v>976.60701444505514</v>
      </c>
      <c r="DK33" s="14">
        <f t="shared" si="26"/>
        <v>981.36869038140196</v>
      </c>
      <c r="DL33" s="14"/>
      <c r="DM33" s="15">
        <f t="shared" si="27"/>
        <v>6.7719429731369036</v>
      </c>
      <c r="DN33" s="15">
        <f t="shared" si="28"/>
        <v>975.5210807881266</v>
      </c>
    </row>
    <row r="34" spans="1:118" x14ac:dyDescent="0.2">
      <c r="A34" t="s">
        <v>1049</v>
      </c>
      <c r="B34">
        <v>15</v>
      </c>
      <c r="C34">
        <v>1.4979999463093918E-8</v>
      </c>
      <c r="D34">
        <v>1</v>
      </c>
      <c r="E34" s="8">
        <v>39.602001190185547</v>
      </c>
      <c r="F34" s="8">
        <v>1.812000036239624</v>
      </c>
      <c r="G34" s="8">
        <v>10.805000305175781</v>
      </c>
      <c r="H34" s="8">
        <v>25.841999053955078</v>
      </c>
      <c r="I34" s="8">
        <v>0.51700001955032349</v>
      </c>
      <c r="J34" s="8">
        <v>4.3309998512268066</v>
      </c>
      <c r="K34" s="8">
        <v>10.050999641418457</v>
      </c>
      <c r="L34" s="8">
        <v>1.7769999504089355</v>
      </c>
      <c r="M34" s="8">
        <v>1.4859999418258667</v>
      </c>
      <c r="N34" s="8">
        <v>-0.16300000250339508</v>
      </c>
      <c r="O34" s="8">
        <v>9.0000003576278687E-2</v>
      </c>
      <c r="P34" s="8">
        <v>96.198989868164062</v>
      </c>
      <c r="Q34" s="8">
        <v>6.3705000877380371</v>
      </c>
      <c r="R34" s="8">
        <v>2.0485999584197998</v>
      </c>
      <c r="S34" s="8">
        <v>0.30500000715255737</v>
      </c>
      <c r="T34" s="8">
        <v>0.55430001020431519</v>
      </c>
      <c r="U34" s="8">
        <v>1.7323999404907227</v>
      </c>
      <c r="V34" s="8">
        <v>1.0384000539779663</v>
      </c>
      <c r="W34" s="8">
        <v>3.4765999317169189</v>
      </c>
      <c r="X34" s="8">
        <v>0.21930000185966492</v>
      </c>
      <c r="Y34" s="8">
        <v>7.0500001311302185E-2</v>
      </c>
      <c r="Z34" s="8">
        <v>-8.2900002598762512E-2</v>
      </c>
      <c r="AA34" s="8">
        <v>2.4700000882148743E-2</v>
      </c>
      <c r="AB34">
        <v>23</v>
      </c>
      <c r="AD34" s="8">
        <f t="shared" si="46"/>
        <v>0.22998893848681826</v>
      </c>
      <c r="AE34" s="8">
        <f t="shared" si="29"/>
        <v>0.77001106151318177</v>
      </c>
      <c r="AF34" s="8"/>
      <c r="AG34" s="8"/>
      <c r="AH34" t="s">
        <v>837</v>
      </c>
      <c r="AI34" s="8">
        <v>1.841</v>
      </c>
      <c r="AJ34" s="8">
        <v>98.133000920057299</v>
      </c>
      <c r="AK34" s="8"/>
      <c r="AL34" s="8">
        <v>6.3710000000000004</v>
      </c>
      <c r="AM34" s="8">
        <v>1.629</v>
      </c>
      <c r="AN34" s="8">
        <v>8</v>
      </c>
      <c r="AO34" s="8"/>
      <c r="AP34" s="8">
        <v>0.219</v>
      </c>
      <c r="AQ34" s="8">
        <v>0.41899999999999998</v>
      </c>
      <c r="AR34" s="8"/>
      <c r="AS34" s="8">
        <v>3.323</v>
      </c>
      <c r="AT34" s="8">
        <v>1.0389999999999999</v>
      </c>
      <c r="AU34" s="8">
        <v>5</v>
      </c>
      <c r="AV34" s="8"/>
      <c r="AW34" s="8">
        <v>7.0000000000000007E-2</v>
      </c>
      <c r="AX34" s="8">
        <v>0.154</v>
      </c>
      <c r="AY34" s="8">
        <v>1.732</v>
      </c>
      <c r="AZ34" s="8">
        <v>4.3999999999999997E-2</v>
      </c>
      <c r="BA34" s="8">
        <v>2</v>
      </c>
      <c r="BB34" s="8" t="s">
        <v>19</v>
      </c>
      <c r="BC34" s="8">
        <v>0</v>
      </c>
      <c r="BD34" s="8">
        <v>0.51100000000000001</v>
      </c>
      <c r="BE34" s="8">
        <v>0.30499999999999999</v>
      </c>
      <c r="BF34" s="8">
        <v>0.81600000000000006</v>
      </c>
      <c r="BG34" s="8">
        <v>22</v>
      </c>
      <c r="BH34" s="8"/>
      <c r="BI34" s="8">
        <v>1.9750000000000001</v>
      </c>
      <c r="BJ34" s="8" t="s">
        <v>19</v>
      </c>
      <c r="BK34" s="8">
        <v>2.5000000000000001E-2</v>
      </c>
      <c r="BL34" s="8">
        <v>2</v>
      </c>
      <c r="BM34" s="8">
        <v>15.816000000000001</v>
      </c>
      <c r="BN34" s="8"/>
      <c r="BO34">
        <f t="shared" si="1"/>
        <v>0.85699999999999998</v>
      </c>
      <c r="BP34" s="8">
        <f t="shared" si="2"/>
        <v>0.81600000000000006</v>
      </c>
      <c r="BQ34" s="8"/>
      <c r="BR34" s="39">
        <f t="shared" si="3"/>
        <v>1.0116337885685383</v>
      </c>
      <c r="BS34" s="39">
        <f t="shared" si="4"/>
        <v>1.2556898446083817</v>
      </c>
      <c r="BT34" s="39">
        <f t="shared" si="5"/>
        <v>0.99999999999999989</v>
      </c>
      <c r="BU34" s="39">
        <f t="shared" si="6"/>
        <v>1.1547344110854503</v>
      </c>
      <c r="BV34" s="39">
        <v>1</v>
      </c>
      <c r="BW34" s="39">
        <f t="shared" si="7"/>
        <v>0.95022032712996463</v>
      </c>
      <c r="BX34" s="39">
        <f t="shared" si="8"/>
        <v>0.96705563838030562</v>
      </c>
      <c r="BY34" s="39">
        <f t="shared" si="9"/>
        <v>0.97547695975448989</v>
      </c>
      <c r="BZ34" s="39">
        <f t="shared" si="10"/>
        <v>0.65887727254755557</v>
      </c>
      <c r="CA34" s="39">
        <f t="shared" si="11"/>
        <v>0.92442174061484961</v>
      </c>
      <c r="CB34" s="39">
        <f t="shared" si="30"/>
        <v>0.99999999999999989</v>
      </c>
      <c r="CC34" s="39">
        <f t="shared" si="31"/>
        <v>0.97547695975448989</v>
      </c>
      <c r="CD34" s="39">
        <f t="shared" si="32"/>
        <v>0.98773847987724483</v>
      </c>
      <c r="CE34" s="39"/>
      <c r="CF34" s="39">
        <f t="shared" si="12"/>
        <v>6.2923880727202235</v>
      </c>
      <c r="CG34" s="39">
        <f t="shared" si="13"/>
        <v>2.0234810088061601</v>
      </c>
      <c r="CH34" s="39">
        <f t="shared" si="14"/>
        <v>0.30126024342741581</v>
      </c>
      <c r="CI34" s="39">
        <f t="shared" si="15"/>
        <v>0.54750344947515162</v>
      </c>
      <c r="CJ34" s="39">
        <f t="shared" si="16"/>
        <v>1.7111580837597358</v>
      </c>
      <c r="CK34" s="39">
        <f t="shared" si="17"/>
        <v>1.0256676908206455</v>
      </c>
      <c r="CL34" s="39">
        <f t="shared" si="18"/>
        <v>3.4339715316954029</v>
      </c>
      <c r="CM34" s="39">
        <f t="shared" si="19"/>
        <v>0.21661105047394238</v>
      </c>
      <c r="CN34" s="39">
        <f t="shared" si="20"/>
        <v>6.9635564126569391E-2</v>
      </c>
      <c r="CO34" s="39">
        <f t="shared" si="33"/>
        <v>15.621676695305247</v>
      </c>
      <c r="CP34" s="39"/>
      <c r="CQ34" s="39">
        <f t="shared" si="47"/>
        <v>0.5640299256467376</v>
      </c>
      <c r="CR34" s="39">
        <f t="shared" si="48"/>
        <v>2.8699416060486653</v>
      </c>
      <c r="CS34" s="39">
        <f t="shared" si="34"/>
        <v>6.1754918642943579E-2</v>
      </c>
      <c r="CT34" s="39">
        <f t="shared" si="35"/>
        <v>0.57309701818005587</v>
      </c>
      <c r="CU34" s="39">
        <f t="shared" si="36"/>
        <v>0.42690298181994413</v>
      </c>
      <c r="CV34" s="39">
        <f t="shared" si="37"/>
        <v>0.15793454076319158</v>
      </c>
      <c r="CW34" s="39">
        <f t="shared" si="38"/>
        <v>0.30126024342741581</v>
      </c>
      <c r="CX34" s="39">
        <f t="shared" si="39"/>
        <v>0.37832330469475295</v>
      </c>
      <c r="CY34" s="39">
        <f t="shared" si="40"/>
        <v>0.32041645187783097</v>
      </c>
      <c r="CZ34" s="39">
        <f t="shared" si="41"/>
        <v>0.11354349879866033</v>
      </c>
      <c r="DA34" s="39">
        <f t="shared" si="42"/>
        <v>0.85557904187986789</v>
      </c>
      <c r="DB34" s="39">
        <v>0.78020974589820424</v>
      </c>
      <c r="DC34" s="39">
        <v>0.20896260053991367</v>
      </c>
      <c r="DD34" s="39">
        <f t="shared" si="43"/>
        <v>2.0129921408166076E-2</v>
      </c>
      <c r="DE34" t="b">
        <f t="shared" si="44"/>
        <v>1</v>
      </c>
      <c r="DF34">
        <f t="shared" si="45"/>
        <v>3</v>
      </c>
      <c r="DH34" s="14">
        <f t="shared" si="23"/>
        <v>955.40497952808971</v>
      </c>
      <c r="DI34" s="14">
        <f t="shared" si="24"/>
        <v>960.75480893628503</v>
      </c>
      <c r="DJ34" s="14">
        <f t="shared" si="25"/>
        <v>966.10463834448035</v>
      </c>
      <c r="DK34" s="14">
        <f t="shared" si="26"/>
        <v>971.45446775267567</v>
      </c>
      <c r="DL34" s="14"/>
      <c r="DM34" s="15">
        <f t="shared" si="27"/>
        <v>6.7744577908515939</v>
      </c>
      <c r="DN34" s="15">
        <f t="shared" si="28"/>
        <v>964.8980260011889</v>
      </c>
    </row>
    <row r="35" spans="1:118" x14ac:dyDescent="0.2">
      <c r="A35" t="s">
        <v>1050</v>
      </c>
      <c r="B35">
        <v>15</v>
      </c>
      <c r="C35">
        <v>1.4970000350444934E-8</v>
      </c>
      <c r="D35">
        <v>1</v>
      </c>
      <c r="E35" s="8">
        <v>39.425998687744141</v>
      </c>
      <c r="F35" s="8">
        <v>1.8869999647140503</v>
      </c>
      <c r="G35" s="8">
        <v>10.711999893188477</v>
      </c>
      <c r="H35" s="8">
        <v>25.996000289916992</v>
      </c>
      <c r="I35" s="8">
        <v>0.51499998569488525</v>
      </c>
      <c r="J35" s="8">
        <v>4.3689999580383301</v>
      </c>
      <c r="K35" s="8">
        <v>9.8850002288818359</v>
      </c>
      <c r="L35" s="8">
        <v>1.875</v>
      </c>
      <c r="M35" s="8">
        <v>1.4220000505447388</v>
      </c>
      <c r="N35" s="8">
        <v>0.51499998569488525</v>
      </c>
      <c r="O35" s="8">
        <v>8.7999999523162842E-2</v>
      </c>
      <c r="P35" s="8">
        <v>96.4530029296875</v>
      </c>
      <c r="Q35" s="8">
        <v>6.3575000762939453</v>
      </c>
      <c r="R35" s="8">
        <v>2.0359001159667969</v>
      </c>
      <c r="S35" s="8">
        <v>0.29249998927116394</v>
      </c>
      <c r="T35" s="8">
        <v>0.58609998226165771</v>
      </c>
      <c r="U35" s="8">
        <v>1.7079000473022461</v>
      </c>
      <c r="V35" s="8">
        <v>1.0500999689102173</v>
      </c>
      <c r="W35" s="8">
        <v>3.5058000087738037</v>
      </c>
      <c r="X35" s="8">
        <v>0.22879999876022339</v>
      </c>
      <c r="Y35" s="8">
        <v>7.0399999618530273E-2</v>
      </c>
      <c r="Z35" s="8">
        <v>0.25960001349449158</v>
      </c>
      <c r="AA35" s="8">
        <v>2.3800000548362732E-2</v>
      </c>
      <c r="AB35">
        <v>23</v>
      </c>
      <c r="AD35" s="8">
        <f t="shared" si="46"/>
        <v>0.23049232293375166</v>
      </c>
      <c r="AE35" s="8">
        <f t="shared" si="29"/>
        <v>0.76950767706624834</v>
      </c>
      <c r="AF35" s="8"/>
      <c r="AG35" s="8"/>
      <c r="AH35" t="s">
        <v>837</v>
      </c>
      <c r="AI35" s="8">
        <v>1.593</v>
      </c>
      <c r="AJ35" s="8">
        <v>98.039998768329625</v>
      </c>
      <c r="AK35" s="8"/>
      <c r="AL35" s="8">
        <v>6.3570000000000002</v>
      </c>
      <c r="AM35" s="8">
        <v>1.643</v>
      </c>
      <c r="AN35" s="8">
        <v>8</v>
      </c>
      <c r="AO35" s="8"/>
      <c r="AP35" s="8">
        <v>0.22900000000000001</v>
      </c>
      <c r="AQ35" s="8">
        <v>0.39300000000000002</v>
      </c>
      <c r="AR35" s="8"/>
      <c r="AS35" s="8">
        <v>3.3279999999999998</v>
      </c>
      <c r="AT35" s="8">
        <v>1.05</v>
      </c>
      <c r="AU35" s="8">
        <v>5</v>
      </c>
      <c r="AV35" s="8"/>
      <c r="AW35" s="8">
        <v>7.0000000000000007E-2</v>
      </c>
      <c r="AX35" s="8">
        <v>0.17799999999999999</v>
      </c>
      <c r="AY35" s="8">
        <v>1.708</v>
      </c>
      <c r="AZ35" s="8">
        <v>4.3999999999999997E-2</v>
      </c>
      <c r="BA35" s="8">
        <v>2</v>
      </c>
      <c r="BB35" s="8" t="s">
        <v>19</v>
      </c>
      <c r="BC35" s="8">
        <v>0</v>
      </c>
      <c r="BD35" s="8">
        <v>0.54300000000000004</v>
      </c>
      <c r="BE35" s="8">
        <v>0.29299999999999998</v>
      </c>
      <c r="BF35" s="8">
        <v>0.83600000000000008</v>
      </c>
      <c r="BG35" s="8">
        <v>22</v>
      </c>
      <c r="BH35" s="8"/>
      <c r="BI35" s="8">
        <v>1.7130000000000001</v>
      </c>
      <c r="BJ35" s="8">
        <v>0.26300000000000001</v>
      </c>
      <c r="BK35" s="8">
        <v>2.4E-2</v>
      </c>
      <c r="BL35" s="8">
        <v>2</v>
      </c>
      <c r="BM35" s="8">
        <v>15.836</v>
      </c>
      <c r="BN35" s="8"/>
      <c r="BO35">
        <f t="shared" ref="BO35:BO66" si="49">AQ35+2*AP35</f>
        <v>0.85099999999999998</v>
      </c>
      <c r="BP35" s="8">
        <f t="shared" ref="BP35:BP66" si="50">BD35+BE35+2*BC35</f>
        <v>0.83600000000000008</v>
      </c>
      <c r="BQ35" s="8"/>
      <c r="BR35" s="39">
        <f t="shared" ref="BR35:BR66" si="51">16/BM35</f>
        <v>1.0103561505430665</v>
      </c>
      <c r="BS35" s="39">
        <f t="shared" ref="BS35:BS66" si="52">8/AL35</f>
        <v>1.2584552461853076</v>
      </c>
      <c r="BT35" s="39">
        <f t="shared" ref="BT35:BT66" si="53">15/(BM35-BD35-BE35)</f>
        <v>0.99999999999999989</v>
      </c>
      <c r="BU35" s="39">
        <f t="shared" ref="BU35:BU66" si="54">2/AY35</f>
        <v>1.1709601873536299</v>
      </c>
      <c r="BV35" s="39">
        <v>1</v>
      </c>
      <c r="BW35" s="39">
        <f t="shared" ref="BW35:BW66" si="55">8/(Q35+R35)</f>
        <v>0.95312981827990484</v>
      </c>
      <c r="BX35" s="39">
        <f t="shared" ref="BX35:BX66" si="56">15/(BM35-S35)</f>
        <v>0.96503361467149051</v>
      </c>
      <c r="BY35" s="39">
        <f t="shared" ref="BY35:BY66" si="57">12.9/(BM35-SUM(S35:U35))</f>
        <v>0.97362164748392244</v>
      </c>
      <c r="BZ35" s="39">
        <f t="shared" ref="BZ35:BZ66" si="58">36/(46+R35+Q35+X35)</f>
        <v>0.65907268242771799</v>
      </c>
      <c r="CA35" s="39">
        <f t="shared" ref="CA35:CA66" si="59">1-(W35/46)</f>
        <v>0.92378695633100427</v>
      </c>
      <c r="CB35" s="39">
        <f t="shared" si="30"/>
        <v>0.99999999999999989</v>
      </c>
      <c r="CC35" s="39">
        <f t="shared" si="31"/>
        <v>0.97362164748392244</v>
      </c>
      <c r="CD35" s="39">
        <f t="shared" si="32"/>
        <v>0.98681082374196116</v>
      </c>
      <c r="CE35" s="39"/>
      <c r="CF35" s="39">
        <f t="shared" ref="CF35:CF66" si="60">Q35*$CD35</f>
        <v>6.2736498872272088</v>
      </c>
      <c r="CG35" s="39">
        <f t="shared" ref="CG35:CG66" si="61">R35*$CD35</f>
        <v>2.0090482704935493</v>
      </c>
      <c r="CH35" s="39">
        <f t="shared" ref="CH35:CH66" si="62">S35*$CD35</f>
        <v>0.28864215535719207</v>
      </c>
      <c r="CI35" s="39">
        <f t="shared" ref="CI35:CI66" si="63">T35*$CD35</f>
        <v>0.57836980629077528</v>
      </c>
      <c r="CJ35" s="39">
        <f t="shared" ref="CJ35:CJ66" si="64">U35*$CD35</f>
        <v>1.6853742525472639</v>
      </c>
      <c r="CK35" s="39">
        <f t="shared" ref="CK35:CK66" si="65">V35*$CD35</f>
        <v>1.0362500153316994</v>
      </c>
      <c r="CL35" s="39">
        <f t="shared" ref="CL35:CL66" si="66">W35*$CD35</f>
        <v>3.4595613945326518</v>
      </c>
      <c r="CM35" s="39">
        <f t="shared" ref="CM35:CM66" si="67">X35*$CD35</f>
        <v>0.22578231524873574</v>
      </c>
      <c r="CN35" s="39">
        <f t="shared" ref="CN35:CN66" si="68">Y35*$CD35</f>
        <v>6.9471481614995612E-2</v>
      </c>
      <c r="CO35" s="39">
        <f t="shared" si="33"/>
        <v>15.626149578644073</v>
      </c>
      <c r="CP35" s="39"/>
      <c r="CQ35" s="39">
        <f t="shared" si="47"/>
        <v>0.60670210786978651</v>
      </c>
      <c r="CR35" s="39">
        <f t="shared" si="48"/>
        <v>2.8528592866628655</v>
      </c>
      <c r="CS35" s="39">
        <f t="shared" si="34"/>
        <v>7.3763364448842239E-2</v>
      </c>
      <c r="CT35" s="39">
        <f t="shared" si="35"/>
        <v>0.56841247180680221</v>
      </c>
      <c r="CU35" s="39">
        <f t="shared" si="36"/>
        <v>0.43158752819319779</v>
      </c>
      <c r="CV35" s="39">
        <f t="shared" si="37"/>
        <v>0.14134907886037951</v>
      </c>
      <c r="CW35" s="39">
        <f t="shared" si="38"/>
        <v>0.28864215535719207</v>
      </c>
      <c r="CX35" s="39">
        <f t="shared" si="39"/>
        <v>0.37385042135592661</v>
      </c>
      <c r="CY35" s="39">
        <f t="shared" si="40"/>
        <v>0.33750742328688155</v>
      </c>
      <c r="CZ35" s="39">
        <f t="shared" si="41"/>
        <v>0.12043119150194692</v>
      </c>
      <c r="DA35" s="39">
        <f t="shared" si="42"/>
        <v>0.84268712627363196</v>
      </c>
      <c r="DB35" s="39">
        <v>0.78020974589820424</v>
      </c>
      <c r="DC35" s="39">
        <v>0.20896260053991367</v>
      </c>
      <c r="DD35" s="39">
        <f t="shared" si="43"/>
        <v>2.12671022822346E-2</v>
      </c>
      <c r="DE35" t="b">
        <f t="shared" si="44"/>
        <v>1</v>
      </c>
      <c r="DF35">
        <f t="shared" si="45"/>
        <v>3</v>
      </c>
      <c r="DH35" s="14">
        <f t="shared" ref="DH35:DH66" si="69">(78.44+$DF35-33.6*$CZ35-(66.8-2.92*5)*$CV35+78.5*$CU35+9.4*$CY35)/(0.0721-0.0083144*LOG($DD35))-273.15</f>
        <v>971.75900280845701</v>
      </c>
      <c r="DI35" s="14">
        <f t="shared" ref="DI35:DI66" si="70">(78.44+$DF35-33.6*$CZ35-(66.8-2.92*6)*$CV35+78.5*$CU35+9.4*$CY35)/(0.0721-0.0083144*LOG($DD35))-273.15</f>
        <v>976.55806821270073</v>
      </c>
      <c r="DJ35" s="14">
        <f t="shared" ref="DJ35:DJ66" si="71">(78.44+$DF35-33.6*$CZ35-(66.8-2.92*7)*$CV35+78.5*$CU35+9.4*$CY35)/(0.0721-0.0083144*LOG($DD35))-273.15</f>
        <v>981.35713361694468</v>
      </c>
      <c r="DK35" s="14">
        <f t="shared" ref="DK35:DK66" si="72">(78.44+$DF35-33.6*$CZ35-(66.8-2.92*8)*$CV35+78.5*$CU35+9.4*$CY35)/(0.0721-0.0083144*LOG($DD35))-273.15</f>
        <v>986.1561990211884</v>
      </c>
      <c r="DL35" s="14"/>
      <c r="DM35" s="15">
        <f t="shared" ref="DM35:DM66" si="73">5.03*R35-3.53</f>
        <v>6.7105775833129897</v>
      </c>
      <c r="DN35" s="15">
        <f t="shared" ref="DN35:DN66" si="74">(78.44+$DF35-33.6*$CZ35-(66.8-2.92*DM35)*$CV35+78.5*$CU35+9.4*$CY35)/(0.0721-0.0083144*LOG($DD35))-273.15</f>
        <v>979.96817650980927</v>
      </c>
    </row>
    <row r="36" spans="1:118" x14ac:dyDescent="0.2">
      <c r="A36" t="s">
        <v>1051</v>
      </c>
      <c r="B36">
        <v>15</v>
      </c>
      <c r="C36">
        <v>1.4970000350444934E-8</v>
      </c>
      <c r="D36">
        <v>1</v>
      </c>
      <c r="E36" s="8">
        <v>39.740001678466797</v>
      </c>
      <c r="F36" s="8">
        <v>1.8980000019073486</v>
      </c>
      <c r="G36" s="8">
        <v>10.673999786376953</v>
      </c>
      <c r="H36" s="8">
        <v>25.788999557495117</v>
      </c>
      <c r="I36" s="8">
        <v>0.56400001049041748</v>
      </c>
      <c r="J36" s="8">
        <v>4.2789998054504395</v>
      </c>
      <c r="K36" s="8">
        <v>10.034999847412109</v>
      </c>
      <c r="L36" s="8">
        <v>1.8839999437332153</v>
      </c>
      <c r="M36" s="8">
        <v>1.4750000238418579</v>
      </c>
      <c r="N36" s="8">
        <v>-0.2460000067949295</v>
      </c>
      <c r="O36" s="8">
        <v>0.10400000214576721</v>
      </c>
      <c r="P36" s="8">
        <v>96.277008056640625</v>
      </c>
      <c r="Q36" s="8">
        <v>6.3850002288818359</v>
      </c>
      <c r="R36" s="8">
        <v>2.021399974822998</v>
      </c>
      <c r="S36" s="8">
        <v>0.30230000615119934</v>
      </c>
      <c r="T36" s="8">
        <v>0.58700001239776611</v>
      </c>
      <c r="U36" s="8">
        <v>1.7275999784469604</v>
      </c>
      <c r="V36" s="8">
        <v>1.0247999429702759</v>
      </c>
      <c r="W36" s="8">
        <v>3.4653999805450439</v>
      </c>
      <c r="X36" s="8">
        <v>0.22939999401569366</v>
      </c>
      <c r="Y36" s="8">
        <v>7.680000364780426E-2</v>
      </c>
      <c r="Z36" s="8">
        <v>-0.1257999986410141</v>
      </c>
      <c r="AA36" s="8">
        <v>2.8300000354647636E-2</v>
      </c>
      <c r="AB36">
        <v>23</v>
      </c>
      <c r="AD36" s="8">
        <f t="shared" si="46"/>
        <v>0.22823035954443052</v>
      </c>
      <c r="AE36" s="8">
        <f t="shared" si="29"/>
        <v>0.77176964045556951</v>
      </c>
      <c r="AF36" s="8"/>
      <c r="AG36" s="8"/>
      <c r="AH36" t="s">
        <v>837</v>
      </c>
      <c r="AI36" s="8">
        <v>1.84</v>
      </c>
      <c r="AJ36" s="8">
        <v>98.262001089334504</v>
      </c>
      <c r="AK36" s="8"/>
      <c r="AL36" s="8">
        <v>6.3849999999999998</v>
      </c>
      <c r="AM36" s="8">
        <v>1.615</v>
      </c>
      <c r="AN36" s="8">
        <v>8</v>
      </c>
      <c r="AO36" s="8"/>
      <c r="AP36" s="8">
        <v>0.22900000000000001</v>
      </c>
      <c r="AQ36" s="8">
        <v>0.40600000000000003</v>
      </c>
      <c r="AR36" s="8"/>
      <c r="AS36" s="8">
        <v>3.339</v>
      </c>
      <c r="AT36" s="8">
        <v>1.0249999999999999</v>
      </c>
      <c r="AU36" s="8">
        <v>4.9990000000000006</v>
      </c>
      <c r="AV36" s="8"/>
      <c r="AW36" s="8">
        <v>7.6999999999999999E-2</v>
      </c>
      <c r="AX36" s="8">
        <v>0.126</v>
      </c>
      <c r="AY36" s="8">
        <v>1.728</v>
      </c>
      <c r="AZ36" s="8">
        <v>7.0000000000000007E-2</v>
      </c>
      <c r="BA36" s="8">
        <v>2.0009999999999999</v>
      </c>
      <c r="BB36" s="8" t="s">
        <v>19</v>
      </c>
      <c r="BC36" s="8">
        <v>0</v>
      </c>
      <c r="BD36" s="8">
        <v>0.51700000000000002</v>
      </c>
      <c r="BE36" s="8">
        <v>0.30199999999999999</v>
      </c>
      <c r="BF36" s="8">
        <v>0.81899999999999995</v>
      </c>
      <c r="BG36" s="8">
        <v>22</v>
      </c>
      <c r="BH36" s="8"/>
      <c r="BI36" s="8">
        <v>1.972</v>
      </c>
      <c r="BJ36" s="8" t="s">
        <v>19</v>
      </c>
      <c r="BK36" s="8">
        <v>2.8000000000000001E-2</v>
      </c>
      <c r="BL36" s="8">
        <v>2</v>
      </c>
      <c r="BM36" s="8">
        <v>15.818999999999999</v>
      </c>
      <c r="BN36" s="8"/>
      <c r="BO36">
        <f t="shared" si="49"/>
        <v>0.8640000000000001</v>
      </c>
      <c r="BP36" s="8">
        <f t="shared" si="50"/>
        <v>0.81899999999999995</v>
      </c>
      <c r="BQ36" s="8"/>
      <c r="BR36" s="39">
        <f t="shared" si="51"/>
        <v>1.0114419369113092</v>
      </c>
      <c r="BS36" s="39">
        <f t="shared" si="52"/>
        <v>1.2529365700861395</v>
      </c>
      <c r="BT36" s="39">
        <f t="shared" si="53"/>
        <v>1</v>
      </c>
      <c r="BU36" s="39">
        <f t="shared" si="54"/>
        <v>1.1574074074074074</v>
      </c>
      <c r="BV36" s="39">
        <v>1</v>
      </c>
      <c r="BW36" s="39">
        <f t="shared" si="55"/>
        <v>0.95165585817271381</v>
      </c>
      <c r="BX36" s="39">
        <f t="shared" si="56"/>
        <v>0.96670039415251752</v>
      </c>
      <c r="BY36" s="39">
        <f t="shared" si="57"/>
        <v>0.97711727657453495</v>
      </c>
      <c r="BZ36" s="39">
        <f t="shared" si="58"/>
        <v>0.65890862529184602</v>
      </c>
      <c r="CA36" s="39">
        <f t="shared" si="59"/>
        <v>0.92466521781423816</v>
      </c>
      <c r="CB36" s="39">
        <f t="shared" si="30"/>
        <v>1</v>
      </c>
      <c r="CC36" s="39">
        <f t="shared" si="31"/>
        <v>0.97711727657453495</v>
      </c>
      <c r="CD36" s="39">
        <f t="shared" si="32"/>
        <v>0.98855863828726753</v>
      </c>
      <c r="CE36" s="39"/>
      <c r="CF36" s="39">
        <f t="shared" si="60"/>
        <v>6.3119471317273197</v>
      </c>
      <c r="CG36" s="39">
        <f t="shared" si="61"/>
        <v>1.9982724065449398</v>
      </c>
      <c r="CH36" s="39">
        <f t="shared" si="62"/>
        <v>0.29884128243506219</v>
      </c>
      <c r="CI36" s="39">
        <f t="shared" si="63"/>
        <v>0.58028393293054481</v>
      </c>
      <c r="CJ36" s="39">
        <f t="shared" si="64"/>
        <v>1.7078338821986399</v>
      </c>
      <c r="CK36" s="39">
        <f t="shared" si="65"/>
        <v>1.0130748361395654</v>
      </c>
      <c r="CL36" s="39">
        <f t="shared" si="66"/>
        <v>3.425751085888332</v>
      </c>
      <c r="CM36" s="39">
        <f t="shared" si="67"/>
        <v>0.22677534570726146</v>
      </c>
      <c r="CN36" s="39">
        <f t="shared" si="68"/>
        <v>7.5921307026530563E-2</v>
      </c>
      <c r="CO36" s="39">
        <f t="shared" si="33"/>
        <v>15.638701210598196</v>
      </c>
      <c r="CP36" s="39"/>
      <c r="CQ36" s="39">
        <f t="shared" si="47"/>
        <v>0.5263026387856935</v>
      </c>
      <c r="CR36" s="39">
        <f t="shared" si="48"/>
        <v>2.8994484471026385</v>
      </c>
      <c r="CS36" s="39">
        <f t="shared" si="34"/>
        <v>5.1742113033951043E-2</v>
      </c>
      <c r="CT36" s="39">
        <f t="shared" si="35"/>
        <v>0.57798678293182992</v>
      </c>
      <c r="CU36" s="39">
        <f t="shared" si="36"/>
        <v>0.42201321706817008</v>
      </c>
      <c r="CV36" s="39">
        <f t="shared" si="37"/>
        <v>0.15510976913612939</v>
      </c>
      <c r="CW36" s="39">
        <f t="shared" si="38"/>
        <v>0.29884128243506219</v>
      </c>
      <c r="CX36" s="39">
        <f t="shared" si="39"/>
        <v>0.36129878940180227</v>
      </c>
      <c r="CY36" s="39">
        <f t="shared" si="40"/>
        <v>0.33985992816313582</v>
      </c>
      <c r="CZ36" s="39">
        <f t="shared" si="41"/>
        <v>0.12021200238370455</v>
      </c>
      <c r="DA36" s="39">
        <f t="shared" si="42"/>
        <v>0.85391694109931993</v>
      </c>
      <c r="DB36" s="39">
        <v>0.78020974589820424</v>
      </c>
      <c r="DC36" s="39">
        <v>0.20896260053991367</v>
      </c>
      <c r="DD36" s="39">
        <f t="shared" si="43"/>
        <v>2.1785374983106384E-2</v>
      </c>
      <c r="DE36" t="b">
        <f t="shared" si="44"/>
        <v>1</v>
      </c>
      <c r="DF36">
        <f t="shared" si="45"/>
        <v>3</v>
      </c>
      <c r="DH36" s="14">
        <f t="shared" si="69"/>
        <v>956.25361279610536</v>
      </c>
      <c r="DI36" s="14">
        <f t="shared" si="70"/>
        <v>961.52520839756119</v>
      </c>
      <c r="DJ36" s="14">
        <f t="shared" si="71"/>
        <v>966.79680399901702</v>
      </c>
      <c r="DK36" s="14">
        <f t="shared" si="72"/>
        <v>972.06839960047262</v>
      </c>
      <c r="DL36" s="14"/>
      <c r="DM36" s="15">
        <f t="shared" si="73"/>
        <v>6.6376418733596818</v>
      </c>
      <c r="DN36" s="15">
        <f t="shared" si="74"/>
        <v>964.8865984924679</v>
      </c>
    </row>
    <row r="37" spans="1:118" x14ac:dyDescent="0.2">
      <c r="A37" t="s">
        <v>1052</v>
      </c>
      <c r="B37">
        <v>15</v>
      </c>
      <c r="C37">
        <v>1.4970000350444934E-8</v>
      </c>
      <c r="D37">
        <v>1</v>
      </c>
      <c r="E37" s="8">
        <v>39.798000335693359</v>
      </c>
      <c r="F37" s="8">
        <v>1.6200000047683716</v>
      </c>
      <c r="G37" s="8">
        <v>10.663000106811523</v>
      </c>
      <c r="H37" s="8">
        <v>26.200000762939453</v>
      </c>
      <c r="I37" s="8">
        <v>0.53700000047683716</v>
      </c>
      <c r="J37" s="8">
        <v>4.3850002288818359</v>
      </c>
      <c r="K37" s="8">
        <v>10.116000175476074</v>
      </c>
      <c r="L37" s="8">
        <v>1.7359999418258667</v>
      </c>
      <c r="M37" s="8">
        <v>1.4440000057220459</v>
      </c>
      <c r="N37" s="8">
        <v>0.51200002431869507</v>
      </c>
      <c r="O37" s="8">
        <v>9.7000002861022949E-2</v>
      </c>
      <c r="P37" s="8">
        <v>96.870002746582031</v>
      </c>
      <c r="Q37" s="8">
        <v>6.3906998634338379</v>
      </c>
      <c r="R37" s="8">
        <v>2.0181999206542969</v>
      </c>
      <c r="S37" s="8">
        <v>0.29580000042915344</v>
      </c>
      <c r="T37" s="8">
        <v>0.5406000018119812</v>
      </c>
      <c r="U37" s="8">
        <v>1.7404999732971191</v>
      </c>
      <c r="V37" s="8">
        <v>1.0496000051498413</v>
      </c>
      <c r="W37" s="8">
        <v>3.5185999870300293</v>
      </c>
      <c r="X37" s="8">
        <v>0.1956000030040741</v>
      </c>
      <c r="Y37" s="8">
        <v>7.3100000619888306E-2</v>
      </c>
      <c r="Z37" s="8">
        <v>0.25670000910758972</v>
      </c>
      <c r="AA37" s="8">
        <v>2.6100000366568565E-2</v>
      </c>
      <c r="AB37">
        <v>23</v>
      </c>
      <c r="AD37" s="8">
        <f t="shared" si="46"/>
        <v>0.22976227112355238</v>
      </c>
      <c r="AE37" s="8">
        <f t="shared" si="29"/>
        <v>0.77023772887644759</v>
      </c>
      <c r="AF37" s="8"/>
      <c r="AG37" s="8"/>
      <c r="AH37" t="s">
        <v>837</v>
      </c>
      <c r="AI37" s="8">
        <v>1.6</v>
      </c>
      <c r="AJ37" s="8">
        <v>98.468000826358789</v>
      </c>
      <c r="AK37" s="8"/>
      <c r="AL37" s="8">
        <v>6.391</v>
      </c>
      <c r="AM37" s="8">
        <v>1.609</v>
      </c>
      <c r="AN37" s="8">
        <v>8</v>
      </c>
      <c r="AO37" s="8"/>
      <c r="AP37" s="8">
        <v>0.19600000000000001</v>
      </c>
      <c r="AQ37" s="8">
        <v>0.40899999999999997</v>
      </c>
      <c r="AR37" s="8"/>
      <c r="AS37" s="8">
        <v>3.3460000000000001</v>
      </c>
      <c r="AT37" s="8">
        <v>1.05</v>
      </c>
      <c r="AU37" s="8">
        <v>5.0010000000000003</v>
      </c>
      <c r="AV37" s="8"/>
      <c r="AW37" s="8">
        <v>7.2999999999999995E-2</v>
      </c>
      <c r="AX37" s="8">
        <v>0.17299999999999999</v>
      </c>
      <c r="AY37" s="8">
        <v>1.7410000000000001</v>
      </c>
      <c r="AZ37" s="8">
        <v>1.4E-2</v>
      </c>
      <c r="BA37" s="8">
        <v>2.0009999999999999</v>
      </c>
      <c r="BB37" s="8" t="s">
        <v>19</v>
      </c>
      <c r="BC37" s="8">
        <v>0</v>
      </c>
      <c r="BD37" s="8">
        <v>0.52700000000000002</v>
      </c>
      <c r="BE37" s="8">
        <v>0.29599999999999999</v>
      </c>
      <c r="BF37" s="8">
        <v>0.82299999999999995</v>
      </c>
      <c r="BG37" s="8">
        <v>22</v>
      </c>
      <c r="BH37" s="8"/>
      <c r="BI37" s="8">
        <v>1.714</v>
      </c>
      <c r="BJ37" s="8">
        <v>0.26</v>
      </c>
      <c r="BK37" s="8">
        <v>2.5999999999999999E-2</v>
      </c>
      <c r="BL37" s="8">
        <v>2</v>
      </c>
      <c r="BM37" s="8">
        <v>15.825000000000001</v>
      </c>
      <c r="BN37" s="8"/>
      <c r="BO37">
        <f t="shared" si="49"/>
        <v>0.80099999999999993</v>
      </c>
      <c r="BP37" s="8">
        <f t="shared" si="50"/>
        <v>0.82299999999999995</v>
      </c>
      <c r="BQ37" s="8"/>
      <c r="BR37" s="39">
        <f t="shared" si="51"/>
        <v>1.0110584518167456</v>
      </c>
      <c r="BS37" s="39">
        <f t="shared" si="52"/>
        <v>1.2517602879048662</v>
      </c>
      <c r="BT37" s="39">
        <f t="shared" si="53"/>
        <v>0.99986668444207427</v>
      </c>
      <c r="BU37" s="39">
        <f t="shared" si="54"/>
        <v>1.1487650775416427</v>
      </c>
      <c r="BV37" s="39">
        <v>1</v>
      </c>
      <c r="BW37" s="39">
        <f t="shared" si="55"/>
        <v>0.95137297451660896</v>
      </c>
      <c r="BX37" s="39">
        <f t="shared" si="56"/>
        <v>0.96592226260300129</v>
      </c>
      <c r="BY37" s="39">
        <f t="shared" si="57"/>
        <v>0.97372453228621436</v>
      </c>
      <c r="BZ37" s="39">
        <f t="shared" si="58"/>
        <v>0.65928632512644925</v>
      </c>
      <c r="CA37" s="39">
        <f t="shared" si="59"/>
        <v>0.92350869593412976</v>
      </c>
      <c r="CB37" s="39">
        <f t="shared" si="30"/>
        <v>0.99986668444207427</v>
      </c>
      <c r="CC37" s="39">
        <f t="shared" si="31"/>
        <v>0.97372453228621436</v>
      </c>
      <c r="CD37" s="39">
        <f t="shared" si="32"/>
        <v>0.98679560836414426</v>
      </c>
      <c r="CE37" s="39"/>
      <c r="CF37" s="39">
        <f t="shared" si="60"/>
        <v>6.3063145596098478</v>
      </c>
      <c r="CG37" s="39">
        <f t="shared" si="61"/>
        <v>1.9915508185025246</v>
      </c>
      <c r="CH37" s="39">
        <f t="shared" si="62"/>
        <v>0.29189414137760061</v>
      </c>
      <c r="CI37" s="39">
        <f t="shared" si="63"/>
        <v>0.53346170766971146</v>
      </c>
      <c r="CJ37" s="39">
        <f t="shared" si="64"/>
        <v>1.7175177300075075</v>
      </c>
      <c r="CK37" s="39">
        <f t="shared" si="65"/>
        <v>1.0357406756208467</v>
      </c>
      <c r="CL37" s="39">
        <f t="shared" si="66"/>
        <v>3.472139014791368</v>
      </c>
      <c r="CM37" s="39">
        <f t="shared" si="67"/>
        <v>0.19301722396043375</v>
      </c>
      <c r="CN37" s="39">
        <f t="shared" si="68"/>
        <v>7.2134759583122002E-2</v>
      </c>
      <c r="CO37" s="39">
        <f t="shared" si="33"/>
        <v>15.613770631122964</v>
      </c>
      <c r="CP37" s="39"/>
      <c r="CQ37" s="39">
        <f t="shared" si="47"/>
        <v>0.60740201524936399</v>
      </c>
      <c r="CR37" s="39">
        <f t="shared" si="48"/>
        <v>2.864736999542004</v>
      </c>
      <c r="CS37" s="39">
        <f t="shared" si="34"/>
        <v>7.0897052068144006E-2</v>
      </c>
      <c r="CT37" s="39">
        <f t="shared" si="35"/>
        <v>0.57657863990246194</v>
      </c>
      <c r="CU37" s="39">
        <f t="shared" si="36"/>
        <v>0.42342136009753806</v>
      </c>
      <c r="CV37" s="39">
        <f t="shared" si="37"/>
        <v>0.14893268905618662</v>
      </c>
      <c r="CW37" s="39">
        <f t="shared" si="38"/>
        <v>0.29189414137760061</v>
      </c>
      <c r="CX37" s="39">
        <f t="shared" si="39"/>
        <v>0.38622936887703663</v>
      </c>
      <c r="CY37" s="39">
        <f t="shared" si="40"/>
        <v>0.32187648974536298</v>
      </c>
      <c r="CZ37" s="39">
        <f t="shared" si="41"/>
        <v>0.10579260896217424</v>
      </c>
      <c r="DA37" s="39">
        <f t="shared" si="42"/>
        <v>0.85875886500375376</v>
      </c>
      <c r="DB37" s="39">
        <v>0.78020974589820424</v>
      </c>
      <c r="DC37" s="39">
        <v>0.20896260053991367</v>
      </c>
      <c r="DD37" s="39">
        <f t="shared" si="43"/>
        <v>1.8954435912550294E-2</v>
      </c>
      <c r="DE37" t="b">
        <f t="shared" si="44"/>
        <v>1</v>
      </c>
      <c r="DF37">
        <f t="shared" si="45"/>
        <v>3</v>
      </c>
      <c r="DH37" s="14">
        <f t="shared" si="69"/>
        <v>957.76348011523658</v>
      </c>
      <c r="DI37" s="14">
        <f t="shared" si="70"/>
        <v>962.7957001396768</v>
      </c>
      <c r="DJ37" s="14">
        <f t="shared" si="71"/>
        <v>967.82792016411747</v>
      </c>
      <c r="DK37" s="14">
        <f t="shared" si="72"/>
        <v>972.86014018855769</v>
      </c>
      <c r="DL37" s="14"/>
      <c r="DM37" s="15">
        <f t="shared" si="73"/>
        <v>6.621545600891114</v>
      </c>
      <c r="DN37" s="15">
        <f t="shared" si="74"/>
        <v>965.92345435858408</v>
      </c>
    </row>
    <row r="38" spans="1:118" x14ac:dyDescent="0.2">
      <c r="A38" t="s">
        <v>1053</v>
      </c>
      <c r="B38">
        <v>15</v>
      </c>
      <c r="C38">
        <v>1.4979999463093918E-8</v>
      </c>
      <c r="D38">
        <v>1</v>
      </c>
      <c r="E38" s="8">
        <v>39.751998901367188</v>
      </c>
      <c r="F38" s="8">
        <v>1.6779999732971191</v>
      </c>
      <c r="G38" s="8">
        <v>10.628999710083008</v>
      </c>
      <c r="H38" s="8">
        <v>26.167999267578125</v>
      </c>
      <c r="I38" s="8">
        <v>0.54100000858306885</v>
      </c>
      <c r="J38" s="8">
        <v>4.1570000648498535</v>
      </c>
      <c r="K38" s="8">
        <v>10.053999900817871</v>
      </c>
      <c r="L38" s="8">
        <v>1.8470000028610229</v>
      </c>
      <c r="M38" s="8">
        <v>1.4450000524520874</v>
      </c>
      <c r="N38" s="8">
        <v>-0.17100000381469727</v>
      </c>
      <c r="O38" s="8">
        <v>9.3000002205371857E-2</v>
      </c>
      <c r="P38" s="8">
        <v>96.244003295898438</v>
      </c>
      <c r="Q38" s="8">
        <v>6.4005999565124512</v>
      </c>
      <c r="R38" s="8">
        <v>2.0172998905181885</v>
      </c>
      <c r="S38" s="8">
        <v>0.29679998755455017</v>
      </c>
      <c r="T38" s="8">
        <v>0.57649999856948853</v>
      </c>
      <c r="U38" s="8">
        <v>1.7345999479293823</v>
      </c>
      <c r="V38" s="8">
        <v>0.99779999256134033</v>
      </c>
      <c r="W38" s="8">
        <v>3.5237998962402344</v>
      </c>
      <c r="X38" s="8">
        <v>0.20319999754428864</v>
      </c>
      <c r="Y38" s="8">
        <v>7.3700003325939178E-2</v>
      </c>
      <c r="Z38" s="8">
        <v>-8.7499998509883881E-2</v>
      </c>
      <c r="AA38" s="8">
        <v>2.5599999353289604E-2</v>
      </c>
      <c r="AB38">
        <v>23</v>
      </c>
      <c r="AD38" s="8">
        <f t="shared" si="46"/>
        <v>0.22067410144638025</v>
      </c>
      <c r="AE38" s="8">
        <f t="shared" si="29"/>
        <v>0.77932589855361978</v>
      </c>
      <c r="AF38" s="8"/>
      <c r="AG38" s="8"/>
      <c r="AH38" t="s">
        <v>837</v>
      </c>
      <c r="AI38" s="8">
        <v>1.839</v>
      </c>
      <c r="AJ38" s="8">
        <v>98.183998607933532</v>
      </c>
      <c r="AK38" s="8"/>
      <c r="AL38" s="8">
        <v>6.4009999999999998</v>
      </c>
      <c r="AM38" s="8">
        <v>1.599</v>
      </c>
      <c r="AN38" s="8">
        <v>8</v>
      </c>
      <c r="AO38" s="8"/>
      <c r="AP38" s="8">
        <v>0.20300000000000001</v>
      </c>
      <c r="AQ38" s="8">
        <v>0.41799999999999998</v>
      </c>
      <c r="AR38" s="8"/>
      <c r="AS38" s="8">
        <v>3.3809999999999998</v>
      </c>
      <c r="AT38" s="8">
        <v>0.998</v>
      </c>
      <c r="AU38" s="8">
        <v>5</v>
      </c>
      <c r="AV38" s="8"/>
      <c r="AW38" s="8">
        <v>7.3999999999999996E-2</v>
      </c>
      <c r="AX38" s="8">
        <v>0.14299999999999999</v>
      </c>
      <c r="AY38" s="8">
        <v>1.7350000000000001</v>
      </c>
      <c r="AZ38" s="8">
        <v>4.9000000000000002E-2</v>
      </c>
      <c r="BA38" s="8">
        <v>2.0009999999999999</v>
      </c>
      <c r="BB38" s="8" t="s">
        <v>19</v>
      </c>
      <c r="BC38" s="8">
        <v>0</v>
      </c>
      <c r="BD38" s="8">
        <v>0.52700000000000002</v>
      </c>
      <c r="BE38" s="8">
        <v>0.29699999999999999</v>
      </c>
      <c r="BF38" s="8">
        <v>0.82400000000000007</v>
      </c>
      <c r="BG38" s="8">
        <v>22</v>
      </c>
      <c r="BH38" s="8"/>
      <c r="BI38" s="8">
        <v>1.9750000000000001</v>
      </c>
      <c r="BJ38" s="8" t="s">
        <v>19</v>
      </c>
      <c r="BK38" s="8">
        <v>2.5000000000000001E-2</v>
      </c>
      <c r="BL38" s="8">
        <v>2</v>
      </c>
      <c r="BM38" s="8">
        <v>15.824999999999999</v>
      </c>
      <c r="BN38" s="8"/>
      <c r="BO38">
        <f t="shared" si="49"/>
        <v>0.82400000000000007</v>
      </c>
      <c r="BP38" s="8">
        <f t="shared" si="50"/>
        <v>0.82400000000000007</v>
      </c>
      <c r="BQ38" s="8"/>
      <c r="BR38" s="39">
        <f t="shared" si="51"/>
        <v>1.0110584518167458</v>
      </c>
      <c r="BS38" s="39">
        <f t="shared" si="52"/>
        <v>1.2498047180128105</v>
      </c>
      <c r="BT38" s="39">
        <f t="shared" si="53"/>
        <v>0.9999333377774815</v>
      </c>
      <c r="BU38" s="39">
        <f t="shared" si="54"/>
        <v>1.1527377521613833</v>
      </c>
      <c r="BV38" s="39">
        <v>1</v>
      </c>
      <c r="BW38" s="39">
        <f t="shared" si="55"/>
        <v>0.95035580671845943</v>
      </c>
      <c r="BX38" s="39">
        <f t="shared" si="56"/>
        <v>0.96598446619555967</v>
      </c>
      <c r="BY38" s="39">
        <f t="shared" si="57"/>
        <v>0.97600834794588753</v>
      </c>
      <c r="BZ38" s="39">
        <f t="shared" si="58"/>
        <v>0.65908595949987248</v>
      </c>
      <c r="CA38" s="39">
        <f t="shared" si="59"/>
        <v>0.92339565442956006</v>
      </c>
      <c r="CB38" s="39">
        <f t="shared" si="30"/>
        <v>0.9999333377774815</v>
      </c>
      <c r="CC38" s="39">
        <f t="shared" si="31"/>
        <v>0.97600834794588753</v>
      </c>
      <c r="CD38" s="39">
        <f t="shared" si="32"/>
        <v>0.98797084286168446</v>
      </c>
      <c r="CE38" s="39"/>
      <c r="CF38" s="39">
        <f t="shared" si="60"/>
        <v>6.3236061338560674</v>
      </c>
      <c r="CG38" s="39">
        <f t="shared" si="61"/>
        <v>1.9930334731400385</v>
      </c>
      <c r="CH38" s="39">
        <f t="shared" si="62"/>
        <v>0.29322973386560641</v>
      </c>
      <c r="CI38" s="39">
        <f t="shared" si="63"/>
        <v>0.56956518949645751</v>
      </c>
      <c r="CJ38" s="39">
        <f t="shared" si="64"/>
        <v>1.7137341725836259</v>
      </c>
      <c r="CK38" s="39">
        <f t="shared" si="65"/>
        <v>0.98579729965820995</v>
      </c>
      <c r="CL38" s="39">
        <f t="shared" si="66"/>
        <v>3.4814115535643806</v>
      </c>
      <c r="CM38" s="39">
        <f t="shared" si="67"/>
        <v>0.20075567284332305</v>
      </c>
      <c r="CN38" s="39">
        <f t="shared" si="68"/>
        <v>7.281345440483708E-2</v>
      </c>
      <c r="CO38" s="39">
        <f t="shared" si="33"/>
        <v>15.633946683412544</v>
      </c>
      <c r="CP38" s="39"/>
      <c r="CQ38" s="39">
        <f t="shared" si="47"/>
        <v>0.55334122836251476</v>
      </c>
      <c r="CR38" s="39">
        <f t="shared" si="48"/>
        <v>2.9280703252018658</v>
      </c>
      <c r="CS38" s="39">
        <f t="shared" si="34"/>
        <v>5.7417587466854769E-2</v>
      </c>
      <c r="CT38" s="39">
        <f t="shared" si="35"/>
        <v>0.58090153346401685</v>
      </c>
      <c r="CU38" s="39">
        <f t="shared" si="36"/>
        <v>0.41909846653598315</v>
      </c>
      <c r="CV38" s="39">
        <f t="shared" si="37"/>
        <v>0.15831980349805264</v>
      </c>
      <c r="CW38" s="39">
        <f t="shared" si="38"/>
        <v>0.29322973386560641</v>
      </c>
      <c r="CX38" s="39">
        <f t="shared" si="39"/>
        <v>0.36605331658745532</v>
      </c>
      <c r="CY38" s="39">
        <f t="shared" si="40"/>
        <v>0.34071694954693843</v>
      </c>
      <c r="CZ38" s="39">
        <f t="shared" si="41"/>
        <v>0.11442411997475965</v>
      </c>
      <c r="DA38" s="39">
        <f t="shared" si="42"/>
        <v>0.85686708629181296</v>
      </c>
      <c r="DB38" s="39">
        <v>0.78020974589820424</v>
      </c>
      <c r="DC38" s="39">
        <v>0.20896260053991367</v>
      </c>
      <c r="DD38" s="39">
        <f t="shared" si="43"/>
        <v>2.0913732780229625E-2</v>
      </c>
      <c r="DE38" t="b">
        <f t="shared" si="44"/>
        <v>1</v>
      </c>
      <c r="DF38">
        <f t="shared" si="45"/>
        <v>3</v>
      </c>
      <c r="DH38" s="14">
        <f t="shared" si="69"/>
        <v>951.89514073443422</v>
      </c>
      <c r="DI38" s="14">
        <f t="shared" si="70"/>
        <v>957.26661524731674</v>
      </c>
      <c r="DJ38" s="14">
        <f t="shared" si="71"/>
        <v>962.63808976019948</v>
      </c>
      <c r="DK38" s="14">
        <f t="shared" si="72"/>
        <v>968.00956427308176</v>
      </c>
      <c r="DL38" s="14"/>
      <c r="DM38" s="15">
        <f t="shared" si="73"/>
        <v>6.6170184493064887</v>
      </c>
      <c r="DN38" s="15">
        <f t="shared" si="74"/>
        <v>960.58091412174497</v>
      </c>
    </row>
    <row r="39" spans="1:118" x14ac:dyDescent="0.2">
      <c r="A39" t="s">
        <v>1054</v>
      </c>
      <c r="B39">
        <v>15</v>
      </c>
      <c r="C39">
        <v>1.4970000350444934E-8</v>
      </c>
      <c r="D39">
        <v>1</v>
      </c>
      <c r="E39" s="8">
        <v>39.700000762939453</v>
      </c>
      <c r="F39" s="8">
        <v>1.7719999551773071</v>
      </c>
      <c r="G39" s="8">
        <v>10.532999992370605</v>
      </c>
      <c r="H39" s="8">
        <v>26.298999786376953</v>
      </c>
      <c r="I39" s="8">
        <v>0.56099998950958252</v>
      </c>
      <c r="J39" s="8">
        <v>4.4539999961853027</v>
      </c>
      <c r="K39" s="8">
        <v>10.039999961853027</v>
      </c>
      <c r="L39" s="8">
        <v>1.7929999828338623</v>
      </c>
      <c r="M39" s="8">
        <v>1.437999963760376</v>
      </c>
      <c r="N39" s="8">
        <v>-0.2630000114440918</v>
      </c>
      <c r="O39" s="8">
        <v>9.8999999463558197E-2</v>
      </c>
      <c r="P39" s="8">
        <v>96.515007019042969</v>
      </c>
      <c r="Q39" s="8">
        <v>6.375999927520752</v>
      </c>
      <c r="R39" s="8">
        <v>1.9938000440597534</v>
      </c>
      <c r="S39" s="8">
        <v>0.29460000991821289</v>
      </c>
      <c r="T39" s="8">
        <v>0.55830001831054688</v>
      </c>
      <c r="U39" s="8">
        <v>1.7276999950408936</v>
      </c>
      <c r="V39" s="8">
        <v>1.0664000511169434</v>
      </c>
      <c r="W39" s="8">
        <v>3.5322999954223633</v>
      </c>
      <c r="X39" s="8">
        <v>0.21400000154972076</v>
      </c>
      <c r="Y39" s="8">
        <v>7.6300002634525299E-2</v>
      </c>
      <c r="Z39" s="8">
        <v>-0.13420000672340393</v>
      </c>
      <c r="AA39" s="8">
        <v>2.7000000700354576E-2</v>
      </c>
      <c r="AB39">
        <v>23</v>
      </c>
      <c r="AD39" s="8">
        <f t="shared" si="46"/>
        <v>0.231891630313973</v>
      </c>
      <c r="AE39" s="8">
        <f t="shared" si="29"/>
        <v>0.76810836968602703</v>
      </c>
      <c r="AF39" s="8"/>
      <c r="AG39" s="8"/>
      <c r="AH39" t="s">
        <v>837</v>
      </c>
      <c r="AI39" s="8">
        <v>1.8420000000000001</v>
      </c>
      <c r="AJ39" s="8">
        <v>98.509000614583499</v>
      </c>
      <c r="AK39" s="8"/>
      <c r="AL39" s="8">
        <v>6.3760000000000003</v>
      </c>
      <c r="AM39" s="8">
        <v>1.6240000000000001</v>
      </c>
      <c r="AN39" s="8">
        <v>8</v>
      </c>
      <c r="AO39" s="8"/>
      <c r="AP39" s="8">
        <v>0.214</v>
      </c>
      <c r="AQ39" s="8">
        <v>0.37</v>
      </c>
      <c r="AR39" s="8"/>
      <c r="AS39" s="8">
        <v>3.35</v>
      </c>
      <c r="AT39" s="8">
        <v>1.0660000000000001</v>
      </c>
      <c r="AU39" s="8">
        <v>5</v>
      </c>
      <c r="AV39" s="8"/>
      <c r="AW39" s="8">
        <v>7.5999999999999998E-2</v>
      </c>
      <c r="AX39" s="8">
        <v>0.183</v>
      </c>
      <c r="AY39" s="8">
        <v>1.728</v>
      </c>
      <c r="AZ39" s="8">
        <v>1.2999999999999999E-2</v>
      </c>
      <c r="BA39" s="8">
        <v>2</v>
      </c>
      <c r="BB39" s="8" t="s">
        <v>19</v>
      </c>
      <c r="BC39" s="8">
        <v>0</v>
      </c>
      <c r="BD39" s="8">
        <v>0.54500000000000004</v>
      </c>
      <c r="BE39" s="8">
        <v>0.29499999999999998</v>
      </c>
      <c r="BF39" s="8">
        <v>0.84000000000000008</v>
      </c>
      <c r="BG39" s="8">
        <v>22</v>
      </c>
      <c r="BH39" s="8"/>
      <c r="BI39" s="8">
        <v>1.9730000000000001</v>
      </c>
      <c r="BJ39" s="8" t="s">
        <v>19</v>
      </c>
      <c r="BK39" s="8">
        <v>2.7E-2</v>
      </c>
      <c r="BL39" s="8">
        <v>2</v>
      </c>
      <c r="BM39" s="8">
        <v>15.84</v>
      </c>
      <c r="BN39" s="8"/>
      <c r="BO39">
        <f t="shared" si="49"/>
        <v>0.79800000000000004</v>
      </c>
      <c r="BP39" s="8">
        <f t="shared" si="50"/>
        <v>0.84000000000000008</v>
      </c>
      <c r="BQ39" s="8"/>
      <c r="BR39" s="39">
        <f t="shared" si="51"/>
        <v>1.0101010101010102</v>
      </c>
      <c r="BS39" s="39">
        <f t="shared" si="52"/>
        <v>1.2547051442910915</v>
      </c>
      <c r="BT39" s="39">
        <f t="shared" si="53"/>
        <v>1</v>
      </c>
      <c r="BU39" s="39">
        <f t="shared" si="54"/>
        <v>1.1574074074074074</v>
      </c>
      <c r="BV39" s="39">
        <v>1</v>
      </c>
      <c r="BW39" s="39">
        <f t="shared" si="55"/>
        <v>0.95581734655115369</v>
      </c>
      <c r="BX39" s="39">
        <f t="shared" si="56"/>
        <v>0.96491566698639075</v>
      </c>
      <c r="BY39" s="39">
        <f t="shared" si="57"/>
        <v>0.97289470282508428</v>
      </c>
      <c r="BZ39" s="39">
        <f t="shared" si="58"/>
        <v>0.65953634627346558</v>
      </c>
      <c r="CA39" s="39">
        <f t="shared" si="59"/>
        <v>0.9232108696647312</v>
      </c>
      <c r="CB39" s="39">
        <f t="shared" si="30"/>
        <v>1</v>
      </c>
      <c r="CC39" s="39">
        <f t="shared" si="31"/>
        <v>0.97289470282508428</v>
      </c>
      <c r="CD39" s="39">
        <f t="shared" si="32"/>
        <v>0.98644735141254214</v>
      </c>
      <c r="CE39" s="39"/>
      <c r="CF39" s="39">
        <f t="shared" si="60"/>
        <v>6.2895882411094064</v>
      </c>
      <c r="CG39" s="39">
        <f t="shared" si="61"/>
        <v>1.9667787727089536</v>
      </c>
      <c r="CH39" s="39">
        <f t="shared" si="62"/>
        <v>0.29060739950992975</v>
      </c>
      <c r="CI39" s="39">
        <f t="shared" si="63"/>
        <v>0.55073357435601278</v>
      </c>
      <c r="CJ39" s="39">
        <f t="shared" si="64"/>
        <v>1.7042850841435517</v>
      </c>
      <c r="CK39" s="39">
        <f t="shared" si="65"/>
        <v>1.0519475059705083</v>
      </c>
      <c r="CL39" s="39">
        <f t="shared" si="66"/>
        <v>3.4844279748789249</v>
      </c>
      <c r="CM39" s="39">
        <f t="shared" si="67"/>
        <v>0.21109973473100196</v>
      </c>
      <c r="CN39" s="39">
        <f t="shared" si="68"/>
        <v>7.5265935511597465E-2</v>
      </c>
      <c r="CO39" s="39">
        <f t="shared" si="33"/>
        <v>15.624734222919887</v>
      </c>
      <c r="CP39" s="39"/>
      <c r="CQ39" s="39">
        <f t="shared" si="47"/>
        <v>0.62342183502306159</v>
      </c>
      <c r="CR39" s="39">
        <f t="shared" si="48"/>
        <v>2.8610061398558635</v>
      </c>
      <c r="CS39" s="39">
        <f t="shared" si="34"/>
        <v>7.9108164910392631E-2</v>
      </c>
      <c r="CT39" s="39">
        <f t="shared" si="35"/>
        <v>0.5723970602773516</v>
      </c>
      <c r="CU39" s="39">
        <f t="shared" si="36"/>
        <v>0.4276029397226484</v>
      </c>
      <c r="CV39" s="39">
        <f t="shared" si="37"/>
        <v>0.12818350690918034</v>
      </c>
      <c r="CW39" s="39">
        <f t="shared" si="38"/>
        <v>0.29060739950992975</v>
      </c>
      <c r="CX39" s="39">
        <f t="shared" si="39"/>
        <v>0.37526577708011288</v>
      </c>
      <c r="CY39" s="39">
        <f t="shared" si="40"/>
        <v>0.33412682340995703</v>
      </c>
      <c r="CZ39" s="39">
        <f t="shared" si="41"/>
        <v>0.10830337547302782</v>
      </c>
      <c r="DA39" s="39">
        <f t="shared" si="42"/>
        <v>0.85214254207177587</v>
      </c>
      <c r="DB39" s="39">
        <v>0.78020974589820424</v>
      </c>
      <c r="DC39" s="39">
        <v>0.20896260053991367</v>
      </c>
      <c r="DD39" s="39">
        <f t="shared" si="43"/>
        <v>1.9223277753199836E-2</v>
      </c>
      <c r="DE39" t="b">
        <f t="shared" si="44"/>
        <v>1</v>
      </c>
      <c r="DF39">
        <f t="shared" si="45"/>
        <v>3</v>
      </c>
      <c r="DH39" s="14">
        <f t="shared" si="69"/>
        <v>975.1858489149073</v>
      </c>
      <c r="DI39" s="14">
        <f t="shared" si="70"/>
        <v>979.51953435746725</v>
      </c>
      <c r="DJ39" s="14">
        <f t="shared" si="71"/>
        <v>983.85321980002743</v>
      </c>
      <c r="DK39" s="14">
        <f t="shared" si="72"/>
        <v>988.18690524258784</v>
      </c>
      <c r="DL39" s="14"/>
      <c r="DM39" s="15">
        <f t="shared" si="73"/>
        <v>6.4988142216205613</v>
      </c>
      <c r="DN39" s="15">
        <f t="shared" si="74"/>
        <v>981.68123828824639</v>
      </c>
    </row>
    <row r="40" spans="1:118" x14ac:dyDescent="0.2">
      <c r="A40" t="s">
        <v>1055</v>
      </c>
      <c r="B40">
        <v>15</v>
      </c>
      <c r="C40">
        <v>1.4970000350444934E-8</v>
      </c>
      <c r="D40">
        <v>1</v>
      </c>
      <c r="E40" s="8">
        <v>39.674999237060547</v>
      </c>
      <c r="F40" s="8">
        <v>2.003000020980835</v>
      </c>
      <c r="G40" s="8">
        <v>10.645000457763672</v>
      </c>
      <c r="H40" s="8">
        <v>25.902000427246094</v>
      </c>
      <c r="I40" s="8">
        <v>0.54799997806549072</v>
      </c>
      <c r="J40" s="8">
        <v>4.3010001182556152</v>
      </c>
      <c r="K40" s="8">
        <v>9.8690004348754883</v>
      </c>
      <c r="L40" s="8">
        <v>1.8519999980926514</v>
      </c>
      <c r="M40" s="8">
        <v>1.4550000429153442</v>
      </c>
      <c r="N40" s="8">
        <v>-0.25099998712539673</v>
      </c>
      <c r="O40" s="8">
        <v>8.3999998867511749E-2</v>
      </c>
      <c r="P40" s="8">
        <v>96.169998168945312</v>
      </c>
      <c r="Q40" s="8">
        <v>6.3804998397827148</v>
      </c>
      <c r="R40" s="8">
        <v>2.0178000926971436</v>
      </c>
      <c r="S40" s="8">
        <v>0.29859998822212219</v>
      </c>
      <c r="T40" s="8">
        <v>0.57740002870559692</v>
      </c>
      <c r="U40" s="8">
        <v>1.7006000280380249</v>
      </c>
      <c r="V40" s="8">
        <v>1.031000018119812</v>
      </c>
      <c r="W40" s="8">
        <v>3.4837000370025635</v>
      </c>
      <c r="X40" s="8">
        <v>0.24220000207424164</v>
      </c>
      <c r="Y40" s="8">
        <v>7.4600003659725189E-2</v>
      </c>
      <c r="Z40" s="8">
        <v>-0.12809999287128448</v>
      </c>
      <c r="AA40" s="8">
        <v>2.3099999874830246E-2</v>
      </c>
      <c r="AB40">
        <v>23</v>
      </c>
      <c r="AD40" s="8">
        <f t="shared" si="46"/>
        <v>0.2283651196163165</v>
      </c>
      <c r="AE40" s="8">
        <f t="shared" si="29"/>
        <v>0.77163488038368344</v>
      </c>
      <c r="AF40" s="8"/>
      <c r="AG40" s="8"/>
      <c r="AH40" t="s">
        <v>837</v>
      </c>
      <c r="AI40" s="8">
        <v>1.843</v>
      </c>
      <c r="AJ40" s="8">
        <v>98.154000308811675</v>
      </c>
      <c r="AK40" s="8"/>
      <c r="AL40" s="8">
        <v>6.38</v>
      </c>
      <c r="AM40" s="8">
        <v>1.62</v>
      </c>
      <c r="AN40" s="8">
        <v>8</v>
      </c>
      <c r="AO40" s="8"/>
      <c r="AP40" s="8">
        <v>0.24199999999999999</v>
      </c>
      <c r="AQ40" s="8">
        <v>0.39800000000000002</v>
      </c>
      <c r="AR40" s="8"/>
      <c r="AS40" s="8">
        <v>3.3279999999999998</v>
      </c>
      <c r="AT40" s="8">
        <v>1.0309999999999999</v>
      </c>
      <c r="AU40" s="8">
        <v>4.9989999999999997</v>
      </c>
      <c r="AV40" s="8"/>
      <c r="AW40" s="8">
        <v>7.4999999999999997E-2</v>
      </c>
      <c r="AX40" s="8">
        <v>0.155</v>
      </c>
      <c r="AY40" s="8">
        <v>1.7010000000000001</v>
      </c>
      <c r="AZ40" s="8">
        <v>7.0000000000000007E-2</v>
      </c>
      <c r="BA40" s="8">
        <v>2.0009999999999999</v>
      </c>
      <c r="BB40" s="8" t="s">
        <v>19</v>
      </c>
      <c r="BC40" s="8">
        <v>0</v>
      </c>
      <c r="BD40" s="8">
        <v>0.50800000000000001</v>
      </c>
      <c r="BE40" s="8">
        <v>0.29899999999999999</v>
      </c>
      <c r="BF40" s="8">
        <v>0.80699999999999994</v>
      </c>
      <c r="BG40" s="8">
        <v>22</v>
      </c>
      <c r="BH40" s="8"/>
      <c r="BI40" s="8">
        <v>1.9770000000000001</v>
      </c>
      <c r="BJ40" s="8" t="s">
        <v>19</v>
      </c>
      <c r="BK40" s="8">
        <v>2.3E-2</v>
      </c>
      <c r="BL40" s="8">
        <v>2</v>
      </c>
      <c r="BM40" s="8">
        <v>15.806999999999999</v>
      </c>
      <c r="BN40" s="8"/>
      <c r="BO40">
        <f t="shared" si="49"/>
        <v>0.88200000000000001</v>
      </c>
      <c r="BP40" s="8">
        <f t="shared" si="50"/>
        <v>0.80699999999999994</v>
      </c>
      <c r="BQ40" s="8"/>
      <c r="BR40" s="39">
        <f t="shared" si="51"/>
        <v>1.0122097804770041</v>
      </c>
      <c r="BS40" s="39">
        <f t="shared" si="52"/>
        <v>1.2539184952978057</v>
      </c>
      <c r="BT40" s="39">
        <f t="shared" si="53"/>
        <v>1</v>
      </c>
      <c r="BU40" s="39">
        <f t="shared" si="54"/>
        <v>1.1757789535567313</v>
      </c>
      <c r="BV40" s="39">
        <v>1</v>
      </c>
      <c r="BW40" s="39">
        <f t="shared" si="55"/>
        <v>0.95257374281913176</v>
      </c>
      <c r="BX40" s="39">
        <f t="shared" si="56"/>
        <v>0.96721776512136837</v>
      </c>
      <c r="BY40" s="39">
        <f t="shared" si="57"/>
        <v>0.9750272133754706</v>
      </c>
      <c r="BZ40" s="39">
        <f t="shared" si="58"/>
        <v>0.65885195126543794</v>
      </c>
      <c r="CA40" s="39">
        <f t="shared" si="59"/>
        <v>0.92426739049994433</v>
      </c>
      <c r="CB40" s="39">
        <f t="shared" si="30"/>
        <v>1</v>
      </c>
      <c r="CC40" s="39">
        <f t="shared" si="31"/>
        <v>0.9750272133754706</v>
      </c>
      <c r="CD40" s="39">
        <f t="shared" si="32"/>
        <v>0.98751360668773525</v>
      </c>
      <c r="CE40" s="39"/>
      <c r="CF40" s="39">
        <f t="shared" si="60"/>
        <v>6.3008304092543455</v>
      </c>
      <c r="CG40" s="39">
        <f t="shared" si="61"/>
        <v>1.9926050471142027</v>
      </c>
      <c r="CH40" s="39">
        <f t="shared" si="62"/>
        <v>0.29487155132614318</v>
      </c>
      <c r="CI40" s="39">
        <f t="shared" si="63"/>
        <v>0.57019038484866591</v>
      </c>
      <c r="CJ40" s="39">
        <f t="shared" si="64"/>
        <v>1.6793656672210937</v>
      </c>
      <c r="CK40" s="39">
        <f t="shared" si="65"/>
        <v>1.018126546388616</v>
      </c>
      <c r="CL40" s="39">
        <f t="shared" si="66"/>
        <v>3.4402011881585981</v>
      </c>
      <c r="CM40" s="39">
        <f t="shared" si="67"/>
        <v>0.23917579758811131</v>
      </c>
      <c r="CN40" s="39">
        <f t="shared" si="68"/>
        <v>7.3668518672933475E-2</v>
      </c>
      <c r="CO40" s="39">
        <f t="shared" si="33"/>
        <v>15.609035110572709</v>
      </c>
      <c r="CP40" s="39"/>
      <c r="CQ40" s="39">
        <f t="shared" si="47"/>
        <v>0.57437409236417869</v>
      </c>
      <c r="CR40" s="39">
        <f t="shared" si="48"/>
        <v>2.8658270957944194</v>
      </c>
      <c r="CS40" s="39">
        <f t="shared" si="34"/>
        <v>6.4607507176807744E-2</v>
      </c>
      <c r="CT40" s="39">
        <f t="shared" si="35"/>
        <v>0.57520760231358636</v>
      </c>
      <c r="CU40" s="39">
        <f t="shared" si="36"/>
        <v>0.42479239768641364</v>
      </c>
      <c r="CV40" s="39">
        <f t="shared" si="37"/>
        <v>0.14671772818427442</v>
      </c>
      <c r="CW40" s="39">
        <f t="shared" si="38"/>
        <v>0.29487155132614318</v>
      </c>
      <c r="CX40" s="39">
        <f t="shared" si="39"/>
        <v>0.39096488942728946</v>
      </c>
      <c r="CY40" s="39">
        <f t="shared" si="40"/>
        <v>0.31416355924656747</v>
      </c>
      <c r="CZ40" s="39">
        <f t="shared" si="41"/>
        <v>0.12801341280104928</v>
      </c>
      <c r="DA40" s="39">
        <f t="shared" si="42"/>
        <v>0.83968283361054685</v>
      </c>
      <c r="DB40" s="39">
        <v>0.78020974589820424</v>
      </c>
      <c r="DC40" s="39">
        <v>0.20896260053991367</v>
      </c>
      <c r="DD40" s="39">
        <f t="shared" si="43"/>
        <v>2.3325398197358932E-2</v>
      </c>
      <c r="DE40" t="b">
        <f t="shared" si="44"/>
        <v>1</v>
      </c>
      <c r="DF40">
        <f t="shared" si="45"/>
        <v>3</v>
      </c>
      <c r="DH40" s="14">
        <f t="shared" si="69"/>
        <v>961.57370790785774</v>
      </c>
      <c r="DI40" s="14">
        <f t="shared" si="70"/>
        <v>966.57444510717812</v>
      </c>
      <c r="DJ40" s="14">
        <f t="shared" si="71"/>
        <v>971.5751823064985</v>
      </c>
      <c r="DK40" s="14">
        <f t="shared" si="72"/>
        <v>976.57591950581866</v>
      </c>
      <c r="DL40" s="14"/>
      <c r="DM40" s="15">
        <f t="shared" si="73"/>
        <v>6.619534466266634</v>
      </c>
      <c r="DN40" s="15">
        <f t="shared" si="74"/>
        <v>969.67257415889901</v>
      </c>
    </row>
    <row r="41" spans="1:118" x14ac:dyDescent="0.2">
      <c r="A41" t="s">
        <v>1056</v>
      </c>
      <c r="B41">
        <v>15</v>
      </c>
      <c r="C41">
        <v>1.4970000350444934E-8</v>
      </c>
      <c r="D41">
        <v>1</v>
      </c>
      <c r="E41" s="8">
        <v>39.377998352050781</v>
      </c>
      <c r="F41" s="8">
        <v>1.9520000219345093</v>
      </c>
      <c r="G41" s="8">
        <v>10.973999977111816</v>
      </c>
      <c r="H41" s="8">
        <v>26.288000106811523</v>
      </c>
      <c r="I41" s="8">
        <v>0.54199999570846558</v>
      </c>
      <c r="J41" s="8">
        <v>3.9309999942779541</v>
      </c>
      <c r="K41" s="8">
        <v>10.092000007629395</v>
      </c>
      <c r="L41" s="8">
        <v>1.6950000524520874</v>
      </c>
      <c r="M41" s="8">
        <v>1.4639999866485596</v>
      </c>
      <c r="N41" s="8">
        <v>0.4699999988079071</v>
      </c>
      <c r="O41" s="8">
        <v>7.9999998211860657E-2</v>
      </c>
      <c r="P41" s="8">
        <v>96.650001525878906</v>
      </c>
      <c r="Q41" s="8">
        <v>6.3428997993469238</v>
      </c>
      <c r="R41" s="8">
        <v>2.0836000442504883</v>
      </c>
      <c r="S41" s="8">
        <v>0.30079999566078186</v>
      </c>
      <c r="T41" s="8">
        <v>0.52920001745223999</v>
      </c>
      <c r="U41" s="8">
        <v>1.7417000532150269</v>
      </c>
      <c r="V41" s="8">
        <v>0.94379997253417969</v>
      </c>
      <c r="W41" s="8">
        <v>3.5413000583648682</v>
      </c>
      <c r="X41" s="8">
        <v>0.23649999499320984</v>
      </c>
      <c r="Y41" s="8">
        <v>7.3899999260902405E-2</v>
      </c>
      <c r="Z41" s="8">
        <v>0.23659999668598175</v>
      </c>
      <c r="AA41" s="8">
        <v>2.1600000560283661E-2</v>
      </c>
      <c r="AB41">
        <v>23</v>
      </c>
      <c r="AD41" s="8">
        <f t="shared" si="46"/>
        <v>0.21043008317140988</v>
      </c>
      <c r="AE41" s="8">
        <f t="shared" si="29"/>
        <v>0.78956991682859012</v>
      </c>
      <c r="AF41" s="8"/>
      <c r="AG41" s="8"/>
      <c r="AH41" t="s">
        <v>837</v>
      </c>
      <c r="AI41" s="8">
        <v>1.6180000000000001</v>
      </c>
      <c r="AJ41" s="8">
        <v>98.265998389124874</v>
      </c>
      <c r="AK41" s="8"/>
      <c r="AL41" s="8">
        <v>6.343</v>
      </c>
      <c r="AM41" s="8">
        <v>1.657</v>
      </c>
      <c r="AN41" s="8">
        <v>8</v>
      </c>
      <c r="AO41" s="8"/>
      <c r="AP41" s="8">
        <v>0.23699999999999999</v>
      </c>
      <c r="AQ41" s="8">
        <v>0.42599999999999999</v>
      </c>
      <c r="AR41" s="8"/>
      <c r="AS41" s="8">
        <v>3.3929999999999998</v>
      </c>
      <c r="AT41" s="8">
        <v>0.94399999999999995</v>
      </c>
      <c r="AU41" s="8">
        <v>5</v>
      </c>
      <c r="AV41" s="8"/>
      <c r="AW41" s="8">
        <v>7.3999999999999996E-2</v>
      </c>
      <c r="AX41" s="8">
        <v>0.14799999999999999</v>
      </c>
      <c r="AY41" s="8">
        <v>1.742</v>
      </c>
      <c r="AZ41" s="8">
        <v>3.5999999999999997E-2</v>
      </c>
      <c r="BA41" s="8">
        <v>2</v>
      </c>
      <c r="BB41" s="8" t="s">
        <v>19</v>
      </c>
      <c r="BC41" s="8">
        <v>0</v>
      </c>
      <c r="BD41" s="8">
        <v>0.49299999999999999</v>
      </c>
      <c r="BE41" s="8">
        <v>0.30099999999999999</v>
      </c>
      <c r="BF41" s="8">
        <v>0.79400000000000004</v>
      </c>
      <c r="BG41" s="8">
        <v>22</v>
      </c>
      <c r="BH41" s="8"/>
      <c r="BI41" s="8">
        <v>1.7390000000000001</v>
      </c>
      <c r="BJ41" s="8">
        <v>0.23899999999999999</v>
      </c>
      <c r="BK41" s="8">
        <v>2.1999999999999999E-2</v>
      </c>
      <c r="BL41" s="8">
        <v>2</v>
      </c>
      <c r="BM41" s="8">
        <v>15.794</v>
      </c>
      <c r="BN41" s="8"/>
      <c r="BO41">
        <f t="shared" si="49"/>
        <v>0.89999999999999991</v>
      </c>
      <c r="BP41" s="8">
        <f t="shared" si="50"/>
        <v>0.79400000000000004</v>
      </c>
      <c r="BQ41" s="8"/>
      <c r="BR41" s="39">
        <f t="shared" si="51"/>
        <v>1.0130429276940609</v>
      </c>
      <c r="BS41" s="39">
        <f t="shared" si="52"/>
        <v>1.2612328551158758</v>
      </c>
      <c r="BT41" s="39">
        <f t="shared" si="53"/>
        <v>1</v>
      </c>
      <c r="BU41" s="39">
        <f t="shared" si="54"/>
        <v>1.1481056257175659</v>
      </c>
      <c r="BV41" s="39">
        <v>1</v>
      </c>
      <c r="BW41" s="39">
        <f t="shared" si="55"/>
        <v>0.94938588363928189</v>
      </c>
      <c r="BX41" s="39">
        <f t="shared" si="56"/>
        <v>0.96816667930439892</v>
      </c>
      <c r="BY41" s="39">
        <f t="shared" si="57"/>
        <v>0.97562451802721695</v>
      </c>
      <c r="BZ41" s="39">
        <f t="shared" si="58"/>
        <v>0.65858076041016977</v>
      </c>
      <c r="CA41" s="39">
        <f t="shared" si="59"/>
        <v>0.92301521612250292</v>
      </c>
      <c r="CB41" s="39">
        <f t="shared" si="30"/>
        <v>1</v>
      </c>
      <c r="CC41" s="39">
        <f t="shared" si="31"/>
        <v>0.97562451802721695</v>
      </c>
      <c r="CD41" s="39">
        <f t="shared" si="32"/>
        <v>0.98781225901360847</v>
      </c>
      <c r="CE41" s="39"/>
      <c r="CF41" s="39">
        <f t="shared" si="60"/>
        <v>6.2655941794898489</v>
      </c>
      <c r="CG41" s="39">
        <f t="shared" si="61"/>
        <v>2.0582056665919293</v>
      </c>
      <c r="CH41" s="39">
        <f t="shared" si="62"/>
        <v>0.29713392322496057</v>
      </c>
      <c r="CI41" s="39">
        <f t="shared" si="63"/>
        <v>0.52275026470953823</v>
      </c>
      <c r="CJ41" s="39">
        <f t="shared" si="64"/>
        <v>1.7204726640904577</v>
      </c>
      <c r="CK41" s="39">
        <f t="shared" si="65"/>
        <v>0.93229718292596964</v>
      </c>
      <c r="CL41" s="39">
        <f t="shared" si="66"/>
        <v>3.4981396104984239</v>
      </c>
      <c r="CM41" s="39">
        <f t="shared" si="67"/>
        <v>0.23361759431094969</v>
      </c>
      <c r="CN41" s="39">
        <f t="shared" si="68"/>
        <v>7.2999325211016E-2</v>
      </c>
      <c r="CO41" s="39">
        <f t="shared" si="33"/>
        <v>15.601210411053094</v>
      </c>
      <c r="CP41" s="39"/>
      <c r="CQ41" s="39">
        <f t="shared" si="47"/>
        <v>0.56063608537401022</v>
      </c>
      <c r="CR41" s="39">
        <f t="shared" si="48"/>
        <v>2.9375035251244137</v>
      </c>
      <c r="CS41" s="39">
        <f t="shared" si="34"/>
        <v>6.0853559028139159E-2</v>
      </c>
      <c r="CT41" s="39">
        <f t="shared" si="35"/>
        <v>0.56639854487246222</v>
      </c>
      <c r="CU41" s="39">
        <f t="shared" si="36"/>
        <v>0.43360145512753778</v>
      </c>
      <c r="CV41" s="39">
        <f t="shared" si="37"/>
        <v>0.16189992304088907</v>
      </c>
      <c r="CW41" s="39">
        <f t="shared" si="38"/>
        <v>0.29713392322496057</v>
      </c>
      <c r="CX41" s="39">
        <f t="shared" si="39"/>
        <v>0.39878958894690442</v>
      </c>
      <c r="CY41" s="39">
        <f t="shared" si="40"/>
        <v>0.30407648782813501</v>
      </c>
      <c r="CZ41" s="39">
        <f t="shared" si="41"/>
        <v>0.10933688844070155</v>
      </c>
      <c r="DA41" s="39">
        <f t="shared" si="42"/>
        <v>0.86023633204522887</v>
      </c>
      <c r="DB41" s="39">
        <v>0.78020974589820424</v>
      </c>
      <c r="DC41" s="39">
        <v>0.20896260053991367</v>
      </c>
      <c r="DD41" s="39">
        <f t="shared" si="43"/>
        <v>1.8759502250352337E-2</v>
      </c>
      <c r="DE41" t="b">
        <f t="shared" si="44"/>
        <v>1</v>
      </c>
      <c r="DF41">
        <f t="shared" si="45"/>
        <v>3</v>
      </c>
      <c r="DH41" s="14">
        <f t="shared" si="69"/>
        <v>955.33328803436905</v>
      </c>
      <c r="DI41" s="14">
        <f t="shared" si="70"/>
        <v>960.80129029413149</v>
      </c>
      <c r="DJ41" s="14">
        <f t="shared" si="71"/>
        <v>966.26929255389371</v>
      </c>
      <c r="DK41" s="14">
        <f t="shared" si="72"/>
        <v>971.73729481365615</v>
      </c>
      <c r="DL41" s="14"/>
      <c r="DM41" s="15">
        <f t="shared" si="73"/>
        <v>6.9505082225799573</v>
      </c>
      <c r="DN41" s="15">
        <f t="shared" si="74"/>
        <v>965.99867140312142</v>
      </c>
    </row>
    <row r="42" spans="1:118" x14ac:dyDescent="0.2">
      <c r="A42" t="s">
        <v>1057</v>
      </c>
      <c r="B42">
        <v>15</v>
      </c>
      <c r="C42">
        <v>1.4970000350444934E-8</v>
      </c>
      <c r="D42">
        <v>1</v>
      </c>
      <c r="E42" s="8">
        <v>39.639999389648438</v>
      </c>
      <c r="F42" s="8">
        <v>1.909000039100647</v>
      </c>
      <c r="G42" s="8">
        <v>10.675000190734863</v>
      </c>
      <c r="H42" s="8">
        <v>25.981000900268555</v>
      </c>
      <c r="I42" s="8">
        <v>0.53100001811981201</v>
      </c>
      <c r="J42" s="8">
        <v>4.254000186920166</v>
      </c>
      <c r="K42" s="8">
        <v>10.024999618530273</v>
      </c>
      <c r="L42" s="8">
        <v>1.8049999475479126</v>
      </c>
      <c r="M42" s="8">
        <v>1.4600000381469727</v>
      </c>
      <c r="N42" s="8">
        <v>-0.21299999952316284</v>
      </c>
      <c r="O42" s="8">
        <v>9.6000000834465027E-2</v>
      </c>
      <c r="P42" s="8">
        <v>96.231002807617188</v>
      </c>
      <c r="Q42" s="8">
        <v>6.3770999908447266</v>
      </c>
      <c r="R42" s="8">
        <v>2.0241999626159668</v>
      </c>
      <c r="S42" s="8">
        <v>0.29960000514984131</v>
      </c>
      <c r="T42" s="8">
        <v>0.56300002336502075</v>
      </c>
      <c r="U42" s="8">
        <v>1.7280999422073364</v>
      </c>
      <c r="V42" s="8">
        <v>1.0200999975204468</v>
      </c>
      <c r="W42" s="8">
        <v>3.4955999851226807</v>
      </c>
      <c r="X42" s="8">
        <v>0.23100000619888306</v>
      </c>
      <c r="Y42" s="8">
        <v>7.2300001978874207E-2</v>
      </c>
      <c r="Z42" s="8">
        <v>-0.1088000014424324</v>
      </c>
      <c r="AA42" s="8">
        <v>2.6399999856948853E-2</v>
      </c>
      <c r="AB42">
        <v>23</v>
      </c>
      <c r="AD42" s="8">
        <f t="shared" si="46"/>
        <v>0.22590074660437523</v>
      </c>
      <c r="AE42" s="8">
        <f t="shared" si="29"/>
        <v>0.7740992533956248</v>
      </c>
      <c r="AF42" s="8"/>
      <c r="AG42" s="8"/>
      <c r="AH42" t="s">
        <v>837</v>
      </c>
      <c r="AI42" s="8">
        <v>1.839</v>
      </c>
      <c r="AJ42" s="8">
        <v>98.195999411463745</v>
      </c>
      <c r="AK42" s="8"/>
      <c r="AL42" s="8">
        <v>6.3769999999999998</v>
      </c>
      <c r="AM42" s="8">
        <v>1.623</v>
      </c>
      <c r="AN42" s="8">
        <v>8</v>
      </c>
      <c r="AO42" s="8"/>
      <c r="AP42" s="8">
        <v>0.23100000000000001</v>
      </c>
      <c r="AQ42" s="8">
        <v>0.40100000000000002</v>
      </c>
      <c r="AR42" s="8"/>
      <c r="AS42" s="8">
        <v>3.3479999999999999</v>
      </c>
      <c r="AT42" s="8">
        <v>1.02</v>
      </c>
      <c r="AU42" s="8">
        <v>5</v>
      </c>
      <c r="AV42" s="8"/>
      <c r="AW42" s="8">
        <v>7.1999999999999995E-2</v>
      </c>
      <c r="AX42" s="8">
        <v>0.14799999999999999</v>
      </c>
      <c r="AY42" s="8">
        <v>1.728</v>
      </c>
      <c r="AZ42" s="8">
        <v>5.1999999999999998E-2</v>
      </c>
      <c r="BA42" s="8">
        <v>2</v>
      </c>
      <c r="BB42" s="8" t="s">
        <v>19</v>
      </c>
      <c r="BC42" s="8">
        <v>0</v>
      </c>
      <c r="BD42" s="8">
        <v>0.51100000000000001</v>
      </c>
      <c r="BE42" s="8">
        <v>0.3</v>
      </c>
      <c r="BF42" s="8">
        <v>0.81099999999999994</v>
      </c>
      <c r="BG42" s="8">
        <v>22</v>
      </c>
      <c r="BH42" s="8"/>
      <c r="BI42" s="8">
        <v>1.974</v>
      </c>
      <c r="BJ42" s="8" t="s">
        <v>19</v>
      </c>
      <c r="BK42" s="8">
        <v>2.5999999999999999E-2</v>
      </c>
      <c r="BL42" s="8">
        <v>2</v>
      </c>
      <c r="BM42" s="8">
        <v>15.811</v>
      </c>
      <c r="BN42" s="8"/>
      <c r="BO42">
        <f t="shared" si="49"/>
        <v>0.86299999999999999</v>
      </c>
      <c r="BP42" s="8">
        <f t="shared" si="50"/>
        <v>0.81099999999999994</v>
      </c>
      <c r="BQ42" s="8"/>
      <c r="BR42" s="39">
        <f t="shared" si="51"/>
        <v>1.0119537031180823</v>
      </c>
      <c r="BS42" s="39">
        <f t="shared" si="52"/>
        <v>1.254508389524855</v>
      </c>
      <c r="BT42" s="39">
        <f t="shared" si="53"/>
        <v>1</v>
      </c>
      <c r="BU42" s="39">
        <f t="shared" si="54"/>
        <v>1.1574074074074074</v>
      </c>
      <c r="BV42" s="39">
        <v>1</v>
      </c>
      <c r="BW42" s="39">
        <f t="shared" si="55"/>
        <v>0.95223358817281745</v>
      </c>
      <c r="BX42" s="39">
        <f t="shared" si="56"/>
        <v>0.96703070032234706</v>
      </c>
      <c r="BY42" s="39">
        <f t="shared" si="57"/>
        <v>0.97577210588500551</v>
      </c>
      <c r="BZ42" s="39">
        <f t="shared" si="58"/>
        <v>0.65895084092345291</v>
      </c>
      <c r="CA42" s="39">
        <f t="shared" si="59"/>
        <v>0.92400869597559387</v>
      </c>
      <c r="CB42" s="39">
        <f t="shared" si="30"/>
        <v>1</v>
      </c>
      <c r="CC42" s="39">
        <f t="shared" si="31"/>
        <v>0.97577210588500551</v>
      </c>
      <c r="CD42" s="39">
        <f t="shared" si="32"/>
        <v>0.98788605294250276</v>
      </c>
      <c r="CE42" s="39"/>
      <c r="CF42" s="39">
        <f t="shared" si="60"/>
        <v>6.2998481391752676</v>
      </c>
      <c r="CG42" s="39">
        <f t="shared" si="61"/>
        <v>1.9996789114350491</v>
      </c>
      <c r="CH42" s="39">
        <f t="shared" si="62"/>
        <v>0.2959706665490302</v>
      </c>
      <c r="CI42" s="39">
        <f t="shared" si="63"/>
        <v>0.55617987088860721</v>
      </c>
      <c r="CJ42" s="39">
        <f t="shared" si="64"/>
        <v>1.7071658309973727</v>
      </c>
      <c r="CK42" s="39">
        <f t="shared" si="65"/>
        <v>1.007742560157131</v>
      </c>
      <c r="CL42" s="39">
        <f t="shared" si="66"/>
        <v>3.4532544719687164</v>
      </c>
      <c r="CM42" s="39">
        <f t="shared" si="67"/>
        <v>0.22820168435350827</v>
      </c>
      <c r="CN42" s="39">
        <f t="shared" si="68"/>
        <v>7.1424163582645181E-2</v>
      </c>
      <c r="CO42" s="39">
        <f t="shared" si="33"/>
        <v>15.619466299107327</v>
      </c>
      <c r="CP42" s="39"/>
      <c r="CQ42" s="39">
        <f t="shared" si="47"/>
        <v>0.55724156464487318</v>
      </c>
      <c r="CR42" s="39">
        <f t="shared" si="48"/>
        <v>2.8960129073238434</v>
      </c>
      <c r="CS42" s="39">
        <f t="shared" si="34"/>
        <v>6.0149930672316998E-2</v>
      </c>
      <c r="CT42" s="39">
        <f t="shared" si="35"/>
        <v>0.57496203479381691</v>
      </c>
      <c r="CU42" s="39">
        <f t="shared" si="36"/>
        <v>0.42503796520618309</v>
      </c>
      <c r="CV42" s="39">
        <f t="shared" si="37"/>
        <v>0.14976352530515857</v>
      </c>
      <c r="CW42" s="39">
        <f t="shared" si="38"/>
        <v>0.2959706665490302</v>
      </c>
      <c r="CX42" s="39">
        <f t="shared" si="39"/>
        <v>0.38053370089267258</v>
      </c>
      <c r="CY42" s="39">
        <f t="shared" si="40"/>
        <v>0.32349563255829672</v>
      </c>
      <c r="CZ42" s="39">
        <f t="shared" si="41"/>
        <v>0.11634211916515513</v>
      </c>
      <c r="DA42" s="39">
        <f t="shared" si="42"/>
        <v>0.85358291549868637</v>
      </c>
      <c r="DB42" s="39">
        <v>0.78020974589820424</v>
      </c>
      <c r="DC42" s="39">
        <v>0.20896260053991367</v>
      </c>
      <c r="DD42" s="39">
        <f t="shared" si="43"/>
        <v>2.0832610053755408E-2</v>
      </c>
      <c r="DE42" t="b">
        <f t="shared" si="44"/>
        <v>1</v>
      </c>
      <c r="DF42">
        <f t="shared" si="45"/>
        <v>3</v>
      </c>
      <c r="DH42" s="14">
        <f t="shared" si="69"/>
        <v>959.67141844875903</v>
      </c>
      <c r="DI42" s="14">
        <f t="shared" si="70"/>
        <v>964.75176714565976</v>
      </c>
      <c r="DJ42" s="14">
        <f t="shared" si="71"/>
        <v>969.83211584256048</v>
      </c>
      <c r="DK42" s="14">
        <f t="shared" si="72"/>
        <v>974.91246453946098</v>
      </c>
      <c r="DL42" s="14"/>
      <c r="DM42" s="15">
        <f t="shared" si="73"/>
        <v>6.6517258119583147</v>
      </c>
      <c r="DN42" s="15">
        <f t="shared" si="74"/>
        <v>968.06276152517864</v>
      </c>
    </row>
    <row r="43" spans="1:118" x14ac:dyDescent="0.2">
      <c r="A43" t="s">
        <v>1058</v>
      </c>
      <c r="B43">
        <v>15</v>
      </c>
      <c r="C43">
        <v>1.4970000350444934E-8</v>
      </c>
      <c r="D43">
        <v>1</v>
      </c>
      <c r="E43" s="8">
        <v>39.881000518798828</v>
      </c>
      <c r="F43" s="8">
        <v>2.0750000476837158</v>
      </c>
      <c r="G43" s="8">
        <v>10.444000244140625</v>
      </c>
      <c r="H43" s="8">
        <v>25.809999465942383</v>
      </c>
      <c r="I43" s="8">
        <v>0.57200002670288086</v>
      </c>
      <c r="J43" s="8">
        <v>4.564000129699707</v>
      </c>
      <c r="K43" s="8">
        <v>9.9230003356933594</v>
      </c>
      <c r="L43" s="8">
        <v>1.8459999561309814</v>
      </c>
      <c r="M43" s="8">
        <v>1.440000057220459</v>
      </c>
      <c r="N43" s="8">
        <v>0.52100002765655518</v>
      </c>
      <c r="O43" s="8">
        <v>9.0999998152256012E-2</v>
      </c>
      <c r="P43" s="8">
        <v>96.926986694335938</v>
      </c>
      <c r="Q43" s="8">
        <v>6.3892998695373535</v>
      </c>
      <c r="R43" s="8">
        <v>1.9723000526428223</v>
      </c>
      <c r="S43" s="8">
        <v>0.29440000653266907</v>
      </c>
      <c r="T43" s="8">
        <v>0.57340002059936523</v>
      </c>
      <c r="U43" s="8">
        <v>1.7034000158309937</v>
      </c>
      <c r="V43" s="8">
        <v>1.089900016784668</v>
      </c>
      <c r="W43" s="8">
        <v>3.4581999778747559</v>
      </c>
      <c r="X43" s="8">
        <v>0.25</v>
      </c>
      <c r="Y43" s="8">
        <v>7.7600002288818359E-2</v>
      </c>
      <c r="Z43" s="8">
        <v>0.26080000400543213</v>
      </c>
      <c r="AA43" s="8">
        <v>2.4299999698996544E-2</v>
      </c>
      <c r="AB43">
        <v>23</v>
      </c>
      <c r="AD43" s="8">
        <f t="shared" si="46"/>
        <v>0.23963853434719462</v>
      </c>
      <c r="AE43" s="8">
        <f t="shared" si="29"/>
        <v>0.76036146565280538</v>
      </c>
      <c r="AF43" s="8"/>
      <c r="AG43" s="8"/>
      <c r="AH43" t="s">
        <v>837</v>
      </c>
      <c r="AI43" s="8">
        <v>1.601</v>
      </c>
      <c r="AJ43" s="8">
        <v>98.527001315176491</v>
      </c>
      <c r="AK43" s="8"/>
      <c r="AL43" s="8">
        <v>6.3890000000000002</v>
      </c>
      <c r="AM43" s="8">
        <v>1.611</v>
      </c>
      <c r="AN43" s="8">
        <v>8</v>
      </c>
      <c r="AO43" s="8"/>
      <c r="AP43" s="8">
        <v>0.25</v>
      </c>
      <c r="AQ43" s="8">
        <v>0.36099999999999999</v>
      </c>
      <c r="AR43" s="8"/>
      <c r="AS43" s="8">
        <v>3.298</v>
      </c>
      <c r="AT43" s="8">
        <v>1.0900000000000001</v>
      </c>
      <c r="AU43" s="8">
        <v>4.9989999999999997</v>
      </c>
      <c r="AV43" s="8"/>
      <c r="AW43" s="8">
        <v>7.8E-2</v>
      </c>
      <c r="AX43" s="8">
        <v>0.16</v>
      </c>
      <c r="AY43" s="8">
        <v>1.7030000000000001</v>
      </c>
      <c r="AZ43" s="8">
        <v>5.8999999999999997E-2</v>
      </c>
      <c r="BA43" s="8">
        <v>2</v>
      </c>
      <c r="BB43" s="8" t="s">
        <v>19</v>
      </c>
      <c r="BC43" s="8">
        <v>0</v>
      </c>
      <c r="BD43" s="8">
        <v>0.51400000000000001</v>
      </c>
      <c r="BE43" s="8">
        <v>0.29399999999999998</v>
      </c>
      <c r="BF43" s="8">
        <v>0.80800000000000005</v>
      </c>
      <c r="BG43" s="8">
        <v>22</v>
      </c>
      <c r="BH43" s="8"/>
      <c r="BI43" s="8">
        <v>1.7110000000000001</v>
      </c>
      <c r="BJ43" s="8">
        <v>0.26400000000000001</v>
      </c>
      <c r="BK43" s="8">
        <v>2.5000000000000001E-2</v>
      </c>
      <c r="BL43" s="8">
        <v>2</v>
      </c>
      <c r="BM43" s="8">
        <v>15.806999999999999</v>
      </c>
      <c r="BN43" s="8"/>
      <c r="BO43">
        <f t="shared" si="49"/>
        <v>0.86099999999999999</v>
      </c>
      <c r="BP43" s="8">
        <f t="shared" si="50"/>
        <v>0.80800000000000005</v>
      </c>
      <c r="BQ43" s="8"/>
      <c r="BR43" s="39">
        <f t="shared" si="51"/>
        <v>1.0122097804770041</v>
      </c>
      <c r="BS43" s="39">
        <f t="shared" si="52"/>
        <v>1.2521521364845829</v>
      </c>
      <c r="BT43" s="39">
        <f t="shared" si="53"/>
        <v>1.0000666711114075</v>
      </c>
      <c r="BU43" s="39">
        <f t="shared" si="54"/>
        <v>1.1743981209630063</v>
      </c>
      <c r="BV43" s="39">
        <v>1</v>
      </c>
      <c r="BW43" s="39">
        <f t="shared" si="55"/>
        <v>0.95675469700230609</v>
      </c>
      <c r="BX43" s="39">
        <f t="shared" si="56"/>
        <v>0.96695589432569684</v>
      </c>
      <c r="BY43" s="39">
        <f t="shared" si="57"/>
        <v>0.97462941732823349</v>
      </c>
      <c r="BZ43" s="39">
        <f t="shared" si="58"/>
        <v>0.65920061033368138</v>
      </c>
      <c r="CA43" s="39">
        <f t="shared" si="59"/>
        <v>0.92482173961141834</v>
      </c>
      <c r="CB43" s="39">
        <f t="shared" si="30"/>
        <v>1</v>
      </c>
      <c r="CC43" s="39">
        <f t="shared" si="31"/>
        <v>0.97462941732823349</v>
      </c>
      <c r="CD43" s="39">
        <f t="shared" si="32"/>
        <v>0.98731470866411675</v>
      </c>
      <c r="CE43" s="39"/>
      <c r="CF43" s="39">
        <f t="shared" si="60"/>
        <v>6.308249739259951</v>
      </c>
      <c r="CG43" s="39">
        <f t="shared" si="61"/>
        <v>1.9472808518732703</v>
      </c>
      <c r="CH43" s="39">
        <f t="shared" si="62"/>
        <v>0.29066545668051624</v>
      </c>
      <c r="CI43" s="39">
        <f t="shared" si="63"/>
        <v>0.56612627428606088</v>
      </c>
      <c r="CJ43" s="39">
        <f t="shared" si="64"/>
        <v>1.6817918903686293</v>
      </c>
      <c r="CK43" s="39">
        <f t="shared" si="65"/>
        <v>1.0760743175447705</v>
      </c>
      <c r="CL43" s="39">
        <f t="shared" si="66"/>
        <v>3.4143317036576697</v>
      </c>
      <c r="CM43" s="39">
        <f t="shared" si="67"/>
        <v>0.24682867716602919</v>
      </c>
      <c r="CN43" s="39">
        <f t="shared" si="68"/>
        <v>7.6615623652119491E-2</v>
      </c>
      <c r="CO43" s="39">
        <f t="shared" si="33"/>
        <v>15.607964534489016</v>
      </c>
      <c r="CP43" s="39"/>
      <c r="CQ43" s="39">
        <f t="shared" si="47"/>
        <v>0.58352340145062964</v>
      </c>
      <c r="CR43" s="39">
        <f t="shared" si="48"/>
        <v>2.8308083022070401</v>
      </c>
      <c r="CS43" s="39">
        <f t="shared" si="34"/>
        <v>6.9380913153807455E-2</v>
      </c>
      <c r="CT43" s="39">
        <f t="shared" si="35"/>
        <v>0.57706243481498776</v>
      </c>
      <c r="CU43" s="39">
        <f t="shared" si="36"/>
        <v>0.42293756518501224</v>
      </c>
      <c r="CV43" s="39">
        <f t="shared" si="37"/>
        <v>0.12776529556661043</v>
      </c>
      <c r="CW43" s="39">
        <f t="shared" si="38"/>
        <v>0.29066545668051624</v>
      </c>
      <c r="CX43" s="39">
        <f t="shared" si="39"/>
        <v>0.39203546551098611</v>
      </c>
      <c r="CY43" s="39">
        <f t="shared" si="40"/>
        <v>0.31729907780849764</v>
      </c>
      <c r="CZ43" s="39">
        <f t="shared" si="41"/>
        <v>0.12441359823878162</v>
      </c>
      <c r="DA43" s="39">
        <f t="shared" si="42"/>
        <v>0.84089594518431465</v>
      </c>
      <c r="DB43" s="39">
        <v>0.78020974589820424</v>
      </c>
      <c r="DC43" s="39">
        <v>0.20896260053991367</v>
      </c>
      <c r="DD43" s="39">
        <f t="shared" si="43"/>
        <v>2.2809361021490334E-2</v>
      </c>
      <c r="DE43" t="b">
        <f t="shared" si="44"/>
        <v>1</v>
      </c>
      <c r="DF43">
        <f t="shared" si="45"/>
        <v>3</v>
      </c>
      <c r="DH43" s="14">
        <f t="shared" si="69"/>
        <v>972.00382900764237</v>
      </c>
      <c r="DI43" s="14">
        <f t="shared" si="70"/>
        <v>976.35448776646433</v>
      </c>
      <c r="DJ43" s="14">
        <f t="shared" si="71"/>
        <v>980.70514652528607</v>
      </c>
      <c r="DK43" s="14">
        <f t="shared" si="72"/>
        <v>985.05580528410803</v>
      </c>
      <c r="DL43" s="14"/>
      <c r="DM43" s="15">
        <f t="shared" si="73"/>
        <v>6.3906692647933969</v>
      </c>
      <c r="DN43" s="15">
        <f t="shared" si="74"/>
        <v>978.05415642514015</v>
      </c>
    </row>
    <row r="44" spans="1:118" x14ac:dyDescent="0.2">
      <c r="A44" t="s">
        <v>1059</v>
      </c>
      <c r="B44">
        <v>15</v>
      </c>
      <c r="C44">
        <v>1.4970000350444934E-8</v>
      </c>
      <c r="D44">
        <v>1</v>
      </c>
      <c r="E44" s="8">
        <v>39.816001892089844</v>
      </c>
      <c r="F44" s="8">
        <v>2.0309998989105225</v>
      </c>
      <c r="G44" s="8">
        <v>10.467000007629395</v>
      </c>
      <c r="H44" s="8">
        <v>25.669000625610352</v>
      </c>
      <c r="I44" s="8">
        <v>0.55299997329711914</v>
      </c>
      <c r="J44" s="8">
        <v>4.5139999389648438</v>
      </c>
      <c r="K44" s="8">
        <v>9.8719997406005859</v>
      </c>
      <c r="L44" s="8">
        <v>1.7640000581741333</v>
      </c>
      <c r="M44" s="8">
        <v>1.4450000524520874</v>
      </c>
      <c r="N44" s="8">
        <v>-0.18199999630451202</v>
      </c>
      <c r="O44" s="8">
        <v>9.4999998807907104E-2</v>
      </c>
      <c r="P44" s="8">
        <v>96.099998474121094</v>
      </c>
      <c r="Q44" s="8">
        <v>6.4008998870849609</v>
      </c>
      <c r="R44" s="8">
        <v>1.9833999872207642</v>
      </c>
      <c r="S44" s="8">
        <v>0.29640001058578491</v>
      </c>
      <c r="T44" s="8">
        <v>0.54989999532699585</v>
      </c>
      <c r="U44" s="8">
        <v>1.7006000280380249</v>
      </c>
      <c r="V44" s="8">
        <v>1.0817999839782715</v>
      </c>
      <c r="W44" s="8">
        <v>3.451200008392334</v>
      </c>
      <c r="X44" s="8">
        <v>0.24549999833106995</v>
      </c>
      <c r="Y44" s="8">
        <v>7.5300000607967377E-2</v>
      </c>
      <c r="Z44" s="8">
        <v>-9.2900000512599945E-2</v>
      </c>
      <c r="AA44" s="8">
        <v>2.6000000536441803E-2</v>
      </c>
      <c r="AB44">
        <v>23</v>
      </c>
      <c r="AD44" s="8">
        <f t="shared" si="46"/>
        <v>0.2386498975951965</v>
      </c>
      <c r="AE44" s="8">
        <f t="shared" si="29"/>
        <v>0.7613501024048035</v>
      </c>
      <c r="AF44" s="8"/>
      <c r="AG44" s="8"/>
      <c r="AH44" t="s">
        <v>837</v>
      </c>
      <c r="AI44" s="8">
        <v>1.841</v>
      </c>
      <c r="AJ44" s="8">
        <v>98.046001587629334</v>
      </c>
      <c r="AK44" s="8"/>
      <c r="AL44" s="8">
        <v>6.4009999999999998</v>
      </c>
      <c r="AM44" s="8">
        <v>1.599</v>
      </c>
      <c r="AN44" s="8">
        <v>8</v>
      </c>
      <c r="AO44" s="8"/>
      <c r="AP44" s="8">
        <v>0.246</v>
      </c>
      <c r="AQ44" s="8">
        <v>0.38400000000000001</v>
      </c>
      <c r="AR44" s="8"/>
      <c r="AS44" s="8">
        <v>3.2879999999999998</v>
      </c>
      <c r="AT44" s="8">
        <v>1.0820000000000001</v>
      </c>
      <c r="AU44" s="8">
        <v>5</v>
      </c>
      <c r="AV44" s="8"/>
      <c r="AW44" s="8">
        <v>7.4999999999999997E-2</v>
      </c>
      <c r="AX44" s="8">
        <v>0.16300000000000001</v>
      </c>
      <c r="AY44" s="8">
        <v>1.7</v>
      </c>
      <c r="AZ44" s="8">
        <v>6.0999999999999999E-2</v>
      </c>
      <c r="BA44" s="8">
        <v>1.9989999999999999</v>
      </c>
      <c r="BB44" s="8" t="s">
        <v>19</v>
      </c>
      <c r="BC44" s="8">
        <v>0</v>
      </c>
      <c r="BD44" s="8">
        <v>0.48799999999999999</v>
      </c>
      <c r="BE44" s="8">
        <v>0.29599999999999999</v>
      </c>
      <c r="BF44" s="8">
        <v>0.78400000000000003</v>
      </c>
      <c r="BG44" s="8">
        <v>21.999999999999996</v>
      </c>
      <c r="BH44" s="8"/>
      <c r="BI44" s="8">
        <v>1.974</v>
      </c>
      <c r="BJ44" s="8" t="s">
        <v>19</v>
      </c>
      <c r="BK44" s="8">
        <v>2.5999999999999999E-2</v>
      </c>
      <c r="BL44" s="8">
        <v>2</v>
      </c>
      <c r="BM44" s="8">
        <v>15.783000000000001</v>
      </c>
      <c r="BN44" s="8"/>
      <c r="BO44">
        <f t="shared" si="49"/>
        <v>0.876</v>
      </c>
      <c r="BP44" s="8">
        <f t="shared" si="50"/>
        <v>0.78400000000000003</v>
      </c>
      <c r="BQ44" s="8"/>
      <c r="BR44" s="39">
        <f t="shared" si="51"/>
        <v>1.0137489704112019</v>
      </c>
      <c r="BS44" s="39">
        <f t="shared" si="52"/>
        <v>1.2498047180128105</v>
      </c>
      <c r="BT44" s="39">
        <f t="shared" si="53"/>
        <v>1.0000666711114072</v>
      </c>
      <c r="BU44" s="39">
        <f t="shared" si="54"/>
        <v>1.1764705882352942</v>
      </c>
      <c r="BV44" s="39">
        <v>1</v>
      </c>
      <c r="BW44" s="39">
        <f t="shared" si="55"/>
        <v>0.9541643452563715</v>
      </c>
      <c r="BX44" s="39">
        <f t="shared" si="56"/>
        <v>0.9685792885625748</v>
      </c>
      <c r="BY44" s="39">
        <f t="shared" si="57"/>
        <v>0.97460732640949399</v>
      </c>
      <c r="BZ44" s="39">
        <f t="shared" si="58"/>
        <v>0.65898099725662429</v>
      </c>
      <c r="CA44" s="39">
        <f t="shared" si="59"/>
        <v>0.92497391286103625</v>
      </c>
      <c r="CB44" s="39">
        <f t="shared" si="30"/>
        <v>1</v>
      </c>
      <c r="CC44" s="39">
        <f t="shared" si="31"/>
        <v>0.97460732640949399</v>
      </c>
      <c r="CD44" s="39">
        <f t="shared" si="32"/>
        <v>0.98730366320474694</v>
      </c>
      <c r="CE44" s="39"/>
      <c r="CF44" s="39">
        <f t="shared" si="60"/>
        <v>6.3196319063258333</v>
      </c>
      <c r="CG44" s="39">
        <f t="shared" si="61"/>
        <v>1.9582180729833087</v>
      </c>
      <c r="CH44" s="39">
        <f t="shared" si="62"/>
        <v>0.29263681622527121</v>
      </c>
      <c r="CI44" s="39">
        <f t="shared" si="63"/>
        <v>0.5429182797826162</v>
      </c>
      <c r="CJ44" s="39">
        <f t="shared" si="64"/>
        <v>1.6790086373280373</v>
      </c>
      <c r="CK44" s="39">
        <f t="shared" si="65"/>
        <v>1.068065087036584</v>
      </c>
      <c r="CL44" s="39">
        <f t="shared" si="66"/>
        <v>3.4073824107380046</v>
      </c>
      <c r="CM44" s="39">
        <f t="shared" si="67"/>
        <v>0.24238304766902463</v>
      </c>
      <c r="CN44" s="39">
        <f t="shared" si="68"/>
        <v>7.4343966439565867E-2</v>
      </c>
      <c r="CO44" s="39">
        <f t="shared" si="33"/>
        <v>15.584588224528247</v>
      </c>
      <c r="CP44" s="39"/>
      <c r="CQ44" s="39">
        <f t="shared" si="47"/>
        <v>0.58403149258164078</v>
      </c>
      <c r="CR44" s="39">
        <f t="shared" si="48"/>
        <v>2.8233509181563639</v>
      </c>
      <c r="CS44" s="39">
        <f t="shared" si="34"/>
        <v>7.0024491192318905E-2</v>
      </c>
      <c r="CT44" s="39">
        <f t="shared" si="35"/>
        <v>0.57990797658145832</v>
      </c>
      <c r="CU44" s="39">
        <f t="shared" si="36"/>
        <v>0.42009202341854168</v>
      </c>
      <c r="CV44" s="39">
        <f t="shared" si="37"/>
        <v>0.13892498965457101</v>
      </c>
      <c r="CW44" s="39">
        <f t="shared" si="38"/>
        <v>0.29263681622527121</v>
      </c>
      <c r="CX44" s="39">
        <f t="shared" si="39"/>
        <v>0.41541177547175634</v>
      </c>
      <c r="CY44" s="39">
        <f t="shared" si="40"/>
        <v>0.29195140830297239</v>
      </c>
      <c r="CZ44" s="39">
        <f t="shared" si="41"/>
        <v>0.1254834357398219</v>
      </c>
      <c r="DA44" s="39">
        <f t="shared" si="42"/>
        <v>0.83950431866401865</v>
      </c>
      <c r="DB44" s="39">
        <v>0.78020974589820424</v>
      </c>
      <c r="DC44" s="39">
        <v>0.20896260053991367</v>
      </c>
      <c r="DD44" s="39">
        <f t="shared" si="43"/>
        <v>2.3314123748361646E-2</v>
      </c>
      <c r="DE44" t="b">
        <f t="shared" si="44"/>
        <v>1</v>
      </c>
      <c r="DF44">
        <f t="shared" si="45"/>
        <v>3</v>
      </c>
      <c r="DH44" s="14">
        <f t="shared" si="69"/>
        <v>960.54489238209896</v>
      </c>
      <c r="DI44" s="14">
        <f t="shared" si="70"/>
        <v>965.27992485312086</v>
      </c>
      <c r="DJ44" s="14">
        <f t="shared" si="71"/>
        <v>970.01495732414321</v>
      </c>
      <c r="DK44" s="14">
        <f t="shared" si="72"/>
        <v>974.74998979516533</v>
      </c>
      <c r="DL44" s="14"/>
      <c r="DM44" s="15">
        <f t="shared" si="73"/>
        <v>6.4465019357204447</v>
      </c>
      <c r="DN44" s="15">
        <f t="shared" si="74"/>
        <v>967.3941260171315</v>
      </c>
    </row>
    <row r="45" spans="1:118" x14ac:dyDescent="0.2">
      <c r="A45" t="s">
        <v>1060</v>
      </c>
      <c r="B45">
        <v>15</v>
      </c>
      <c r="C45">
        <v>1.4979999463093918E-8</v>
      </c>
      <c r="D45">
        <v>1</v>
      </c>
      <c r="E45" s="8">
        <v>39.803001403808594</v>
      </c>
      <c r="F45" s="8">
        <v>2.0929999351501465</v>
      </c>
      <c r="G45" s="8">
        <v>10.416999816894531</v>
      </c>
      <c r="H45" s="8">
        <v>26.156000137329102</v>
      </c>
      <c r="I45" s="8">
        <v>0.58799999952316284</v>
      </c>
      <c r="J45" s="8">
        <v>4.4559998512268066</v>
      </c>
      <c r="K45" s="8">
        <v>9.9079999923706055</v>
      </c>
      <c r="L45" s="8">
        <v>1.875</v>
      </c>
      <c r="M45" s="8">
        <v>1.4170000553131104</v>
      </c>
      <c r="N45" s="8">
        <v>-0.17399999499320984</v>
      </c>
      <c r="O45" s="8">
        <v>8.7999999523162842E-2</v>
      </c>
      <c r="P45" s="8">
        <v>96.680000305175781</v>
      </c>
      <c r="Q45" s="8">
        <v>6.3784999847412109</v>
      </c>
      <c r="R45" s="8">
        <v>1.9677000045776367</v>
      </c>
      <c r="S45" s="8">
        <v>0.28970000147819519</v>
      </c>
      <c r="T45" s="8">
        <v>0.58259999752044678</v>
      </c>
      <c r="U45" s="8">
        <v>1.7013000249862671</v>
      </c>
      <c r="V45" s="8">
        <v>1.0643999576568604</v>
      </c>
      <c r="W45" s="8">
        <v>3.5055000782012939</v>
      </c>
      <c r="X45" s="8">
        <v>0.25220000743865967</v>
      </c>
      <c r="Y45" s="8">
        <v>7.980000227689743E-2</v>
      </c>
      <c r="Z45" s="8">
        <v>-8.8600002229213715E-2</v>
      </c>
      <c r="AA45" s="8">
        <v>2.4000000208616257E-2</v>
      </c>
      <c r="AB45">
        <v>23</v>
      </c>
      <c r="AD45" s="8">
        <f t="shared" si="46"/>
        <v>0.23291536998729623</v>
      </c>
      <c r="AE45" s="8">
        <f t="shared" si="29"/>
        <v>0.76708463001270377</v>
      </c>
      <c r="AF45" s="8"/>
      <c r="AG45" s="8"/>
      <c r="AH45" t="s">
        <v>837</v>
      </c>
      <c r="AI45" s="8">
        <v>1.849</v>
      </c>
      <c r="AJ45" s="8">
        <v>98.631001054286955</v>
      </c>
      <c r="AK45" s="8"/>
      <c r="AL45" s="8">
        <v>6.3789999999999996</v>
      </c>
      <c r="AM45" s="8">
        <v>1.621</v>
      </c>
      <c r="AN45" s="8">
        <v>8</v>
      </c>
      <c r="AO45" s="8"/>
      <c r="AP45" s="8">
        <v>0.252</v>
      </c>
      <c r="AQ45" s="8">
        <v>0.34599999999999997</v>
      </c>
      <c r="AR45" s="8"/>
      <c r="AS45" s="8">
        <v>3.3370000000000002</v>
      </c>
      <c r="AT45" s="8">
        <v>1.0649999999999999</v>
      </c>
      <c r="AU45" s="8">
        <v>5</v>
      </c>
      <c r="AV45" s="8"/>
      <c r="AW45" s="8">
        <v>0.08</v>
      </c>
      <c r="AX45" s="8">
        <v>0.16800000000000001</v>
      </c>
      <c r="AY45" s="8">
        <v>1.7010000000000001</v>
      </c>
      <c r="AZ45" s="8">
        <v>5.0999999999999997E-2</v>
      </c>
      <c r="BA45" s="8">
        <v>2</v>
      </c>
      <c r="BB45" s="8" t="s">
        <v>19</v>
      </c>
      <c r="BC45" s="8">
        <v>0</v>
      </c>
      <c r="BD45" s="8">
        <v>0.53200000000000003</v>
      </c>
      <c r="BE45" s="8">
        <v>0.28999999999999998</v>
      </c>
      <c r="BF45" s="8">
        <v>0.82200000000000006</v>
      </c>
      <c r="BG45" s="8">
        <v>22</v>
      </c>
      <c r="BH45" s="8"/>
      <c r="BI45" s="8">
        <v>1.976</v>
      </c>
      <c r="BJ45" s="8" t="s">
        <v>19</v>
      </c>
      <c r="BK45" s="8">
        <v>2.4E-2</v>
      </c>
      <c r="BL45" s="8">
        <v>2</v>
      </c>
      <c r="BM45" s="8">
        <v>15.821999999999999</v>
      </c>
      <c r="BN45" s="8"/>
      <c r="BO45">
        <f t="shared" si="49"/>
        <v>0.85</v>
      </c>
      <c r="BP45" s="8">
        <f t="shared" si="50"/>
        <v>0.82200000000000006</v>
      </c>
      <c r="BQ45" s="8"/>
      <c r="BR45" s="39">
        <f t="shared" si="51"/>
        <v>1.0112501580078372</v>
      </c>
      <c r="BS45" s="39">
        <f t="shared" si="52"/>
        <v>1.254115065057219</v>
      </c>
      <c r="BT45" s="39">
        <f t="shared" si="53"/>
        <v>1</v>
      </c>
      <c r="BU45" s="39">
        <f t="shared" si="54"/>
        <v>1.1757789535567313</v>
      </c>
      <c r="BV45" s="39">
        <v>1</v>
      </c>
      <c r="BW45" s="39">
        <f t="shared" si="55"/>
        <v>0.95852004627711995</v>
      </c>
      <c r="BX45" s="39">
        <f t="shared" si="56"/>
        <v>0.96572947995000979</v>
      </c>
      <c r="BY45" s="39">
        <f t="shared" si="57"/>
        <v>0.97370248659114811</v>
      </c>
      <c r="BZ45" s="39">
        <f t="shared" si="58"/>
        <v>0.65935998128402973</v>
      </c>
      <c r="CA45" s="39">
        <f t="shared" si="59"/>
        <v>0.92379347656084143</v>
      </c>
      <c r="CB45" s="39">
        <f t="shared" si="30"/>
        <v>1</v>
      </c>
      <c r="CC45" s="39">
        <f t="shared" si="31"/>
        <v>0.97370248659114811</v>
      </c>
      <c r="CD45" s="39">
        <f t="shared" si="32"/>
        <v>0.98685124329557405</v>
      </c>
      <c r="CE45" s="39"/>
      <c r="CF45" s="39">
        <f t="shared" si="60"/>
        <v>6.2946306403026639</v>
      </c>
      <c r="CG45" s="39">
        <f t="shared" si="61"/>
        <v>1.9418271959501476</v>
      </c>
      <c r="CH45" s="39">
        <f t="shared" si="62"/>
        <v>0.28589080664148658</v>
      </c>
      <c r="CI45" s="39">
        <f t="shared" si="63"/>
        <v>0.57493953189705127</v>
      </c>
      <c r="CJ45" s="39">
        <f t="shared" si="64"/>
        <v>1.6789300448764888</v>
      </c>
      <c r="CK45" s="39">
        <f t="shared" si="65"/>
        <v>1.0504044215774291</v>
      </c>
      <c r="CL45" s="39">
        <f t="shared" si="66"/>
        <v>3.459407110545679</v>
      </c>
      <c r="CM45" s="39">
        <f t="shared" si="67"/>
        <v>0.24888389089999433</v>
      </c>
      <c r="CN45" s="39">
        <f t="shared" si="68"/>
        <v>7.8750731461945875E-2</v>
      </c>
      <c r="CO45" s="39">
        <f t="shared" si="33"/>
        <v>15.613664374152886</v>
      </c>
      <c r="CP45" s="39"/>
      <c r="CQ45" s="39">
        <f t="shared" si="47"/>
        <v>0.6048428084035935</v>
      </c>
      <c r="CR45" s="39">
        <f t="shared" si="48"/>
        <v>2.8545643021420855</v>
      </c>
      <c r="CS45" s="39">
        <f t="shared" si="34"/>
        <v>7.3903990737861136E-2</v>
      </c>
      <c r="CT45" s="39">
        <f t="shared" si="35"/>
        <v>0.57365766007566599</v>
      </c>
      <c r="CU45" s="39">
        <f t="shared" si="36"/>
        <v>0.42634233992433401</v>
      </c>
      <c r="CV45" s="39">
        <f t="shared" si="37"/>
        <v>0.11822891812640535</v>
      </c>
      <c r="CW45" s="39">
        <f t="shared" si="38"/>
        <v>0.28589080664148658</v>
      </c>
      <c r="CX45" s="39">
        <f t="shared" si="39"/>
        <v>0.38633562584711223</v>
      </c>
      <c r="CY45" s="39">
        <f t="shared" si="40"/>
        <v>0.32777356751140108</v>
      </c>
      <c r="CZ45" s="39">
        <f t="shared" si="41"/>
        <v>0.12358298219282504</v>
      </c>
      <c r="DA45" s="39">
        <f t="shared" si="42"/>
        <v>0.83946502243824439</v>
      </c>
      <c r="DB45" s="39">
        <v>0.78020974589820424</v>
      </c>
      <c r="DC45" s="39">
        <v>0.20896260053991367</v>
      </c>
      <c r="DD45" s="39">
        <f t="shared" si="43"/>
        <v>2.2381612995709316E-2</v>
      </c>
      <c r="DE45" t="b">
        <f t="shared" si="44"/>
        <v>1</v>
      </c>
      <c r="DF45">
        <f t="shared" si="45"/>
        <v>3</v>
      </c>
      <c r="DH45" s="14">
        <f t="shared" si="69"/>
        <v>981.39940755922964</v>
      </c>
      <c r="DI45" s="14">
        <f t="shared" si="70"/>
        <v>985.42212716083498</v>
      </c>
      <c r="DJ45" s="14">
        <f t="shared" si="71"/>
        <v>989.44484676244053</v>
      </c>
      <c r="DK45" s="14">
        <f t="shared" si="72"/>
        <v>993.46756636404609</v>
      </c>
      <c r="DL45" s="14"/>
      <c r="DM45" s="15">
        <f t="shared" si="73"/>
        <v>6.3675310230255135</v>
      </c>
      <c r="DN45" s="15">
        <f t="shared" si="74"/>
        <v>986.90060141135802</v>
      </c>
    </row>
    <row r="46" spans="1:118" x14ac:dyDescent="0.2">
      <c r="A46" t="s">
        <v>1061</v>
      </c>
      <c r="B46">
        <v>15</v>
      </c>
      <c r="C46">
        <v>1.4970000350444934E-8</v>
      </c>
      <c r="D46">
        <v>1</v>
      </c>
      <c r="E46" s="8">
        <v>39.791000366210938</v>
      </c>
      <c r="F46" s="8">
        <v>1.6390000581741333</v>
      </c>
      <c r="G46" s="8">
        <v>10.744999885559082</v>
      </c>
      <c r="H46" s="8">
        <v>26.01099967956543</v>
      </c>
      <c r="I46" s="8">
        <v>0.52799999713897705</v>
      </c>
      <c r="J46" s="8">
        <v>4.4679999351501465</v>
      </c>
      <c r="K46" s="8">
        <v>10.020000457763672</v>
      </c>
      <c r="L46" s="8">
        <v>1.9099999666213989</v>
      </c>
      <c r="M46" s="8">
        <v>1.437999963760376</v>
      </c>
      <c r="N46" s="8">
        <v>-0.17800000309944153</v>
      </c>
      <c r="O46" s="8">
        <v>9.7000002861022949E-2</v>
      </c>
      <c r="P46" s="8">
        <v>96.522003173828125</v>
      </c>
      <c r="Q46" s="8">
        <v>6.3814997673034668</v>
      </c>
      <c r="R46" s="8">
        <v>2.0311999320983887</v>
      </c>
      <c r="S46" s="8">
        <v>0.29420000314712524</v>
      </c>
      <c r="T46" s="8">
        <v>0.59409999847412109</v>
      </c>
      <c r="U46" s="8">
        <v>1.7218999862670898</v>
      </c>
      <c r="V46" s="8">
        <v>1.0683000087738037</v>
      </c>
      <c r="W46" s="8">
        <v>3.488800048828125</v>
      </c>
      <c r="X46" s="8">
        <v>0.19769999384880066</v>
      </c>
      <c r="Y46" s="8">
        <v>7.1699999272823334E-2</v>
      </c>
      <c r="Z46" s="8">
        <v>-9.0599998831748962E-2</v>
      </c>
      <c r="AA46" s="8">
        <v>2.6499999687075615E-2</v>
      </c>
      <c r="AB46">
        <v>23</v>
      </c>
      <c r="AD46" s="8">
        <f t="shared" si="46"/>
        <v>0.23442540108192678</v>
      </c>
      <c r="AE46" s="8">
        <f t="shared" si="29"/>
        <v>0.76557459891807322</v>
      </c>
      <c r="AF46" s="8"/>
      <c r="AG46" s="8"/>
      <c r="AH46" t="s">
        <v>837</v>
      </c>
      <c r="AI46" s="8">
        <v>1.845</v>
      </c>
      <c r="AJ46" s="8">
        <v>98.477000636100769</v>
      </c>
      <c r="AK46" s="8"/>
      <c r="AL46" s="8">
        <v>6.3819999999999997</v>
      </c>
      <c r="AM46" s="8">
        <v>1.6180000000000001</v>
      </c>
      <c r="AN46" s="8">
        <v>8</v>
      </c>
      <c r="AO46" s="8"/>
      <c r="AP46" s="8">
        <v>0.19800000000000001</v>
      </c>
      <c r="AQ46" s="8">
        <v>0.41299999999999998</v>
      </c>
      <c r="AR46" s="8"/>
      <c r="AS46" s="8">
        <v>3.3210000000000002</v>
      </c>
      <c r="AT46" s="8">
        <v>1.0680000000000001</v>
      </c>
      <c r="AU46" s="8">
        <v>5</v>
      </c>
      <c r="AV46" s="8"/>
      <c r="AW46" s="8">
        <v>7.1999999999999995E-2</v>
      </c>
      <c r="AX46" s="8">
        <v>0.16700000000000001</v>
      </c>
      <c r="AY46" s="8">
        <v>1.722</v>
      </c>
      <c r="AZ46" s="8">
        <v>3.9E-2</v>
      </c>
      <c r="BA46" s="8">
        <v>1.9999999999999998</v>
      </c>
      <c r="BB46" s="8" t="s">
        <v>19</v>
      </c>
      <c r="BC46" s="8">
        <v>0</v>
      </c>
      <c r="BD46" s="8">
        <v>0.55500000000000005</v>
      </c>
      <c r="BE46" s="8">
        <v>0.29399999999999998</v>
      </c>
      <c r="BF46" s="8">
        <v>0.84899999999999998</v>
      </c>
      <c r="BG46" s="8">
        <v>22</v>
      </c>
      <c r="BH46" s="8"/>
      <c r="BI46" s="8">
        <v>1.974</v>
      </c>
      <c r="BJ46" s="8" t="s">
        <v>19</v>
      </c>
      <c r="BK46" s="8">
        <v>2.5999999999999999E-2</v>
      </c>
      <c r="BL46" s="8">
        <v>2</v>
      </c>
      <c r="BM46" s="8">
        <v>15.849</v>
      </c>
      <c r="BN46" s="8"/>
      <c r="BO46">
        <f t="shared" si="49"/>
        <v>0.80899999999999994</v>
      </c>
      <c r="BP46" s="8">
        <f t="shared" si="50"/>
        <v>0.84899999999999998</v>
      </c>
      <c r="BQ46" s="8"/>
      <c r="BR46" s="39">
        <f t="shared" si="51"/>
        <v>1.0095274149788631</v>
      </c>
      <c r="BS46" s="39">
        <f t="shared" si="52"/>
        <v>1.2535255405828893</v>
      </c>
      <c r="BT46" s="39">
        <f t="shared" si="53"/>
        <v>1</v>
      </c>
      <c r="BU46" s="39">
        <f t="shared" si="54"/>
        <v>1.1614401858304297</v>
      </c>
      <c r="BV46" s="39">
        <v>1</v>
      </c>
      <c r="BW46" s="39">
        <f t="shared" si="55"/>
        <v>0.95094325078176767</v>
      </c>
      <c r="BX46" s="39">
        <f t="shared" si="56"/>
        <v>0.96433255349055436</v>
      </c>
      <c r="BY46" s="39">
        <f t="shared" si="57"/>
        <v>0.97440855577531882</v>
      </c>
      <c r="BZ46" s="39">
        <f t="shared" si="58"/>
        <v>0.65921509826358715</v>
      </c>
      <c r="CA46" s="39">
        <f t="shared" si="59"/>
        <v>0.92415652067764942</v>
      </c>
      <c r="CB46" s="39">
        <f t="shared" si="30"/>
        <v>1</v>
      </c>
      <c r="CC46" s="39">
        <f t="shared" si="31"/>
        <v>0.97440855577531882</v>
      </c>
      <c r="CD46" s="39">
        <f t="shared" si="32"/>
        <v>0.98720427788765941</v>
      </c>
      <c r="CE46" s="39"/>
      <c r="CF46" s="39">
        <f t="shared" si="60"/>
        <v>6.2998438696210854</v>
      </c>
      <c r="CG46" s="39">
        <f t="shared" si="61"/>
        <v>2.0052092622126527</v>
      </c>
      <c r="CH46" s="39">
        <f t="shared" si="62"/>
        <v>0.29043550166140492</v>
      </c>
      <c r="CI46" s="39">
        <f t="shared" si="63"/>
        <v>0.58649805998670423</v>
      </c>
      <c r="CJ46" s="39">
        <f t="shared" si="64"/>
        <v>1.6998670325375731</v>
      </c>
      <c r="CK46" s="39">
        <f t="shared" si="65"/>
        <v>1.0546303387289231</v>
      </c>
      <c r="CL46" s="39">
        <f t="shared" si="66"/>
        <v>3.4441583328977998</v>
      </c>
      <c r="CM46" s="39">
        <f t="shared" si="67"/>
        <v>0.19517027966589995</v>
      </c>
      <c r="CN46" s="39">
        <f t="shared" si="68"/>
        <v>7.0782546006673261E-2</v>
      </c>
      <c r="CO46" s="39">
        <f t="shared" si="33"/>
        <v>15.646595223318718</v>
      </c>
      <c r="CP46" s="39"/>
      <c r="CQ46" s="39">
        <f t="shared" si="47"/>
        <v>0.58860321716766717</v>
      </c>
      <c r="CR46" s="39">
        <f t="shared" si="48"/>
        <v>2.8555551157301329</v>
      </c>
      <c r="CS46" s="39">
        <f t="shared" si="34"/>
        <v>6.9794629133037134E-2</v>
      </c>
      <c r="CT46" s="39">
        <f t="shared" si="35"/>
        <v>0.57496096740527136</v>
      </c>
      <c r="CU46" s="39">
        <f t="shared" si="36"/>
        <v>0.42503903259472864</v>
      </c>
      <c r="CV46" s="39">
        <f t="shared" si="37"/>
        <v>0.15252656591686886</v>
      </c>
      <c r="CW46" s="39">
        <f t="shared" si="38"/>
        <v>0.29043550166140492</v>
      </c>
      <c r="CX46" s="39">
        <f t="shared" si="39"/>
        <v>0.35340477668128045</v>
      </c>
      <c r="CY46" s="39">
        <f t="shared" si="40"/>
        <v>0.35615972165731424</v>
      </c>
      <c r="CZ46" s="39">
        <f t="shared" si="41"/>
        <v>0.11516916916469488</v>
      </c>
      <c r="DA46" s="39">
        <f t="shared" si="42"/>
        <v>0.84993351626878655</v>
      </c>
      <c r="DB46" s="39">
        <v>0.78020974589820424</v>
      </c>
      <c r="DC46" s="39">
        <v>0.20896260053991367</v>
      </c>
      <c r="DD46" s="39">
        <f t="shared" si="43"/>
        <v>2.0711035357299016E-2</v>
      </c>
      <c r="DE46" t="b">
        <f t="shared" si="44"/>
        <v>1</v>
      </c>
      <c r="DF46">
        <f t="shared" si="45"/>
        <v>3</v>
      </c>
      <c r="DH46" s="14">
        <f t="shared" si="69"/>
        <v>961.71848518794116</v>
      </c>
      <c r="DI46" s="14">
        <f t="shared" si="70"/>
        <v>966.89129301120681</v>
      </c>
      <c r="DJ46" s="14">
        <f t="shared" si="71"/>
        <v>972.06410083447224</v>
      </c>
      <c r="DK46" s="14">
        <f t="shared" si="72"/>
        <v>977.23690865773813</v>
      </c>
      <c r="DL46" s="14"/>
      <c r="DM46" s="15">
        <f t="shared" si="73"/>
        <v>6.686935658454896</v>
      </c>
      <c r="DN46" s="15">
        <f t="shared" si="74"/>
        <v>970.4446791593424</v>
      </c>
    </row>
    <row r="47" spans="1:118" x14ac:dyDescent="0.2">
      <c r="A47" t="s">
        <v>1062</v>
      </c>
      <c r="B47">
        <v>15</v>
      </c>
      <c r="C47">
        <v>1.4970000350444934E-8</v>
      </c>
      <c r="D47">
        <v>1</v>
      </c>
      <c r="E47" s="8">
        <v>39.798000335693359</v>
      </c>
      <c r="F47" s="8">
        <v>2.0199999809265137</v>
      </c>
      <c r="G47" s="8">
        <v>10.760000228881836</v>
      </c>
      <c r="H47" s="8">
        <v>25.822999954223633</v>
      </c>
      <c r="I47" s="8">
        <v>0.50400000810623169</v>
      </c>
      <c r="J47" s="8">
        <v>4.4079999923706055</v>
      </c>
      <c r="K47" s="8">
        <v>10.034000396728516</v>
      </c>
      <c r="L47" s="8">
        <v>1.7690000534057617</v>
      </c>
      <c r="M47" s="8">
        <v>1.4520000219345093</v>
      </c>
      <c r="N47" s="8">
        <v>-0.25600001215934753</v>
      </c>
      <c r="O47" s="8">
        <v>0.12399999797344208</v>
      </c>
      <c r="P47" s="8">
        <v>96.5159912109375</v>
      </c>
      <c r="Q47" s="8">
        <v>6.3723001480102539</v>
      </c>
      <c r="R47" s="8">
        <v>2.0306999683380127</v>
      </c>
      <c r="S47" s="8">
        <v>0.29660001397132874</v>
      </c>
      <c r="T47" s="8">
        <v>0.54909998178482056</v>
      </c>
      <c r="U47" s="8">
        <v>1.7214000225067139</v>
      </c>
      <c r="V47" s="8">
        <v>1.0521999597549438</v>
      </c>
      <c r="W47" s="8">
        <v>3.4579999446868896</v>
      </c>
      <c r="X47" s="8">
        <v>0.24330000579357147</v>
      </c>
      <c r="Y47" s="8">
        <v>6.8300001323223114E-2</v>
      </c>
      <c r="Z47" s="8">
        <v>-0.13040000200271606</v>
      </c>
      <c r="AA47" s="8">
        <v>3.3799998462200165E-2</v>
      </c>
      <c r="AB47">
        <v>23</v>
      </c>
      <c r="AD47" s="8">
        <f t="shared" si="46"/>
        <v>0.23329341981465018</v>
      </c>
      <c r="AE47" s="8">
        <f t="shared" si="29"/>
        <v>0.76670658018534987</v>
      </c>
      <c r="AF47" s="8"/>
      <c r="AG47" s="8"/>
      <c r="AH47" t="s">
        <v>837</v>
      </c>
      <c r="AI47" s="8">
        <v>1.841</v>
      </c>
      <c r="AJ47" s="8">
        <v>98.502001007914544</v>
      </c>
      <c r="AK47" s="8"/>
      <c r="AL47" s="8">
        <v>6.3719999999999999</v>
      </c>
      <c r="AM47" s="8">
        <v>1.6279999999999999</v>
      </c>
      <c r="AN47" s="8">
        <v>8</v>
      </c>
      <c r="AO47" s="8"/>
      <c r="AP47" s="8">
        <v>0.24299999999999999</v>
      </c>
      <c r="AQ47" s="8">
        <v>0.40300000000000002</v>
      </c>
      <c r="AR47" s="8"/>
      <c r="AS47" s="8">
        <v>3.302</v>
      </c>
      <c r="AT47" s="8">
        <v>1.052</v>
      </c>
      <c r="AU47" s="8">
        <v>5</v>
      </c>
      <c r="AV47" s="8"/>
      <c r="AW47" s="8">
        <v>6.8000000000000005E-2</v>
      </c>
      <c r="AX47" s="8">
        <v>0.156</v>
      </c>
      <c r="AY47" s="8">
        <v>1.7210000000000001</v>
      </c>
      <c r="AZ47" s="8">
        <v>5.3999999999999999E-2</v>
      </c>
      <c r="BA47" s="8">
        <v>1.9990000000000001</v>
      </c>
      <c r="BB47" s="8" t="s">
        <v>19</v>
      </c>
      <c r="BC47" s="8">
        <v>0</v>
      </c>
      <c r="BD47" s="8">
        <v>0.495</v>
      </c>
      <c r="BE47" s="8">
        <v>0.29699999999999999</v>
      </c>
      <c r="BF47" s="8">
        <v>0.79200000000000004</v>
      </c>
      <c r="BG47" s="8">
        <v>22</v>
      </c>
      <c r="BH47" s="8"/>
      <c r="BI47" s="8">
        <v>1.966</v>
      </c>
      <c r="BJ47" s="8" t="s">
        <v>19</v>
      </c>
      <c r="BK47" s="8">
        <v>3.4000000000000002E-2</v>
      </c>
      <c r="BL47" s="8">
        <v>2</v>
      </c>
      <c r="BM47" s="8">
        <v>15.791</v>
      </c>
      <c r="BN47" s="8"/>
      <c r="BO47">
        <f t="shared" si="49"/>
        <v>0.88900000000000001</v>
      </c>
      <c r="BP47" s="8">
        <f t="shared" si="50"/>
        <v>0.79200000000000004</v>
      </c>
      <c r="BQ47" s="8"/>
      <c r="BR47" s="39">
        <f t="shared" si="51"/>
        <v>1.0132353872458995</v>
      </c>
      <c r="BS47" s="39">
        <f t="shared" si="52"/>
        <v>1.2554927809165097</v>
      </c>
      <c r="BT47" s="39">
        <f t="shared" si="53"/>
        <v>1.0000666711114075</v>
      </c>
      <c r="BU47" s="39">
        <f t="shared" si="54"/>
        <v>1.1621150493898895</v>
      </c>
      <c r="BV47" s="39">
        <v>1</v>
      </c>
      <c r="BW47" s="39">
        <f t="shared" si="55"/>
        <v>0.95204092457832779</v>
      </c>
      <c r="BX47" s="39">
        <f t="shared" si="56"/>
        <v>0.96809169851853105</v>
      </c>
      <c r="BY47" s="39">
        <f t="shared" si="57"/>
        <v>0.97550647069438978</v>
      </c>
      <c r="BZ47" s="39">
        <f t="shared" si="58"/>
        <v>0.65878202036615752</v>
      </c>
      <c r="CA47" s="39">
        <f t="shared" si="59"/>
        <v>0.92482608815898071</v>
      </c>
      <c r="CB47" s="39">
        <f t="shared" si="30"/>
        <v>1</v>
      </c>
      <c r="CC47" s="39">
        <f t="shared" si="31"/>
        <v>0.97550647069438978</v>
      </c>
      <c r="CD47" s="39">
        <f t="shared" si="32"/>
        <v>0.98775323534719495</v>
      </c>
      <c r="CE47" s="39"/>
      <c r="CF47" s="39">
        <f t="shared" si="60"/>
        <v>6.2942600878005379</v>
      </c>
      <c r="CG47" s="39">
        <f t="shared" si="61"/>
        <v>2.0058304637453186</v>
      </c>
      <c r="CH47" s="39">
        <f t="shared" si="62"/>
        <v>0.29296762340420318</v>
      </c>
      <c r="CI47" s="39">
        <f t="shared" si="63"/>
        <v>0.54237528353704234</v>
      </c>
      <c r="CJ47" s="39">
        <f t="shared" si="64"/>
        <v>1.7003184415577408</v>
      </c>
      <c r="CK47" s="39">
        <f t="shared" si="65"/>
        <v>1.039313914480134</v>
      </c>
      <c r="CL47" s="39">
        <f t="shared" si="66"/>
        <v>3.4156506331948964</v>
      </c>
      <c r="CM47" s="39">
        <f t="shared" si="67"/>
        <v>0.24032036788259151</v>
      </c>
      <c r="CN47" s="39">
        <f t="shared" si="68"/>
        <v>6.7463547281231329E-2</v>
      </c>
      <c r="CO47" s="39">
        <f t="shared" si="33"/>
        <v>15.598500362883698</v>
      </c>
      <c r="CP47" s="39"/>
      <c r="CQ47" s="39">
        <f t="shared" si="47"/>
        <v>0.56335117402903245</v>
      </c>
      <c r="CR47" s="39">
        <f t="shared" si="48"/>
        <v>2.8522994591658639</v>
      </c>
      <c r="CS47" s="39">
        <f t="shared" si="34"/>
        <v>6.2839014384708847E-2</v>
      </c>
      <c r="CT47" s="39">
        <f t="shared" si="35"/>
        <v>0.57356502195013448</v>
      </c>
      <c r="CU47" s="39">
        <f t="shared" si="36"/>
        <v>0.42643497804986552</v>
      </c>
      <c r="CV47" s="39">
        <f t="shared" si="37"/>
        <v>0.15004527577292848</v>
      </c>
      <c r="CW47" s="39">
        <f t="shared" si="38"/>
        <v>0.29296762340420318</v>
      </c>
      <c r="CX47" s="39">
        <f t="shared" si="39"/>
        <v>0.40149963711630487</v>
      </c>
      <c r="CY47" s="39">
        <f t="shared" si="40"/>
        <v>0.30553273947949222</v>
      </c>
      <c r="CZ47" s="39">
        <f t="shared" si="41"/>
        <v>0.11842127202877517</v>
      </c>
      <c r="DA47" s="39">
        <f t="shared" si="42"/>
        <v>0.85015922077887041</v>
      </c>
      <c r="DB47" s="39">
        <v>0.78020974589820424</v>
      </c>
      <c r="DC47" s="39">
        <v>0.20896260053991367</v>
      </c>
      <c r="DD47" s="39">
        <f t="shared" si="43"/>
        <v>2.1168996657390159E-2</v>
      </c>
      <c r="DE47" t="b">
        <f t="shared" si="44"/>
        <v>1</v>
      </c>
      <c r="DF47">
        <f t="shared" si="45"/>
        <v>3</v>
      </c>
      <c r="DH47" s="14">
        <f t="shared" si="69"/>
        <v>958.82922248085185</v>
      </c>
      <c r="DI47" s="14">
        <f t="shared" si="70"/>
        <v>963.92255127205328</v>
      </c>
      <c r="DJ47" s="14">
        <f t="shared" si="71"/>
        <v>969.01588006325449</v>
      </c>
      <c r="DK47" s="14">
        <f t="shared" si="72"/>
        <v>974.10920885445591</v>
      </c>
      <c r="DL47" s="14"/>
      <c r="DM47" s="15">
        <f t="shared" si="73"/>
        <v>6.6844208407402057</v>
      </c>
      <c r="DN47" s="15">
        <f t="shared" si="74"/>
        <v>967.40853164549355</v>
      </c>
    </row>
    <row r="48" spans="1:118" x14ac:dyDescent="0.2">
      <c r="A48" t="s">
        <v>1063</v>
      </c>
      <c r="B48">
        <v>15</v>
      </c>
      <c r="C48">
        <v>1.4979999463093918E-8</v>
      </c>
      <c r="D48">
        <v>1</v>
      </c>
      <c r="E48" s="8">
        <v>39.838001251220703</v>
      </c>
      <c r="F48" s="8">
        <v>2.0659999847412109</v>
      </c>
      <c r="G48" s="8">
        <v>10.848999977111816</v>
      </c>
      <c r="H48" s="8">
        <v>26.003999710083008</v>
      </c>
      <c r="I48" s="8">
        <v>0.49900001287460327</v>
      </c>
      <c r="J48" s="8">
        <v>4.4380002021789551</v>
      </c>
      <c r="K48" s="8">
        <v>9.9790000915527344</v>
      </c>
      <c r="L48" s="8">
        <v>1.7940000295639038</v>
      </c>
      <c r="M48" s="8">
        <v>1.4409999847412109</v>
      </c>
      <c r="N48" s="8">
        <v>-0.22800000011920929</v>
      </c>
      <c r="O48" s="8">
        <v>0.11800000071525574</v>
      </c>
      <c r="P48" s="8">
        <v>96.866996765136719</v>
      </c>
      <c r="Q48" s="8">
        <v>6.3586001396179199</v>
      </c>
      <c r="R48" s="8">
        <v>2.0409998893737793</v>
      </c>
      <c r="S48" s="8">
        <v>0.29350000619888306</v>
      </c>
      <c r="T48" s="8">
        <v>0.55519998073577881</v>
      </c>
      <c r="U48" s="8">
        <v>1.7065999507904053</v>
      </c>
      <c r="V48" s="8">
        <v>1.0557999610900879</v>
      </c>
      <c r="W48" s="8">
        <v>3.4711999893188477</v>
      </c>
      <c r="X48" s="8">
        <v>0.24799999594688416</v>
      </c>
      <c r="Y48" s="8">
        <v>6.7500002682209015E-2</v>
      </c>
      <c r="Z48" s="8">
        <v>-0.11529999971389771</v>
      </c>
      <c r="AA48" s="8">
        <v>3.2099999487400055E-2</v>
      </c>
      <c r="AB48">
        <v>23</v>
      </c>
      <c r="AD48" s="8">
        <f t="shared" si="46"/>
        <v>0.23322287887251131</v>
      </c>
      <c r="AE48" s="8">
        <f t="shared" si="29"/>
        <v>0.76677712112748875</v>
      </c>
      <c r="AF48" s="8"/>
      <c r="AG48" s="8"/>
      <c r="AH48" t="s">
        <v>837</v>
      </c>
      <c r="AI48" s="8">
        <v>1.849</v>
      </c>
      <c r="AJ48" s="8">
        <v>98.846001521825784</v>
      </c>
      <c r="AK48" s="8"/>
      <c r="AL48" s="8">
        <v>6.359</v>
      </c>
      <c r="AM48" s="8">
        <v>1.641</v>
      </c>
      <c r="AN48" s="8">
        <v>8</v>
      </c>
      <c r="AO48" s="8"/>
      <c r="AP48" s="8">
        <v>0.248</v>
      </c>
      <c r="AQ48" s="8">
        <v>0.39900000000000002</v>
      </c>
      <c r="AR48" s="8"/>
      <c r="AS48" s="8">
        <v>3.2970000000000002</v>
      </c>
      <c r="AT48" s="8">
        <v>1.056</v>
      </c>
      <c r="AU48" s="8">
        <v>5</v>
      </c>
      <c r="AV48" s="8"/>
      <c r="AW48" s="8">
        <v>6.7000000000000004E-2</v>
      </c>
      <c r="AX48" s="8">
        <v>0.17499999999999999</v>
      </c>
      <c r="AY48" s="8">
        <v>1.7070000000000001</v>
      </c>
      <c r="AZ48" s="8">
        <v>5.0999999999999997E-2</v>
      </c>
      <c r="BA48" s="8">
        <v>2</v>
      </c>
      <c r="BB48" s="8" t="s">
        <v>19</v>
      </c>
      <c r="BC48" s="8">
        <v>0</v>
      </c>
      <c r="BD48" s="8">
        <v>0.504</v>
      </c>
      <c r="BE48" s="8">
        <v>0.29299999999999998</v>
      </c>
      <c r="BF48" s="8">
        <v>0.79699999999999993</v>
      </c>
      <c r="BG48" s="8">
        <v>22</v>
      </c>
      <c r="BH48" s="8"/>
      <c r="BI48" s="8">
        <v>1.968</v>
      </c>
      <c r="BJ48" s="8" t="s">
        <v>19</v>
      </c>
      <c r="BK48" s="8">
        <v>3.2000000000000001E-2</v>
      </c>
      <c r="BL48" s="8">
        <v>2</v>
      </c>
      <c r="BM48" s="8">
        <v>15.797000000000001</v>
      </c>
      <c r="BN48" s="8"/>
      <c r="BO48">
        <f t="shared" si="49"/>
        <v>0.89500000000000002</v>
      </c>
      <c r="BP48" s="8">
        <f t="shared" si="50"/>
        <v>0.79699999999999993</v>
      </c>
      <c r="BQ48" s="8"/>
      <c r="BR48" s="39">
        <f t="shared" si="51"/>
        <v>1.0128505412420079</v>
      </c>
      <c r="BS48" s="39">
        <f t="shared" si="52"/>
        <v>1.2580594433086962</v>
      </c>
      <c r="BT48" s="39">
        <f t="shared" si="53"/>
        <v>0.99999999999999989</v>
      </c>
      <c r="BU48" s="39">
        <f t="shared" si="54"/>
        <v>1.1716461628588166</v>
      </c>
      <c r="BV48" s="39">
        <v>1</v>
      </c>
      <c r="BW48" s="39">
        <f t="shared" si="55"/>
        <v>0.95242630272721829</v>
      </c>
      <c r="BX48" s="39">
        <f t="shared" si="56"/>
        <v>0.96752346283081658</v>
      </c>
      <c r="BY48" s="39">
        <f t="shared" si="57"/>
        <v>0.97419515162947823</v>
      </c>
      <c r="BZ48" s="39">
        <f t="shared" si="58"/>
        <v>0.65876634991420113</v>
      </c>
      <c r="CA48" s="39">
        <f t="shared" si="59"/>
        <v>0.92453913066698157</v>
      </c>
      <c r="CB48" s="39">
        <f t="shared" si="30"/>
        <v>0.99999999999999989</v>
      </c>
      <c r="CC48" s="39">
        <f t="shared" si="31"/>
        <v>0.97419515162947823</v>
      </c>
      <c r="CD48" s="39">
        <f t="shared" si="32"/>
        <v>0.98709757581473911</v>
      </c>
      <c r="CE48" s="39"/>
      <c r="CF48" s="39">
        <f t="shared" si="60"/>
        <v>6.2765587833921108</v>
      </c>
      <c r="CG48" s="39">
        <f t="shared" si="61"/>
        <v>2.0146660430390084</v>
      </c>
      <c r="CH48" s="39">
        <f t="shared" si="62"/>
        <v>0.28971314462052838</v>
      </c>
      <c r="CI48" s="39">
        <f t="shared" si="63"/>
        <v>0.54803655507667715</v>
      </c>
      <c r="CJ48" s="39">
        <f t="shared" si="64"/>
        <v>1.6845806743107621</v>
      </c>
      <c r="CK48" s="39">
        <f t="shared" si="65"/>
        <v>1.0421775821373216</v>
      </c>
      <c r="CL48" s="39">
        <f t="shared" si="66"/>
        <v>3.4264130946247828</v>
      </c>
      <c r="CM48" s="39">
        <f t="shared" si="67"/>
        <v>0.24480019480123447</v>
      </c>
      <c r="CN48" s="39">
        <f t="shared" si="68"/>
        <v>6.6629089015096912E-2</v>
      </c>
      <c r="CO48" s="39">
        <f t="shared" si="33"/>
        <v>15.593575161017522</v>
      </c>
      <c r="CP48" s="39"/>
      <c r="CQ48" s="39">
        <f t="shared" si="47"/>
        <v>0.59351151252200074</v>
      </c>
      <c r="CR48" s="39">
        <f t="shared" si="48"/>
        <v>2.8329015821027821</v>
      </c>
      <c r="CS48" s="39">
        <f t="shared" si="34"/>
        <v>7.12447870095545E-2</v>
      </c>
      <c r="CT48" s="39">
        <f t="shared" si="35"/>
        <v>0.5691396958480277</v>
      </c>
      <c r="CU48" s="39">
        <f t="shared" si="36"/>
        <v>0.4308603041519723</v>
      </c>
      <c r="CV48" s="39">
        <f t="shared" si="37"/>
        <v>0.1456124132155594</v>
      </c>
      <c r="CW48" s="39">
        <f t="shared" si="38"/>
        <v>0.28971314462052838</v>
      </c>
      <c r="CX48" s="39">
        <f t="shared" si="39"/>
        <v>0.40642483898247761</v>
      </c>
      <c r="CY48" s="39">
        <f t="shared" si="40"/>
        <v>0.30386201639699362</v>
      </c>
      <c r="CZ48" s="39">
        <f t="shared" si="41"/>
        <v>0.12208726933984171</v>
      </c>
      <c r="DA48" s="39">
        <f t="shared" si="42"/>
        <v>0.84229033715538104</v>
      </c>
      <c r="DB48" s="39">
        <v>0.78020974589820424</v>
      </c>
      <c r="DC48" s="39">
        <v>0.20896260053991367</v>
      </c>
      <c r="DD48" s="39">
        <f t="shared" si="43"/>
        <v>2.1633756599915545E-2</v>
      </c>
      <c r="DE48" t="b">
        <f t="shared" si="44"/>
        <v>1</v>
      </c>
      <c r="DF48">
        <f t="shared" si="45"/>
        <v>3</v>
      </c>
      <c r="DH48" s="14">
        <f t="shared" si="69"/>
        <v>965.07190917390756</v>
      </c>
      <c r="DI48" s="14">
        <f t="shared" si="70"/>
        <v>970.01927334409436</v>
      </c>
      <c r="DJ48" s="14">
        <f t="shared" si="71"/>
        <v>974.96663751428116</v>
      </c>
      <c r="DK48" s="14">
        <f t="shared" si="72"/>
        <v>979.91400168446773</v>
      </c>
      <c r="DL48" s="14"/>
      <c r="DM48" s="15">
        <f t="shared" si="73"/>
        <v>6.7362294435501102</v>
      </c>
      <c r="DN48" s="15">
        <f t="shared" si="74"/>
        <v>973.66166851415085</v>
      </c>
    </row>
    <row r="49" spans="1:118" x14ac:dyDescent="0.2">
      <c r="A49" t="s">
        <v>1064</v>
      </c>
      <c r="B49">
        <v>15</v>
      </c>
      <c r="C49">
        <v>1.4970000350444934E-8</v>
      </c>
      <c r="D49">
        <v>1</v>
      </c>
      <c r="E49" s="8">
        <v>39.923000335693359</v>
      </c>
      <c r="F49" s="8">
        <v>2.0239999294281006</v>
      </c>
      <c r="G49" s="8">
        <v>10.453000068664551</v>
      </c>
      <c r="H49" s="8">
        <v>25.870000839233398</v>
      </c>
      <c r="I49" s="8">
        <v>0.54600000381469727</v>
      </c>
      <c r="J49" s="8">
        <v>4.5430002212524414</v>
      </c>
      <c r="K49" s="8">
        <v>9.8299999237060547</v>
      </c>
      <c r="L49" s="8">
        <v>1.7660000324249268</v>
      </c>
      <c r="M49" s="8">
        <v>1.437999963760376</v>
      </c>
      <c r="N49" s="8">
        <v>-0.24799999594688416</v>
      </c>
      <c r="O49" s="8">
        <v>0.11900000274181366</v>
      </c>
      <c r="P49" s="8">
        <v>96.34100341796875</v>
      </c>
      <c r="Q49" s="8">
        <v>6.4029998779296875</v>
      </c>
      <c r="R49" s="8">
        <v>1.976099967956543</v>
      </c>
      <c r="S49" s="8">
        <v>0.29429998993873596</v>
      </c>
      <c r="T49" s="8">
        <v>0.54930001497268677</v>
      </c>
      <c r="U49" s="8">
        <v>1.6892000436782837</v>
      </c>
      <c r="V49" s="8">
        <v>1.0863000154495239</v>
      </c>
      <c r="W49" s="8">
        <v>3.470099925994873</v>
      </c>
      <c r="X49" s="8">
        <v>0.24420000612735748</v>
      </c>
      <c r="Y49" s="8">
        <v>7.4199996888637543E-2</v>
      </c>
      <c r="Z49" s="8">
        <v>-0.12639999389648438</v>
      </c>
      <c r="AA49" s="8">
        <v>3.2499998807907104E-2</v>
      </c>
      <c r="AB49">
        <v>23</v>
      </c>
      <c r="AD49" s="8">
        <f t="shared" si="46"/>
        <v>0.2384119105894735</v>
      </c>
      <c r="AE49" s="8">
        <f t="shared" si="29"/>
        <v>0.76158808941052647</v>
      </c>
      <c r="AF49" s="8"/>
      <c r="AG49" s="8"/>
      <c r="AH49" t="s">
        <v>837</v>
      </c>
      <c r="AI49" s="8">
        <v>1.839</v>
      </c>
      <c r="AJ49" s="8">
        <v>98.322000477671622</v>
      </c>
      <c r="AK49" s="8"/>
      <c r="AL49" s="8">
        <v>6.4029999999999996</v>
      </c>
      <c r="AM49" s="8">
        <v>1.597</v>
      </c>
      <c r="AN49" s="8">
        <v>8</v>
      </c>
      <c r="AO49" s="8"/>
      <c r="AP49" s="8">
        <v>0.24399999999999999</v>
      </c>
      <c r="AQ49" s="8">
        <v>0.379</v>
      </c>
      <c r="AR49" s="8"/>
      <c r="AS49" s="8">
        <v>3.29</v>
      </c>
      <c r="AT49" s="8">
        <v>1.0860000000000001</v>
      </c>
      <c r="AU49" s="8">
        <v>4.9990000000000006</v>
      </c>
      <c r="AV49" s="8"/>
      <c r="AW49" s="8">
        <v>7.3999999999999996E-2</v>
      </c>
      <c r="AX49" s="8">
        <v>0.18</v>
      </c>
      <c r="AY49" s="8">
        <v>1.6890000000000001</v>
      </c>
      <c r="AZ49" s="8">
        <v>5.7000000000000002E-2</v>
      </c>
      <c r="BA49" s="8">
        <v>2</v>
      </c>
      <c r="BB49" s="8" t="s">
        <v>19</v>
      </c>
      <c r="BC49" s="8">
        <v>0</v>
      </c>
      <c r="BD49" s="8">
        <v>0.49199999999999999</v>
      </c>
      <c r="BE49" s="8">
        <v>0.29399999999999998</v>
      </c>
      <c r="BF49" s="8">
        <v>0.78600000000000003</v>
      </c>
      <c r="BG49" s="8">
        <v>21.999999999999996</v>
      </c>
      <c r="BH49" s="8"/>
      <c r="BI49" s="8">
        <v>1.968</v>
      </c>
      <c r="BJ49" s="8" t="s">
        <v>19</v>
      </c>
      <c r="BK49" s="8">
        <v>3.2000000000000001E-2</v>
      </c>
      <c r="BL49" s="8">
        <v>2</v>
      </c>
      <c r="BM49" s="8">
        <v>15.785</v>
      </c>
      <c r="BN49" s="8"/>
      <c r="BO49">
        <f t="shared" si="49"/>
        <v>0.86699999999999999</v>
      </c>
      <c r="BP49" s="8">
        <f t="shared" si="50"/>
        <v>0.78600000000000003</v>
      </c>
      <c r="BQ49" s="8"/>
      <c r="BR49" s="39">
        <f t="shared" si="51"/>
        <v>1.0136205258156477</v>
      </c>
      <c r="BS49" s="39">
        <f t="shared" si="52"/>
        <v>1.2494143370295174</v>
      </c>
      <c r="BT49" s="39">
        <f t="shared" si="53"/>
        <v>1.0000666711114075</v>
      </c>
      <c r="BU49" s="39">
        <f t="shared" si="54"/>
        <v>1.1841326228537596</v>
      </c>
      <c r="BV49" s="39">
        <v>1</v>
      </c>
      <c r="BW49" s="39">
        <f t="shared" si="55"/>
        <v>0.95475649498646897</v>
      </c>
      <c r="BX49" s="39">
        <f t="shared" si="56"/>
        <v>0.9683229286124867</v>
      </c>
      <c r="BY49" s="39">
        <f t="shared" si="57"/>
        <v>0.9734232842319277</v>
      </c>
      <c r="BZ49" s="39">
        <f t="shared" si="58"/>
        <v>0.65905941416084046</v>
      </c>
      <c r="CA49" s="39">
        <f t="shared" si="59"/>
        <v>0.92456304508706799</v>
      </c>
      <c r="CB49" s="39">
        <f t="shared" si="30"/>
        <v>1</v>
      </c>
      <c r="CC49" s="39">
        <f t="shared" si="31"/>
        <v>0.9734232842319277</v>
      </c>
      <c r="CD49" s="39">
        <f t="shared" si="32"/>
        <v>0.98671164211596385</v>
      </c>
      <c r="CE49" s="39"/>
      <c r="CF49" s="39">
        <f t="shared" si="60"/>
        <v>6.3179145240203178</v>
      </c>
      <c r="CG49" s="39">
        <f t="shared" si="61"/>
        <v>1.949840844367704</v>
      </c>
      <c r="CH49" s="39">
        <f t="shared" si="62"/>
        <v>0.2903892263471618</v>
      </c>
      <c r="CI49" s="39">
        <f t="shared" si="63"/>
        <v>0.54200071978802333</v>
      </c>
      <c r="CJ49" s="39">
        <f t="shared" si="64"/>
        <v>1.6667533489601571</v>
      </c>
      <c r="CK49" s="39">
        <f t="shared" si="65"/>
        <v>1.0718648720747967</v>
      </c>
      <c r="CL49" s="39">
        <f t="shared" si="66"/>
        <v>3.4239879962848856</v>
      </c>
      <c r="CM49" s="39">
        <f t="shared" si="67"/>
        <v>0.24095498905065332</v>
      </c>
      <c r="CN49" s="39">
        <f t="shared" si="68"/>
        <v>7.3214000774986965E-2</v>
      </c>
      <c r="CO49" s="39">
        <f t="shared" si="33"/>
        <v>15.576920521668686</v>
      </c>
      <c r="CP49" s="39"/>
      <c r="CQ49" s="39">
        <f t="shared" si="47"/>
        <v>0.61126446266566292</v>
      </c>
      <c r="CR49" s="39">
        <f t="shared" si="48"/>
        <v>2.8127235336192227</v>
      </c>
      <c r="CS49" s="39">
        <f t="shared" si="34"/>
        <v>7.7777226573342517E-2</v>
      </c>
      <c r="CT49" s="39">
        <f t="shared" si="35"/>
        <v>0.57947863100507946</v>
      </c>
      <c r="CU49" s="39">
        <f t="shared" si="36"/>
        <v>0.42052136899492054</v>
      </c>
      <c r="CV49" s="39">
        <f t="shared" si="37"/>
        <v>0.1338776841940108</v>
      </c>
      <c r="CW49" s="39">
        <f t="shared" si="38"/>
        <v>0.2903892263471618</v>
      </c>
      <c r="CX49" s="39">
        <f t="shared" si="39"/>
        <v>0.42307947833131543</v>
      </c>
      <c r="CY49" s="39">
        <f t="shared" si="40"/>
        <v>0.28653129532152288</v>
      </c>
      <c r="CZ49" s="39">
        <f t="shared" si="41"/>
        <v>0.12773471223325017</v>
      </c>
      <c r="DA49" s="39">
        <f t="shared" si="42"/>
        <v>0.83337667448007857</v>
      </c>
      <c r="DB49" s="39">
        <v>0.78020974589820424</v>
      </c>
      <c r="DC49" s="39">
        <v>0.20896260053991367</v>
      </c>
      <c r="DD49" s="39">
        <f t="shared" si="43"/>
        <v>2.3864807341981025E-2</v>
      </c>
      <c r="DE49" t="b">
        <f t="shared" si="44"/>
        <v>1</v>
      </c>
      <c r="DF49">
        <f t="shared" si="45"/>
        <v>3</v>
      </c>
      <c r="DH49" s="14">
        <f t="shared" si="69"/>
        <v>963.75304704589246</v>
      </c>
      <c r="DI49" s="14">
        <f t="shared" si="70"/>
        <v>968.32054456201024</v>
      </c>
      <c r="DJ49" s="14">
        <f t="shared" si="71"/>
        <v>972.88804207812757</v>
      </c>
      <c r="DK49" s="14">
        <f t="shared" si="72"/>
        <v>977.45553959424535</v>
      </c>
      <c r="DL49" s="14"/>
      <c r="DM49" s="15">
        <f t="shared" si="73"/>
        <v>6.4097828388214122</v>
      </c>
      <c r="DN49" s="15">
        <f t="shared" si="74"/>
        <v>970.1922266604746</v>
      </c>
    </row>
    <row r="50" spans="1:118" x14ac:dyDescent="0.2">
      <c r="A50" t="s">
        <v>1065</v>
      </c>
      <c r="B50">
        <v>15</v>
      </c>
      <c r="C50">
        <v>1.4970000350444934E-8</v>
      </c>
      <c r="D50">
        <v>1</v>
      </c>
      <c r="E50" s="8">
        <v>39.895000457763672</v>
      </c>
      <c r="F50" s="8">
        <v>2.0150001049041748</v>
      </c>
      <c r="G50" s="8">
        <v>10.237000465393066</v>
      </c>
      <c r="H50" s="8">
        <v>25.947000503540039</v>
      </c>
      <c r="I50" s="8">
        <v>0.54900002479553223</v>
      </c>
      <c r="J50" s="8">
        <v>4.5770001411437988</v>
      </c>
      <c r="K50" s="8">
        <v>9.8500003814697266</v>
      </c>
      <c r="L50" s="8">
        <v>1.8860000371932983</v>
      </c>
      <c r="M50" s="8">
        <v>1.3789999485015869</v>
      </c>
      <c r="N50" s="8">
        <v>-0.18600000441074371</v>
      </c>
      <c r="O50" s="8">
        <v>9.6000000834465027E-2</v>
      </c>
      <c r="P50" s="8">
        <v>96.301002502441406</v>
      </c>
      <c r="Q50" s="8">
        <v>6.4089999198913574</v>
      </c>
      <c r="R50" s="8">
        <v>1.9384000301361084</v>
      </c>
      <c r="S50" s="8">
        <v>0.28259998559951782</v>
      </c>
      <c r="T50" s="8">
        <v>0.5875999927520752</v>
      </c>
      <c r="U50" s="8">
        <v>1.6956000328063965</v>
      </c>
      <c r="V50" s="8">
        <v>1.0960999727249146</v>
      </c>
      <c r="W50" s="8">
        <v>3.4860000610351562</v>
      </c>
      <c r="X50" s="8">
        <v>0.2434999942779541</v>
      </c>
      <c r="Y50" s="8">
        <v>7.4699997901916504E-2</v>
      </c>
      <c r="Z50" s="8">
        <v>-9.4700001180171967E-2</v>
      </c>
      <c r="AA50" s="8">
        <v>2.630000002682209E-2</v>
      </c>
      <c r="AB50">
        <v>23</v>
      </c>
      <c r="AD50" s="8">
        <f t="shared" si="46"/>
        <v>0.23921345336178856</v>
      </c>
      <c r="AE50" s="8">
        <f t="shared" si="29"/>
        <v>0.76078654663821144</v>
      </c>
      <c r="AF50" s="8"/>
      <c r="AG50" s="8"/>
      <c r="AH50" t="s">
        <v>837</v>
      </c>
      <c r="AI50" s="8">
        <v>1.8420000000000001</v>
      </c>
      <c r="AJ50" s="8">
        <v>98.251001537203791</v>
      </c>
      <c r="AK50" s="8"/>
      <c r="AL50" s="8">
        <v>6.4089999999999998</v>
      </c>
      <c r="AM50" s="8">
        <v>1.591</v>
      </c>
      <c r="AN50" s="8">
        <v>8</v>
      </c>
      <c r="AO50" s="8"/>
      <c r="AP50" s="8">
        <v>0.24399999999999999</v>
      </c>
      <c r="AQ50" s="8">
        <v>0.34699999999999998</v>
      </c>
      <c r="AR50" s="8"/>
      <c r="AS50" s="8">
        <v>3.3130000000000002</v>
      </c>
      <c r="AT50" s="8">
        <v>1.0960000000000001</v>
      </c>
      <c r="AU50" s="8">
        <v>5</v>
      </c>
      <c r="AV50" s="8"/>
      <c r="AW50" s="8">
        <v>7.4999999999999997E-2</v>
      </c>
      <c r="AX50" s="8">
        <v>0.17299999999999999</v>
      </c>
      <c r="AY50" s="8">
        <v>1.6950000000000001</v>
      </c>
      <c r="AZ50" s="8">
        <v>5.7000000000000002E-2</v>
      </c>
      <c r="BA50" s="8">
        <v>2</v>
      </c>
      <c r="BB50" s="8" t="s">
        <v>19</v>
      </c>
      <c r="BC50" s="8">
        <v>0</v>
      </c>
      <c r="BD50" s="8">
        <v>0.53100000000000003</v>
      </c>
      <c r="BE50" s="8">
        <v>0.28299999999999997</v>
      </c>
      <c r="BF50" s="8">
        <v>0.81400000000000006</v>
      </c>
      <c r="BG50" s="8">
        <v>22</v>
      </c>
      <c r="BH50" s="8"/>
      <c r="BI50" s="8">
        <v>1.974</v>
      </c>
      <c r="BJ50" s="8" t="s">
        <v>19</v>
      </c>
      <c r="BK50" s="8">
        <v>2.5999999999999999E-2</v>
      </c>
      <c r="BL50" s="8">
        <v>2</v>
      </c>
      <c r="BM50" s="8">
        <v>15.814</v>
      </c>
      <c r="BN50" s="8"/>
      <c r="BO50">
        <f t="shared" si="49"/>
        <v>0.83499999999999996</v>
      </c>
      <c r="BP50" s="8">
        <f t="shared" si="50"/>
        <v>0.81400000000000006</v>
      </c>
      <c r="BQ50" s="8"/>
      <c r="BR50" s="39">
        <f t="shared" si="51"/>
        <v>1.0117617301125585</v>
      </c>
      <c r="BS50" s="39">
        <f t="shared" si="52"/>
        <v>1.2482446559525668</v>
      </c>
      <c r="BT50" s="39">
        <f t="shared" si="53"/>
        <v>1</v>
      </c>
      <c r="BU50" s="39">
        <f t="shared" si="54"/>
        <v>1.1799410029498525</v>
      </c>
      <c r="BV50" s="39">
        <v>1</v>
      </c>
      <c r="BW50" s="39">
        <f t="shared" si="55"/>
        <v>0.95838225649816589</v>
      </c>
      <c r="BX50" s="39">
        <f t="shared" si="56"/>
        <v>0.96578544021094193</v>
      </c>
      <c r="BY50" s="39">
        <f t="shared" si="57"/>
        <v>0.97371718504134341</v>
      </c>
      <c r="BZ50" s="39">
        <f t="shared" si="58"/>
        <v>0.6594505684414036</v>
      </c>
      <c r="CA50" s="39">
        <f t="shared" si="59"/>
        <v>0.92421738997749658</v>
      </c>
      <c r="CB50" s="39">
        <f t="shared" si="30"/>
        <v>1</v>
      </c>
      <c r="CC50" s="39">
        <f t="shared" si="31"/>
        <v>0.97371718504134341</v>
      </c>
      <c r="CD50" s="39">
        <f t="shared" si="32"/>
        <v>0.98685859252067165</v>
      </c>
      <c r="CE50" s="39"/>
      <c r="CF50" s="39">
        <f t="shared" si="60"/>
        <v>6.3247766404090822</v>
      </c>
      <c r="CG50" s="39">
        <f t="shared" si="61"/>
        <v>1.9129267254821474</v>
      </c>
      <c r="CH50" s="39">
        <f t="shared" si="62"/>
        <v>0.27888622403510221</v>
      </c>
      <c r="CI50" s="39">
        <f t="shared" si="63"/>
        <v>0.57987810181246979</v>
      </c>
      <c r="CJ50" s="39">
        <f t="shared" si="64"/>
        <v>1.6733174618533251</v>
      </c>
      <c r="CK50" s="39">
        <f t="shared" si="65"/>
        <v>1.0816956763452557</v>
      </c>
      <c r="CL50" s="39">
        <f t="shared" si="66"/>
        <v>3.4401891137601299</v>
      </c>
      <c r="CM50" s="39">
        <f t="shared" si="67"/>
        <v>0.24030006163193338</v>
      </c>
      <c r="CN50" s="39">
        <f t="shared" si="68"/>
        <v>7.371833479078245E-2</v>
      </c>
      <c r="CO50" s="39">
        <f t="shared" si="33"/>
        <v>15.605688340120228</v>
      </c>
      <c r="CP50" s="39"/>
      <c r="CQ50" s="39">
        <f t="shared" si="47"/>
        <v>0.60450474404910404</v>
      </c>
      <c r="CR50" s="39">
        <f t="shared" si="48"/>
        <v>2.8356843697110259</v>
      </c>
      <c r="CS50" s="39">
        <f t="shared" si="34"/>
        <v>7.360655241933145E-2</v>
      </c>
      <c r="CT50" s="39">
        <f t="shared" si="35"/>
        <v>0.58119416010227054</v>
      </c>
      <c r="CU50" s="39">
        <f t="shared" si="36"/>
        <v>0.41880583989772946</v>
      </c>
      <c r="CV50" s="39">
        <f t="shared" si="37"/>
        <v>0.11885168294561499</v>
      </c>
      <c r="CW50" s="39">
        <f t="shared" si="38"/>
        <v>0.27888622403510221</v>
      </c>
      <c r="CX50" s="39">
        <f t="shared" si="39"/>
        <v>0.39431165987977135</v>
      </c>
      <c r="CY50" s="39">
        <f t="shared" si="40"/>
        <v>0.32680211608512622</v>
      </c>
      <c r="CZ50" s="39">
        <f t="shared" si="41"/>
        <v>0.12653799286367173</v>
      </c>
      <c r="DA50" s="39">
        <f t="shared" si="42"/>
        <v>0.83665873092666254</v>
      </c>
      <c r="DB50" s="39">
        <v>0.78020974589820424</v>
      </c>
      <c r="DC50" s="39">
        <v>0.20896260053991367</v>
      </c>
      <c r="DD50" s="39">
        <f t="shared" si="43"/>
        <v>2.3714943292096228E-2</v>
      </c>
      <c r="DE50" t="b">
        <f t="shared" si="44"/>
        <v>1</v>
      </c>
      <c r="DF50">
        <f t="shared" si="45"/>
        <v>3</v>
      </c>
      <c r="DH50" s="14">
        <f t="shared" si="69"/>
        <v>975.90465689569567</v>
      </c>
      <c r="DI50" s="14">
        <f t="shared" si="70"/>
        <v>979.95843578080746</v>
      </c>
      <c r="DJ50" s="14">
        <f t="shared" si="71"/>
        <v>984.01221466591926</v>
      </c>
      <c r="DK50" s="14">
        <f t="shared" si="72"/>
        <v>988.06599355103128</v>
      </c>
      <c r="DL50" s="14"/>
      <c r="DM50" s="15">
        <f t="shared" si="73"/>
        <v>6.2201521515846263</v>
      </c>
      <c r="DN50" s="15">
        <f t="shared" si="74"/>
        <v>980.85088392441332</v>
      </c>
    </row>
    <row r="51" spans="1:118" x14ac:dyDescent="0.2">
      <c r="A51" t="s">
        <v>1066</v>
      </c>
      <c r="B51">
        <v>15</v>
      </c>
      <c r="C51">
        <v>1.4979999463093918E-8</v>
      </c>
      <c r="D51">
        <v>1</v>
      </c>
      <c r="E51" s="8">
        <v>39.841999053955078</v>
      </c>
      <c r="F51" s="8">
        <v>1.9329999685287476</v>
      </c>
      <c r="G51" s="8">
        <v>10.579999923706055</v>
      </c>
      <c r="H51" s="8">
        <v>26.28700065612793</v>
      </c>
      <c r="I51" s="8">
        <v>0.53600001335144043</v>
      </c>
      <c r="J51" s="8">
        <v>4.4930000305175781</v>
      </c>
      <c r="K51" s="8">
        <v>9.8660001754760742</v>
      </c>
      <c r="L51" s="8">
        <v>1.8400000333786011</v>
      </c>
      <c r="M51" s="8">
        <v>1.4579999446868896</v>
      </c>
      <c r="N51" s="8">
        <v>-0.18899999558925629</v>
      </c>
      <c r="O51" s="8">
        <v>0.10899999737739563</v>
      </c>
      <c r="P51" s="8">
        <v>96.810012817382812</v>
      </c>
      <c r="Q51" s="8">
        <v>6.3761000633239746</v>
      </c>
      <c r="R51" s="8">
        <v>1.9958000183105469</v>
      </c>
      <c r="S51" s="8">
        <v>0.29769998788833618</v>
      </c>
      <c r="T51" s="8">
        <v>0.57090002298355103</v>
      </c>
      <c r="U51" s="8">
        <v>1.6919000148773193</v>
      </c>
      <c r="V51" s="8">
        <v>1.0717999935150146</v>
      </c>
      <c r="W51" s="8">
        <v>3.5183000564575195</v>
      </c>
      <c r="X51" s="8">
        <v>0.23260000348091125</v>
      </c>
      <c r="Y51" s="8">
        <v>7.2700001299381256E-2</v>
      </c>
      <c r="Z51" s="8">
        <v>-9.6000000834465027E-2</v>
      </c>
      <c r="AA51" s="8">
        <v>2.9699999839067459E-2</v>
      </c>
      <c r="AB51">
        <v>23</v>
      </c>
      <c r="AD51" s="8">
        <f t="shared" si="46"/>
        <v>0.23350253411609798</v>
      </c>
      <c r="AE51" s="8">
        <f t="shared" si="29"/>
        <v>0.766497465883902</v>
      </c>
      <c r="AF51" s="8"/>
      <c r="AG51" s="8"/>
      <c r="AH51" t="s">
        <v>837</v>
      </c>
      <c r="AI51" s="8">
        <v>1.8460000000000001</v>
      </c>
      <c r="AJ51" s="8">
        <v>98.773999127626425</v>
      </c>
      <c r="AK51" s="8"/>
      <c r="AL51" s="8">
        <v>6.3760000000000003</v>
      </c>
      <c r="AM51" s="8">
        <v>1.6240000000000001</v>
      </c>
      <c r="AN51" s="8">
        <v>8</v>
      </c>
      <c r="AO51" s="8"/>
      <c r="AP51" s="8">
        <v>0.23300000000000001</v>
      </c>
      <c r="AQ51" s="8">
        <v>0.372</v>
      </c>
      <c r="AR51" s="8"/>
      <c r="AS51" s="8">
        <v>3.3239999999999998</v>
      </c>
      <c r="AT51" s="8">
        <v>1.0720000000000001</v>
      </c>
      <c r="AU51" s="8">
        <v>5.0009999999999994</v>
      </c>
      <c r="AV51" s="8"/>
      <c r="AW51" s="8">
        <v>7.2999999999999995E-2</v>
      </c>
      <c r="AX51" s="8">
        <v>0.19500000000000001</v>
      </c>
      <c r="AY51" s="8">
        <v>1.6919999999999999</v>
      </c>
      <c r="AZ51" s="8">
        <v>4.1000000000000002E-2</v>
      </c>
      <c r="BA51" s="8">
        <v>2.0009999999999999</v>
      </c>
      <c r="BB51" s="8" t="s">
        <v>19</v>
      </c>
      <c r="BC51" s="8">
        <v>0</v>
      </c>
      <c r="BD51" s="8">
        <v>0.53</v>
      </c>
      <c r="BE51" s="8">
        <v>0.29799999999999999</v>
      </c>
      <c r="BF51" s="8">
        <v>0.82800000000000007</v>
      </c>
      <c r="BG51" s="8">
        <v>21.999999999999996</v>
      </c>
      <c r="BH51" s="8"/>
      <c r="BI51" s="8">
        <v>1.97</v>
      </c>
      <c r="BJ51" s="8" t="s">
        <v>19</v>
      </c>
      <c r="BK51" s="8">
        <v>0.03</v>
      </c>
      <c r="BL51" s="8">
        <v>2</v>
      </c>
      <c r="BM51" s="8">
        <v>15.829999999999998</v>
      </c>
      <c r="BN51" s="8"/>
      <c r="BO51">
        <f t="shared" si="49"/>
        <v>0.83800000000000008</v>
      </c>
      <c r="BP51" s="8">
        <f t="shared" si="50"/>
        <v>0.82800000000000007</v>
      </c>
      <c r="BQ51" s="8"/>
      <c r="BR51" s="39">
        <f t="shared" si="51"/>
        <v>1.0107391029690462</v>
      </c>
      <c r="BS51" s="39">
        <f t="shared" si="52"/>
        <v>1.2547051442910915</v>
      </c>
      <c r="BT51" s="39">
        <f t="shared" si="53"/>
        <v>0.99986668444207449</v>
      </c>
      <c r="BU51" s="39">
        <f t="shared" si="54"/>
        <v>1.1820330969267139</v>
      </c>
      <c r="BV51" s="39">
        <v>1</v>
      </c>
      <c r="BW51" s="39">
        <f t="shared" si="55"/>
        <v>0.95557757760984741</v>
      </c>
      <c r="BX51" s="39">
        <f t="shared" si="56"/>
        <v>0.9657294791050528</v>
      </c>
      <c r="BY51" s="39">
        <f t="shared" si="57"/>
        <v>0.9721541900623385</v>
      </c>
      <c r="BZ51" s="39">
        <f t="shared" si="58"/>
        <v>0.65928632152816269</v>
      </c>
      <c r="CA51" s="39">
        <f t="shared" si="59"/>
        <v>0.92351521616396692</v>
      </c>
      <c r="CB51" s="39">
        <f t="shared" si="30"/>
        <v>0.99986668444207449</v>
      </c>
      <c r="CC51" s="39">
        <f t="shared" si="31"/>
        <v>0.9721541900623385</v>
      </c>
      <c r="CD51" s="39">
        <f t="shared" si="32"/>
        <v>0.9860104372522065</v>
      </c>
      <c r="CE51" s="39"/>
      <c r="CF51" s="39">
        <f t="shared" si="60"/>
        <v>6.2869012114018936</v>
      </c>
      <c r="CG51" s="39">
        <f t="shared" si="61"/>
        <v>1.967879648722344</v>
      </c>
      <c r="CH51" s="39">
        <f t="shared" si="62"/>
        <v>0.29353529522775496</v>
      </c>
      <c r="CI51" s="39">
        <f t="shared" si="63"/>
        <v>0.5629133812893059</v>
      </c>
      <c r="CJ51" s="39">
        <f t="shared" si="64"/>
        <v>1.6682310734562003</v>
      </c>
      <c r="CK51" s="39">
        <f t="shared" si="65"/>
        <v>1.0568059802526517</v>
      </c>
      <c r="CL51" s="39">
        <f t="shared" si="66"/>
        <v>3.4690805770521416</v>
      </c>
      <c r="CM51" s="39">
        <f t="shared" si="67"/>
        <v>0.22934603113707805</v>
      </c>
      <c r="CN51" s="39">
        <f t="shared" si="68"/>
        <v>7.1682960069438889E-2</v>
      </c>
      <c r="CO51" s="39">
        <f t="shared" si="33"/>
        <v>15.606376158608807</v>
      </c>
      <c r="CP51" s="39"/>
      <c r="CQ51" s="39">
        <f t="shared" si="47"/>
        <v>0.64351988639850122</v>
      </c>
      <c r="CR51" s="39">
        <f t="shared" si="48"/>
        <v>2.8255606906536403</v>
      </c>
      <c r="CS51" s="39">
        <f t="shared" si="34"/>
        <v>8.1696408635545836E-2</v>
      </c>
      <c r="CT51" s="39">
        <f t="shared" si="35"/>
        <v>0.5717253028504734</v>
      </c>
      <c r="CU51" s="39">
        <f t="shared" si="36"/>
        <v>0.4282746971495266</v>
      </c>
      <c r="CV51" s="39">
        <f t="shared" si="37"/>
        <v>0.12739043006211848</v>
      </c>
      <c r="CW51" s="39">
        <f t="shared" si="38"/>
        <v>0.29353529522775496</v>
      </c>
      <c r="CX51" s="39">
        <f t="shared" si="39"/>
        <v>0.393623841391193</v>
      </c>
      <c r="CY51" s="39">
        <f t="shared" si="40"/>
        <v>0.31284086338105199</v>
      </c>
      <c r="CZ51" s="39">
        <f t="shared" si="41"/>
        <v>0.12503625895412696</v>
      </c>
      <c r="DA51" s="39">
        <f t="shared" si="42"/>
        <v>0.83411553672810013</v>
      </c>
      <c r="DB51" s="39">
        <v>0.78020974589820424</v>
      </c>
      <c r="DC51" s="39">
        <v>0.20896260053991367</v>
      </c>
      <c r="DD51" s="39">
        <f t="shared" si="43"/>
        <v>2.2610790224551262E-2</v>
      </c>
      <c r="DE51" t="b">
        <f t="shared" si="44"/>
        <v>1</v>
      </c>
      <c r="DF51">
        <f t="shared" si="45"/>
        <v>3</v>
      </c>
      <c r="DH51" s="14">
        <f t="shared" si="69"/>
        <v>975.92525351385882</v>
      </c>
      <c r="DI51" s="14">
        <f t="shared" si="70"/>
        <v>980.26155077855253</v>
      </c>
      <c r="DJ51" s="14">
        <f t="shared" si="71"/>
        <v>984.59784804324647</v>
      </c>
      <c r="DK51" s="14">
        <f t="shared" si="72"/>
        <v>988.93414530794041</v>
      </c>
      <c r="DL51" s="14"/>
      <c r="DM51" s="15">
        <f t="shared" si="73"/>
        <v>6.5088740921020527</v>
      </c>
      <c r="DN51" s="15">
        <f t="shared" si="74"/>
        <v>982.46818011220842</v>
      </c>
    </row>
    <row r="52" spans="1:118" x14ac:dyDescent="0.2">
      <c r="A52" t="s">
        <v>1067</v>
      </c>
      <c r="B52">
        <v>15</v>
      </c>
      <c r="C52">
        <v>1.4979999463093918E-8</v>
      </c>
      <c r="D52">
        <v>1</v>
      </c>
      <c r="E52" s="8">
        <v>39.639999389648438</v>
      </c>
      <c r="F52" s="8">
        <v>1.7319999933242798</v>
      </c>
      <c r="G52" s="8">
        <v>10.49899959564209</v>
      </c>
      <c r="H52" s="8">
        <v>25.961999893188477</v>
      </c>
      <c r="I52" s="8">
        <v>0.56099998950958252</v>
      </c>
      <c r="J52" s="8">
        <v>4.435999870300293</v>
      </c>
      <c r="K52" s="8">
        <v>9.9589996337890625</v>
      </c>
      <c r="L52" s="8">
        <v>1.815000057220459</v>
      </c>
      <c r="M52" s="8">
        <v>1.4299999475479126</v>
      </c>
      <c r="N52" s="8">
        <v>0.54100000858306885</v>
      </c>
      <c r="O52" s="8">
        <v>0.11599999666213989</v>
      </c>
      <c r="P52" s="8">
        <v>96.436996459960938</v>
      </c>
      <c r="Q52" s="8">
        <v>6.3938999176025391</v>
      </c>
      <c r="R52" s="8">
        <v>1.9960000514984131</v>
      </c>
      <c r="S52" s="8">
        <v>0.29420000314712524</v>
      </c>
      <c r="T52" s="8">
        <v>0.56770002841949463</v>
      </c>
      <c r="U52" s="8">
        <v>1.7211999893188477</v>
      </c>
      <c r="V52" s="8">
        <v>1.0666999816894531</v>
      </c>
      <c r="W52" s="8">
        <v>3.5023000240325928</v>
      </c>
      <c r="X52" s="8">
        <v>0.2101999968290329</v>
      </c>
      <c r="Y52" s="8">
        <v>7.6700001955032349E-2</v>
      </c>
      <c r="Z52" s="8">
        <v>0.27250000834465027</v>
      </c>
      <c r="AA52" s="8">
        <v>3.1399998813867569E-2</v>
      </c>
      <c r="AB52">
        <v>23</v>
      </c>
      <c r="AD52" s="8">
        <f t="shared" si="46"/>
        <v>0.23346464879701415</v>
      </c>
      <c r="AE52" s="8">
        <f t="shared" si="29"/>
        <v>0.76653535120298588</v>
      </c>
      <c r="AF52" s="8"/>
      <c r="AG52" s="8"/>
      <c r="AH52" t="s">
        <v>837</v>
      </c>
      <c r="AI52" s="8">
        <v>1.573</v>
      </c>
      <c r="AJ52" s="8">
        <v>98.010998492717732</v>
      </c>
      <c r="AK52" s="8"/>
      <c r="AL52" s="8">
        <v>6.3940000000000001</v>
      </c>
      <c r="AM52" s="8">
        <v>1.6060000000000001</v>
      </c>
      <c r="AN52" s="8">
        <v>8</v>
      </c>
      <c r="AO52" s="8"/>
      <c r="AP52" s="8">
        <v>0.21</v>
      </c>
      <c r="AQ52" s="8">
        <v>0.39</v>
      </c>
      <c r="AR52" s="8"/>
      <c r="AS52" s="8">
        <v>3.3330000000000002</v>
      </c>
      <c r="AT52" s="8">
        <v>1.0669999999999999</v>
      </c>
      <c r="AU52" s="8">
        <v>5</v>
      </c>
      <c r="AV52" s="8"/>
      <c r="AW52" s="8">
        <v>7.6999999999999999E-2</v>
      </c>
      <c r="AX52" s="8">
        <v>0.16900000000000001</v>
      </c>
      <c r="AY52" s="8">
        <v>1.7210000000000001</v>
      </c>
      <c r="AZ52" s="8">
        <v>3.3000000000000002E-2</v>
      </c>
      <c r="BA52" s="8">
        <v>2</v>
      </c>
      <c r="BB52" s="8" t="s">
        <v>19</v>
      </c>
      <c r="BC52" s="8">
        <v>0</v>
      </c>
      <c r="BD52" s="8">
        <v>0.53500000000000003</v>
      </c>
      <c r="BE52" s="8">
        <v>0.29399999999999998</v>
      </c>
      <c r="BF52" s="8">
        <v>0.82899999999999996</v>
      </c>
      <c r="BG52" s="8">
        <v>22</v>
      </c>
      <c r="BH52" s="8"/>
      <c r="BI52" s="8">
        <v>1.6919999999999999</v>
      </c>
      <c r="BJ52" s="8">
        <v>0.27600000000000002</v>
      </c>
      <c r="BK52" s="8">
        <v>3.2000000000000001E-2</v>
      </c>
      <c r="BL52" s="8">
        <v>2</v>
      </c>
      <c r="BM52" s="8">
        <v>15.829000000000001</v>
      </c>
      <c r="BN52" s="8"/>
      <c r="BO52">
        <f t="shared" si="49"/>
        <v>0.81</v>
      </c>
      <c r="BP52" s="8">
        <f t="shared" si="50"/>
        <v>0.82899999999999996</v>
      </c>
      <c r="BQ52" s="8"/>
      <c r="BR52" s="39">
        <f t="shared" si="51"/>
        <v>1.0108029565986481</v>
      </c>
      <c r="BS52" s="39">
        <f t="shared" si="52"/>
        <v>1.2511729746637472</v>
      </c>
      <c r="BT52" s="39">
        <f t="shared" si="53"/>
        <v>1</v>
      </c>
      <c r="BU52" s="39">
        <f t="shared" si="54"/>
        <v>1.1621150493898895</v>
      </c>
      <c r="BV52" s="39">
        <v>1</v>
      </c>
      <c r="BW52" s="39">
        <f t="shared" si="55"/>
        <v>0.95352745914290882</v>
      </c>
      <c r="BX52" s="39">
        <f t="shared" si="56"/>
        <v>0.96557406616363151</v>
      </c>
      <c r="BY52" s="39">
        <f t="shared" si="57"/>
        <v>0.9738862606799138</v>
      </c>
      <c r="BZ52" s="39">
        <f t="shared" si="58"/>
        <v>0.65933945217066825</v>
      </c>
      <c r="CA52" s="39">
        <f t="shared" si="59"/>
        <v>0.92386304295581323</v>
      </c>
      <c r="CB52" s="39">
        <f t="shared" si="30"/>
        <v>1</v>
      </c>
      <c r="CC52" s="39">
        <f t="shared" si="31"/>
        <v>0.9738862606799138</v>
      </c>
      <c r="CD52" s="39">
        <f t="shared" si="32"/>
        <v>0.98694313033995695</v>
      </c>
      <c r="CE52" s="39"/>
      <c r="CF52" s="39">
        <f t="shared" si="60"/>
        <v>6.3104155997590423</v>
      </c>
      <c r="CG52" s="39">
        <f t="shared" si="61"/>
        <v>1.9699385389845592</v>
      </c>
      <c r="CH52" s="39">
        <f t="shared" si="62"/>
        <v>0.29035867205204896</v>
      </c>
      <c r="CI52" s="39">
        <f t="shared" si="63"/>
        <v>0.56028764314241852</v>
      </c>
      <c r="CJ52" s="39">
        <f t="shared" si="64"/>
        <v>1.698726505399444</v>
      </c>
      <c r="CK52" s="39">
        <f t="shared" si="65"/>
        <v>1.0527722190621636</v>
      </c>
      <c r="CL52" s="39">
        <f t="shared" si="66"/>
        <v>3.4565709491084338</v>
      </c>
      <c r="CM52" s="39">
        <f t="shared" si="67"/>
        <v>0.20745544286789475</v>
      </c>
      <c r="CN52" s="39">
        <f t="shared" si="68"/>
        <v>7.5698540026580441E-2</v>
      </c>
      <c r="CO52" s="39">
        <f t="shared" si="33"/>
        <v>15.622224110402584</v>
      </c>
      <c r="CP52" s="39"/>
      <c r="CQ52" s="39">
        <f t="shared" si="47"/>
        <v>0.60061600436198015</v>
      </c>
      <c r="CR52" s="39">
        <f t="shared" si="48"/>
        <v>2.8559549447464536</v>
      </c>
      <c r="CS52" s="39">
        <f t="shared" si="34"/>
        <v>7.2851289808673059E-2</v>
      </c>
      <c r="CT52" s="39">
        <f t="shared" si="35"/>
        <v>0.57760389993976058</v>
      </c>
      <c r="CU52" s="39">
        <f t="shared" si="36"/>
        <v>0.42239610006023942</v>
      </c>
      <c r="CV52" s="39">
        <f t="shared" si="37"/>
        <v>0.1401770693718003</v>
      </c>
      <c r="CW52" s="39">
        <f t="shared" si="38"/>
        <v>0.29035867205204896</v>
      </c>
      <c r="CX52" s="39">
        <f t="shared" si="39"/>
        <v>0.37777588959741548</v>
      </c>
      <c r="CY52" s="39">
        <f t="shared" si="40"/>
        <v>0.3318654383505355</v>
      </c>
      <c r="CZ52" s="39">
        <f t="shared" si="41"/>
        <v>0.11421110239594146</v>
      </c>
      <c r="DA52" s="39">
        <f t="shared" si="42"/>
        <v>0.84936325269972202</v>
      </c>
      <c r="DB52" s="39">
        <v>0.78020974589820424</v>
      </c>
      <c r="DC52" s="39">
        <v>0.20896260053991367</v>
      </c>
      <c r="DD52" s="39">
        <f t="shared" si="43"/>
        <v>2.0776197102439106E-2</v>
      </c>
      <c r="DE52" t="b">
        <f t="shared" si="44"/>
        <v>1</v>
      </c>
      <c r="DF52">
        <f t="shared" si="45"/>
        <v>3</v>
      </c>
      <c r="DH52" s="14">
        <f t="shared" si="69"/>
        <v>964.68061703634237</v>
      </c>
      <c r="DI52" s="14">
        <f t="shared" si="70"/>
        <v>969.43522864184513</v>
      </c>
      <c r="DJ52" s="14">
        <f t="shared" si="71"/>
        <v>974.18984024734812</v>
      </c>
      <c r="DK52" s="14">
        <f t="shared" si="72"/>
        <v>978.94445185285088</v>
      </c>
      <c r="DL52" s="14"/>
      <c r="DM52" s="15">
        <f t="shared" si="73"/>
        <v>6.5098802590370184</v>
      </c>
      <c r="DN52" s="15">
        <f t="shared" si="74"/>
        <v>971.85951123887969</v>
      </c>
    </row>
    <row r="53" spans="1:118" x14ac:dyDescent="0.2">
      <c r="A53" t="s">
        <v>1068</v>
      </c>
      <c r="B53">
        <v>15</v>
      </c>
      <c r="C53">
        <v>1.4970000350444934E-8</v>
      </c>
      <c r="D53">
        <v>1</v>
      </c>
      <c r="E53" s="8">
        <v>40.139999389648438</v>
      </c>
      <c r="F53" s="8">
        <v>1.4259999990463257</v>
      </c>
      <c r="G53" s="8">
        <v>10.939000129699707</v>
      </c>
      <c r="H53" s="8">
        <v>25.763999938964844</v>
      </c>
      <c r="I53" s="8">
        <v>0.47600001096725464</v>
      </c>
      <c r="J53" s="8">
        <v>4.7239999771118164</v>
      </c>
      <c r="K53" s="8">
        <v>10.017000198364258</v>
      </c>
      <c r="L53" s="8">
        <v>1.8179999589920044</v>
      </c>
      <c r="M53" s="8">
        <v>1.406000018119812</v>
      </c>
      <c r="N53" s="8">
        <v>-0.18500000238418579</v>
      </c>
      <c r="O53" s="8">
        <v>0.11900000274181366</v>
      </c>
      <c r="P53" s="8">
        <v>96.694999694824219</v>
      </c>
      <c r="Q53" s="8">
        <v>6.4046001434326172</v>
      </c>
      <c r="R53" s="8">
        <v>2.0573000907897949</v>
      </c>
      <c r="S53" s="8">
        <v>0.28619998693466187</v>
      </c>
      <c r="T53" s="8">
        <v>0.56230002641677856</v>
      </c>
      <c r="U53" s="8">
        <v>1.7125999927520752</v>
      </c>
      <c r="V53" s="8">
        <v>1.1236000061035156</v>
      </c>
      <c r="W53" s="8">
        <v>3.437999963760376</v>
      </c>
      <c r="X53" s="8">
        <v>0.17110000550746918</v>
      </c>
      <c r="Y53" s="8">
        <v>6.4300000667572021E-2</v>
      </c>
      <c r="Z53" s="8">
        <v>-9.3800000846385956E-2</v>
      </c>
      <c r="AA53" s="8">
        <v>3.229999914765358E-2</v>
      </c>
      <c r="AB53">
        <v>23</v>
      </c>
      <c r="AD53" s="8">
        <f t="shared" si="46"/>
        <v>0.24631708469101937</v>
      </c>
      <c r="AE53" s="8">
        <f t="shared" si="29"/>
        <v>0.75368291530898057</v>
      </c>
      <c r="AF53" s="8"/>
      <c r="AG53" s="8"/>
      <c r="AH53" t="s">
        <v>837</v>
      </c>
      <c r="AI53" s="8">
        <v>1.849</v>
      </c>
      <c r="AJ53" s="8">
        <v>98.648999673724163</v>
      </c>
      <c r="AK53" s="8"/>
      <c r="AL53" s="8">
        <v>6.4050000000000002</v>
      </c>
      <c r="AM53" s="8">
        <v>1.595</v>
      </c>
      <c r="AN53" s="8">
        <v>8</v>
      </c>
      <c r="AO53" s="8"/>
      <c r="AP53" s="8">
        <v>0.17100000000000001</v>
      </c>
      <c r="AQ53" s="8">
        <v>0.46200000000000002</v>
      </c>
      <c r="AR53" s="8"/>
      <c r="AS53" s="8">
        <v>3.2429999999999999</v>
      </c>
      <c r="AT53" s="8">
        <v>1.1240000000000001</v>
      </c>
      <c r="AU53" s="8">
        <v>5</v>
      </c>
      <c r="AV53" s="8"/>
      <c r="AW53" s="8">
        <v>6.4000000000000001E-2</v>
      </c>
      <c r="AX53" s="8">
        <v>0.19500000000000001</v>
      </c>
      <c r="AY53" s="8">
        <v>1.712</v>
      </c>
      <c r="AZ53" s="8">
        <v>2.9000000000000001E-2</v>
      </c>
      <c r="BA53" s="8">
        <v>2</v>
      </c>
      <c r="BB53" s="8" t="s">
        <v>19</v>
      </c>
      <c r="BC53" s="8">
        <v>0</v>
      </c>
      <c r="BD53" s="8">
        <v>0.53400000000000003</v>
      </c>
      <c r="BE53" s="8">
        <v>0.28599999999999998</v>
      </c>
      <c r="BF53" s="8">
        <v>0.82000000000000006</v>
      </c>
      <c r="BG53" s="8">
        <v>22</v>
      </c>
      <c r="BH53" s="8"/>
      <c r="BI53" s="8">
        <v>1.968</v>
      </c>
      <c r="BJ53" s="8" t="s">
        <v>19</v>
      </c>
      <c r="BK53" s="8">
        <v>3.2000000000000001E-2</v>
      </c>
      <c r="BL53" s="8">
        <v>2</v>
      </c>
      <c r="BM53" s="8">
        <v>15.82</v>
      </c>
      <c r="BN53" s="8"/>
      <c r="BO53">
        <f t="shared" si="49"/>
        <v>0.80400000000000005</v>
      </c>
      <c r="BP53" s="8">
        <f t="shared" si="50"/>
        <v>0.82000000000000006</v>
      </c>
      <c r="BQ53" s="8"/>
      <c r="BR53" s="39">
        <f t="shared" si="51"/>
        <v>1.0113780025284449</v>
      </c>
      <c r="BS53" s="39">
        <f t="shared" si="52"/>
        <v>1.249024199843872</v>
      </c>
      <c r="BT53" s="39">
        <f t="shared" si="53"/>
        <v>1</v>
      </c>
      <c r="BU53" s="39">
        <f t="shared" si="54"/>
        <v>1.1682242990654206</v>
      </c>
      <c r="BV53" s="39">
        <v>1</v>
      </c>
      <c r="BW53" s="39">
        <f t="shared" si="55"/>
        <v>0.94541412431756733</v>
      </c>
      <c r="BX53" s="39">
        <f t="shared" si="56"/>
        <v>0.96563622470893384</v>
      </c>
      <c r="BY53" s="39">
        <f t="shared" si="57"/>
        <v>0.972931389929655</v>
      </c>
      <c r="BZ53" s="39">
        <f t="shared" si="58"/>
        <v>0.65894239456064685</v>
      </c>
      <c r="CA53" s="39">
        <f t="shared" si="59"/>
        <v>0.92526087035303528</v>
      </c>
      <c r="CB53" s="39">
        <f t="shared" si="30"/>
        <v>1</v>
      </c>
      <c r="CC53" s="39">
        <f t="shared" si="31"/>
        <v>0.972931389929655</v>
      </c>
      <c r="CD53" s="39">
        <f t="shared" si="32"/>
        <v>0.9864656949648275</v>
      </c>
      <c r="CE53" s="39"/>
      <c r="CF53" s="39">
        <f t="shared" si="60"/>
        <v>6.3179183314630905</v>
      </c>
      <c r="CG53" s="39">
        <f t="shared" si="61"/>
        <v>2.0294559638121576</v>
      </c>
      <c r="CH53" s="39">
        <f t="shared" si="62"/>
        <v>0.28232646901042574</v>
      </c>
      <c r="CI53" s="39">
        <f t="shared" si="63"/>
        <v>0.55468968633796834</v>
      </c>
      <c r="CJ53" s="39">
        <f t="shared" si="64"/>
        <v>1.6894211420469345</v>
      </c>
      <c r="CK53" s="39">
        <f t="shared" si="65"/>
        <v>1.1083928608833891</v>
      </c>
      <c r="CL53" s="39">
        <f t="shared" si="66"/>
        <v>3.3914690235399312</v>
      </c>
      <c r="CM53" s="39">
        <f t="shared" si="67"/>
        <v>0.16878428584141139</v>
      </c>
      <c r="CN53" s="39">
        <f t="shared" si="68"/>
        <v>6.3429744844775302E-2</v>
      </c>
      <c r="CO53" s="39">
        <f t="shared" si="33"/>
        <v>15.605887507780086</v>
      </c>
      <c r="CP53" s="39"/>
      <c r="CQ53" s="39">
        <f t="shared" si="47"/>
        <v>0.62257803161793501</v>
      </c>
      <c r="CR53" s="39">
        <f t="shared" si="48"/>
        <v>2.7688909919219959</v>
      </c>
      <c r="CS53" s="39">
        <f t="shared" si="34"/>
        <v>7.9450210384756303E-2</v>
      </c>
      <c r="CT53" s="39">
        <f t="shared" si="35"/>
        <v>0.57947958286577261</v>
      </c>
      <c r="CU53" s="39">
        <f t="shared" si="36"/>
        <v>0.42052041713422739</v>
      </c>
      <c r="CV53" s="39">
        <f t="shared" si="37"/>
        <v>0.17368714763762405</v>
      </c>
      <c r="CW53" s="39">
        <f t="shared" si="38"/>
        <v>0.28232646901042574</v>
      </c>
      <c r="CX53" s="39">
        <f t="shared" si="39"/>
        <v>0.39411249221991529</v>
      </c>
      <c r="CY53" s="39">
        <f t="shared" si="40"/>
        <v>0.32356103876965925</v>
      </c>
      <c r="CZ53" s="39">
        <f t="shared" si="41"/>
        <v>0.1155643237841546</v>
      </c>
      <c r="DA53" s="39">
        <f t="shared" si="42"/>
        <v>0.84471057102346725</v>
      </c>
      <c r="DB53" s="39">
        <v>0.78020974589820424</v>
      </c>
      <c r="DC53" s="39">
        <v>0.20896260053991367</v>
      </c>
      <c r="DD53" s="39">
        <f t="shared" si="43"/>
        <v>2.1301387321795193E-2</v>
      </c>
      <c r="DE53" t="b">
        <f t="shared" si="44"/>
        <v>1</v>
      </c>
      <c r="DF53">
        <f t="shared" si="45"/>
        <v>3</v>
      </c>
      <c r="DH53" s="14">
        <f t="shared" si="69"/>
        <v>942.48930700894414</v>
      </c>
      <c r="DI53" s="14">
        <f t="shared" si="70"/>
        <v>948.38670913121985</v>
      </c>
      <c r="DJ53" s="14">
        <f t="shared" si="71"/>
        <v>954.28411125349601</v>
      </c>
      <c r="DK53" s="14">
        <f t="shared" si="72"/>
        <v>960.18151337577217</v>
      </c>
      <c r="DL53" s="14"/>
      <c r="DM53" s="15">
        <f t="shared" si="73"/>
        <v>6.8182194566726704</v>
      </c>
      <c r="DN53" s="15">
        <f t="shared" si="74"/>
        <v>953.21207829148887</v>
      </c>
    </row>
    <row r="54" spans="1:118" x14ac:dyDescent="0.2">
      <c r="A54" t="s">
        <v>1069</v>
      </c>
      <c r="B54">
        <v>15</v>
      </c>
      <c r="C54">
        <v>1.4970000350444934E-8</v>
      </c>
      <c r="D54">
        <v>1</v>
      </c>
      <c r="E54" s="8">
        <v>39.8489990234375</v>
      </c>
      <c r="F54" s="8">
        <v>1.6369999647140503</v>
      </c>
      <c r="G54" s="8">
        <v>10.541999816894531</v>
      </c>
      <c r="H54" s="8">
        <v>26.027000427246094</v>
      </c>
      <c r="I54" s="8">
        <v>0.53600001335144043</v>
      </c>
      <c r="J54" s="8">
        <v>4.6110000610351562</v>
      </c>
      <c r="K54" s="8">
        <v>9.8760004043579102</v>
      </c>
      <c r="L54" s="8">
        <v>1.7699999809265137</v>
      </c>
      <c r="M54" s="8">
        <v>1.4299999475479126</v>
      </c>
      <c r="N54" s="8">
        <v>-0.18899999558925629</v>
      </c>
      <c r="O54" s="8">
        <v>0.11500000208616257</v>
      </c>
      <c r="P54" s="8">
        <v>96.258003234863281</v>
      </c>
      <c r="Q54" s="8">
        <v>6.4046001434326172</v>
      </c>
      <c r="R54" s="8">
        <v>1.9970999956130981</v>
      </c>
      <c r="S54" s="8">
        <v>0.29319998621940613</v>
      </c>
      <c r="T54" s="8">
        <v>0.55159997940063477</v>
      </c>
      <c r="U54" s="8">
        <v>1.7007999420166016</v>
      </c>
      <c r="V54" s="8">
        <v>1.104699969291687</v>
      </c>
      <c r="W54" s="8">
        <v>3.4985001087188721</v>
      </c>
      <c r="X54" s="8">
        <v>0.19789999723434448</v>
      </c>
      <c r="Y54" s="8">
        <v>7.2999998927116394E-2</v>
      </c>
      <c r="Z54" s="8">
        <v>-9.6100002527236938E-2</v>
      </c>
      <c r="AA54" s="8">
        <v>3.1300000846385956E-2</v>
      </c>
      <c r="AB54">
        <v>23</v>
      </c>
      <c r="AD54" s="8">
        <f t="shared" si="46"/>
        <v>0.23998521692959376</v>
      </c>
      <c r="AE54" s="8">
        <f t="shared" si="29"/>
        <v>0.76001478307040626</v>
      </c>
      <c r="AF54" s="8"/>
      <c r="AG54" s="8"/>
      <c r="AH54" t="s">
        <v>837</v>
      </c>
      <c r="AI54" s="8">
        <v>1.8360000000000001</v>
      </c>
      <c r="AJ54" s="8">
        <v>98.202999200999741</v>
      </c>
      <c r="AK54" s="8"/>
      <c r="AL54" s="8">
        <v>6.4050000000000002</v>
      </c>
      <c r="AM54" s="8">
        <v>1.595</v>
      </c>
      <c r="AN54" s="8">
        <v>8</v>
      </c>
      <c r="AO54" s="8"/>
      <c r="AP54" s="8">
        <v>0.19800000000000001</v>
      </c>
      <c r="AQ54" s="8">
        <v>0.40200000000000002</v>
      </c>
      <c r="AR54" s="8"/>
      <c r="AS54" s="8">
        <v>3.2959999999999998</v>
      </c>
      <c r="AT54" s="8">
        <v>1.105</v>
      </c>
      <c r="AU54" s="8">
        <v>5.0009999999999994</v>
      </c>
      <c r="AV54" s="8"/>
      <c r="AW54" s="8">
        <v>7.2999999999999995E-2</v>
      </c>
      <c r="AX54" s="8">
        <v>0.20300000000000001</v>
      </c>
      <c r="AY54" s="8">
        <v>1.7010000000000001</v>
      </c>
      <c r="AZ54" s="8">
        <v>2.3E-2</v>
      </c>
      <c r="BA54" s="8">
        <v>2</v>
      </c>
      <c r="BB54" s="8" t="s">
        <v>19</v>
      </c>
      <c r="BC54" s="8">
        <v>0</v>
      </c>
      <c r="BD54" s="8">
        <v>0.52800000000000002</v>
      </c>
      <c r="BE54" s="8">
        <v>0.29299999999999998</v>
      </c>
      <c r="BF54" s="8">
        <v>0.82099999999999995</v>
      </c>
      <c r="BG54" s="8">
        <v>22</v>
      </c>
      <c r="BH54" s="8"/>
      <c r="BI54" s="8">
        <v>1.9690000000000001</v>
      </c>
      <c r="BJ54" s="8" t="s">
        <v>19</v>
      </c>
      <c r="BK54" s="8">
        <v>3.1E-2</v>
      </c>
      <c r="BL54" s="8">
        <v>2</v>
      </c>
      <c r="BM54" s="8">
        <v>15.821999999999999</v>
      </c>
      <c r="BN54" s="8"/>
      <c r="BO54">
        <f t="shared" si="49"/>
        <v>0.79800000000000004</v>
      </c>
      <c r="BP54" s="8">
        <f t="shared" si="50"/>
        <v>0.82099999999999995</v>
      </c>
      <c r="BQ54" s="8"/>
      <c r="BR54" s="39">
        <f t="shared" si="51"/>
        <v>1.0112501580078372</v>
      </c>
      <c r="BS54" s="39">
        <f t="shared" si="52"/>
        <v>1.249024199843872</v>
      </c>
      <c r="BT54" s="39">
        <f t="shared" si="53"/>
        <v>0.9999333377774815</v>
      </c>
      <c r="BU54" s="39">
        <f t="shared" si="54"/>
        <v>1.1757789535567313</v>
      </c>
      <c r="BV54" s="39">
        <v>1</v>
      </c>
      <c r="BW54" s="39">
        <f t="shared" si="55"/>
        <v>0.95218823185811274</v>
      </c>
      <c r="BX54" s="39">
        <f t="shared" si="56"/>
        <v>0.96594714251511227</v>
      </c>
      <c r="BY54" s="39">
        <f t="shared" si="57"/>
        <v>0.97164893421825516</v>
      </c>
      <c r="BZ54" s="39">
        <f t="shared" si="58"/>
        <v>0.65934548806482751</v>
      </c>
      <c r="CA54" s="39">
        <f t="shared" si="59"/>
        <v>0.92394564981045935</v>
      </c>
      <c r="CB54" s="39">
        <f t="shared" si="30"/>
        <v>0.9999333377774815</v>
      </c>
      <c r="CC54" s="39">
        <f t="shared" si="31"/>
        <v>0.97164893421825516</v>
      </c>
      <c r="CD54" s="39">
        <f t="shared" si="32"/>
        <v>0.98579113599786838</v>
      </c>
      <c r="CE54" s="39"/>
      <c r="CF54" s="39">
        <f t="shared" si="60"/>
        <v>6.3135980510065508</v>
      </c>
      <c r="CG54" s="39">
        <f t="shared" si="61"/>
        <v>1.968723473376774</v>
      </c>
      <c r="CH54" s="39">
        <f t="shared" si="62"/>
        <v>0.28903394748978772</v>
      </c>
      <c r="CI54" s="39">
        <f t="shared" si="63"/>
        <v>0.5437623703097525</v>
      </c>
      <c r="CJ54" s="39">
        <f t="shared" si="64"/>
        <v>1.6766335069456544</v>
      </c>
      <c r="CK54" s="39">
        <f t="shared" si="65"/>
        <v>1.0890034376648625</v>
      </c>
      <c r="CL54" s="39">
        <f t="shared" si="66"/>
        <v>3.448790396462643</v>
      </c>
      <c r="CM54" s="39">
        <f t="shared" si="67"/>
        <v>0.19508806308761945</v>
      </c>
      <c r="CN54" s="39">
        <f t="shared" si="68"/>
        <v>7.1962751870205247E-2</v>
      </c>
      <c r="CO54" s="39">
        <f t="shared" si="33"/>
        <v>15.596595998213846</v>
      </c>
      <c r="CP54" s="39"/>
      <c r="CQ54" s="39">
        <f t="shared" si="47"/>
        <v>0.65360774409805433</v>
      </c>
      <c r="CR54" s="39">
        <f t="shared" si="48"/>
        <v>2.7951826523645886</v>
      </c>
      <c r="CS54" s="39">
        <f t="shared" si="34"/>
        <v>8.716617346865263E-2</v>
      </c>
      <c r="CT54" s="39">
        <f t="shared" si="35"/>
        <v>0.5783995127516377</v>
      </c>
      <c r="CU54" s="39">
        <f t="shared" si="36"/>
        <v>0.4216004872483623</v>
      </c>
      <c r="CV54" s="39">
        <f t="shared" si="37"/>
        <v>0.14116076219166196</v>
      </c>
      <c r="CW54" s="39">
        <f t="shared" si="38"/>
        <v>0.28903394748978772</v>
      </c>
      <c r="CX54" s="39">
        <f t="shared" si="39"/>
        <v>0.40340400178615266</v>
      </c>
      <c r="CY54" s="39">
        <f t="shared" si="40"/>
        <v>0.30756205072405951</v>
      </c>
      <c r="CZ54" s="39">
        <f t="shared" si="41"/>
        <v>0.11810015979284649</v>
      </c>
      <c r="DA54" s="39">
        <f t="shared" si="42"/>
        <v>0.83831675347282719</v>
      </c>
      <c r="DB54" s="39">
        <v>0.78020974589820424</v>
      </c>
      <c r="DC54" s="39">
        <v>0.20896260053991367</v>
      </c>
      <c r="DD54" s="39">
        <f t="shared" si="43"/>
        <v>2.1837863030290335E-2</v>
      </c>
      <c r="DE54" t="b">
        <f t="shared" si="44"/>
        <v>1</v>
      </c>
      <c r="DF54">
        <f t="shared" si="45"/>
        <v>3</v>
      </c>
      <c r="DH54" s="14">
        <f t="shared" si="69"/>
        <v>961.76854586868797</v>
      </c>
      <c r="DI54" s="14">
        <f t="shared" si="70"/>
        <v>966.56655262743254</v>
      </c>
      <c r="DJ54" s="14">
        <f t="shared" si="71"/>
        <v>971.36455938617735</v>
      </c>
      <c r="DK54" s="14">
        <f t="shared" si="72"/>
        <v>976.16256614492215</v>
      </c>
      <c r="DL54" s="14"/>
      <c r="DM54" s="15">
        <f t="shared" si="73"/>
        <v>6.5154129779338845</v>
      </c>
      <c r="DN54" s="15">
        <f t="shared" si="74"/>
        <v>969.039507579104</v>
      </c>
    </row>
    <row r="55" spans="1:118" x14ac:dyDescent="0.2">
      <c r="A55" t="s">
        <v>1070</v>
      </c>
      <c r="B55">
        <v>15</v>
      </c>
      <c r="C55">
        <v>1.4970000350444934E-8</v>
      </c>
      <c r="D55">
        <v>1</v>
      </c>
      <c r="E55" s="8">
        <v>39.758998870849609</v>
      </c>
      <c r="F55" s="8">
        <v>1.9589999914169312</v>
      </c>
      <c r="G55" s="8">
        <v>10.244999885559082</v>
      </c>
      <c r="H55" s="8">
        <v>26.271999359130859</v>
      </c>
      <c r="I55" s="8">
        <v>0.54799997806549072</v>
      </c>
      <c r="J55" s="8">
        <v>4.5130000114440918</v>
      </c>
      <c r="K55" s="8">
        <v>9.8929996490478516</v>
      </c>
      <c r="L55" s="8">
        <v>1.7430000305175781</v>
      </c>
      <c r="M55" s="8">
        <v>1.4249999523162842</v>
      </c>
      <c r="N55" s="8">
        <v>-0.22800000011920929</v>
      </c>
      <c r="O55" s="8">
        <v>0.11299999803304672</v>
      </c>
      <c r="P55" s="8">
        <v>96.311988830566406</v>
      </c>
      <c r="Q55" s="8">
        <v>6.3975000381469727</v>
      </c>
      <c r="R55" s="8">
        <v>1.9430999755859375</v>
      </c>
      <c r="S55" s="8">
        <v>0.29249998927116394</v>
      </c>
      <c r="T55" s="8">
        <v>0.54369997978210449</v>
      </c>
      <c r="U55" s="8">
        <v>1.7057000398635864</v>
      </c>
      <c r="V55" s="8">
        <v>1.0823999643325806</v>
      </c>
      <c r="W55" s="8">
        <v>3.5353999137878418</v>
      </c>
      <c r="X55" s="8">
        <v>0.2370000034570694</v>
      </c>
      <c r="Y55" s="8">
        <v>7.4699997901916504E-2</v>
      </c>
      <c r="Z55" s="8">
        <v>-0.11670000106096268</v>
      </c>
      <c r="AA55" s="8">
        <v>3.0999999493360519E-2</v>
      </c>
      <c r="AB55">
        <v>23</v>
      </c>
      <c r="AD55" s="8">
        <f t="shared" ref="AD55:AD69" si="75">V55/(V55+W55)</f>
        <v>0.23439733052553774</v>
      </c>
      <c r="AE55" s="8">
        <f t="shared" ref="AE55:AE70" si="76">1-AD55</f>
        <v>0.76560266947446221</v>
      </c>
      <c r="AF55" s="8"/>
      <c r="AG55" s="8"/>
      <c r="AH55" t="s">
        <v>837</v>
      </c>
      <c r="AI55" s="8">
        <v>1.835</v>
      </c>
      <c r="AJ55" s="8">
        <v>98.27999838918447</v>
      </c>
      <c r="AK55" s="8"/>
      <c r="AL55" s="8">
        <v>6.3979999999999997</v>
      </c>
      <c r="AM55" s="8">
        <v>1.6020000000000001</v>
      </c>
      <c r="AN55" s="8">
        <v>8</v>
      </c>
      <c r="AO55" s="8"/>
      <c r="AP55" s="8">
        <v>0.23699999999999999</v>
      </c>
      <c r="AQ55" s="8">
        <v>0.34</v>
      </c>
      <c r="AR55" s="8"/>
      <c r="AS55" s="8">
        <v>3.34</v>
      </c>
      <c r="AT55" s="8">
        <v>1.083</v>
      </c>
      <c r="AU55" s="8">
        <v>5</v>
      </c>
      <c r="AV55" s="8"/>
      <c r="AW55" s="8">
        <v>7.4999999999999997E-2</v>
      </c>
      <c r="AX55" s="8">
        <v>0.19500000000000001</v>
      </c>
      <c r="AY55" s="8">
        <v>1.706</v>
      </c>
      <c r="AZ55" s="8">
        <v>2.4E-2</v>
      </c>
      <c r="BA55" s="8">
        <v>2</v>
      </c>
      <c r="BB55" s="8" t="s">
        <v>19</v>
      </c>
      <c r="BC55" s="8">
        <v>0</v>
      </c>
      <c r="BD55" s="8">
        <v>0.52</v>
      </c>
      <c r="BE55" s="8">
        <v>0.29299999999999998</v>
      </c>
      <c r="BF55" s="8">
        <v>0.81299999999999994</v>
      </c>
      <c r="BG55" s="8">
        <v>21.999999999999996</v>
      </c>
      <c r="BH55" s="8"/>
      <c r="BI55" s="8">
        <v>1.9690000000000001</v>
      </c>
      <c r="BJ55" s="8" t="s">
        <v>19</v>
      </c>
      <c r="BK55" s="8">
        <v>3.1E-2</v>
      </c>
      <c r="BL55" s="8">
        <v>2</v>
      </c>
      <c r="BM55" s="8">
        <v>15.813000000000001</v>
      </c>
      <c r="BN55" s="8"/>
      <c r="BO55">
        <f t="shared" si="49"/>
        <v>0.81400000000000006</v>
      </c>
      <c r="BP55" s="8">
        <f t="shared" si="50"/>
        <v>0.81299999999999994</v>
      </c>
      <c r="BQ55" s="8"/>
      <c r="BR55" s="39">
        <f t="shared" si="51"/>
        <v>1.011825713020932</v>
      </c>
      <c r="BS55" s="39">
        <f t="shared" si="52"/>
        <v>1.2503907471084714</v>
      </c>
      <c r="BT55" s="39">
        <f t="shared" si="53"/>
        <v>0.99999999999999989</v>
      </c>
      <c r="BU55" s="39">
        <f t="shared" si="54"/>
        <v>1.1723329425556859</v>
      </c>
      <c r="BV55" s="39">
        <v>1</v>
      </c>
      <c r="BW55" s="39">
        <f t="shared" si="55"/>
        <v>0.95916360775338616</v>
      </c>
      <c r="BX55" s="39">
        <f t="shared" si="56"/>
        <v>0.96646370861963005</v>
      </c>
      <c r="BY55" s="39">
        <f t="shared" si="57"/>
        <v>0.97203698326947374</v>
      </c>
      <c r="BZ55" s="39">
        <f t="shared" si="58"/>
        <v>0.65961126888432797</v>
      </c>
      <c r="CA55" s="39">
        <f t="shared" si="59"/>
        <v>0.92314348013504688</v>
      </c>
      <c r="CB55" s="39">
        <f t="shared" ref="CB55:CB69" si="77">MIN(BR55:BV55)</f>
        <v>0.99999999999999989</v>
      </c>
      <c r="CC55" s="39">
        <f t="shared" ref="CC55:CC69" si="78">MAX(BW55:CA55)</f>
        <v>0.97203698326947374</v>
      </c>
      <c r="CD55" s="39">
        <f t="shared" ref="CD55:CD69" si="79">IF(OR(CB55&gt;1,CC55&gt;1),1,(CB55+CC55)/2)</f>
        <v>0.98601849163473676</v>
      </c>
      <c r="CE55" s="39"/>
      <c r="CF55" s="39">
        <f t="shared" si="60"/>
        <v>6.3080533378468493</v>
      </c>
      <c r="CG55" s="39">
        <f t="shared" si="61"/>
        <v>1.91593250702274</v>
      </c>
      <c r="CH55" s="39">
        <f t="shared" si="62"/>
        <v>0.28841039822432973</v>
      </c>
      <c r="CI55" s="39">
        <f t="shared" si="63"/>
        <v>0.53609823396658751</v>
      </c>
      <c r="CJ55" s="39">
        <f t="shared" si="64"/>
        <v>1.6818517804876039</v>
      </c>
      <c r="CK55" s="39">
        <f t="shared" si="65"/>
        <v>1.0672663801767039</v>
      </c>
      <c r="CL55" s="39">
        <f t="shared" si="66"/>
        <v>3.4859696903186661</v>
      </c>
      <c r="CM55" s="39">
        <f t="shared" si="67"/>
        <v>0.23368638592616697</v>
      </c>
      <c r="CN55" s="39">
        <f t="shared" si="68"/>
        <v>7.3655579256365705E-2</v>
      </c>
      <c r="CO55" s="39">
        <f t="shared" ref="CO55:CO69" si="80">SUM(CF55:CN55)</f>
        <v>15.590924293226012</v>
      </c>
      <c r="CP55" s="39"/>
      <c r="CQ55" s="39">
        <f t="shared" ref="CQ55:CQ70" si="81">46*(1-CD55)</f>
        <v>0.64314938480210904</v>
      </c>
      <c r="CR55" s="39">
        <f t="shared" ref="CR55:CR69" si="82">CL55-CQ55</f>
        <v>2.8428203055165571</v>
      </c>
      <c r="CS55" s="39">
        <f t="shared" ref="CS55:CS69" si="83">CF55+CG55+CM55+CQ55+CR55+CK55+CN55-13</f>
        <v>8.4563880547491976E-2</v>
      </c>
      <c r="CT55" s="39">
        <f t="shared" ref="CT55:CT69" si="84">(CF55-4)/4</f>
        <v>0.57701333446171232</v>
      </c>
      <c r="CU55" s="39">
        <f t="shared" ref="CU55:CU69" si="85">(8-CF55)/4</f>
        <v>0.42298666553828768</v>
      </c>
      <c r="CV55" s="39">
        <f t="shared" ref="CV55:CV69" si="86">(CF55+CG55-8)/2</f>
        <v>0.1119929224347942</v>
      </c>
      <c r="CW55" s="39">
        <f t="shared" ref="CW55:CW69" si="87">CH55</f>
        <v>0.28841039822432973</v>
      </c>
      <c r="CX55" s="39">
        <f t="shared" ref="CX55:CX69" si="88">3-SUM(CH55:CJ55)-CS55</f>
        <v>0.40907570677398697</v>
      </c>
      <c r="CY55" s="39">
        <f t="shared" ref="CY55:CY69" si="89">CJ55+CI55+CS55-2</f>
        <v>0.30251389500168324</v>
      </c>
      <c r="CZ55" s="39">
        <f t="shared" ref="CZ55:CZ69" si="90">(2-CJ55-CS55)/2</f>
        <v>0.11679216948245208</v>
      </c>
      <c r="DA55" s="39">
        <f t="shared" ref="DA55:DA69" si="91">CJ55/2</f>
        <v>0.84092589024380193</v>
      </c>
      <c r="DB55" s="39">
        <v>0.78020974589820424</v>
      </c>
      <c r="DC55" s="39">
        <v>0.20896260053991367</v>
      </c>
      <c r="DD55" s="39">
        <f t="shared" ref="DD55:DD70" si="92">27*CZ55*CT55*DC55/(64*DA55*CU55*DB55)</f>
        <v>2.1407017234613742E-2</v>
      </c>
      <c r="DE55" t="b">
        <f t="shared" ref="DE55:DE70" si="93">DB55&gt;0.5</f>
        <v>1</v>
      </c>
      <c r="DF55">
        <f t="shared" ref="DF55:DF70" si="94">IF(DE55,3,12*(2*DB55-1)+3)</f>
        <v>3</v>
      </c>
      <c r="DH55" s="14">
        <f t="shared" si="69"/>
        <v>979.66815974637882</v>
      </c>
      <c r="DI55" s="14">
        <f t="shared" si="70"/>
        <v>983.4715759052566</v>
      </c>
      <c r="DJ55" s="14">
        <f t="shared" si="71"/>
        <v>987.27499206413415</v>
      </c>
      <c r="DK55" s="14">
        <f t="shared" si="72"/>
        <v>991.07840822301193</v>
      </c>
      <c r="DL55" s="14"/>
      <c r="DM55" s="15">
        <f t="shared" si="73"/>
        <v>6.2437928771972668</v>
      </c>
      <c r="DN55" s="15">
        <f t="shared" si="74"/>
        <v>984.3988216738079</v>
      </c>
    </row>
    <row r="56" spans="1:118" x14ac:dyDescent="0.2">
      <c r="A56" t="s">
        <v>1071</v>
      </c>
      <c r="B56">
        <v>15</v>
      </c>
      <c r="C56">
        <v>1.4970000350444934E-8</v>
      </c>
      <c r="D56">
        <v>1</v>
      </c>
      <c r="E56" s="8">
        <v>39.980998992919922</v>
      </c>
      <c r="F56" s="8">
        <v>1.9809999465942383</v>
      </c>
      <c r="G56" s="8">
        <v>10.36299991607666</v>
      </c>
      <c r="H56" s="8">
        <v>25.839000701904297</v>
      </c>
      <c r="I56" s="8">
        <v>0.57899999618530273</v>
      </c>
      <c r="J56" s="8">
        <v>4.3850002288818359</v>
      </c>
      <c r="K56" s="8">
        <v>9.7969999313354492</v>
      </c>
      <c r="L56" s="8">
        <v>1.8639999628067017</v>
      </c>
      <c r="M56" s="8">
        <v>1.3760000467300415</v>
      </c>
      <c r="N56" s="8">
        <v>0.42500001192092896</v>
      </c>
      <c r="O56" s="8">
        <v>9.7999997437000275E-2</v>
      </c>
      <c r="P56" s="8">
        <v>96.487007141113281</v>
      </c>
      <c r="Q56" s="8">
        <v>6.4268999099731445</v>
      </c>
      <c r="R56" s="8">
        <v>1.9635000228881836</v>
      </c>
      <c r="S56" s="8">
        <v>0.28209999203681946</v>
      </c>
      <c r="T56" s="8">
        <v>0.58090001344680786</v>
      </c>
      <c r="U56" s="8">
        <v>1.6873999834060669</v>
      </c>
      <c r="V56" s="8">
        <v>1.0506000518798828</v>
      </c>
      <c r="W56" s="8">
        <v>3.4737000465393066</v>
      </c>
      <c r="X56" s="8">
        <v>0.23939999938011169</v>
      </c>
      <c r="Y56" s="8">
        <v>7.8800000250339508E-2</v>
      </c>
      <c r="Z56" s="8">
        <v>0.21369999647140503</v>
      </c>
      <c r="AA56" s="8">
        <v>2.6399999856948853E-2</v>
      </c>
      <c r="AB56">
        <v>23</v>
      </c>
      <c r="AD56" s="8">
        <f t="shared" si="75"/>
        <v>0.23221272440503385</v>
      </c>
      <c r="AE56" s="8">
        <f t="shared" si="76"/>
        <v>0.76778727559496618</v>
      </c>
      <c r="AF56" s="8"/>
      <c r="AG56" s="8"/>
      <c r="AH56" t="s">
        <v>837</v>
      </c>
      <c r="AI56" s="8">
        <v>1.639</v>
      </c>
      <c r="AJ56" s="8">
        <v>98.127999034702782</v>
      </c>
      <c r="AK56" s="8"/>
      <c r="AL56" s="8">
        <v>6.4269999999999996</v>
      </c>
      <c r="AM56" s="8">
        <v>1.573</v>
      </c>
      <c r="AN56" s="8">
        <v>8</v>
      </c>
      <c r="AO56" s="8"/>
      <c r="AP56" s="8">
        <v>0.24</v>
      </c>
      <c r="AQ56" s="8">
        <v>0.39</v>
      </c>
      <c r="AR56" s="8"/>
      <c r="AS56" s="8">
        <v>3.319</v>
      </c>
      <c r="AT56" s="8">
        <v>1.0509999999999999</v>
      </c>
      <c r="AU56" s="8">
        <v>5</v>
      </c>
      <c r="AV56" s="8"/>
      <c r="AW56" s="8">
        <v>7.9000000000000001E-2</v>
      </c>
      <c r="AX56" s="8">
        <v>0.154</v>
      </c>
      <c r="AY56" s="8">
        <v>1.6870000000000001</v>
      </c>
      <c r="AZ56" s="8">
        <v>0.08</v>
      </c>
      <c r="BA56" s="8">
        <v>2</v>
      </c>
      <c r="BB56" s="8" t="s">
        <v>19</v>
      </c>
      <c r="BC56" s="8">
        <v>0</v>
      </c>
      <c r="BD56" s="8">
        <v>0.501</v>
      </c>
      <c r="BE56" s="8">
        <v>0.28199999999999997</v>
      </c>
      <c r="BF56" s="8">
        <v>0.78299999999999992</v>
      </c>
      <c r="BG56" s="8">
        <v>22</v>
      </c>
      <c r="BH56" s="8"/>
      <c r="BI56" s="8">
        <v>1.7569999999999999</v>
      </c>
      <c r="BJ56" s="8">
        <v>0.216</v>
      </c>
      <c r="BK56" s="8">
        <v>2.7E-2</v>
      </c>
      <c r="BL56" s="8">
        <v>1.9999999999999998</v>
      </c>
      <c r="BM56" s="8">
        <v>15.782999999999999</v>
      </c>
      <c r="BN56" s="8"/>
      <c r="BO56">
        <f t="shared" si="49"/>
        <v>0.87</v>
      </c>
      <c r="BP56" s="8">
        <f t="shared" si="50"/>
        <v>0.78299999999999992</v>
      </c>
      <c r="BQ56" s="8"/>
      <c r="BR56" s="39">
        <f t="shared" si="51"/>
        <v>1.0137489704112019</v>
      </c>
      <c r="BS56" s="39">
        <f t="shared" si="52"/>
        <v>1.2447487163528863</v>
      </c>
      <c r="BT56" s="39">
        <f t="shared" si="53"/>
        <v>1</v>
      </c>
      <c r="BU56" s="39">
        <f t="shared" si="54"/>
        <v>1.1855364552459988</v>
      </c>
      <c r="BV56" s="39">
        <v>1</v>
      </c>
      <c r="BW56" s="39">
        <f t="shared" si="55"/>
        <v>0.95347064073402366</v>
      </c>
      <c r="BX56" s="39">
        <f t="shared" si="56"/>
        <v>0.96768574678206709</v>
      </c>
      <c r="BY56" s="39">
        <f t="shared" si="57"/>
        <v>0.97486510505637225</v>
      </c>
      <c r="BZ56" s="39">
        <f t="shared" si="58"/>
        <v>0.65898099653763342</v>
      </c>
      <c r="CA56" s="39">
        <f t="shared" si="59"/>
        <v>0.92448478159697156</v>
      </c>
      <c r="CB56" s="39">
        <f t="shared" si="77"/>
        <v>1</v>
      </c>
      <c r="CC56" s="39">
        <f t="shared" si="78"/>
        <v>0.97486510505637225</v>
      </c>
      <c r="CD56" s="39">
        <f t="shared" si="79"/>
        <v>0.98743255252818618</v>
      </c>
      <c r="CE56" s="39"/>
      <c r="CF56" s="39">
        <f t="shared" si="60"/>
        <v>6.3461301829479524</v>
      </c>
      <c r="CG56" s="39">
        <f t="shared" si="61"/>
        <v>1.9388238394896311</v>
      </c>
      <c r="CH56" s="39">
        <f t="shared" si="62"/>
        <v>0.27855471520509761</v>
      </c>
      <c r="CI56" s="39">
        <f t="shared" si="63"/>
        <v>0.57359958304143921</v>
      </c>
      <c r="CJ56" s="39">
        <f t="shared" si="64"/>
        <v>1.6661936727506717</v>
      </c>
      <c r="CK56" s="39">
        <f t="shared" si="65"/>
        <v>1.0373966909139976</v>
      </c>
      <c r="CL56" s="39">
        <f t="shared" si="66"/>
        <v>3.4300445036715868</v>
      </c>
      <c r="CM56" s="39">
        <f t="shared" si="67"/>
        <v>0.23639135246314988</v>
      </c>
      <c r="CN56" s="39">
        <f t="shared" si="68"/>
        <v>7.7809685386414446E-2</v>
      </c>
      <c r="CO56" s="39">
        <f t="shared" si="80"/>
        <v>15.58494422586994</v>
      </c>
      <c r="CP56" s="39"/>
      <c r="CQ56" s="39">
        <f t="shared" si="81"/>
        <v>0.5781025837034357</v>
      </c>
      <c r="CR56" s="39">
        <f t="shared" si="82"/>
        <v>2.8519419199681511</v>
      </c>
      <c r="CS56" s="39">
        <f t="shared" si="83"/>
        <v>6.6596254872731464E-2</v>
      </c>
      <c r="CT56" s="39">
        <f t="shared" si="84"/>
        <v>0.5865325457369881</v>
      </c>
      <c r="CU56" s="39">
        <f t="shared" si="85"/>
        <v>0.4134674542630119</v>
      </c>
      <c r="CV56" s="39">
        <f t="shared" si="86"/>
        <v>0.14247701121879164</v>
      </c>
      <c r="CW56" s="39">
        <f t="shared" si="87"/>
        <v>0.27855471520509761</v>
      </c>
      <c r="CX56" s="39">
        <f t="shared" si="88"/>
        <v>0.41505577413006023</v>
      </c>
      <c r="CY56" s="39">
        <f t="shared" si="89"/>
        <v>0.30638951066484221</v>
      </c>
      <c r="CZ56" s="39">
        <f t="shared" si="90"/>
        <v>0.13360503618829844</v>
      </c>
      <c r="DA56" s="39">
        <f t="shared" si="91"/>
        <v>0.83309683637533583</v>
      </c>
      <c r="DB56" s="39">
        <v>0.78020974589820424</v>
      </c>
      <c r="DC56" s="39">
        <v>0.20896260053991367</v>
      </c>
      <c r="DD56" s="39">
        <f t="shared" si="92"/>
        <v>2.5705089047281568E-2</v>
      </c>
      <c r="DE56" t="b">
        <f t="shared" si="93"/>
        <v>1</v>
      </c>
      <c r="DF56">
        <f t="shared" si="94"/>
        <v>3</v>
      </c>
      <c r="DH56" s="14">
        <f t="shared" si="69"/>
        <v>955.76643756892179</v>
      </c>
      <c r="DI56" s="14">
        <f t="shared" si="70"/>
        <v>960.6425997202706</v>
      </c>
      <c r="DJ56" s="14">
        <f t="shared" si="71"/>
        <v>965.5187618716194</v>
      </c>
      <c r="DK56" s="14">
        <f t="shared" si="72"/>
        <v>970.39492402296844</v>
      </c>
      <c r="DL56" s="14"/>
      <c r="DM56" s="15">
        <f t="shared" si="73"/>
        <v>6.3464051151275651</v>
      </c>
      <c r="DN56" s="15">
        <f t="shared" si="74"/>
        <v>962.33172723168934</v>
      </c>
    </row>
    <row r="57" spans="1:118" x14ac:dyDescent="0.2">
      <c r="A57" t="s">
        <v>1072</v>
      </c>
      <c r="B57">
        <v>15</v>
      </c>
      <c r="C57">
        <v>1.4970000350444934E-8</v>
      </c>
      <c r="D57">
        <v>1</v>
      </c>
      <c r="E57" s="8">
        <v>39.602001190185547</v>
      </c>
      <c r="F57" s="8">
        <v>2.0039999485015869</v>
      </c>
      <c r="G57" s="8">
        <v>10.550000190734863</v>
      </c>
      <c r="H57" s="8">
        <v>26.044000625610352</v>
      </c>
      <c r="I57" s="8">
        <v>0.51700001955032349</v>
      </c>
      <c r="J57" s="8">
        <v>4.4829998016357422</v>
      </c>
      <c r="K57" s="8">
        <v>9.7910003662109375</v>
      </c>
      <c r="L57" s="8">
        <v>1.8229999542236328</v>
      </c>
      <c r="M57" s="8">
        <v>1.4160000085830688</v>
      </c>
      <c r="N57" s="8">
        <v>-0.2669999897480011</v>
      </c>
      <c r="O57" s="8">
        <v>0.10000000149011612</v>
      </c>
      <c r="P57" s="8">
        <v>96.152000427246094</v>
      </c>
      <c r="Q57" s="8">
        <v>6.372499942779541</v>
      </c>
      <c r="R57" s="8">
        <v>2.0009000301361084</v>
      </c>
      <c r="S57" s="8">
        <v>0.2906000018119812</v>
      </c>
      <c r="T57" s="8">
        <v>0.56870001554489136</v>
      </c>
      <c r="U57" s="8">
        <v>1.6880999803543091</v>
      </c>
      <c r="V57" s="8">
        <v>1.0753999948501587</v>
      </c>
      <c r="W57" s="8">
        <v>3.5048999786376953</v>
      </c>
      <c r="X57" s="8">
        <v>0.24250000715255737</v>
      </c>
      <c r="Y57" s="8">
        <v>7.0500001311302185E-2</v>
      </c>
      <c r="Z57" s="8">
        <v>-0.13660000264644623</v>
      </c>
      <c r="AA57" s="8">
        <v>2.7400000020861626E-2</v>
      </c>
      <c r="AB57">
        <v>23</v>
      </c>
      <c r="AD57" s="8">
        <f t="shared" si="75"/>
        <v>0.23478811455033413</v>
      </c>
      <c r="AE57" s="8">
        <f t="shared" si="76"/>
        <v>0.7652118854496659</v>
      </c>
      <c r="AF57" s="8"/>
      <c r="AG57" s="8"/>
      <c r="AH57" t="s">
        <v>837</v>
      </c>
      <c r="AI57" s="8">
        <v>1.8380000000000001</v>
      </c>
      <c r="AJ57" s="8">
        <v>98.150001461565509</v>
      </c>
      <c r="AK57" s="8"/>
      <c r="AL57" s="8">
        <v>6.3730000000000002</v>
      </c>
      <c r="AM57" s="8">
        <v>1.627</v>
      </c>
      <c r="AN57" s="8">
        <v>8</v>
      </c>
      <c r="AO57" s="8"/>
      <c r="AP57" s="8">
        <v>0.24299999999999999</v>
      </c>
      <c r="AQ57" s="8">
        <v>0.373</v>
      </c>
      <c r="AR57" s="8"/>
      <c r="AS57" s="8">
        <v>3.3090000000000002</v>
      </c>
      <c r="AT57" s="8">
        <v>1.075</v>
      </c>
      <c r="AU57" s="8">
        <v>5</v>
      </c>
      <c r="AV57" s="8"/>
      <c r="AW57" s="8">
        <v>7.0000000000000007E-2</v>
      </c>
      <c r="AX57" s="8">
        <v>0.19600000000000001</v>
      </c>
      <c r="AY57" s="8">
        <v>1.6879999999999999</v>
      </c>
      <c r="AZ57" s="8">
        <v>4.4999999999999998E-2</v>
      </c>
      <c r="BA57" s="8">
        <v>1.9989999999999999</v>
      </c>
      <c r="BB57" s="8" t="s">
        <v>19</v>
      </c>
      <c r="BC57" s="8">
        <v>0</v>
      </c>
      <c r="BD57" s="8">
        <v>0.52400000000000002</v>
      </c>
      <c r="BE57" s="8">
        <v>0.29099999999999998</v>
      </c>
      <c r="BF57" s="8">
        <v>0.81499999999999995</v>
      </c>
      <c r="BG57" s="8">
        <v>22</v>
      </c>
      <c r="BH57" s="8"/>
      <c r="BI57" s="8">
        <v>1.9730000000000001</v>
      </c>
      <c r="BJ57" s="8" t="s">
        <v>19</v>
      </c>
      <c r="BK57" s="8">
        <v>2.7E-2</v>
      </c>
      <c r="BL57" s="8">
        <v>2</v>
      </c>
      <c r="BM57" s="8">
        <v>15.814</v>
      </c>
      <c r="BN57" s="8"/>
      <c r="BO57">
        <f t="shared" si="49"/>
        <v>0.85899999999999999</v>
      </c>
      <c r="BP57" s="8">
        <f t="shared" si="50"/>
        <v>0.81499999999999995</v>
      </c>
      <c r="BQ57" s="8"/>
      <c r="BR57" s="39">
        <f t="shared" si="51"/>
        <v>1.0117617301125585</v>
      </c>
      <c r="BS57" s="39">
        <f t="shared" si="52"/>
        <v>1.2552957790679429</v>
      </c>
      <c r="BT57" s="39">
        <f t="shared" si="53"/>
        <v>1.0000666711114075</v>
      </c>
      <c r="BU57" s="39">
        <f t="shared" si="54"/>
        <v>1.1848341232227488</v>
      </c>
      <c r="BV57" s="39">
        <v>1</v>
      </c>
      <c r="BW57" s="39">
        <f t="shared" si="55"/>
        <v>0.95540640909028141</v>
      </c>
      <c r="BX57" s="39">
        <f t="shared" si="56"/>
        <v>0.96628315972988432</v>
      </c>
      <c r="BY57" s="39">
        <f t="shared" si="57"/>
        <v>0.97236669514226926</v>
      </c>
      <c r="BZ57" s="39">
        <f t="shared" si="58"/>
        <v>0.65914870968230888</v>
      </c>
      <c r="CA57" s="39">
        <f t="shared" si="59"/>
        <v>0.92380652220352832</v>
      </c>
      <c r="CB57" s="39">
        <f t="shared" si="77"/>
        <v>1</v>
      </c>
      <c r="CC57" s="39">
        <f t="shared" si="78"/>
        <v>0.97236669514226926</v>
      </c>
      <c r="CD57" s="39">
        <f t="shared" si="79"/>
        <v>0.98618334757113457</v>
      </c>
      <c r="CE57" s="39"/>
      <c r="CF57" s="39">
        <f t="shared" si="60"/>
        <v>6.2844533259671911</v>
      </c>
      <c r="CG57" s="39">
        <f t="shared" si="61"/>
        <v>1.9732542898748113</v>
      </c>
      <c r="CH57" s="39">
        <f t="shared" si="62"/>
        <v>0.28658488259111742</v>
      </c>
      <c r="CI57" s="39">
        <f t="shared" si="63"/>
        <v>0.56084248509381718</v>
      </c>
      <c r="CJ57" s="39">
        <f t="shared" si="64"/>
        <v>1.664776089660579</v>
      </c>
      <c r="CK57" s="39">
        <f t="shared" si="65"/>
        <v>1.0605415668993103</v>
      </c>
      <c r="CL57" s="39">
        <f t="shared" si="66"/>
        <v>3.4564739938349205</v>
      </c>
      <c r="CM57" s="39">
        <f t="shared" si="67"/>
        <v>0.23914946883973312</v>
      </c>
      <c r="CN57" s="39">
        <f t="shared" si="68"/>
        <v>6.9525927296949369E-2</v>
      </c>
      <c r="CO57" s="39">
        <f t="shared" si="80"/>
        <v>15.59560203005843</v>
      </c>
      <c r="CP57" s="39"/>
      <c r="CQ57" s="39">
        <f t="shared" si="81"/>
        <v>0.63556601172780969</v>
      </c>
      <c r="CR57" s="39">
        <f t="shared" si="82"/>
        <v>2.8209079821071108</v>
      </c>
      <c r="CS57" s="39">
        <f t="shared" si="83"/>
        <v>8.3398572712916064E-2</v>
      </c>
      <c r="CT57" s="39">
        <f t="shared" si="84"/>
        <v>0.57111333149179777</v>
      </c>
      <c r="CU57" s="39">
        <f t="shared" si="85"/>
        <v>0.42888666850820223</v>
      </c>
      <c r="CV57" s="39">
        <f t="shared" si="86"/>
        <v>0.12885380792100154</v>
      </c>
      <c r="CW57" s="39">
        <f t="shared" si="87"/>
        <v>0.28658488259111742</v>
      </c>
      <c r="CX57" s="39">
        <f t="shared" si="88"/>
        <v>0.40439796994157007</v>
      </c>
      <c r="CY57" s="39">
        <f t="shared" si="89"/>
        <v>0.30901714746731201</v>
      </c>
      <c r="CZ57" s="39">
        <f t="shared" si="90"/>
        <v>0.12591266881325247</v>
      </c>
      <c r="DA57" s="39">
        <f t="shared" si="91"/>
        <v>0.8323880448302895</v>
      </c>
      <c r="DB57" s="39">
        <v>0.78020974589820424</v>
      </c>
      <c r="DC57" s="39">
        <v>0.20896260053991367</v>
      </c>
      <c r="DD57" s="39">
        <f t="shared" si="92"/>
        <v>2.2759584536798553E-2</v>
      </c>
      <c r="DE57" t="b">
        <f t="shared" si="93"/>
        <v>1</v>
      </c>
      <c r="DF57">
        <f t="shared" si="94"/>
        <v>3</v>
      </c>
      <c r="DH57" s="14">
        <f t="shared" si="69"/>
        <v>975.17716592817817</v>
      </c>
      <c r="DI57" s="14">
        <f t="shared" si="70"/>
        <v>979.56448705877062</v>
      </c>
      <c r="DJ57" s="14">
        <f t="shared" si="71"/>
        <v>983.95180818936308</v>
      </c>
      <c r="DK57" s="14">
        <f t="shared" si="72"/>
        <v>988.33912931995553</v>
      </c>
      <c r="DL57" s="14"/>
      <c r="DM57" s="15">
        <f t="shared" si="73"/>
        <v>6.5345271515846264</v>
      </c>
      <c r="DN57" s="15">
        <f t="shared" si="74"/>
        <v>981.90962932579316</v>
      </c>
    </row>
    <row r="58" spans="1:118" x14ac:dyDescent="0.2">
      <c r="A58" t="s">
        <v>1073</v>
      </c>
      <c r="B58">
        <v>15</v>
      </c>
      <c r="C58">
        <v>1.4970000350444934E-8</v>
      </c>
      <c r="D58">
        <v>1</v>
      </c>
      <c r="E58" s="8">
        <v>39.582000732421875</v>
      </c>
      <c r="F58" s="8">
        <v>2.0109999179840088</v>
      </c>
      <c r="G58" s="8">
        <v>10.720000267028809</v>
      </c>
      <c r="H58" s="8">
        <v>25.882999420166016</v>
      </c>
      <c r="I58" s="8">
        <v>0.52300000190734863</v>
      </c>
      <c r="J58" s="8">
        <v>4.379000186920166</v>
      </c>
      <c r="K58" s="8">
        <v>9.939000129699707</v>
      </c>
      <c r="L58" s="8">
        <v>1.75</v>
      </c>
      <c r="M58" s="8">
        <v>1.4490000009536743</v>
      </c>
      <c r="N58" s="8">
        <v>-0.24300000071525574</v>
      </c>
      <c r="O58" s="8">
        <v>0.11699999868869781</v>
      </c>
      <c r="P58" s="8">
        <v>96.185997009277344</v>
      </c>
      <c r="Q58" s="8">
        <v>6.3649997711181641</v>
      </c>
      <c r="R58" s="8">
        <v>2.0318000316619873</v>
      </c>
      <c r="S58" s="8">
        <v>0.29730001091957092</v>
      </c>
      <c r="T58" s="8">
        <v>0.54570001363754272</v>
      </c>
      <c r="U58" s="8">
        <v>1.7124999761581421</v>
      </c>
      <c r="V58" s="8">
        <v>1.0498000383377075</v>
      </c>
      <c r="W58" s="8">
        <v>3.4809000492095947</v>
      </c>
      <c r="X58" s="8">
        <v>0.24320000410079956</v>
      </c>
      <c r="Y58" s="8">
        <v>7.1199998259544373E-2</v>
      </c>
      <c r="Z58" s="8">
        <v>-0.12409999966621399</v>
      </c>
      <c r="AA58" s="8">
        <v>3.2000001519918442E-2</v>
      </c>
      <c r="AB58">
        <v>23</v>
      </c>
      <c r="AD58" s="8">
        <f t="shared" si="75"/>
        <v>0.23170812855679829</v>
      </c>
      <c r="AE58" s="8">
        <f t="shared" si="76"/>
        <v>0.76829187144320166</v>
      </c>
      <c r="AF58" s="8"/>
      <c r="AG58" s="8"/>
      <c r="AH58" t="s">
        <v>837</v>
      </c>
      <c r="AI58" s="8">
        <v>1.835</v>
      </c>
      <c r="AJ58" s="8">
        <v>98.163001233696946</v>
      </c>
      <c r="AK58" s="8"/>
      <c r="AL58" s="8">
        <v>6.3650000000000002</v>
      </c>
      <c r="AM58" s="8">
        <v>1.635</v>
      </c>
      <c r="AN58" s="8">
        <v>8</v>
      </c>
      <c r="AO58" s="8"/>
      <c r="AP58" s="8">
        <v>0.24299999999999999</v>
      </c>
      <c r="AQ58" s="8">
        <v>0.39700000000000002</v>
      </c>
      <c r="AR58" s="8"/>
      <c r="AS58" s="8">
        <v>3.31</v>
      </c>
      <c r="AT58" s="8">
        <v>1.05</v>
      </c>
      <c r="AU58" s="8">
        <v>5</v>
      </c>
      <c r="AV58" s="8"/>
      <c r="AW58" s="8">
        <v>7.0999999999999994E-2</v>
      </c>
      <c r="AX58" s="8">
        <v>0.17100000000000001</v>
      </c>
      <c r="AY58" s="8">
        <v>1.712</v>
      </c>
      <c r="AZ58" s="8">
        <v>4.5999999999999999E-2</v>
      </c>
      <c r="BA58" s="8">
        <v>2</v>
      </c>
      <c r="BB58" s="8" t="s">
        <v>19</v>
      </c>
      <c r="BC58" s="8">
        <v>0</v>
      </c>
      <c r="BD58" s="8">
        <v>0.5</v>
      </c>
      <c r="BE58" s="8">
        <v>0.29699999999999999</v>
      </c>
      <c r="BF58" s="8">
        <v>0.79699999999999993</v>
      </c>
      <c r="BG58" s="8">
        <v>21.999999999999993</v>
      </c>
      <c r="BH58" s="8"/>
      <c r="BI58" s="8">
        <v>1.968</v>
      </c>
      <c r="BJ58" s="8" t="s">
        <v>19</v>
      </c>
      <c r="BK58" s="8">
        <v>3.2000000000000001E-2</v>
      </c>
      <c r="BL58" s="8">
        <v>2</v>
      </c>
      <c r="BM58" s="8">
        <v>15.797000000000001</v>
      </c>
      <c r="BN58" s="8"/>
      <c r="BO58">
        <f t="shared" si="49"/>
        <v>0.88300000000000001</v>
      </c>
      <c r="BP58" s="8">
        <f t="shared" si="50"/>
        <v>0.79699999999999993</v>
      </c>
      <c r="BQ58" s="8"/>
      <c r="BR58" s="39">
        <f t="shared" si="51"/>
        <v>1.0128505412420079</v>
      </c>
      <c r="BS58" s="39">
        <f t="shared" si="52"/>
        <v>1.2568735271013354</v>
      </c>
      <c r="BT58" s="39">
        <f t="shared" si="53"/>
        <v>1</v>
      </c>
      <c r="BU58" s="39">
        <f t="shared" si="54"/>
        <v>1.1682242990654206</v>
      </c>
      <c r="BV58" s="39">
        <v>1</v>
      </c>
      <c r="BW58" s="39">
        <f t="shared" si="55"/>
        <v>0.95274392481659831</v>
      </c>
      <c r="BX58" s="39">
        <f t="shared" si="56"/>
        <v>0.96776066701726682</v>
      </c>
      <c r="BY58" s="39">
        <f t="shared" si="57"/>
        <v>0.9742098705355744</v>
      </c>
      <c r="BZ58" s="39">
        <f t="shared" si="58"/>
        <v>0.65885798183085698</v>
      </c>
      <c r="CA58" s="39">
        <f t="shared" si="59"/>
        <v>0.92432825979979139</v>
      </c>
      <c r="CB58" s="39">
        <f t="shared" si="77"/>
        <v>1</v>
      </c>
      <c r="CC58" s="39">
        <f t="shared" si="78"/>
        <v>0.9742098705355744</v>
      </c>
      <c r="CD58" s="39">
        <f t="shared" si="79"/>
        <v>0.9871049352677872</v>
      </c>
      <c r="CE58" s="39"/>
      <c r="CF58" s="39">
        <f t="shared" si="60"/>
        <v>6.2829226870490755</v>
      </c>
      <c r="CG58" s="39">
        <f t="shared" si="61"/>
        <v>2.0055998387307938</v>
      </c>
      <c r="CH58" s="39">
        <f t="shared" si="62"/>
        <v>0.29346630803387547</v>
      </c>
      <c r="CI58" s="39">
        <f t="shared" si="63"/>
        <v>0.53866317663731722</v>
      </c>
      <c r="CJ58" s="39">
        <f t="shared" si="64"/>
        <v>1.6904171781116699</v>
      </c>
      <c r="CK58" s="39">
        <f t="shared" si="65"/>
        <v>1.0362627988874633</v>
      </c>
      <c r="CL58" s="39">
        <f t="shared" si="66"/>
        <v>3.4360136177486744</v>
      </c>
      <c r="CM58" s="39">
        <f t="shared" si="67"/>
        <v>0.24006392430504533</v>
      </c>
      <c r="CN58" s="39">
        <f t="shared" si="68"/>
        <v>7.0281869673054109E-2</v>
      </c>
      <c r="CO58" s="39">
        <f t="shared" si="80"/>
        <v>15.593691399176972</v>
      </c>
      <c r="CP58" s="39"/>
      <c r="CQ58" s="39">
        <f t="shared" si="81"/>
        <v>0.59317297768178889</v>
      </c>
      <c r="CR58" s="39">
        <f t="shared" si="82"/>
        <v>2.8428406400668855</v>
      </c>
      <c r="CS58" s="39">
        <f t="shared" si="83"/>
        <v>7.1144736394108676E-2</v>
      </c>
      <c r="CT58" s="39">
        <f t="shared" si="84"/>
        <v>0.57073067176226888</v>
      </c>
      <c r="CU58" s="39">
        <f t="shared" si="85"/>
        <v>0.42926932823773112</v>
      </c>
      <c r="CV58" s="39">
        <f t="shared" si="86"/>
        <v>0.1442612628899349</v>
      </c>
      <c r="CW58" s="39">
        <f t="shared" si="87"/>
        <v>0.29346630803387547</v>
      </c>
      <c r="CX58" s="39">
        <f t="shared" si="88"/>
        <v>0.40630860082302878</v>
      </c>
      <c r="CY58" s="39">
        <f t="shared" si="89"/>
        <v>0.30022509114309592</v>
      </c>
      <c r="CZ58" s="39">
        <f t="shared" si="90"/>
        <v>0.1192190427471107</v>
      </c>
      <c r="DA58" s="39">
        <f t="shared" si="91"/>
        <v>0.84520858905583496</v>
      </c>
      <c r="DB58" s="39">
        <v>0.78020974589820424</v>
      </c>
      <c r="DC58" s="39">
        <v>0.20896260053991367</v>
      </c>
      <c r="DD58" s="39">
        <f t="shared" si="92"/>
        <v>2.118966380445057E-2</v>
      </c>
      <c r="DE58" t="b">
        <f t="shared" si="93"/>
        <v>1</v>
      </c>
      <c r="DF58">
        <f t="shared" si="94"/>
        <v>3</v>
      </c>
      <c r="DH58" s="14">
        <f t="shared" si="69"/>
        <v>964.08474758705609</v>
      </c>
      <c r="DI58" s="14">
        <f t="shared" si="70"/>
        <v>968.98193704375728</v>
      </c>
      <c r="DJ58" s="14">
        <f t="shared" si="71"/>
        <v>973.87912650045848</v>
      </c>
      <c r="DK58" s="14">
        <f t="shared" si="72"/>
        <v>978.77631595715945</v>
      </c>
      <c r="DL58" s="14"/>
      <c r="DM58" s="15">
        <f t="shared" si="73"/>
        <v>6.6899541592597966</v>
      </c>
      <c r="DN58" s="15">
        <f t="shared" si="74"/>
        <v>972.36077327809141</v>
      </c>
    </row>
    <row r="59" spans="1:118" x14ac:dyDescent="0.2">
      <c r="A59" t="s">
        <v>731</v>
      </c>
      <c r="B59">
        <v>15</v>
      </c>
      <c r="C59">
        <v>1.4970000350444934E-8</v>
      </c>
      <c r="D59">
        <v>1</v>
      </c>
      <c r="E59" s="8">
        <v>40.894001007080078</v>
      </c>
      <c r="F59" s="8">
        <v>1.3930000066757202</v>
      </c>
      <c r="G59" s="8">
        <v>10.340999603271484</v>
      </c>
      <c r="H59" s="8">
        <v>21.464000701904297</v>
      </c>
      <c r="I59" s="8">
        <v>0.35199999809265137</v>
      </c>
      <c r="J59" s="8">
        <v>7.7189998626708984</v>
      </c>
      <c r="K59" s="8">
        <v>10.862000465393066</v>
      </c>
      <c r="L59" s="8">
        <v>1.906999945640564</v>
      </c>
      <c r="M59" s="8">
        <v>1.6189999580383301</v>
      </c>
      <c r="N59" s="8">
        <v>0.36899998784065247</v>
      </c>
      <c r="O59" s="8">
        <v>0.18199999630451202</v>
      </c>
      <c r="P59" s="8">
        <v>96.905990600585938</v>
      </c>
      <c r="Q59" s="8">
        <v>6.4226999282836914</v>
      </c>
      <c r="R59" s="8">
        <v>1.9143999814987183</v>
      </c>
      <c r="S59" s="8">
        <v>0.32429999113082886</v>
      </c>
      <c r="T59" s="8">
        <v>0.58069998025894165</v>
      </c>
      <c r="U59" s="8">
        <v>1.8279000520706177</v>
      </c>
      <c r="V59" s="8">
        <v>1.8071000576019287</v>
      </c>
      <c r="W59" s="8">
        <v>2.8194000720977783</v>
      </c>
      <c r="X59" s="8">
        <v>0.16459999978542328</v>
      </c>
      <c r="Y59" s="8">
        <v>4.6900000423192978E-2</v>
      </c>
      <c r="Z59" s="8">
        <v>0.18160000443458557</v>
      </c>
      <c r="AA59" s="8">
        <v>4.7899998724460602E-2</v>
      </c>
      <c r="AB59">
        <v>23</v>
      </c>
      <c r="AD59" s="8">
        <f t="shared" si="75"/>
        <v>0.3905976455077334</v>
      </c>
      <c r="AE59" s="8">
        <f t="shared" si="76"/>
        <v>0.60940235449226665</v>
      </c>
      <c r="AF59" s="8"/>
      <c r="AG59" s="8"/>
      <c r="AH59" t="s">
        <v>837</v>
      </c>
      <c r="AI59" s="8">
        <v>1.6879999999999999</v>
      </c>
      <c r="AJ59" s="8">
        <v>98.592000832915303</v>
      </c>
      <c r="AK59" s="8"/>
      <c r="AL59" s="8">
        <v>6.423</v>
      </c>
      <c r="AM59" s="8">
        <v>1.577</v>
      </c>
      <c r="AN59" s="8">
        <v>8</v>
      </c>
      <c r="AO59" s="8"/>
      <c r="AP59" s="8">
        <v>0.16500000000000001</v>
      </c>
      <c r="AQ59" s="8">
        <v>0.33700000000000002</v>
      </c>
      <c r="AR59" s="8"/>
      <c r="AS59" s="8">
        <v>2.6909999999999998</v>
      </c>
      <c r="AT59" s="8">
        <v>1.8069999999999999</v>
      </c>
      <c r="AU59" s="8">
        <v>5</v>
      </c>
      <c r="AV59" s="8"/>
      <c r="AW59" s="8">
        <v>4.7E-2</v>
      </c>
      <c r="AX59" s="8">
        <v>0.128</v>
      </c>
      <c r="AY59" s="8">
        <v>1.825</v>
      </c>
      <c r="AZ59" s="8" t="s">
        <v>19</v>
      </c>
      <c r="BA59" s="8">
        <v>2</v>
      </c>
      <c r="BB59" s="8" t="s">
        <v>19</v>
      </c>
      <c r="BC59" s="8">
        <v>3.0000000000000001E-3</v>
      </c>
      <c r="BD59" s="8">
        <v>0.58099999999999996</v>
      </c>
      <c r="BE59" s="8">
        <v>0.32400000000000001</v>
      </c>
      <c r="BF59" s="8">
        <v>0.90799999999999992</v>
      </c>
      <c r="BG59" s="8">
        <v>21.999999999999996</v>
      </c>
      <c r="BH59" s="8"/>
      <c r="BI59" s="8">
        <v>1.768</v>
      </c>
      <c r="BJ59" s="8">
        <v>0.183</v>
      </c>
      <c r="BK59" s="8">
        <v>4.8000000000000001E-2</v>
      </c>
      <c r="BL59" s="8">
        <v>1.9990000000000001</v>
      </c>
      <c r="BM59" s="8">
        <v>15.907999999999999</v>
      </c>
      <c r="BN59" s="8"/>
      <c r="BO59">
        <f t="shared" si="49"/>
        <v>0.66700000000000004</v>
      </c>
      <c r="BP59" s="8">
        <f t="shared" si="50"/>
        <v>0.91100000000000003</v>
      </c>
      <c r="BQ59" s="8"/>
      <c r="BR59" s="39">
        <f t="shared" si="51"/>
        <v>1.0057832537088258</v>
      </c>
      <c r="BS59" s="39">
        <f t="shared" si="52"/>
        <v>1.2455238984898023</v>
      </c>
      <c r="BT59" s="39">
        <f t="shared" si="53"/>
        <v>0.99980003999200162</v>
      </c>
      <c r="BU59" s="39">
        <f t="shared" si="54"/>
        <v>1.095890410958904</v>
      </c>
      <c r="BV59" s="39">
        <v>1</v>
      </c>
      <c r="BW59" s="39">
        <f t="shared" si="55"/>
        <v>0.959566286426906</v>
      </c>
      <c r="BX59" s="39">
        <f t="shared" si="56"/>
        <v>0.96254419627322341</v>
      </c>
      <c r="BY59" s="39">
        <f t="shared" si="57"/>
        <v>0.97911970481973798</v>
      </c>
      <c r="BZ59" s="39">
        <f t="shared" si="58"/>
        <v>0.66052985612803172</v>
      </c>
      <c r="CA59" s="39">
        <f t="shared" si="59"/>
        <v>0.93870869408483093</v>
      </c>
      <c r="CB59" s="39">
        <f t="shared" si="77"/>
        <v>0.99980003999200162</v>
      </c>
      <c r="CC59" s="39">
        <f t="shared" si="78"/>
        <v>0.97911970481973798</v>
      </c>
      <c r="CD59" s="39">
        <f t="shared" si="79"/>
        <v>0.98945987240586986</v>
      </c>
      <c r="CE59" s="39"/>
      <c r="CF59" s="39">
        <f t="shared" si="60"/>
        <v>6.3550038515407712</v>
      </c>
      <c r="CG59" s="39">
        <f t="shared" si="61"/>
        <v>1.8942219614275213</v>
      </c>
      <c r="CH59" s="39">
        <f t="shared" si="62"/>
        <v>0.32088182784553465</v>
      </c>
      <c r="CI59" s="39">
        <f t="shared" si="63"/>
        <v>0.57457932837310355</v>
      </c>
      <c r="CJ59" s="39">
        <f t="shared" si="64"/>
        <v>1.8086337522924762</v>
      </c>
      <c r="CK59" s="39">
        <f t="shared" si="65"/>
        <v>1.7880529924194444</v>
      </c>
      <c r="CL59" s="39">
        <f t="shared" si="66"/>
        <v>2.789683235598968</v>
      </c>
      <c r="CM59" s="39">
        <f t="shared" si="67"/>
        <v>0.16286509478569111</v>
      </c>
      <c r="CN59" s="39">
        <f t="shared" si="68"/>
        <v>4.6405668434567768E-2</v>
      </c>
      <c r="CO59" s="39">
        <f t="shared" si="80"/>
        <v>15.740327712718077</v>
      </c>
      <c r="CP59" s="39"/>
      <c r="CQ59" s="39">
        <f t="shared" si="81"/>
        <v>0.48484586932998663</v>
      </c>
      <c r="CR59" s="39">
        <f t="shared" si="82"/>
        <v>2.3048373662689814</v>
      </c>
      <c r="CS59" s="39">
        <f t="shared" si="83"/>
        <v>3.6232804206962399E-2</v>
      </c>
      <c r="CT59" s="39">
        <f t="shared" si="84"/>
        <v>0.5887509628851928</v>
      </c>
      <c r="CU59" s="39">
        <f t="shared" si="85"/>
        <v>0.4112490371148072</v>
      </c>
      <c r="CV59" s="39">
        <f t="shared" si="86"/>
        <v>0.12461290648414636</v>
      </c>
      <c r="CW59" s="39">
        <f t="shared" si="87"/>
        <v>0.32088182784553465</v>
      </c>
      <c r="CX59" s="39">
        <f t="shared" si="88"/>
        <v>0.25967228728192326</v>
      </c>
      <c r="CY59" s="39">
        <f t="shared" si="89"/>
        <v>0.41944588487254197</v>
      </c>
      <c r="CZ59" s="39">
        <f t="shared" si="90"/>
        <v>7.7566721750280676E-2</v>
      </c>
      <c r="DA59" s="39">
        <f t="shared" si="91"/>
        <v>0.90431687614623812</v>
      </c>
      <c r="DB59" s="39">
        <v>0.79520000000000002</v>
      </c>
      <c r="DC59" s="39">
        <v>0.1875</v>
      </c>
      <c r="DD59" s="39">
        <f t="shared" si="92"/>
        <v>1.2214908793090657E-2</v>
      </c>
      <c r="DE59" t="b">
        <f t="shared" si="93"/>
        <v>1</v>
      </c>
      <c r="DF59">
        <f t="shared" si="94"/>
        <v>3</v>
      </c>
      <c r="DH59" s="14">
        <f t="shared" si="69"/>
        <v>960.33818545630481</v>
      </c>
      <c r="DI59" s="14">
        <f t="shared" si="70"/>
        <v>964.47276945015471</v>
      </c>
      <c r="DJ59" s="14">
        <f t="shared" si="71"/>
        <v>968.60735344400439</v>
      </c>
      <c r="DK59" s="14">
        <f t="shared" si="72"/>
        <v>972.74193743785406</v>
      </c>
      <c r="DL59" s="14"/>
      <c r="DM59" s="15">
        <f t="shared" si="73"/>
        <v>6.0994319069385536</v>
      </c>
      <c r="DN59" s="15">
        <f t="shared" si="74"/>
        <v>964.88387902106081</v>
      </c>
    </row>
    <row r="60" spans="1:118" x14ac:dyDescent="0.2">
      <c r="A60" t="s">
        <v>739</v>
      </c>
      <c r="B60">
        <v>15</v>
      </c>
      <c r="C60">
        <v>1.4970000350444934E-8</v>
      </c>
      <c r="D60">
        <v>1</v>
      </c>
      <c r="E60" s="8">
        <v>40.847000122070312</v>
      </c>
      <c r="F60" s="8">
        <v>1.3680000305175781</v>
      </c>
      <c r="G60" s="8">
        <v>10.267999649047852</v>
      </c>
      <c r="H60" s="8">
        <v>21.594999313354492</v>
      </c>
      <c r="I60" s="8">
        <v>0.3619999885559082</v>
      </c>
      <c r="J60" s="8">
        <v>7.5370001792907715</v>
      </c>
      <c r="K60" s="8">
        <v>10.723999977111816</v>
      </c>
      <c r="L60" s="8">
        <v>1.7380000352859497</v>
      </c>
      <c r="M60" s="8">
        <v>1.6660000085830688</v>
      </c>
      <c r="N60" s="8">
        <v>0.25900000333786011</v>
      </c>
      <c r="O60" s="8">
        <v>0.18500000238418579</v>
      </c>
      <c r="P60" s="8">
        <v>96.397987365722656</v>
      </c>
      <c r="Q60" s="8">
        <v>6.4458999633789062</v>
      </c>
      <c r="R60" s="8">
        <v>1.9099999666213989</v>
      </c>
      <c r="S60" s="8">
        <v>0.33539998531341553</v>
      </c>
      <c r="T60" s="8">
        <v>0.5317000150680542</v>
      </c>
      <c r="U60" s="8">
        <v>1.8134000301361084</v>
      </c>
      <c r="V60" s="8">
        <v>1.7731000185012817</v>
      </c>
      <c r="W60" s="8">
        <v>2.850100040435791</v>
      </c>
      <c r="X60" s="8">
        <v>0.1624000072479248</v>
      </c>
      <c r="Y60" s="8">
        <v>4.8399999737739563E-2</v>
      </c>
      <c r="Z60" s="8">
        <v>0.12800000607967377</v>
      </c>
      <c r="AA60" s="8">
        <v>4.9100000411272049E-2</v>
      </c>
      <c r="AB60">
        <v>23</v>
      </c>
      <c r="AD60" s="8">
        <f t="shared" si="75"/>
        <v>0.38352223479356373</v>
      </c>
      <c r="AE60" s="8">
        <f t="shared" si="76"/>
        <v>0.61647776520643627</v>
      </c>
      <c r="AF60" s="8"/>
      <c r="AG60" s="8"/>
      <c r="AH60" t="s">
        <v>837</v>
      </c>
      <c r="AI60" s="8">
        <v>1.73</v>
      </c>
      <c r="AJ60" s="8">
        <v>98.129000007629386</v>
      </c>
      <c r="AK60" s="8"/>
      <c r="AL60" s="8">
        <v>6.4459999999999997</v>
      </c>
      <c r="AM60" s="8">
        <v>1.554</v>
      </c>
      <c r="AN60" s="8">
        <v>8</v>
      </c>
      <c r="AO60" s="8"/>
      <c r="AP60" s="8">
        <v>0.16200000000000001</v>
      </c>
      <c r="AQ60" s="8">
        <v>0.35599999999999998</v>
      </c>
      <c r="AR60" s="8"/>
      <c r="AS60" s="8">
        <v>2.7090000000000001</v>
      </c>
      <c r="AT60" s="8">
        <v>1.7729999999999999</v>
      </c>
      <c r="AU60" s="8">
        <v>5</v>
      </c>
      <c r="AV60" s="8"/>
      <c r="AW60" s="8">
        <v>4.8000000000000001E-2</v>
      </c>
      <c r="AX60" s="8">
        <v>0.14099999999999999</v>
      </c>
      <c r="AY60" s="8">
        <v>1.81</v>
      </c>
      <c r="AZ60" s="8" t="s">
        <v>19</v>
      </c>
      <c r="BA60" s="8">
        <v>1.9990000000000001</v>
      </c>
      <c r="BB60" s="8" t="s">
        <v>19</v>
      </c>
      <c r="BC60" s="8">
        <v>3.0000000000000001E-3</v>
      </c>
      <c r="BD60" s="8">
        <v>0.53200000000000003</v>
      </c>
      <c r="BE60" s="8">
        <v>0.33500000000000002</v>
      </c>
      <c r="BF60" s="8">
        <v>0.87000000000000011</v>
      </c>
      <c r="BG60" s="8">
        <v>22</v>
      </c>
      <c r="BH60" s="8"/>
      <c r="BI60" s="8">
        <v>1.821</v>
      </c>
      <c r="BJ60" s="8">
        <v>0.129</v>
      </c>
      <c r="BK60" s="8">
        <v>4.9000000000000002E-2</v>
      </c>
      <c r="BL60" s="8">
        <v>1.9989999999999999</v>
      </c>
      <c r="BM60" s="8">
        <v>15.869</v>
      </c>
      <c r="BN60" s="8"/>
      <c r="BO60">
        <f t="shared" si="49"/>
        <v>0.67999999999999994</v>
      </c>
      <c r="BP60" s="8">
        <f t="shared" si="50"/>
        <v>0.873</v>
      </c>
      <c r="BQ60" s="8"/>
      <c r="BR60" s="39">
        <f t="shared" si="51"/>
        <v>1.0082550885374</v>
      </c>
      <c r="BS60" s="39">
        <f t="shared" si="52"/>
        <v>1.2410797393732549</v>
      </c>
      <c r="BT60" s="39">
        <f t="shared" si="53"/>
        <v>0.99986668444207449</v>
      </c>
      <c r="BU60" s="39">
        <f t="shared" si="54"/>
        <v>1.1049723756906078</v>
      </c>
      <c r="BV60" s="39">
        <v>1</v>
      </c>
      <c r="BW60" s="39">
        <f t="shared" si="55"/>
        <v>0.95740734894125379</v>
      </c>
      <c r="BX60" s="39">
        <f t="shared" si="56"/>
        <v>0.96564865747913686</v>
      </c>
      <c r="BY60" s="39">
        <f t="shared" si="57"/>
        <v>0.97812488378890727</v>
      </c>
      <c r="BZ60" s="39">
        <f t="shared" si="58"/>
        <v>0.66032873441462403</v>
      </c>
      <c r="CA60" s="39">
        <f t="shared" si="59"/>
        <v>0.93804130346878711</v>
      </c>
      <c r="CB60" s="39">
        <f t="shared" si="77"/>
        <v>0.99986668444207449</v>
      </c>
      <c r="CC60" s="39">
        <f t="shared" si="78"/>
        <v>0.97812488378890727</v>
      </c>
      <c r="CD60" s="39">
        <f t="shared" si="79"/>
        <v>0.98899578411549083</v>
      </c>
      <c r="CE60" s="39"/>
      <c r="CF60" s="39">
        <f t="shared" si="60"/>
        <v>6.374967888611935</v>
      </c>
      <c r="CG60" s="39">
        <f t="shared" si="61"/>
        <v>1.8889819146492917</v>
      </c>
      <c r="CH60" s="39">
        <f t="shared" si="62"/>
        <v>0.3317091714673655</v>
      </c>
      <c r="CI60" s="39">
        <f t="shared" si="63"/>
        <v>0.52584907331644859</v>
      </c>
      <c r="CJ60" s="39">
        <f t="shared" si="64"/>
        <v>1.7934449847195153</v>
      </c>
      <c r="CK60" s="39">
        <f t="shared" si="65"/>
        <v>1.7535884431128663</v>
      </c>
      <c r="CL60" s="39">
        <f t="shared" si="66"/>
        <v>2.8187369242983871</v>
      </c>
      <c r="CM60" s="39">
        <f t="shared" si="67"/>
        <v>0.1606129225085228</v>
      </c>
      <c r="CN60" s="39">
        <f t="shared" si="68"/>
        <v>4.7867395691815293E-2</v>
      </c>
      <c r="CO60" s="39">
        <f t="shared" si="80"/>
        <v>15.695758718376148</v>
      </c>
      <c r="CP60" s="39"/>
      <c r="CQ60" s="39">
        <f t="shared" si="81"/>
        <v>0.50619393068742191</v>
      </c>
      <c r="CR60" s="39">
        <f t="shared" si="82"/>
        <v>2.3125429936109652</v>
      </c>
      <c r="CS60" s="39">
        <f t="shared" si="83"/>
        <v>4.4755488872818106E-2</v>
      </c>
      <c r="CT60" s="39">
        <f t="shared" si="84"/>
        <v>0.59374197215298374</v>
      </c>
      <c r="CU60" s="39">
        <f t="shared" si="85"/>
        <v>0.40625802784701626</v>
      </c>
      <c r="CV60" s="39">
        <f t="shared" si="86"/>
        <v>0.13197490163061332</v>
      </c>
      <c r="CW60" s="39">
        <f t="shared" si="87"/>
        <v>0.3317091714673655</v>
      </c>
      <c r="CX60" s="39">
        <f t="shared" si="88"/>
        <v>0.30424128162385244</v>
      </c>
      <c r="CY60" s="39">
        <f t="shared" si="89"/>
        <v>0.36404954690878188</v>
      </c>
      <c r="CZ60" s="39">
        <f t="shared" si="90"/>
        <v>8.0899763203833297E-2</v>
      </c>
      <c r="DA60" s="39">
        <f t="shared" si="91"/>
        <v>0.89672249235975765</v>
      </c>
      <c r="DB60" s="39">
        <v>0.79520000000000002</v>
      </c>
      <c r="DC60" s="39">
        <v>0.1875</v>
      </c>
      <c r="DD60" s="39">
        <f t="shared" si="92"/>
        <v>1.3115766392908002E-2</v>
      </c>
      <c r="DE60" t="b">
        <f t="shared" si="93"/>
        <v>1</v>
      </c>
      <c r="DF60">
        <f t="shared" si="94"/>
        <v>3</v>
      </c>
      <c r="DH60" s="14">
        <f t="shared" si="69"/>
        <v>947.89514823928459</v>
      </c>
      <c r="DI60" s="14">
        <f t="shared" si="70"/>
        <v>952.28682090295922</v>
      </c>
      <c r="DJ60" s="14">
        <f t="shared" si="71"/>
        <v>956.67849356663407</v>
      </c>
      <c r="DK60" s="14">
        <f t="shared" si="72"/>
        <v>961.07016623030916</v>
      </c>
      <c r="DL60" s="14"/>
      <c r="DM60" s="15">
        <f t="shared" si="73"/>
        <v>6.0772998321056377</v>
      </c>
      <c r="DN60" s="15">
        <f t="shared" si="74"/>
        <v>952.62629646252424</v>
      </c>
    </row>
    <row r="61" spans="1:118" x14ac:dyDescent="0.2">
      <c r="A61" t="s">
        <v>743</v>
      </c>
      <c r="B61">
        <v>15</v>
      </c>
      <c r="C61">
        <v>1.4979999463093918E-8</v>
      </c>
      <c r="D61">
        <v>1</v>
      </c>
      <c r="E61" s="8">
        <v>40.943000793457031</v>
      </c>
      <c r="F61" s="8">
        <v>1.6759999990463257</v>
      </c>
      <c r="G61" s="8">
        <v>10.067000389099121</v>
      </c>
      <c r="H61" s="8">
        <v>21.495000839233398</v>
      </c>
      <c r="I61" s="8">
        <v>0.3970000147819519</v>
      </c>
      <c r="J61" s="8">
        <v>7.6909999847412109</v>
      </c>
      <c r="K61" s="8">
        <v>10.692999839782715</v>
      </c>
      <c r="L61" s="8">
        <v>1.906000018119812</v>
      </c>
      <c r="M61" s="8">
        <v>1.5499999523162842</v>
      </c>
      <c r="N61" s="8">
        <v>0.27900001406669617</v>
      </c>
      <c r="O61" s="8">
        <v>0.18700000643730164</v>
      </c>
      <c r="P61" s="8">
        <v>96.725013732910156</v>
      </c>
      <c r="Q61" s="8">
        <v>6.4376001358032227</v>
      </c>
      <c r="R61" s="8">
        <v>1.8658000230789185</v>
      </c>
      <c r="S61" s="8">
        <v>0.31099998950958252</v>
      </c>
      <c r="T61" s="8">
        <v>0.58099997043609619</v>
      </c>
      <c r="U61" s="8">
        <v>1.8015999794006348</v>
      </c>
      <c r="V61" s="8">
        <v>1.8028000593185425</v>
      </c>
      <c r="W61" s="8">
        <v>2.8266000747680664</v>
      </c>
      <c r="X61" s="8">
        <v>0.19820000231266022</v>
      </c>
      <c r="Y61" s="8">
        <v>5.2900001406669617E-2</v>
      </c>
      <c r="Z61" s="8">
        <v>0.13750000298023224</v>
      </c>
      <c r="AA61" s="8">
        <v>4.960000142455101E-2</v>
      </c>
      <c r="AB61">
        <v>23</v>
      </c>
      <c r="AD61" s="8">
        <f t="shared" si="75"/>
        <v>0.38942411697023011</v>
      </c>
      <c r="AE61" s="8">
        <f t="shared" si="76"/>
        <v>0.61057588302976984</v>
      </c>
      <c r="AF61" s="8"/>
      <c r="AG61" s="8"/>
      <c r="AH61" t="s">
        <v>837</v>
      </c>
      <c r="AI61" s="8">
        <v>1.7270000000000001</v>
      </c>
      <c r="AJ61" s="8">
        <v>98.454000997066501</v>
      </c>
      <c r="AK61" s="8"/>
      <c r="AL61" s="8">
        <v>6.4379999999999997</v>
      </c>
      <c r="AM61" s="8">
        <v>1.5620000000000001</v>
      </c>
      <c r="AN61" s="8">
        <v>8</v>
      </c>
      <c r="AO61" s="8"/>
      <c r="AP61" s="8">
        <v>0.19800000000000001</v>
      </c>
      <c r="AQ61" s="8">
        <v>0.30299999999999999</v>
      </c>
      <c r="AR61" s="8"/>
      <c r="AS61" s="8">
        <v>2.6960000000000002</v>
      </c>
      <c r="AT61" s="8">
        <v>1.8029999999999999</v>
      </c>
      <c r="AU61" s="8">
        <v>5</v>
      </c>
      <c r="AV61" s="8"/>
      <c r="AW61" s="8">
        <v>5.2999999999999999E-2</v>
      </c>
      <c r="AX61" s="8">
        <v>0.13100000000000001</v>
      </c>
      <c r="AY61" s="8">
        <v>1.8009999999999999</v>
      </c>
      <c r="AZ61" s="8">
        <v>1.4999999999999999E-2</v>
      </c>
      <c r="BA61" s="8">
        <v>1.9999999999999998</v>
      </c>
      <c r="BB61" s="8" t="s">
        <v>19</v>
      </c>
      <c r="BC61" s="8">
        <v>0</v>
      </c>
      <c r="BD61" s="8">
        <v>0.56599999999999995</v>
      </c>
      <c r="BE61" s="8">
        <v>0.311</v>
      </c>
      <c r="BF61" s="8">
        <v>0.877</v>
      </c>
      <c r="BG61" s="8">
        <v>22</v>
      </c>
      <c r="BH61" s="8"/>
      <c r="BI61" s="8">
        <v>1.8109999999999999</v>
      </c>
      <c r="BJ61" s="8">
        <v>0.13900000000000001</v>
      </c>
      <c r="BK61" s="8">
        <v>0.05</v>
      </c>
      <c r="BL61" s="8">
        <v>2</v>
      </c>
      <c r="BM61" s="8">
        <v>15.877000000000001</v>
      </c>
      <c r="BN61" s="8"/>
      <c r="BO61">
        <f t="shared" si="49"/>
        <v>0.69900000000000007</v>
      </c>
      <c r="BP61" s="8">
        <f t="shared" si="50"/>
        <v>0.877</v>
      </c>
      <c r="BQ61" s="8"/>
      <c r="BR61" s="39">
        <f t="shared" si="51"/>
        <v>1.0077470554890722</v>
      </c>
      <c r="BS61" s="39">
        <f t="shared" si="52"/>
        <v>1.2426219322771048</v>
      </c>
      <c r="BT61" s="39">
        <f t="shared" si="53"/>
        <v>1</v>
      </c>
      <c r="BU61" s="39">
        <f t="shared" si="54"/>
        <v>1.1104941699056081</v>
      </c>
      <c r="BV61" s="39">
        <v>1</v>
      </c>
      <c r="BW61" s="39">
        <f t="shared" si="55"/>
        <v>0.96346073258223086</v>
      </c>
      <c r="BX61" s="39">
        <f t="shared" si="56"/>
        <v>0.96363869908075461</v>
      </c>
      <c r="BY61" s="39">
        <f t="shared" si="57"/>
        <v>0.97850326476100014</v>
      </c>
      <c r="BZ61" s="39">
        <f t="shared" si="58"/>
        <v>0.66053106502425296</v>
      </c>
      <c r="CA61" s="39">
        <f t="shared" si="59"/>
        <v>0.93855217228765075</v>
      </c>
      <c r="CB61" s="39">
        <f t="shared" si="77"/>
        <v>1</v>
      </c>
      <c r="CC61" s="39">
        <f t="shared" si="78"/>
        <v>0.97850326476100014</v>
      </c>
      <c r="CD61" s="39">
        <f t="shared" si="79"/>
        <v>0.98925163238050007</v>
      </c>
      <c r="CE61" s="39"/>
      <c r="CF61" s="39">
        <f t="shared" si="60"/>
        <v>6.3684064429562666</v>
      </c>
      <c r="CG61" s="39">
        <f t="shared" si="61"/>
        <v>1.8457457185263948</v>
      </c>
      <c r="CH61" s="39">
        <f t="shared" si="62"/>
        <v>0.30765724729267291</v>
      </c>
      <c r="CI61" s="39">
        <f t="shared" si="63"/>
        <v>0.57475516916693048</v>
      </c>
      <c r="CJ61" s="39">
        <f t="shared" si="64"/>
        <v>1.7822357205187533</v>
      </c>
      <c r="CK61" s="39">
        <f t="shared" si="65"/>
        <v>1.7834229015365306</v>
      </c>
      <c r="CL61" s="39">
        <f t="shared" si="66"/>
        <v>2.7962187380511532</v>
      </c>
      <c r="CM61" s="39">
        <f t="shared" si="67"/>
        <v>0.19606967582561802</v>
      </c>
      <c r="CN61" s="39">
        <f t="shared" si="68"/>
        <v>5.2331412744478667E-2</v>
      </c>
      <c r="CO61" s="39">
        <f t="shared" si="80"/>
        <v>15.706843026618801</v>
      </c>
      <c r="CP61" s="39"/>
      <c r="CQ61" s="39">
        <f t="shared" si="81"/>
        <v>0.49442491049699688</v>
      </c>
      <c r="CR61" s="39">
        <f t="shared" si="82"/>
        <v>2.3017938275541563</v>
      </c>
      <c r="CS61" s="39">
        <f t="shared" si="83"/>
        <v>4.2194889640443378E-2</v>
      </c>
      <c r="CT61" s="39">
        <f t="shared" si="84"/>
        <v>0.59210161073906664</v>
      </c>
      <c r="CU61" s="39">
        <f t="shared" si="85"/>
        <v>0.40789838926093336</v>
      </c>
      <c r="CV61" s="39">
        <f t="shared" si="86"/>
        <v>0.10707608074133113</v>
      </c>
      <c r="CW61" s="39">
        <f t="shared" si="87"/>
        <v>0.30765724729267291</v>
      </c>
      <c r="CX61" s="39">
        <f t="shared" si="88"/>
        <v>0.29315697338119984</v>
      </c>
      <c r="CY61" s="39">
        <f t="shared" si="89"/>
        <v>0.39918577932612731</v>
      </c>
      <c r="CZ61" s="39">
        <f t="shared" si="90"/>
        <v>8.778469492040164E-2</v>
      </c>
      <c r="DA61" s="39">
        <f t="shared" si="91"/>
        <v>0.89111786025937667</v>
      </c>
      <c r="DB61" s="39">
        <v>0.79520000000000002</v>
      </c>
      <c r="DC61" s="39">
        <v>0.1875</v>
      </c>
      <c r="DD61" s="39">
        <f t="shared" si="92"/>
        <v>1.4224486553623128E-2</v>
      </c>
      <c r="DE61" t="b">
        <f t="shared" si="93"/>
        <v>1</v>
      </c>
      <c r="DF61">
        <f t="shared" si="94"/>
        <v>3</v>
      </c>
      <c r="DH61" s="14">
        <f t="shared" si="69"/>
        <v>969.45136522144674</v>
      </c>
      <c r="DI61" s="14">
        <f t="shared" si="70"/>
        <v>973.02642871108731</v>
      </c>
      <c r="DJ61" s="14">
        <f t="shared" si="71"/>
        <v>976.60149220072788</v>
      </c>
      <c r="DK61" s="14">
        <f t="shared" si="72"/>
        <v>980.17655569036845</v>
      </c>
      <c r="DL61" s="14"/>
      <c r="DM61" s="15">
        <f t="shared" si="73"/>
        <v>5.8549741160869608</v>
      </c>
      <c r="DN61" s="15">
        <f t="shared" si="74"/>
        <v>972.50795196845695</v>
      </c>
    </row>
    <row r="62" spans="1:118" x14ac:dyDescent="0.2">
      <c r="A62" t="s">
        <v>745</v>
      </c>
      <c r="B62">
        <v>15</v>
      </c>
      <c r="C62">
        <v>1.4970000350444934E-8</v>
      </c>
      <c r="D62">
        <v>1</v>
      </c>
      <c r="E62" s="8">
        <v>40.922000885009766</v>
      </c>
      <c r="F62" s="8">
        <v>1.7059999704360962</v>
      </c>
      <c r="G62" s="8">
        <v>10.027999877929688</v>
      </c>
      <c r="H62" s="8">
        <v>21.055999755859375</v>
      </c>
      <c r="I62" s="8">
        <v>0.39500001072883606</v>
      </c>
      <c r="J62" s="8">
        <v>7.8330001831054688</v>
      </c>
      <c r="K62" s="8">
        <v>10.694999694824219</v>
      </c>
      <c r="L62" s="8">
        <v>1.7230000495910645</v>
      </c>
      <c r="M62" s="8">
        <v>1.6109999418258667</v>
      </c>
      <c r="N62" s="8">
        <v>0.32499998807907104</v>
      </c>
      <c r="O62" s="8">
        <v>0.20499999821186066</v>
      </c>
      <c r="P62" s="8">
        <v>96.316001892089844</v>
      </c>
      <c r="Q62" s="8">
        <v>6.450200080871582</v>
      </c>
      <c r="R62" s="8">
        <v>1.8631000518798828</v>
      </c>
      <c r="S62" s="8">
        <v>0.3239000141620636</v>
      </c>
      <c r="T62" s="8">
        <v>0.52660000324249268</v>
      </c>
      <c r="U62" s="8">
        <v>1.806399941444397</v>
      </c>
      <c r="V62" s="8">
        <v>1.8404999971389771</v>
      </c>
      <c r="W62" s="8">
        <v>2.7757000923156738</v>
      </c>
      <c r="X62" s="8">
        <v>0.20219999551773071</v>
      </c>
      <c r="Y62" s="8">
        <v>5.2700001746416092E-2</v>
      </c>
      <c r="Z62" s="8">
        <v>0.16060000658035278</v>
      </c>
      <c r="AA62" s="8">
        <v>5.4200001060962677E-2</v>
      </c>
      <c r="AB62">
        <v>23</v>
      </c>
      <c r="AD62" s="8">
        <f t="shared" si="75"/>
        <v>0.39870455384797027</v>
      </c>
      <c r="AE62" s="8">
        <f t="shared" si="76"/>
        <v>0.60129544615202968</v>
      </c>
      <c r="AF62" s="8"/>
      <c r="AG62" s="8"/>
      <c r="AH62" t="s">
        <v>837</v>
      </c>
      <c r="AI62" s="8">
        <v>1.696</v>
      </c>
      <c r="AJ62" s="8">
        <v>98.019000589013089</v>
      </c>
      <c r="AK62" s="8"/>
      <c r="AL62" s="8">
        <v>6.45</v>
      </c>
      <c r="AM62" s="8">
        <v>1.55</v>
      </c>
      <c r="AN62" s="8">
        <v>8</v>
      </c>
      <c r="AO62" s="8"/>
      <c r="AP62" s="8">
        <v>0.20200000000000001</v>
      </c>
      <c r="AQ62" s="8">
        <v>0.313</v>
      </c>
      <c r="AR62" s="8"/>
      <c r="AS62" s="8">
        <v>2.6440000000000001</v>
      </c>
      <c r="AT62" s="8">
        <v>1.841</v>
      </c>
      <c r="AU62" s="8">
        <v>5</v>
      </c>
      <c r="AV62" s="8"/>
      <c r="AW62" s="8">
        <v>5.2999999999999999E-2</v>
      </c>
      <c r="AX62" s="8">
        <v>0.13200000000000001</v>
      </c>
      <c r="AY62" s="8">
        <v>1.806</v>
      </c>
      <c r="AZ62" s="8">
        <v>8.9999999999999993E-3</v>
      </c>
      <c r="BA62" s="8">
        <v>2</v>
      </c>
      <c r="BB62" s="8" t="s">
        <v>19</v>
      </c>
      <c r="BC62" s="8">
        <v>0</v>
      </c>
      <c r="BD62" s="8">
        <v>0.51700000000000002</v>
      </c>
      <c r="BE62" s="8">
        <v>0.32400000000000001</v>
      </c>
      <c r="BF62" s="8">
        <v>0.84099999999999997</v>
      </c>
      <c r="BG62" s="8">
        <v>22</v>
      </c>
      <c r="BH62" s="8"/>
      <c r="BI62" s="8">
        <v>1.7829999999999999</v>
      </c>
      <c r="BJ62" s="8">
        <v>0.16200000000000001</v>
      </c>
      <c r="BK62" s="8">
        <v>5.5E-2</v>
      </c>
      <c r="BL62" s="8">
        <v>1.9999999999999998</v>
      </c>
      <c r="BM62" s="8">
        <v>15.840999999999999</v>
      </c>
      <c r="BN62" s="8"/>
      <c r="BO62">
        <f t="shared" si="49"/>
        <v>0.71700000000000008</v>
      </c>
      <c r="BP62" s="8">
        <f t="shared" si="50"/>
        <v>0.84099999999999997</v>
      </c>
      <c r="BQ62" s="8"/>
      <c r="BR62" s="39">
        <f t="shared" si="51"/>
        <v>1.0100372451234139</v>
      </c>
      <c r="BS62" s="39">
        <f t="shared" si="52"/>
        <v>1.2403100775193798</v>
      </c>
      <c r="BT62" s="39">
        <f t="shared" si="53"/>
        <v>1</v>
      </c>
      <c r="BU62" s="39">
        <f t="shared" si="54"/>
        <v>1.1074197120708749</v>
      </c>
      <c r="BV62" s="39">
        <v>1</v>
      </c>
      <c r="BW62" s="39">
        <f t="shared" si="55"/>
        <v>0.96231338605024341</v>
      </c>
      <c r="BX62" s="39">
        <f t="shared" si="56"/>
        <v>0.96667547503658036</v>
      </c>
      <c r="BY62" s="39">
        <f t="shared" si="57"/>
        <v>0.97845131330433666</v>
      </c>
      <c r="BZ62" s="39">
        <f t="shared" si="58"/>
        <v>0.66036264760106422</v>
      </c>
      <c r="CA62" s="39">
        <f t="shared" si="59"/>
        <v>0.9396586936453114</v>
      </c>
      <c r="CB62" s="39">
        <f t="shared" si="77"/>
        <v>1</v>
      </c>
      <c r="CC62" s="39">
        <f t="shared" si="78"/>
        <v>0.97845131330433666</v>
      </c>
      <c r="CD62" s="39">
        <f t="shared" si="79"/>
        <v>0.98922565665216833</v>
      </c>
      <c r="CE62" s="39"/>
      <c r="CF62" s="39">
        <f t="shared" si="60"/>
        <v>6.38070341053806</v>
      </c>
      <c r="CG62" s="39">
        <f t="shared" si="61"/>
        <v>1.8430263722295659</v>
      </c>
      <c r="CH62" s="39">
        <f t="shared" si="62"/>
        <v>0.32041020419911398</v>
      </c>
      <c r="CI62" s="39">
        <f t="shared" si="63"/>
        <v>0.52092623400058879</v>
      </c>
      <c r="CJ62" s="39">
        <f t="shared" si="64"/>
        <v>1.7869371682517721</v>
      </c>
      <c r="CK62" s="39">
        <f t="shared" si="65"/>
        <v>1.8206698182381185</v>
      </c>
      <c r="CL62" s="39">
        <f t="shared" si="66"/>
        <v>2.7457937464904565</v>
      </c>
      <c r="CM62" s="39">
        <f t="shared" si="67"/>
        <v>0.20002142334109266</v>
      </c>
      <c r="CN62" s="39">
        <f t="shared" si="68"/>
        <v>5.2132193833168874E-2</v>
      </c>
      <c r="CO62" s="39">
        <f t="shared" si="80"/>
        <v>15.670620571121935</v>
      </c>
      <c r="CP62" s="39"/>
      <c r="CQ62" s="39">
        <f t="shared" si="81"/>
        <v>0.49561979400025691</v>
      </c>
      <c r="CR62" s="39">
        <f t="shared" si="82"/>
        <v>2.2501739524901998</v>
      </c>
      <c r="CS62" s="39">
        <f t="shared" si="83"/>
        <v>4.2346964670461062E-2</v>
      </c>
      <c r="CT62" s="39">
        <f t="shared" si="84"/>
        <v>0.595175852634515</v>
      </c>
      <c r="CU62" s="39">
        <f t="shared" si="85"/>
        <v>0.404824147365485</v>
      </c>
      <c r="CV62" s="39">
        <f t="shared" si="86"/>
        <v>0.11186489138381273</v>
      </c>
      <c r="CW62" s="39">
        <f t="shared" si="87"/>
        <v>0.32041020419911398</v>
      </c>
      <c r="CX62" s="39">
        <f t="shared" si="88"/>
        <v>0.32937942887806404</v>
      </c>
      <c r="CY62" s="39">
        <f t="shared" si="89"/>
        <v>0.35021036692282204</v>
      </c>
      <c r="CZ62" s="39">
        <f t="shared" si="90"/>
        <v>8.5357933538883435E-2</v>
      </c>
      <c r="DA62" s="39">
        <f t="shared" si="91"/>
        <v>0.89346858412588603</v>
      </c>
      <c r="DB62" s="39">
        <v>0.79520000000000002</v>
      </c>
      <c r="DC62" s="39">
        <v>0.1875</v>
      </c>
      <c r="DD62" s="39">
        <f t="shared" si="92"/>
        <v>1.397179451398659E-2</v>
      </c>
      <c r="DE62" t="b">
        <f t="shared" si="93"/>
        <v>1</v>
      </c>
      <c r="DF62">
        <f t="shared" si="94"/>
        <v>3</v>
      </c>
      <c r="DH62" s="14">
        <f t="shared" si="69"/>
        <v>958.5904649356545</v>
      </c>
      <c r="DI62" s="14">
        <f t="shared" si="70"/>
        <v>962.32265552895967</v>
      </c>
      <c r="DJ62" s="14">
        <f t="shared" si="71"/>
        <v>966.05484612226462</v>
      </c>
      <c r="DK62" s="14">
        <f t="shared" si="72"/>
        <v>969.7870367155698</v>
      </c>
      <c r="DL62" s="14"/>
      <c r="DM62" s="15">
        <f t="shared" si="73"/>
        <v>5.8413932609558117</v>
      </c>
      <c r="DN62" s="15">
        <f t="shared" si="74"/>
        <v>961.73070494946421</v>
      </c>
    </row>
    <row r="63" spans="1:118" x14ac:dyDescent="0.2">
      <c r="A63" t="s">
        <v>747</v>
      </c>
      <c r="B63">
        <v>15</v>
      </c>
      <c r="C63">
        <v>1.4970000350444934E-8</v>
      </c>
      <c r="D63">
        <v>1</v>
      </c>
      <c r="E63" s="8">
        <v>40.811000823974609</v>
      </c>
      <c r="F63" s="8">
        <v>1.6640000343322754</v>
      </c>
      <c r="G63" s="8">
        <v>10.23799991607666</v>
      </c>
      <c r="H63" s="8">
        <v>21.211000442504883</v>
      </c>
      <c r="I63" s="8">
        <v>0.40700000524520874</v>
      </c>
      <c r="J63" s="8">
        <v>7.755000114440918</v>
      </c>
      <c r="K63" s="8">
        <v>10.699999809265137</v>
      </c>
      <c r="L63" s="8">
        <v>1.968000054359436</v>
      </c>
      <c r="M63" s="8">
        <v>1.5809999704360962</v>
      </c>
      <c r="N63" s="8">
        <v>0.17599999904632568</v>
      </c>
      <c r="O63" s="8">
        <v>0.17700000107288361</v>
      </c>
      <c r="P63" s="8">
        <v>96.573997497558594</v>
      </c>
      <c r="Q63" s="8">
        <v>6.4180998802185059</v>
      </c>
      <c r="R63" s="8">
        <v>1.8977999687194824</v>
      </c>
      <c r="S63" s="8">
        <v>0.31720000505447388</v>
      </c>
      <c r="T63" s="8">
        <v>0.60000002384185791</v>
      </c>
      <c r="U63" s="8">
        <v>1.8029999732971191</v>
      </c>
      <c r="V63" s="8">
        <v>1.8180999755859375</v>
      </c>
      <c r="W63" s="8">
        <v>2.7897000312805176</v>
      </c>
      <c r="X63" s="8">
        <v>0.19689999520778656</v>
      </c>
      <c r="Y63" s="8">
        <v>5.4200001060962677E-2</v>
      </c>
      <c r="Z63" s="8">
        <v>8.6999997496604919E-2</v>
      </c>
      <c r="AA63" s="8">
        <v>4.6999998390674591E-2</v>
      </c>
      <c r="AB63">
        <v>23</v>
      </c>
      <c r="AD63" s="8">
        <f t="shared" si="75"/>
        <v>0.3945700709398498</v>
      </c>
      <c r="AE63" s="8">
        <f t="shared" si="76"/>
        <v>0.60542992906015014</v>
      </c>
      <c r="AF63" s="8"/>
      <c r="AG63" s="8"/>
      <c r="AH63" t="s">
        <v>837</v>
      </c>
      <c r="AI63" s="8">
        <v>1.778</v>
      </c>
      <c r="AJ63" s="8">
        <v>98.358000723004338</v>
      </c>
      <c r="AK63" s="8"/>
      <c r="AL63" s="8">
        <v>6.4180000000000001</v>
      </c>
      <c r="AM63" s="8">
        <v>1.5820000000000001</v>
      </c>
      <c r="AN63" s="8">
        <v>8</v>
      </c>
      <c r="AO63" s="8"/>
      <c r="AP63" s="8">
        <v>0.19700000000000001</v>
      </c>
      <c r="AQ63" s="8">
        <v>0.316</v>
      </c>
      <c r="AR63" s="8"/>
      <c r="AS63" s="8">
        <v>2.669</v>
      </c>
      <c r="AT63" s="8">
        <v>1.8180000000000001</v>
      </c>
      <c r="AU63" s="8">
        <v>5</v>
      </c>
      <c r="AV63" s="8"/>
      <c r="AW63" s="8">
        <v>5.3999999999999999E-2</v>
      </c>
      <c r="AX63" s="8">
        <v>0.12</v>
      </c>
      <c r="AY63" s="8">
        <v>1.8029999999999999</v>
      </c>
      <c r="AZ63" s="8">
        <v>2.1999999999999999E-2</v>
      </c>
      <c r="BA63" s="8">
        <v>1.9989999999999999</v>
      </c>
      <c r="BB63" s="8" t="s">
        <v>19</v>
      </c>
      <c r="BC63" s="8">
        <v>0</v>
      </c>
      <c r="BD63" s="8">
        <v>0.57799999999999996</v>
      </c>
      <c r="BE63" s="8">
        <v>0.317</v>
      </c>
      <c r="BF63" s="8">
        <v>0.89500000000000002</v>
      </c>
      <c r="BG63" s="8">
        <v>21.999999999999996</v>
      </c>
      <c r="BH63" s="8"/>
      <c r="BI63" s="8">
        <v>1.865</v>
      </c>
      <c r="BJ63" s="8">
        <v>8.7999999999999995E-2</v>
      </c>
      <c r="BK63" s="8">
        <v>4.7E-2</v>
      </c>
      <c r="BL63" s="8">
        <v>2</v>
      </c>
      <c r="BM63" s="8">
        <v>15.894</v>
      </c>
      <c r="BN63" s="8"/>
      <c r="BO63">
        <f t="shared" si="49"/>
        <v>0.71</v>
      </c>
      <c r="BP63" s="8">
        <f t="shared" si="50"/>
        <v>0.89500000000000002</v>
      </c>
      <c r="BQ63" s="8"/>
      <c r="BR63" s="39">
        <f t="shared" si="51"/>
        <v>1.0066691833396251</v>
      </c>
      <c r="BS63" s="39">
        <f t="shared" si="52"/>
        <v>1.2464942349641632</v>
      </c>
      <c r="BT63" s="39">
        <f t="shared" si="53"/>
        <v>1.0000666711114075</v>
      </c>
      <c r="BU63" s="39">
        <f t="shared" si="54"/>
        <v>1.1092623405435387</v>
      </c>
      <c r="BV63" s="39">
        <v>1</v>
      </c>
      <c r="BW63" s="39">
        <f t="shared" si="55"/>
        <v>0.96201254768859057</v>
      </c>
      <c r="BX63" s="39">
        <f t="shared" si="56"/>
        <v>0.96297057193180302</v>
      </c>
      <c r="BY63" s="39">
        <f t="shared" si="57"/>
        <v>0.9792163234714254</v>
      </c>
      <c r="BZ63" s="39">
        <f t="shared" si="58"/>
        <v>0.66039535857496601</v>
      </c>
      <c r="CA63" s="39">
        <f t="shared" si="59"/>
        <v>0.93935434714607569</v>
      </c>
      <c r="CB63" s="39">
        <f t="shared" si="77"/>
        <v>1</v>
      </c>
      <c r="CC63" s="39">
        <f t="shared" si="78"/>
        <v>0.9792163234714254</v>
      </c>
      <c r="CD63" s="39">
        <f t="shared" si="79"/>
        <v>0.98960816173571264</v>
      </c>
      <c r="CE63" s="39"/>
      <c r="CF63" s="39">
        <f t="shared" si="60"/>
        <v>6.3514040242992333</v>
      </c>
      <c r="CG63" s="39">
        <f t="shared" si="61"/>
        <v>1.87807833838658</v>
      </c>
      <c r="CH63" s="39">
        <f t="shared" si="62"/>
        <v>0.31390371390451666</v>
      </c>
      <c r="CI63" s="39">
        <f t="shared" si="63"/>
        <v>0.59376492063552477</v>
      </c>
      <c r="CJ63" s="39">
        <f t="shared" si="64"/>
        <v>1.7842634891841012</v>
      </c>
      <c r="CK63" s="39">
        <f t="shared" si="65"/>
        <v>1.7992065746913437</v>
      </c>
      <c r="CL63" s="39">
        <f t="shared" si="66"/>
        <v>2.7607099197495732</v>
      </c>
      <c r="CM63" s="39">
        <f t="shared" si="67"/>
        <v>0.19485384230334829</v>
      </c>
      <c r="CN63" s="39">
        <f t="shared" si="68"/>
        <v>5.363676341601295E-2</v>
      </c>
      <c r="CO63" s="39">
        <f t="shared" si="80"/>
        <v>15.729821586570234</v>
      </c>
      <c r="CP63" s="39"/>
      <c r="CQ63" s="39">
        <f t="shared" si="81"/>
        <v>0.47802456015721839</v>
      </c>
      <c r="CR63" s="39">
        <f t="shared" si="82"/>
        <v>2.2826853595923549</v>
      </c>
      <c r="CS63" s="39">
        <f t="shared" si="83"/>
        <v>3.7889462846090183E-2</v>
      </c>
      <c r="CT63" s="39">
        <f t="shared" si="84"/>
        <v>0.58785100607480834</v>
      </c>
      <c r="CU63" s="39">
        <f t="shared" si="85"/>
        <v>0.41214899392519166</v>
      </c>
      <c r="CV63" s="39">
        <f t="shared" si="86"/>
        <v>0.11474118134290645</v>
      </c>
      <c r="CW63" s="39">
        <f t="shared" si="87"/>
        <v>0.31390371390451666</v>
      </c>
      <c r="CX63" s="39">
        <f t="shared" si="88"/>
        <v>0.27017841342976734</v>
      </c>
      <c r="CY63" s="39">
        <f t="shared" si="89"/>
        <v>0.415917872665716</v>
      </c>
      <c r="CZ63" s="39">
        <f t="shared" si="90"/>
        <v>8.8923523984904329E-2</v>
      </c>
      <c r="DA63" s="39">
        <f t="shared" si="91"/>
        <v>0.89213174459205058</v>
      </c>
      <c r="DB63" s="39">
        <v>0.79520000000000002</v>
      </c>
      <c r="DC63" s="39">
        <v>0.1875</v>
      </c>
      <c r="DD63" s="39">
        <f t="shared" si="92"/>
        <v>1.4141952842482866E-2</v>
      </c>
      <c r="DE63" t="b">
        <f t="shared" si="93"/>
        <v>1</v>
      </c>
      <c r="DF63">
        <f t="shared" si="94"/>
        <v>3</v>
      </c>
      <c r="DH63" s="14">
        <f t="shared" si="69"/>
        <v>969.75385886459196</v>
      </c>
      <c r="DI63" s="14">
        <f t="shared" si="70"/>
        <v>973.58392504448955</v>
      </c>
      <c r="DJ63" s="14">
        <f t="shared" si="71"/>
        <v>977.41399122438781</v>
      </c>
      <c r="DK63" s="14">
        <f t="shared" si="72"/>
        <v>981.2440574042854</v>
      </c>
      <c r="DL63" s="14"/>
      <c r="DM63" s="15">
        <f t="shared" si="73"/>
        <v>6.0159338426589972</v>
      </c>
      <c r="DN63" s="15">
        <f t="shared" si="74"/>
        <v>973.64495271637372</v>
      </c>
    </row>
    <row r="64" spans="1:118" x14ac:dyDescent="0.2">
      <c r="A64" t="s">
        <v>749</v>
      </c>
      <c r="B64">
        <v>15</v>
      </c>
      <c r="C64">
        <v>1.4979999463093918E-8</v>
      </c>
      <c r="D64">
        <v>1</v>
      </c>
      <c r="E64" s="8">
        <v>40.999000549316406</v>
      </c>
      <c r="F64" s="8">
        <v>1.5</v>
      </c>
      <c r="G64" s="8">
        <v>10.168999671936035</v>
      </c>
      <c r="H64" s="8">
        <v>21.25200080871582</v>
      </c>
      <c r="I64" s="8">
        <v>0.414000004529953</v>
      </c>
      <c r="J64" s="8">
        <v>7.7800002098083496</v>
      </c>
      <c r="K64" s="8">
        <v>10.869999885559082</v>
      </c>
      <c r="L64" s="8">
        <v>1.7150000333786011</v>
      </c>
      <c r="M64" s="8">
        <v>1.6779999732971191</v>
      </c>
      <c r="N64" s="8">
        <v>0.17700000107288361</v>
      </c>
      <c r="O64" s="8">
        <v>0.18799999356269836</v>
      </c>
      <c r="P64" s="8">
        <v>96.625</v>
      </c>
      <c r="Q64" s="8">
        <v>6.4439001083374023</v>
      </c>
      <c r="R64" s="8">
        <v>1.8839000463485718</v>
      </c>
      <c r="S64" s="8">
        <v>0.33649998903274536</v>
      </c>
      <c r="T64" s="8">
        <v>0.52259999513626099</v>
      </c>
      <c r="U64" s="8">
        <v>1.8306000232696533</v>
      </c>
      <c r="V64" s="8">
        <v>1.8229000568389893</v>
      </c>
      <c r="W64" s="8">
        <v>2.7936000823974609</v>
      </c>
      <c r="X64" s="8">
        <v>0.17730000615119934</v>
      </c>
      <c r="Y64" s="8">
        <v>5.5100001394748688E-2</v>
      </c>
      <c r="Z64" s="8">
        <v>8.7499998509883881E-2</v>
      </c>
      <c r="AA64" s="8">
        <v>4.9899999052286148E-2</v>
      </c>
      <c r="AB64">
        <v>23</v>
      </c>
      <c r="AD64" s="8">
        <f t="shared" si="75"/>
        <v>0.39486624106124024</v>
      </c>
      <c r="AE64" s="8">
        <f t="shared" si="76"/>
        <v>0.60513375893875976</v>
      </c>
      <c r="AF64" s="8"/>
      <c r="AG64" s="8"/>
      <c r="AH64" t="s">
        <v>837</v>
      </c>
      <c r="AI64" s="8">
        <v>1.776</v>
      </c>
      <c r="AJ64" s="8">
        <v>98.402000317931169</v>
      </c>
      <c r="AK64" s="8"/>
      <c r="AL64" s="8">
        <v>6.444</v>
      </c>
      <c r="AM64" s="8">
        <v>1.556</v>
      </c>
      <c r="AN64" s="8">
        <v>8</v>
      </c>
      <c r="AO64" s="8"/>
      <c r="AP64" s="8">
        <v>0.17699999999999999</v>
      </c>
      <c r="AQ64" s="8">
        <v>0.32800000000000001</v>
      </c>
      <c r="AR64" s="8"/>
      <c r="AS64" s="8">
        <v>2.6720000000000002</v>
      </c>
      <c r="AT64" s="8">
        <v>1.823</v>
      </c>
      <c r="AU64" s="8">
        <v>5</v>
      </c>
      <c r="AV64" s="8"/>
      <c r="AW64" s="8">
        <v>5.5E-2</v>
      </c>
      <c r="AX64" s="8">
        <v>0.122</v>
      </c>
      <c r="AY64" s="8">
        <v>1.823</v>
      </c>
      <c r="AZ64" s="8" t="s">
        <v>19</v>
      </c>
      <c r="BA64" s="8">
        <v>2</v>
      </c>
      <c r="BB64" s="8" t="s">
        <v>19</v>
      </c>
      <c r="BC64" s="8">
        <v>7.0000000000000001E-3</v>
      </c>
      <c r="BD64" s="8">
        <v>0.52300000000000002</v>
      </c>
      <c r="BE64" s="8">
        <v>0.33600000000000002</v>
      </c>
      <c r="BF64" s="8">
        <v>0.8660000000000001</v>
      </c>
      <c r="BG64" s="8">
        <v>22</v>
      </c>
      <c r="BH64" s="8"/>
      <c r="BI64" s="8">
        <v>1.8620000000000001</v>
      </c>
      <c r="BJ64" s="8">
        <v>8.7999999999999995E-2</v>
      </c>
      <c r="BK64" s="8">
        <v>0.05</v>
      </c>
      <c r="BL64" s="8">
        <v>2</v>
      </c>
      <c r="BM64" s="8">
        <v>15.866</v>
      </c>
      <c r="BN64" s="8"/>
      <c r="BO64">
        <f t="shared" si="49"/>
        <v>0.68199999999999994</v>
      </c>
      <c r="BP64" s="8">
        <f t="shared" si="50"/>
        <v>0.873</v>
      </c>
      <c r="BQ64" s="8"/>
      <c r="BR64" s="39">
        <f t="shared" si="51"/>
        <v>1.0084457330139922</v>
      </c>
      <c r="BS64" s="39">
        <f t="shared" si="52"/>
        <v>1.2414649286157666</v>
      </c>
      <c r="BT64" s="39">
        <f t="shared" si="53"/>
        <v>0.9995335510095289</v>
      </c>
      <c r="BU64" s="39">
        <f t="shared" si="54"/>
        <v>1.0970927043335161</v>
      </c>
      <c r="BV64" s="39">
        <v>1</v>
      </c>
      <c r="BW64" s="39">
        <f t="shared" si="55"/>
        <v>0.96063784569787924</v>
      </c>
      <c r="BX64" s="39">
        <f t="shared" si="56"/>
        <v>0.9659036021382974</v>
      </c>
      <c r="BY64" s="39">
        <f t="shared" si="57"/>
        <v>0.9790305326444203</v>
      </c>
      <c r="BZ64" s="39">
        <f t="shared" si="58"/>
        <v>0.66048864957167075</v>
      </c>
      <c r="CA64" s="39">
        <f t="shared" si="59"/>
        <v>0.9392695634261421</v>
      </c>
      <c r="CB64" s="39">
        <f t="shared" si="77"/>
        <v>0.9995335510095289</v>
      </c>
      <c r="CC64" s="39">
        <f t="shared" si="78"/>
        <v>0.9790305326444203</v>
      </c>
      <c r="CD64" s="39">
        <f t="shared" si="79"/>
        <v>0.98928204182697455</v>
      </c>
      <c r="CE64" s="39"/>
      <c r="CF64" s="39">
        <f t="shared" si="60"/>
        <v>6.3748346565050875</v>
      </c>
      <c r="CG64" s="39">
        <f t="shared" si="61"/>
        <v>1.863708484449647</v>
      </c>
      <c r="CH64" s="39">
        <f t="shared" si="62"/>
        <v>0.33289339622506886</v>
      </c>
      <c r="CI64" s="39">
        <f t="shared" si="63"/>
        <v>0.51699879024716722</v>
      </c>
      <c r="CJ64" s="39">
        <f t="shared" si="64"/>
        <v>1.8109797287887097</v>
      </c>
      <c r="CK64" s="39">
        <f t="shared" si="65"/>
        <v>1.8033622902761832</v>
      </c>
      <c r="CL64" s="39">
        <f t="shared" si="66"/>
        <v>2.7636583935621646</v>
      </c>
      <c r="CM64" s="39">
        <f t="shared" si="67"/>
        <v>0.17539971210119362</v>
      </c>
      <c r="CN64" s="39">
        <f t="shared" si="68"/>
        <v>5.4509441884466124E-2</v>
      </c>
      <c r="CO64" s="39">
        <f t="shared" si="80"/>
        <v>15.696344894039687</v>
      </c>
      <c r="CP64" s="39"/>
      <c r="CQ64" s="39">
        <f t="shared" si="81"/>
        <v>0.49302607595917092</v>
      </c>
      <c r="CR64" s="39">
        <f t="shared" si="82"/>
        <v>2.2706323176029937</v>
      </c>
      <c r="CS64" s="39">
        <f t="shared" si="83"/>
        <v>3.5472978778740227E-2</v>
      </c>
      <c r="CT64" s="39">
        <f t="shared" si="84"/>
        <v>0.59370866412627188</v>
      </c>
      <c r="CU64" s="39">
        <f t="shared" si="85"/>
        <v>0.40629133587372812</v>
      </c>
      <c r="CV64" s="39">
        <f t="shared" si="86"/>
        <v>0.11927157047736703</v>
      </c>
      <c r="CW64" s="39">
        <f t="shared" si="87"/>
        <v>0.33289339622506886</v>
      </c>
      <c r="CX64" s="39">
        <f t="shared" si="88"/>
        <v>0.30365510596031386</v>
      </c>
      <c r="CY64" s="39">
        <f t="shared" si="89"/>
        <v>0.36345149781461705</v>
      </c>
      <c r="CZ64" s="39">
        <f t="shared" si="90"/>
        <v>7.6773646216275027E-2</v>
      </c>
      <c r="DA64" s="39">
        <f t="shared" si="91"/>
        <v>0.90548986439435486</v>
      </c>
      <c r="DB64" s="39">
        <v>0.79520000000000002</v>
      </c>
      <c r="DC64" s="39">
        <v>0.1875</v>
      </c>
      <c r="DD64" s="39">
        <f t="shared" si="92"/>
        <v>1.2324607297560953E-2</v>
      </c>
      <c r="DE64" t="b">
        <f t="shared" si="93"/>
        <v>1</v>
      </c>
      <c r="DF64">
        <f t="shared" si="94"/>
        <v>3</v>
      </c>
      <c r="DH64" s="14">
        <f t="shared" si="69"/>
        <v>953.85627380781909</v>
      </c>
      <c r="DI64" s="14">
        <f t="shared" si="70"/>
        <v>957.81508759433711</v>
      </c>
      <c r="DJ64" s="14">
        <f t="shared" si="71"/>
        <v>961.77390138085536</v>
      </c>
      <c r="DK64" s="14">
        <f t="shared" si="72"/>
        <v>965.73271516737361</v>
      </c>
      <c r="DL64" s="14"/>
      <c r="DM64" s="15">
        <f t="shared" si="73"/>
        <v>5.9460172331333165</v>
      </c>
      <c r="DN64" s="15">
        <f t="shared" si="74"/>
        <v>957.6013798726309</v>
      </c>
    </row>
    <row r="65" spans="1:118" x14ac:dyDescent="0.2">
      <c r="A65" t="s">
        <v>751</v>
      </c>
      <c r="B65">
        <v>15</v>
      </c>
      <c r="C65">
        <v>1.4990000352099742E-8</v>
      </c>
      <c r="D65">
        <v>1</v>
      </c>
      <c r="E65" s="8">
        <v>40.705001831054688</v>
      </c>
      <c r="F65" s="8">
        <v>1.6440000534057617</v>
      </c>
      <c r="G65" s="8">
        <v>10.277999877929688</v>
      </c>
      <c r="H65" s="8">
        <v>21.38599967956543</v>
      </c>
      <c r="I65" s="8">
        <v>0.40599998831748962</v>
      </c>
      <c r="J65" s="8">
        <v>7.6690001487731934</v>
      </c>
      <c r="K65" s="8">
        <v>10.765999794006348</v>
      </c>
      <c r="L65" s="8">
        <v>1.8259999752044678</v>
      </c>
      <c r="M65" s="8">
        <v>1.6330000162124634</v>
      </c>
      <c r="N65" s="8">
        <v>6.7000001668930054E-2</v>
      </c>
      <c r="O65" s="8">
        <v>0.16899999976158142</v>
      </c>
      <c r="P65" s="8">
        <v>96.483001708984375</v>
      </c>
      <c r="Q65" s="8">
        <v>6.409599781036377</v>
      </c>
      <c r="R65" s="8">
        <v>1.9076999425888062</v>
      </c>
      <c r="S65" s="8">
        <v>0.32800000905990601</v>
      </c>
      <c r="T65" s="8">
        <v>0.55739998817443848</v>
      </c>
      <c r="U65" s="8">
        <v>1.81659996509552</v>
      </c>
      <c r="V65" s="8">
        <v>1.8001999855041504</v>
      </c>
      <c r="W65" s="8">
        <v>2.8164000511169434</v>
      </c>
      <c r="X65" s="8">
        <v>0.19460000097751617</v>
      </c>
      <c r="Y65" s="8">
        <v>5.4099999368190765E-2</v>
      </c>
      <c r="Z65" s="8">
        <v>3.3100001513957977E-2</v>
      </c>
      <c r="AA65" s="8">
        <v>4.4900000095367432E-2</v>
      </c>
      <c r="AB65">
        <v>23</v>
      </c>
      <c r="AD65" s="8">
        <f t="shared" si="75"/>
        <v>0.3899406427293024</v>
      </c>
      <c r="AE65" s="8">
        <f t="shared" si="76"/>
        <v>0.6100593572706976</v>
      </c>
      <c r="AF65" s="8"/>
      <c r="AG65" s="8"/>
      <c r="AH65" t="s">
        <v>837</v>
      </c>
      <c r="AI65" s="8">
        <v>1.829</v>
      </c>
      <c r="AJ65" s="8">
        <v>98.309001698017127</v>
      </c>
      <c r="AK65" s="8"/>
      <c r="AL65" s="8">
        <v>6.41</v>
      </c>
      <c r="AM65" s="8">
        <v>1.59</v>
      </c>
      <c r="AN65" s="8">
        <v>8</v>
      </c>
      <c r="AO65" s="8"/>
      <c r="AP65" s="8">
        <v>0.19500000000000001</v>
      </c>
      <c r="AQ65" s="8">
        <v>0.317</v>
      </c>
      <c r="AR65" s="8"/>
      <c r="AS65" s="8">
        <v>2.6880000000000002</v>
      </c>
      <c r="AT65" s="8">
        <v>1.8</v>
      </c>
      <c r="AU65" s="8">
        <v>5</v>
      </c>
      <c r="AV65" s="8"/>
      <c r="AW65" s="8">
        <v>5.3999999999999999E-2</v>
      </c>
      <c r="AX65" s="8">
        <v>0.128</v>
      </c>
      <c r="AY65" s="8">
        <v>1.8160000000000001</v>
      </c>
      <c r="AZ65" s="8">
        <v>1E-3</v>
      </c>
      <c r="BA65" s="8">
        <v>1.9989999999999999</v>
      </c>
      <c r="BB65" s="8" t="s">
        <v>19</v>
      </c>
      <c r="BC65" s="8">
        <v>0</v>
      </c>
      <c r="BD65" s="8">
        <v>0.55700000000000005</v>
      </c>
      <c r="BE65" s="8">
        <v>0.32800000000000001</v>
      </c>
      <c r="BF65" s="8">
        <v>0.88500000000000001</v>
      </c>
      <c r="BG65" s="8">
        <v>22</v>
      </c>
      <c r="BH65" s="8"/>
      <c r="BI65" s="8">
        <v>1.9219999999999999</v>
      </c>
      <c r="BJ65" s="8">
        <v>3.3000000000000002E-2</v>
      </c>
      <c r="BK65" s="8">
        <v>4.4999999999999998E-2</v>
      </c>
      <c r="BL65" s="8">
        <v>1.9999999999999998</v>
      </c>
      <c r="BM65" s="8">
        <v>15.884</v>
      </c>
      <c r="BN65" s="8"/>
      <c r="BO65">
        <f t="shared" si="49"/>
        <v>0.70700000000000007</v>
      </c>
      <c r="BP65" s="8">
        <f t="shared" si="50"/>
        <v>0.88500000000000001</v>
      </c>
      <c r="BQ65" s="8"/>
      <c r="BR65" s="39">
        <f t="shared" si="51"/>
        <v>1.0073029463611181</v>
      </c>
      <c r="BS65" s="39">
        <f t="shared" si="52"/>
        <v>1.2480499219968799</v>
      </c>
      <c r="BT65" s="39">
        <f t="shared" si="53"/>
        <v>1.0000666711114075</v>
      </c>
      <c r="BU65" s="39">
        <f t="shared" si="54"/>
        <v>1.1013215859030836</v>
      </c>
      <c r="BV65" s="39">
        <v>1</v>
      </c>
      <c r="BW65" s="39">
        <f t="shared" si="55"/>
        <v>0.96185063251671721</v>
      </c>
      <c r="BX65" s="39">
        <f t="shared" si="56"/>
        <v>0.96425816461404523</v>
      </c>
      <c r="BY65" s="39">
        <f t="shared" si="57"/>
        <v>0.97860718882838227</v>
      </c>
      <c r="BZ65" s="39">
        <f t="shared" si="58"/>
        <v>0.66040626325397023</v>
      </c>
      <c r="CA65" s="39">
        <f t="shared" si="59"/>
        <v>0.93877391193224036</v>
      </c>
      <c r="CB65" s="39">
        <f t="shared" si="77"/>
        <v>1</v>
      </c>
      <c r="CC65" s="39">
        <f t="shared" si="78"/>
        <v>0.97860718882838227</v>
      </c>
      <c r="CD65" s="39">
        <f t="shared" si="79"/>
        <v>0.98930359441419113</v>
      </c>
      <c r="CE65" s="39"/>
      <c r="CF65" s="39">
        <f t="shared" si="60"/>
        <v>6.3410401021357004</v>
      </c>
      <c r="CG65" s="39">
        <f t="shared" si="61"/>
        <v>1.8872944102668521</v>
      </c>
      <c r="CH65" s="39">
        <f t="shared" si="62"/>
        <v>0.32449158793085225</v>
      </c>
      <c r="CI65" s="39">
        <f t="shared" si="63"/>
        <v>0.55143781182739959</v>
      </c>
      <c r="CJ65" s="39">
        <f t="shared" si="64"/>
        <v>1.7971688750816921</v>
      </c>
      <c r="CK65" s="39">
        <f t="shared" si="65"/>
        <v>1.7809443163236307</v>
      </c>
      <c r="CL65" s="39">
        <f t="shared" si="66"/>
        <v>2.7862746938783038</v>
      </c>
      <c r="CM65" s="39">
        <f t="shared" si="67"/>
        <v>0.19251848044006187</v>
      </c>
      <c r="CN65" s="39">
        <f t="shared" si="68"/>
        <v>5.3521323832756595E-2</v>
      </c>
      <c r="CO65" s="39">
        <f t="shared" si="80"/>
        <v>15.714691601717249</v>
      </c>
      <c r="CP65" s="39"/>
      <c r="CQ65" s="39">
        <f t="shared" si="81"/>
        <v>0.49203465694720783</v>
      </c>
      <c r="CR65" s="39">
        <f t="shared" si="82"/>
        <v>2.2942400369310958</v>
      </c>
      <c r="CS65" s="39">
        <f t="shared" si="83"/>
        <v>4.1593326877306325E-2</v>
      </c>
      <c r="CT65" s="39">
        <f t="shared" si="84"/>
        <v>0.58526002553392509</v>
      </c>
      <c r="CU65" s="39">
        <f t="shared" si="85"/>
        <v>0.41473997446607491</v>
      </c>
      <c r="CV65" s="39">
        <f t="shared" si="86"/>
        <v>0.11416725620127632</v>
      </c>
      <c r="CW65" s="39">
        <f t="shared" si="87"/>
        <v>0.32449158793085225</v>
      </c>
      <c r="CX65" s="39">
        <f t="shared" si="88"/>
        <v>0.28530839828274956</v>
      </c>
      <c r="CY65" s="39">
        <f t="shared" si="89"/>
        <v>0.3902000137863979</v>
      </c>
      <c r="CZ65" s="39">
        <f t="shared" si="90"/>
        <v>8.0618899020500789E-2</v>
      </c>
      <c r="DA65" s="39">
        <f t="shared" si="91"/>
        <v>0.89858443754084605</v>
      </c>
      <c r="DB65" s="39">
        <v>0.79520000000000002</v>
      </c>
      <c r="DC65" s="39">
        <v>0.1875</v>
      </c>
      <c r="DD65" s="39">
        <f t="shared" si="92"/>
        <v>1.2593882185665586E-2</v>
      </c>
      <c r="DE65" t="b">
        <f t="shared" si="93"/>
        <v>1</v>
      </c>
      <c r="DF65">
        <f t="shared" si="94"/>
        <v>3</v>
      </c>
      <c r="DH65" s="14">
        <f t="shared" si="69"/>
        <v>966.91327552496944</v>
      </c>
      <c r="DI65" s="14">
        <f t="shared" si="70"/>
        <v>970.70603359917834</v>
      </c>
      <c r="DJ65" s="14">
        <f t="shared" si="71"/>
        <v>974.49879167338747</v>
      </c>
      <c r="DK65" s="14">
        <f t="shared" si="72"/>
        <v>978.2915497475966</v>
      </c>
      <c r="DL65" s="14"/>
      <c r="DM65" s="15">
        <f t="shared" si="73"/>
        <v>6.0657307112216969</v>
      </c>
      <c r="DN65" s="15">
        <f t="shared" si="74"/>
        <v>970.95533428488795</v>
      </c>
    </row>
    <row r="66" spans="1:118" x14ac:dyDescent="0.2">
      <c r="A66" t="s">
        <v>757</v>
      </c>
      <c r="B66">
        <v>15</v>
      </c>
      <c r="C66">
        <v>1.4970000350444934E-8</v>
      </c>
      <c r="D66">
        <v>1</v>
      </c>
      <c r="E66" s="8">
        <v>41.172000885009766</v>
      </c>
      <c r="F66" s="8">
        <v>1.1540000438690186</v>
      </c>
      <c r="G66" s="8">
        <v>10.163000106811523</v>
      </c>
      <c r="H66" s="8">
        <v>21.195999145507812</v>
      </c>
      <c r="I66" s="8">
        <v>0.35100001096725464</v>
      </c>
      <c r="J66" s="8">
        <v>7.8550000190734863</v>
      </c>
      <c r="K66" s="8">
        <v>10.713000297546387</v>
      </c>
      <c r="L66" s="8">
        <v>1.8049999475479126</v>
      </c>
      <c r="M66" s="8">
        <v>1.625</v>
      </c>
      <c r="N66" s="8">
        <v>0.21500000357627869</v>
      </c>
      <c r="O66" s="8">
        <v>0.17900000512599945</v>
      </c>
      <c r="P66" s="8">
        <v>96.2969970703125</v>
      </c>
      <c r="Q66" s="8">
        <v>6.4839000701904297</v>
      </c>
      <c r="R66" s="8">
        <v>1.8866000175476074</v>
      </c>
      <c r="S66" s="8">
        <v>0.32649999856948853</v>
      </c>
      <c r="T66" s="8">
        <v>0.55129998922348022</v>
      </c>
      <c r="U66" s="8">
        <v>1.8077000379562378</v>
      </c>
      <c r="V66" s="8">
        <v>1.8440999984741211</v>
      </c>
      <c r="W66" s="8">
        <v>2.7916998863220215</v>
      </c>
      <c r="X66" s="8">
        <v>0.13670000433921814</v>
      </c>
      <c r="Y66" s="8">
        <v>4.6799998730421066E-2</v>
      </c>
      <c r="Z66" s="8">
        <v>0.10660000145435333</v>
      </c>
      <c r="AA66" s="8">
        <v>4.7600001096725464E-2</v>
      </c>
      <c r="AB66">
        <v>23</v>
      </c>
      <c r="AD66" s="8">
        <f t="shared" si="75"/>
        <v>0.39779542782296234</v>
      </c>
      <c r="AE66" s="8">
        <f t="shared" si="76"/>
        <v>0.60220457217703771</v>
      </c>
      <c r="AF66" s="8"/>
      <c r="AG66" s="8"/>
      <c r="AH66" t="s">
        <v>837</v>
      </c>
      <c r="AI66" s="8">
        <v>1.756</v>
      </c>
      <c r="AJ66" s="8">
        <v>98.058001308560378</v>
      </c>
      <c r="AK66" s="8"/>
      <c r="AL66" s="8">
        <v>6.484</v>
      </c>
      <c r="AM66" s="8">
        <v>1.516</v>
      </c>
      <c r="AN66" s="8">
        <v>8</v>
      </c>
      <c r="AO66" s="8"/>
      <c r="AP66" s="8">
        <v>0.13700000000000001</v>
      </c>
      <c r="AQ66" s="8">
        <v>0.37</v>
      </c>
      <c r="AR66" s="8"/>
      <c r="AS66" s="8">
        <v>2.649</v>
      </c>
      <c r="AT66" s="8">
        <v>1.8440000000000001</v>
      </c>
      <c r="AU66" s="8">
        <v>5</v>
      </c>
      <c r="AV66" s="8"/>
      <c r="AW66" s="8">
        <v>4.7E-2</v>
      </c>
      <c r="AX66" s="8">
        <v>0.14299999999999999</v>
      </c>
      <c r="AY66" s="8">
        <v>1.8080000000000001</v>
      </c>
      <c r="AZ66" s="8">
        <v>3.0000000000000001E-3</v>
      </c>
      <c r="BA66" s="8">
        <v>2.0009999999999999</v>
      </c>
      <c r="BB66" s="8" t="s">
        <v>19</v>
      </c>
      <c r="BC66" s="8">
        <v>0</v>
      </c>
      <c r="BD66" s="8">
        <v>0.54800000000000004</v>
      </c>
      <c r="BE66" s="8">
        <v>0.32600000000000001</v>
      </c>
      <c r="BF66" s="8">
        <v>0.87400000000000011</v>
      </c>
      <c r="BG66" s="8">
        <v>21.999999999999996</v>
      </c>
      <c r="BH66" s="8"/>
      <c r="BI66" s="8">
        <v>1.845</v>
      </c>
      <c r="BJ66" s="8">
        <v>0.107</v>
      </c>
      <c r="BK66" s="8">
        <v>4.8000000000000001E-2</v>
      </c>
      <c r="BL66" s="8">
        <v>2</v>
      </c>
      <c r="BM66" s="8">
        <v>15.875</v>
      </c>
      <c r="BN66" s="8"/>
      <c r="BO66">
        <f t="shared" si="49"/>
        <v>0.64400000000000002</v>
      </c>
      <c r="BP66" s="8">
        <f t="shared" si="50"/>
        <v>0.87400000000000011</v>
      </c>
      <c r="BQ66" s="8"/>
      <c r="BR66" s="39">
        <f t="shared" si="51"/>
        <v>1.0078740157480315</v>
      </c>
      <c r="BS66" s="39">
        <f t="shared" si="52"/>
        <v>1.2338062924120914</v>
      </c>
      <c r="BT66" s="39">
        <f t="shared" si="53"/>
        <v>0.9999333377774815</v>
      </c>
      <c r="BU66" s="39">
        <f t="shared" si="54"/>
        <v>1.1061946902654867</v>
      </c>
      <c r="BV66" s="39">
        <v>1</v>
      </c>
      <c r="BW66" s="39">
        <f t="shared" si="55"/>
        <v>0.95573740112842442</v>
      </c>
      <c r="BX66" s="39">
        <f t="shared" si="56"/>
        <v>0.9647232851156029</v>
      </c>
      <c r="BY66" s="39">
        <f t="shared" si="57"/>
        <v>0.97805072407475879</v>
      </c>
      <c r="BZ66" s="39">
        <f t="shared" si="58"/>
        <v>0.66046320374530998</v>
      </c>
      <c r="CA66" s="39">
        <f t="shared" si="59"/>
        <v>0.93931087203647778</v>
      </c>
      <c r="CB66" s="39">
        <f t="shared" si="77"/>
        <v>0.9999333377774815</v>
      </c>
      <c r="CC66" s="39">
        <f t="shared" si="78"/>
        <v>0.97805072407475879</v>
      </c>
      <c r="CD66" s="39">
        <f t="shared" si="79"/>
        <v>0.9889920309261202</v>
      </c>
      <c r="CE66" s="39"/>
      <c r="CF66" s="39">
        <f t="shared" si="60"/>
        <v>6.4125254987396465</v>
      </c>
      <c r="CG66" s="39">
        <f t="shared" si="61"/>
        <v>1.8658323828996624</v>
      </c>
      <c r="CH66" s="39">
        <f t="shared" si="62"/>
        <v>0.32290589668261382</v>
      </c>
      <c r="CI66" s="39">
        <f t="shared" si="63"/>
        <v>0.54523129599167786</v>
      </c>
      <c r="CJ66" s="39">
        <f t="shared" si="64"/>
        <v>1.7878009318435641</v>
      </c>
      <c r="CK66" s="39">
        <f t="shared" si="65"/>
        <v>1.8238002027217761</v>
      </c>
      <c r="CL66" s="39">
        <f t="shared" si="66"/>
        <v>2.760968940309835</v>
      </c>
      <c r="CM66" s="39">
        <f t="shared" si="67"/>
        <v>0.13519521491905279</v>
      </c>
      <c r="CN66" s="39">
        <f t="shared" si="68"/>
        <v>4.6284825791738975E-2</v>
      </c>
      <c r="CO66" s="39">
        <f t="shared" si="80"/>
        <v>15.700545189899568</v>
      </c>
      <c r="CP66" s="39"/>
      <c r="CQ66" s="39">
        <f t="shared" si="81"/>
        <v>0.50636657739847069</v>
      </c>
      <c r="CR66" s="39">
        <f t="shared" si="82"/>
        <v>2.2546023629113643</v>
      </c>
      <c r="CS66" s="39">
        <f t="shared" si="83"/>
        <v>4.4607065381711664E-2</v>
      </c>
      <c r="CT66" s="39">
        <f t="shared" si="84"/>
        <v>0.60313137468491163</v>
      </c>
      <c r="CU66" s="39">
        <f t="shared" si="85"/>
        <v>0.39686862531508837</v>
      </c>
      <c r="CV66" s="39">
        <f t="shared" si="86"/>
        <v>0.13917894081965443</v>
      </c>
      <c r="CW66" s="39">
        <f t="shared" si="87"/>
        <v>0.32290589668261382</v>
      </c>
      <c r="CX66" s="39">
        <f t="shared" si="88"/>
        <v>0.2994548101004324</v>
      </c>
      <c r="CY66" s="39">
        <f t="shared" si="89"/>
        <v>0.37763929321695366</v>
      </c>
      <c r="CZ66" s="39">
        <f t="shared" si="90"/>
        <v>8.3796001387362096E-2</v>
      </c>
      <c r="DA66" s="39">
        <f t="shared" si="91"/>
        <v>0.89390046592178207</v>
      </c>
      <c r="DB66" s="39">
        <v>0.79520000000000002</v>
      </c>
      <c r="DC66" s="39">
        <v>0.1875</v>
      </c>
      <c r="DD66" s="39">
        <f t="shared" si="92"/>
        <v>1.4171244025114134E-2</v>
      </c>
      <c r="DE66" t="b">
        <f t="shared" si="93"/>
        <v>1</v>
      </c>
      <c r="DF66">
        <f t="shared" si="94"/>
        <v>3</v>
      </c>
      <c r="DH66" s="14">
        <f t="shared" si="69"/>
        <v>939.41877441171516</v>
      </c>
      <c r="DI66" s="14">
        <f t="shared" si="70"/>
        <v>944.06497100566855</v>
      </c>
      <c r="DJ66" s="14">
        <f t="shared" si="71"/>
        <v>948.71116759962194</v>
      </c>
      <c r="DK66" s="14">
        <f t="shared" si="72"/>
        <v>953.35736419357534</v>
      </c>
      <c r="DL66" s="14"/>
      <c r="DM66" s="15">
        <f t="shared" si="73"/>
        <v>5.9595980882644657</v>
      </c>
      <c r="DN66" s="15">
        <f t="shared" si="74"/>
        <v>943.87725578097354</v>
      </c>
    </row>
    <row r="67" spans="1:118" x14ac:dyDescent="0.2">
      <c r="A67" t="s">
        <v>769</v>
      </c>
      <c r="B67">
        <v>15</v>
      </c>
      <c r="C67">
        <v>1.4979999463093918E-8</v>
      </c>
      <c r="D67">
        <v>1</v>
      </c>
      <c r="E67" s="8">
        <v>40.96099853515625</v>
      </c>
      <c r="F67" s="8">
        <v>1.4769999980926514</v>
      </c>
      <c r="G67" s="8">
        <v>10.293999671936035</v>
      </c>
      <c r="H67" s="8">
        <v>21.52400016784668</v>
      </c>
      <c r="I67" s="8">
        <v>0.34799998998641968</v>
      </c>
      <c r="J67" s="8">
        <v>7.875999927520752</v>
      </c>
      <c r="K67" s="8">
        <v>10.72700023651123</v>
      </c>
      <c r="L67" s="8">
        <v>1.9869999885559082</v>
      </c>
      <c r="M67" s="8">
        <v>1.6239999532699585</v>
      </c>
      <c r="N67" s="8">
        <v>0.13199999928474426</v>
      </c>
      <c r="O67" s="8">
        <v>0.17200000584125519</v>
      </c>
      <c r="P67" s="8">
        <v>97.027000427246094</v>
      </c>
      <c r="Q67" s="8">
        <v>6.4159998893737793</v>
      </c>
      <c r="R67" s="8">
        <v>1.9005999565124512</v>
      </c>
      <c r="S67" s="8">
        <v>0.32440000772476196</v>
      </c>
      <c r="T67" s="8">
        <v>0.60339999198913574</v>
      </c>
      <c r="U67" s="8">
        <v>1.8005000352859497</v>
      </c>
      <c r="V67" s="8">
        <v>1.8388999700546265</v>
      </c>
      <c r="W67" s="8">
        <v>2.8196001052856445</v>
      </c>
      <c r="X67" s="8">
        <v>0.17399999499320984</v>
      </c>
      <c r="Y67" s="8">
        <v>4.6199999749660492E-2</v>
      </c>
      <c r="Z67" s="8">
        <v>6.4999997615814209E-2</v>
      </c>
      <c r="AA67" s="8">
        <v>4.5400001108646393E-2</v>
      </c>
      <c r="AB67">
        <v>23</v>
      </c>
      <c r="AD67" s="8">
        <f t="shared" si="75"/>
        <v>0.39474078358157105</v>
      </c>
      <c r="AE67" s="8">
        <f t="shared" si="76"/>
        <v>0.60525921641842895</v>
      </c>
      <c r="AF67" s="8"/>
      <c r="AG67" s="8"/>
      <c r="AH67" t="s">
        <v>837</v>
      </c>
      <c r="AI67" s="8">
        <v>1.8080000000000001</v>
      </c>
      <c r="AJ67" s="8">
        <v>98.841998316168784</v>
      </c>
      <c r="AK67" s="8"/>
      <c r="AL67" s="8">
        <v>6.4160000000000004</v>
      </c>
      <c r="AM67" s="8">
        <v>1.5840000000000001</v>
      </c>
      <c r="AN67" s="8">
        <v>8</v>
      </c>
      <c r="AO67" s="8"/>
      <c r="AP67" s="8">
        <v>0.17399999999999999</v>
      </c>
      <c r="AQ67" s="8">
        <v>0.316</v>
      </c>
      <c r="AR67" s="8"/>
      <c r="AS67" s="8">
        <v>2.67</v>
      </c>
      <c r="AT67" s="8">
        <v>1.839</v>
      </c>
      <c r="AU67" s="8">
        <v>4.9990000000000006</v>
      </c>
      <c r="AV67" s="8"/>
      <c r="AW67" s="8">
        <v>4.5999999999999999E-2</v>
      </c>
      <c r="AX67" s="8">
        <v>0.14899999999999999</v>
      </c>
      <c r="AY67" s="8">
        <v>1.8</v>
      </c>
      <c r="AZ67" s="8">
        <v>4.0000000000000001E-3</v>
      </c>
      <c r="BA67" s="8">
        <v>1.9990000000000001</v>
      </c>
      <c r="BB67" s="8" t="s">
        <v>19</v>
      </c>
      <c r="BC67" s="8">
        <v>0</v>
      </c>
      <c r="BD67" s="8">
        <v>0.59899999999999998</v>
      </c>
      <c r="BE67" s="8">
        <v>0.32500000000000001</v>
      </c>
      <c r="BF67" s="8">
        <v>0.92399999999999993</v>
      </c>
      <c r="BG67" s="8">
        <v>22</v>
      </c>
      <c r="BH67" s="8"/>
      <c r="BI67" s="8">
        <v>1.889</v>
      </c>
      <c r="BJ67" s="8">
        <v>6.5000000000000002E-2</v>
      </c>
      <c r="BK67" s="8">
        <v>4.5999999999999999E-2</v>
      </c>
      <c r="BL67" s="8">
        <v>2</v>
      </c>
      <c r="BM67" s="8">
        <v>15.922000000000001</v>
      </c>
      <c r="BN67" s="8"/>
      <c r="BO67">
        <f t="shared" ref="BO67:BO87" si="95">AQ67+2*AP67</f>
        <v>0.66399999999999992</v>
      </c>
      <c r="BP67" s="8">
        <f t="shared" ref="BP67:BP87" si="96">BD67+BE67+2*BC67</f>
        <v>0.92399999999999993</v>
      </c>
      <c r="BQ67" s="8"/>
      <c r="BR67" s="39">
        <f t="shared" ref="BR67:BR87" si="97">16/BM67</f>
        <v>1.0048988820499938</v>
      </c>
      <c r="BS67" s="39">
        <f t="shared" ref="BS67:BS87" si="98">8/AL67</f>
        <v>1.2468827930174562</v>
      </c>
      <c r="BT67" s="39">
        <f t="shared" ref="BT67:BT87" si="99">15/(BM67-BD67-BE67)</f>
        <v>1.0001333511134818</v>
      </c>
      <c r="BU67" s="39">
        <f t="shared" ref="BU67:BU87" si="100">2/AY67</f>
        <v>1.1111111111111112</v>
      </c>
      <c r="BV67" s="39">
        <v>1</v>
      </c>
      <c r="BW67" s="39">
        <f t="shared" ref="BW67:BW87" si="101">8/(Q67+R67)</f>
        <v>0.96193157639502935</v>
      </c>
      <c r="BX67" s="39">
        <f t="shared" ref="BX67:BX87" si="102">15/(BM67-S67)</f>
        <v>0.96168641377063124</v>
      </c>
      <c r="BY67" s="39">
        <f t="shared" ref="BY67:BY87" si="103">12.9/(BM67-SUM(S67:U67))</f>
        <v>0.9777393782048045</v>
      </c>
      <c r="BZ67" s="39">
        <f t="shared" ref="BZ67:BZ87" si="104">36/(46+R67+Q67+X67)</f>
        <v>0.66066441010238997</v>
      </c>
      <c r="CA67" s="39">
        <f t="shared" ref="CA67:CA87" si="105">1-(W67/46)</f>
        <v>0.93870434553726856</v>
      </c>
      <c r="CB67" s="39">
        <f t="shared" si="77"/>
        <v>1</v>
      </c>
      <c r="CC67" s="39">
        <f t="shared" si="78"/>
        <v>0.9777393782048045</v>
      </c>
      <c r="CD67" s="39">
        <f t="shared" si="79"/>
        <v>0.98886968910240225</v>
      </c>
      <c r="CE67" s="39"/>
      <c r="CF67" s="39">
        <f t="shared" ref="CF67:CF87" si="106">Q67*$CD67</f>
        <v>6.3445878158860962</v>
      </c>
      <c r="CG67" s="39">
        <f t="shared" ref="CG67:CG87" si="107">R67*$CD67</f>
        <v>1.8794456881045067</v>
      </c>
      <c r="CH67" s="39">
        <f t="shared" ref="CH67:CH87" si="108">S67*$CD67</f>
        <v>0.32078933478360228</v>
      </c>
      <c r="CI67" s="39">
        <f t="shared" ref="CI67:CI87" si="109">T67*$CD67</f>
        <v>0.59668396248268862</v>
      </c>
      <c r="CJ67" s="39">
        <f t="shared" ref="CJ67:CJ87" si="110">U67*$CD67</f>
        <v>1.7804599101220813</v>
      </c>
      <c r="CK67" s="39">
        <f t="shared" ref="CK67:CK87" si="111">V67*$CD67</f>
        <v>1.8184324416783353</v>
      </c>
      <c r="CL67" s="39">
        <f t="shared" ref="CL67:CL87" si="112">W67*$CD67</f>
        <v>2.7882170795069161</v>
      </c>
      <c r="CM67" s="39">
        <f t="shared" ref="CM67:CM87" si="113">X67*$CD67</f>
        <v>0.17206332095275495</v>
      </c>
      <c r="CN67" s="39">
        <f t="shared" ref="CN67:CN87" si="114">Y67*$CD67</f>
        <v>4.5685779388977832E-2</v>
      </c>
      <c r="CO67" s="39">
        <f t="shared" si="80"/>
        <v>15.74636533290596</v>
      </c>
      <c r="CP67" s="39"/>
      <c r="CQ67" s="39">
        <f t="shared" si="81"/>
        <v>0.51199430128949652</v>
      </c>
      <c r="CR67" s="39">
        <f t="shared" si="82"/>
        <v>2.2762227782174196</v>
      </c>
      <c r="CS67" s="39">
        <f t="shared" si="83"/>
        <v>4.8432125517587465E-2</v>
      </c>
      <c r="CT67" s="39">
        <f t="shared" si="84"/>
        <v>0.58614695397152405</v>
      </c>
      <c r="CU67" s="39">
        <f t="shared" si="85"/>
        <v>0.41385304602847595</v>
      </c>
      <c r="CV67" s="39">
        <f t="shared" si="86"/>
        <v>0.11201675199530126</v>
      </c>
      <c r="CW67" s="39">
        <f t="shared" si="87"/>
        <v>0.32078933478360228</v>
      </c>
      <c r="CX67" s="39">
        <f t="shared" si="88"/>
        <v>0.25363466709404037</v>
      </c>
      <c r="CY67" s="39">
        <f t="shared" si="89"/>
        <v>0.42557599812235747</v>
      </c>
      <c r="CZ67" s="39">
        <f t="shared" si="90"/>
        <v>8.5553982180165633E-2</v>
      </c>
      <c r="DA67" s="39">
        <f t="shared" si="91"/>
        <v>0.89022995506104063</v>
      </c>
      <c r="DB67" s="39">
        <v>0.79520000000000002</v>
      </c>
      <c r="DC67" s="39">
        <v>0.1875</v>
      </c>
      <c r="DD67" s="39">
        <f t="shared" si="92"/>
        <v>1.3539638607753623E-2</v>
      </c>
      <c r="DE67" t="b">
        <f t="shared" si="93"/>
        <v>1</v>
      </c>
      <c r="DF67">
        <f t="shared" si="94"/>
        <v>3</v>
      </c>
      <c r="DH67" s="14">
        <f t="shared" ref="DH67:DH87" si="115">(78.44+$DF67-33.6*$CZ67-(66.8-2.92*5)*$CV67+78.5*$CU67+9.4*$CY67)/(0.0721-0.0083144*LOG($DD67))-273.15</f>
        <v>973.0020040613673</v>
      </c>
      <c r="DI67" s="14">
        <f t="shared" ref="DI67:DI87" si="116">(78.44+$DF67-33.6*$CZ67-(66.8-2.92*6)*$CV67+78.5*$CU67+9.4*$CY67)/(0.0721-0.0083144*LOG($DD67))-273.15</f>
        <v>976.73442301628654</v>
      </c>
      <c r="DJ67" s="14">
        <f t="shared" ref="DJ67:DJ87" si="117">(78.44+$DF67-33.6*$CZ67-(66.8-2.92*7)*$CV67+78.5*$CU67+9.4*$CY67)/(0.0721-0.0083144*LOG($DD67))-273.15</f>
        <v>980.46684197120601</v>
      </c>
      <c r="DK67" s="14">
        <f t="shared" ref="DK67:DK87" si="118">(78.44+$DF67-33.6*$CZ67-(66.8-2.92*8)*$CV67+78.5*$CU67+9.4*$CY67)/(0.0721-0.0083144*LOG($DD67))-273.15</f>
        <v>984.19926092612548</v>
      </c>
      <c r="DL67" s="14"/>
      <c r="DM67" s="15">
        <f t="shared" ref="DM67:DM87" si="119">5.03*R67-3.53</f>
        <v>6.0300177812576301</v>
      </c>
      <c r="DN67" s="15">
        <f t="shared" ref="DN67:DN98" si="120">(78.44+$DF67-33.6*$CZ67-(66.8-2.92*DM67)*$CV67+78.5*$CU67+9.4*$CY67)/(0.0721-0.0083144*LOG($DD67))-273.15</f>
        <v>976.8464619520372</v>
      </c>
    </row>
    <row r="68" spans="1:118" x14ac:dyDescent="0.2">
      <c r="A68" t="s">
        <v>773</v>
      </c>
      <c r="B68">
        <v>15</v>
      </c>
      <c r="C68">
        <v>1.4970000350444934E-8</v>
      </c>
      <c r="D68">
        <v>1</v>
      </c>
      <c r="E68" s="8">
        <v>40.798000335693359</v>
      </c>
      <c r="F68" s="8">
        <v>1.5679999589920044</v>
      </c>
      <c r="G68" s="8">
        <v>10.347999572753906</v>
      </c>
      <c r="H68" s="8">
        <v>21.097000122070312</v>
      </c>
      <c r="I68" s="8">
        <v>0.3619999885559082</v>
      </c>
      <c r="J68" s="8">
        <v>7.9520001411437988</v>
      </c>
      <c r="K68" s="8">
        <v>10.692999839782715</v>
      </c>
      <c r="L68" s="8">
        <v>1.7610000371932983</v>
      </c>
      <c r="M68" s="8">
        <v>1.625</v>
      </c>
      <c r="N68" s="8">
        <v>0.18799999356269836</v>
      </c>
      <c r="O68" s="8">
        <v>0.19599999487400055</v>
      </c>
      <c r="P68" s="8">
        <v>96.464996337890625</v>
      </c>
      <c r="Q68" s="8">
        <v>6.4159002304077148</v>
      </c>
      <c r="R68" s="8">
        <v>1.9180999994277954</v>
      </c>
      <c r="S68" s="8">
        <v>0.32589998841285706</v>
      </c>
      <c r="T68" s="8">
        <v>0.53689998388290405</v>
      </c>
      <c r="U68" s="8">
        <v>1.801800012588501</v>
      </c>
      <c r="V68" s="8">
        <v>1.8641999959945679</v>
      </c>
      <c r="W68" s="8">
        <v>2.7746000289916992</v>
      </c>
      <c r="X68" s="8">
        <v>0.18549999594688416</v>
      </c>
      <c r="Y68" s="8">
        <v>4.8200000077486038E-2</v>
      </c>
      <c r="Z68" s="8">
        <v>9.2699997127056122E-2</v>
      </c>
      <c r="AA68" s="8">
        <v>5.2000001072883606E-2</v>
      </c>
      <c r="AB68">
        <v>23</v>
      </c>
      <c r="AD68" s="8">
        <f t="shared" si="75"/>
        <v>0.40187117055128641</v>
      </c>
      <c r="AE68" s="8">
        <f t="shared" si="76"/>
        <v>0.59812882944871359</v>
      </c>
      <c r="AF68" s="8"/>
      <c r="AG68" s="8"/>
      <c r="AH68" t="s">
        <v>837</v>
      </c>
      <c r="AI68" s="8">
        <v>1.768</v>
      </c>
      <c r="AJ68" s="8">
        <v>98.237999873995776</v>
      </c>
      <c r="AK68" s="8"/>
      <c r="AL68" s="8">
        <v>6.4160000000000004</v>
      </c>
      <c r="AM68" s="8">
        <v>1.5840000000000001</v>
      </c>
      <c r="AN68" s="8">
        <v>8</v>
      </c>
      <c r="AO68" s="8"/>
      <c r="AP68" s="8">
        <v>0.186</v>
      </c>
      <c r="AQ68" s="8">
        <v>0.33400000000000002</v>
      </c>
      <c r="AR68" s="8"/>
      <c r="AS68" s="8">
        <v>2.6160000000000001</v>
      </c>
      <c r="AT68" s="8">
        <v>1.8640000000000001</v>
      </c>
      <c r="AU68" s="8">
        <v>5</v>
      </c>
      <c r="AV68" s="8"/>
      <c r="AW68" s="8">
        <v>4.8000000000000001E-2</v>
      </c>
      <c r="AX68" s="8">
        <v>0.158</v>
      </c>
      <c r="AY68" s="8">
        <v>1.794</v>
      </c>
      <c r="AZ68" s="8" t="s">
        <v>19</v>
      </c>
      <c r="BA68" s="8">
        <v>2</v>
      </c>
      <c r="BB68" s="8" t="s">
        <v>19</v>
      </c>
      <c r="BC68" s="8">
        <v>8.0000000000000002E-3</v>
      </c>
      <c r="BD68" s="8">
        <v>0.53700000000000003</v>
      </c>
      <c r="BE68" s="8">
        <v>0.32600000000000001</v>
      </c>
      <c r="BF68" s="8">
        <v>0.871</v>
      </c>
      <c r="BG68" s="8">
        <v>22</v>
      </c>
      <c r="BH68" s="8"/>
      <c r="BI68" s="8">
        <v>1.8540000000000001</v>
      </c>
      <c r="BJ68" s="8">
        <v>9.4E-2</v>
      </c>
      <c r="BK68" s="8">
        <v>5.1999999999999998E-2</v>
      </c>
      <c r="BL68" s="8">
        <v>2</v>
      </c>
      <c r="BM68" s="8">
        <v>15.871</v>
      </c>
      <c r="BN68" s="8"/>
      <c r="BO68">
        <f t="shared" si="95"/>
        <v>0.70599999999999996</v>
      </c>
      <c r="BP68" s="8">
        <f t="shared" si="96"/>
        <v>0.879</v>
      </c>
      <c r="BQ68" s="8"/>
      <c r="BR68" s="39">
        <f t="shared" si="97"/>
        <v>1.008128032260097</v>
      </c>
      <c r="BS68" s="39">
        <f t="shared" si="98"/>
        <v>1.2468827930174562</v>
      </c>
      <c r="BT68" s="39">
        <f t="shared" si="99"/>
        <v>0.99946695095948834</v>
      </c>
      <c r="BU68" s="39">
        <f t="shared" si="100"/>
        <v>1.1148272017837235</v>
      </c>
      <c r="BV68" s="39">
        <v>1</v>
      </c>
      <c r="BW68" s="39">
        <f t="shared" si="101"/>
        <v>0.95992317967069429</v>
      </c>
      <c r="BX68" s="39">
        <f t="shared" si="102"/>
        <v>0.96493428725573771</v>
      </c>
      <c r="BY68" s="39">
        <f t="shared" si="103"/>
        <v>0.97679912657764112</v>
      </c>
      <c r="BZ68" s="39">
        <f t="shared" si="104"/>
        <v>0.66031419677202985</v>
      </c>
      <c r="CA68" s="39">
        <f t="shared" si="105"/>
        <v>0.93968260806539783</v>
      </c>
      <c r="CB68" s="39">
        <f t="shared" si="77"/>
        <v>0.99946695095948834</v>
      </c>
      <c r="CC68" s="39">
        <f t="shared" si="78"/>
        <v>0.97679912657764112</v>
      </c>
      <c r="CD68" s="39">
        <f t="shared" si="79"/>
        <v>0.98813303876856473</v>
      </c>
      <c r="CE68" s="39"/>
      <c r="CF68" s="39">
        <f t="shared" si="106"/>
        <v>6.3397629911087101</v>
      </c>
      <c r="CG68" s="39">
        <f t="shared" si="107"/>
        <v>1.8953379810965698</v>
      </c>
      <c r="CH68" s="39">
        <f t="shared" si="108"/>
        <v>0.32203254588503649</v>
      </c>
      <c r="CI68" s="39">
        <f t="shared" si="109"/>
        <v>0.53052861258900741</v>
      </c>
      <c r="CJ68" s="39">
        <f t="shared" si="110"/>
        <v>1.7804181216923136</v>
      </c>
      <c r="CK68" s="39">
        <f t="shared" si="111"/>
        <v>1.8420776069144587</v>
      </c>
      <c r="CL68" s="39">
        <f t="shared" si="112"/>
        <v>2.7416739580149154</v>
      </c>
      <c r="CM68" s="39">
        <f t="shared" si="113"/>
        <v>0.18329867468655109</v>
      </c>
      <c r="CN68" s="39">
        <f t="shared" si="114"/>
        <v>4.7628012545211332E-2</v>
      </c>
      <c r="CO68" s="39">
        <f t="shared" si="80"/>
        <v>15.682758504532774</v>
      </c>
      <c r="CP68" s="39"/>
      <c r="CQ68" s="39">
        <f t="shared" si="81"/>
        <v>0.54588021664602238</v>
      </c>
      <c r="CR68" s="39">
        <f t="shared" si="82"/>
        <v>2.195793741368893</v>
      </c>
      <c r="CS68" s="39">
        <f t="shared" si="83"/>
        <v>4.977922436641613E-2</v>
      </c>
      <c r="CT68" s="39">
        <f t="shared" si="84"/>
        <v>0.58494074777717753</v>
      </c>
      <c r="CU68" s="39">
        <f t="shared" si="85"/>
        <v>0.41505925222282247</v>
      </c>
      <c r="CV68" s="39">
        <f t="shared" si="86"/>
        <v>0.11755048610264041</v>
      </c>
      <c r="CW68" s="39">
        <f t="shared" si="87"/>
        <v>0.32203254588503649</v>
      </c>
      <c r="CX68" s="39">
        <f t="shared" si="88"/>
        <v>0.31724149546722646</v>
      </c>
      <c r="CY68" s="39">
        <f t="shared" si="89"/>
        <v>0.36072595864773715</v>
      </c>
      <c r="CZ68" s="39">
        <f t="shared" si="90"/>
        <v>8.4901326970635127E-2</v>
      </c>
      <c r="DA68" s="39">
        <f t="shared" si="91"/>
        <v>0.89020906084615681</v>
      </c>
      <c r="DB68" s="39">
        <v>0.79520000000000002</v>
      </c>
      <c r="DC68" s="39">
        <v>0.1875</v>
      </c>
      <c r="DD68" s="39">
        <f t="shared" si="92"/>
        <v>1.337004704090671E-2</v>
      </c>
      <c r="DE68" t="b">
        <f t="shared" si="93"/>
        <v>1</v>
      </c>
      <c r="DF68">
        <f t="shared" si="94"/>
        <v>3</v>
      </c>
      <c r="DH68" s="14">
        <f t="shared" si="115"/>
        <v>963.43823019643003</v>
      </c>
      <c r="DI68" s="14">
        <f t="shared" si="116"/>
        <v>967.35300101045675</v>
      </c>
      <c r="DJ68" s="14">
        <f t="shared" si="117"/>
        <v>971.26777182448325</v>
      </c>
      <c r="DK68" s="14">
        <f t="shared" si="118"/>
        <v>975.18254263850997</v>
      </c>
      <c r="DL68" s="14"/>
      <c r="DM68" s="15">
        <f t="shared" si="119"/>
        <v>6.1180429971218118</v>
      </c>
      <c r="DN68" s="15">
        <f t="shared" si="120"/>
        <v>967.81511229038927</v>
      </c>
    </row>
    <row r="69" spans="1:118" x14ac:dyDescent="0.2">
      <c r="A69" t="s">
        <v>781</v>
      </c>
      <c r="B69">
        <v>15</v>
      </c>
      <c r="C69">
        <v>1.4970000350444934E-8</v>
      </c>
      <c r="D69">
        <v>1</v>
      </c>
      <c r="E69" s="8">
        <v>40.695999145507812</v>
      </c>
      <c r="F69" s="8">
        <v>1.3509999513626099</v>
      </c>
      <c r="G69" s="8">
        <v>10.269000053405762</v>
      </c>
      <c r="H69" s="8">
        <v>20.844999313354492</v>
      </c>
      <c r="I69" s="8">
        <v>0.44200000166893005</v>
      </c>
      <c r="J69" s="8">
        <v>7.939000129699707</v>
      </c>
      <c r="K69" s="8">
        <v>10.862000465393066</v>
      </c>
      <c r="L69" s="8">
        <v>1.9329999685287476</v>
      </c>
      <c r="M69" s="8">
        <v>1.6299999952316284</v>
      </c>
      <c r="N69" s="8">
        <v>0.39300000667572021</v>
      </c>
      <c r="O69" s="8">
        <v>0.20800000429153442</v>
      </c>
      <c r="P69" s="8">
        <v>96.356002807617188</v>
      </c>
      <c r="Q69" s="8">
        <v>6.4208998680114746</v>
      </c>
      <c r="R69" s="8">
        <v>1.9098000526428223</v>
      </c>
      <c r="S69" s="8">
        <v>0.32800000905990601</v>
      </c>
      <c r="T69" s="8">
        <v>0.59140002727508545</v>
      </c>
      <c r="U69" s="8">
        <v>1.836400032043457</v>
      </c>
      <c r="V69" s="8">
        <v>1.8672000169754028</v>
      </c>
      <c r="W69" s="8">
        <v>2.7506000995635986</v>
      </c>
      <c r="X69" s="8">
        <v>0.16030000150203705</v>
      </c>
      <c r="Y69" s="8">
        <v>5.9099998325109482E-2</v>
      </c>
      <c r="Z69" s="8">
        <v>0.19410000741481781</v>
      </c>
      <c r="AA69" s="8">
        <v>5.4900001734495163E-2</v>
      </c>
      <c r="AB69">
        <v>23</v>
      </c>
      <c r="AD69" s="8">
        <f t="shared" si="75"/>
        <v>0.40434838448028193</v>
      </c>
      <c r="AE69" s="8">
        <f t="shared" si="76"/>
        <v>0.59565161551971801</v>
      </c>
      <c r="AF69" s="8"/>
      <c r="AG69" s="8"/>
      <c r="AH69" t="s">
        <v>837</v>
      </c>
      <c r="AI69" s="8">
        <v>1.661</v>
      </c>
      <c r="AJ69" s="8">
        <v>98.017999720096597</v>
      </c>
      <c r="AK69" s="8"/>
      <c r="AL69" s="8">
        <v>6.4210000000000003</v>
      </c>
      <c r="AM69" s="8">
        <v>1.579</v>
      </c>
      <c r="AN69" s="8">
        <v>8</v>
      </c>
      <c r="AO69" s="8"/>
      <c r="AP69" s="8">
        <v>0.16</v>
      </c>
      <c r="AQ69" s="8">
        <v>0.33100000000000002</v>
      </c>
      <c r="AR69" s="8"/>
      <c r="AS69" s="8">
        <v>2.6419999999999999</v>
      </c>
      <c r="AT69" s="8">
        <v>1.867</v>
      </c>
      <c r="AU69" s="8">
        <v>5</v>
      </c>
      <c r="AV69" s="8"/>
      <c r="AW69" s="8">
        <v>5.8999999999999997E-2</v>
      </c>
      <c r="AX69" s="8">
        <v>0.109</v>
      </c>
      <c r="AY69" s="8">
        <v>1.8320000000000001</v>
      </c>
      <c r="AZ69" s="8" t="s">
        <v>19</v>
      </c>
      <c r="BA69" s="8">
        <v>2</v>
      </c>
      <c r="BB69" s="8" t="s">
        <v>19</v>
      </c>
      <c r="BC69" s="8">
        <v>4.0000000000000001E-3</v>
      </c>
      <c r="BD69" s="8">
        <v>0.59099999999999997</v>
      </c>
      <c r="BE69" s="8">
        <v>0.32800000000000001</v>
      </c>
      <c r="BF69" s="8">
        <v>0.92300000000000004</v>
      </c>
      <c r="BG69" s="8">
        <v>22</v>
      </c>
      <c r="BH69" s="8"/>
      <c r="BI69" s="8">
        <v>1.748</v>
      </c>
      <c r="BJ69" s="8">
        <v>0.19600000000000001</v>
      </c>
      <c r="BK69" s="8">
        <v>5.6000000000000001E-2</v>
      </c>
      <c r="BL69" s="8">
        <v>2</v>
      </c>
      <c r="BM69" s="8">
        <v>15.923</v>
      </c>
      <c r="BN69" s="8"/>
      <c r="BO69">
        <f t="shared" si="95"/>
        <v>0.65100000000000002</v>
      </c>
      <c r="BP69" s="8">
        <f t="shared" si="96"/>
        <v>0.92700000000000005</v>
      </c>
      <c r="BQ69" s="8"/>
      <c r="BR69" s="39">
        <f t="shared" si="97"/>
        <v>1.0048357721534886</v>
      </c>
      <c r="BS69" s="39">
        <f t="shared" si="98"/>
        <v>1.2459118517364896</v>
      </c>
      <c r="BT69" s="39">
        <f t="shared" si="99"/>
        <v>0.99973340442548642</v>
      </c>
      <c r="BU69" s="39">
        <f t="shared" si="100"/>
        <v>1.0917030567685588</v>
      </c>
      <c r="BV69" s="39">
        <v>1</v>
      </c>
      <c r="BW69" s="39">
        <f t="shared" si="101"/>
        <v>0.96030346503846664</v>
      </c>
      <c r="BX69" s="39">
        <f t="shared" si="102"/>
        <v>0.96184674631062783</v>
      </c>
      <c r="BY69" s="39">
        <f t="shared" si="103"/>
        <v>0.97970715619044713</v>
      </c>
      <c r="BZ69" s="39">
        <f t="shared" si="104"/>
        <v>0.66065955940298693</v>
      </c>
      <c r="CA69" s="39">
        <f t="shared" si="105"/>
        <v>0.94020434566166089</v>
      </c>
      <c r="CB69" s="39">
        <f t="shared" si="77"/>
        <v>0.99973340442548642</v>
      </c>
      <c r="CC69" s="39">
        <f t="shared" si="78"/>
        <v>0.97970715619044713</v>
      </c>
      <c r="CD69" s="39">
        <f t="shared" si="79"/>
        <v>0.98972028030796677</v>
      </c>
      <c r="CE69" s="39"/>
      <c r="CF69" s="39">
        <f t="shared" si="106"/>
        <v>6.3548948171977031</v>
      </c>
      <c r="CG69" s="39">
        <f t="shared" si="107"/>
        <v>1.8901678434338238</v>
      </c>
      <c r="CH69" s="39">
        <f t="shared" si="108"/>
        <v>0.32462826090778579</v>
      </c>
      <c r="CI69" s="39">
        <f t="shared" si="109"/>
        <v>0.58532060076883674</v>
      </c>
      <c r="CJ69" s="39">
        <f t="shared" si="110"/>
        <v>1.8175223544716095</v>
      </c>
      <c r="CK69" s="39">
        <f t="shared" si="111"/>
        <v>1.8480057241919361</v>
      </c>
      <c r="CL69" s="39">
        <f t="shared" si="112"/>
        <v>2.7223247015552063</v>
      </c>
      <c r="CM69" s="39">
        <f t="shared" si="113"/>
        <v>0.1586521624199636</v>
      </c>
      <c r="CN69" s="39">
        <f t="shared" si="114"/>
        <v>5.8492466908527725E-2</v>
      </c>
      <c r="CO69" s="39">
        <f t="shared" si="80"/>
        <v>15.760008931855392</v>
      </c>
      <c r="CP69" s="39"/>
      <c r="CQ69" s="39">
        <f t="shared" si="81"/>
        <v>0.47286710583352853</v>
      </c>
      <c r="CR69" s="39">
        <f t="shared" si="82"/>
        <v>2.2494575957216778</v>
      </c>
      <c r="CS69" s="39">
        <f t="shared" si="83"/>
        <v>3.2537715707160686E-2</v>
      </c>
      <c r="CT69" s="39">
        <f t="shared" si="84"/>
        <v>0.58872370429942578</v>
      </c>
      <c r="CU69" s="39">
        <f t="shared" si="85"/>
        <v>0.41127629570057422</v>
      </c>
      <c r="CV69" s="39">
        <f t="shared" si="86"/>
        <v>0.12253133031576358</v>
      </c>
      <c r="CW69" s="39">
        <f t="shared" si="87"/>
        <v>0.32462826090778579</v>
      </c>
      <c r="CX69" s="39">
        <f t="shared" si="88"/>
        <v>0.23999106814460713</v>
      </c>
      <c r="CY69" s="39">
        <f t="shared" si="89"/>
        <v>0.43538067094760713</v>
      </c>
      <c r="CZ69" s="39">
        <f t="shared" si="90"/>
        <v>7.4969964910614917E-2</v>
      </c>
      <c r="DA69" s="39">
        <f t="shared" si="91"/>
        <v>0.90876117723580474</v>
      </c>
      <c r="DB69" s="39">
        <v>0.79520000000000002</v>
      </c>
      <c r="DC69" s="39">
        <v>0.1875</v>
      </c>
      <c r="DD69" s="39">
        <f t="shared" si="92"/>
        <v>1.1746921762335152E-2</v>
      </c>
      <c r="DE69" t="b">
        <f t="shared" si="93"/>
        <v>1</v>
      </c>
      <c r="DF69">
        <f t="shared" si="94"/>
        <v>3</v>
      </c>
      <c r="DH69" s="14">
        <f t="shared" si="115"/>
        <v>962.31029172188357</v>
      </c>
      <c r="DI69" s="14">
        <f t="shared" si="116"/>
        <v>966.36930412732534</v>
      </c>
      <c r="DJ69" s="14">
        <f t="shared" si="117"/>
        <v>970.42831653276733</v>
      </c>
      <c r="DK69" s="14">
        <f t="shared" si="118"/>
        <v>974.48732893820954</v>
      </c>
      <c r="DL69" s="14"/>
      <c r="DM69" s="15">
        <f t="shared" si="119"/>
        <v>6.0762942647933968</v>
      </c>
      <c r="DN69" s="15">
        <f t="shared" si="120"/>
        <v>966.67898349458585</v>
      </c>
    </row>
    <row r="70" spans="1:118" x14ac:dyDescent="0.2">
      <c r="A70" t="s">
        <v>783</v>
      </c>
      <c r="B70">
        <v>15</v>
      </c>
      <c r="C70">
        <v>1.4970000350444934E-8</v>
      </c>
      <c r="D70">
        <v>1</v>
      </c>
      <c r="E70" s="8">
        <v>40.897998809814453</v>
      </c>
      <c r="F70" s="8">
        <v>1.4780000448226929</v>
      </c>
      <c r="G70" s="8">
        <v>10.229999542236328</v>
      </c>
      <c r="H70" s="8">
        <v>21.010000228881836</v>
      </c>
      <c r="I70" s="8">
        <v>0.41899999976158142</v>
      </c>
      <c r="J70" s="8">
        <v>7.9710001945495605</v>
      </c>
      <c r="K70" s="8">
        <v>10.770999908447266</v>
      </c>
      <c r="L70" s="8">
        <v>1.7979999780654907</v>
      </c>
      <c r="M70" s="8">
        <v>1.6299999952316284</v>
      </c>
      <c r="N70" s="8">
        <v>0.14699999988079071</v>
      </c>
      <c r="O70" s="8">
        <v>0.1809999942779541</v>
      </c>
      <c r="P70" s="8">
        <v>96.430000305175781</v>
      </c>
      <c r="Q70" s="8">
        <v>6.4323000907897949</v>
      </c>
      <c r="R70" s="8">
        <v>1.8964999914169312</v>
      </c>
      <c r="S70" s="8">
        <v>0.32699999213218689</v>
      </c>
      <c r="T70" s="8">
        <v>0.54839998483657837</v>
      </c>
      <c r="U70" s="8">
        <v>1.8150999546051025</v>
      </c>
      <c r="V70" s="8">
        <v>1.8687000274658203</v>
      </c>
      <c r="W70" s="8">
        <v>2.7634999752044678</v>
      </c>
      <c r="X70" s="8">
        <v>0.17489999532699585</v>
      </c>
      <c r="Y70" s="8">
        <v>5.5900000035762787E-2</v>
      </c>
      <c r="Z70" s="8">
        <v>7.2899997234344482E-2</v>
      </c>
      <c r="AA70" s="8">
        <v>4.8000000417232513E-2</v>
      </c>
      <c r="AB70">
        <v>23</v>
      </c>
      <c r="AD70" s="8">
        <f t="shared" ref="AD70" si="121">V70/(V70+W70)</f>
        <v>0.40341522956448023</v>
      </c>
      <c r="AE70" s="8">
        <f t="shared" si="76"/>
        <v>0.59658477043551983</v>
      </c>
      <c r="AF70" s="8"/>
      <c r="AG70" s="8"/>
      <c r="AH70" t="s">
        <v>837</v>
      </c>
      <c r="AI70" s="8">
        <v>1.7909999999999999</v>
      </c>
      <c r="AJ70" s="8">
        <v>98.222998467326178</v>
      </c>
      <c r="AK70" s="8"/>
      <c r="AL70" s="8">
        <v>6.4320000000000004</v>
      </c>
      <c r="AM70" s="8">
        <v>1.5680000000000001</v>
      </c>
      <c r="AN70" s="8">
        <v>8</v>
      </c>
      <c r="AO70" s="8"/>
      <c r="AP70" s="8">
        <v>0.17499999999999999</v>
      </c>
      <c r="AQ70" s="8">
        <v>0.32900000000000001</v>
      </c>
      <c r="AR70" s="8"/>
      <c r="AS70" s="8">
        <v>2.6280000000000001</v>
      </c>
      <c r="AT70" s="8">
        <v>1.869</v>
      </c>
      <c r="AU70" s="8">
        <v>5.0010000000000003</v>
      </c>
      <c r="AV70" s="8"/>
      <c r="AW70" s="8">
        <v>5.6000000000000001E-2</v>
      </c>
      <c r="AX70" s="8">
        <v>0.13600000000000001</v>
      </c>
      <c r="AY70" s="8">
        <v>1.8080000000000001</v>
      </c>
      <c r="AZ70" s="8" t="s">
        <v>19</v>
      </c>
      <c r="BA70" s="8">
        <v>2</v>
      </c>
      <c r="BB70" s="8" t="s">
        <v>19</v>
      </c>
      <c r="BC70" s="8">
        <v>7.0000000000000001E-3</v>
      </c>
      <c r="BD70" s="8">
        <v>0.54800000000000004</v>
      </c>
      <c r="BE70" s="8">
        <v>0.32700000000000001</v>
      </c>
      <c r="BF70" s="8">
        <v>0.88200000000000012</v>
      </c>
      <c r="BG70" s="8">
        <v>22</v>
      </c>
      <c r="BH70" s="8"/>
      <c r="BI70" s="8">
        <v>1.879</v>
      </c>
      <c r="BJ70" s="8">
        <v>7.2999999999999995E-2</v>
      </c>
      <c r="BK70" s="8">
        <v>4.8000000000000001E-2</v>
      </c>
      <c r="BL70" s="8">
        <v>2</v>
      </c>
      <c r="BM70" s="8">
        <v>15.883000000000001</v>
      </c>
      <c r="BN70" s="8"/>
      <c r="BO70">
        <f t="shared" si="95"/>
        <v>0.67900000000000005</v>
      </c>
      <c r="BP70" s="8">
        <f t="shared" si="96"/>
        <v>0.88900000000000001</v>
      </c>
      <c r="BQ70" s="8"/>
      <c r="BR70" s="39">
        <f t="shared" si="97"/>
        <v>1.0073663665554367</v>
      </c>
      <c r="BS70" s="39">
        <f t="shared" si="98"/>
        <v>1.2437810945273631</v>
      </c>
      <c r="BT70" s="39">
        <f t="shared" si="99"/>
        <v>0.99946695095948823</v>
      </c>
      <c r="BU70" s="39">
        <f t="shared" si="100"/>
        <v>1.1061946902654867</v>
      </c>
      <c r="BV70" s="39">
        <v>1</v>
      </c>
      <c r="BW70" s="39">
        <f t="shared" si="101"/>
        <v>0.96052251477266692</v>
      </c>
      <c r="BX70" s="39">
        <f t="shared" si="102"/>
        <v>0.96425816356475935</v>
      </c>
      <c r="BY70" s="39">
        <f t="shared" si="103"/>
        <v>0.97782830646890206</v>
      </c>
      <c r="BZ70" s="39">
        <f t="shared" si="104"/>
        <v>0.66050561611025571</v>
      </c>
      <c r="CA70" s="39">
        <f t="shared" si="105"/>
        <v>0.93992391358251159</v>
      </c>
      <c r="CB70" s="39">
        <f t="shared" ref="CB70" si="122">MIN(BR70:BV70)</f>
        <v>0.99946695095948823</v>
      </c>
      <c r="CC70" s="39">
        <f t="shared" ref="CC70" si="123">MAX(BW70:CA70)</f>
        <v>0.97782830646890206</v>
      </c>
      <c r="CD70" s="39">
        <f t="shared" ref="CD70" si="124">IF(OR(CB70&gt;1,CC70&gt;1),1,(CB70+CC70)/2)</f>
        <v>0.9886476287141952</v>
      </c>
      <c r="CE70" s="39"/>
      <c r="CF70" s="39">
        <f t="shared" si="106"/>
        <v>6.3592782319374335</v>
      </c>
      <c r="CG70" s="39">
        <f t="shared" si="107"/>
        <v>1.8749702193708406</v>
      </c>
      <c r="CH70" s="39">
        <f t="shared" si="108"/>
        <v>0.32328776681104704</v>
      </c>
      <c r="CI70" s="39">
        <f t="shared" si="109"/>
        <v>0.54217434459558378</v>
      </c>
      <c r="CJ70" s="39">
        <f t="shared" si="110"/>
        <v>1.794494265999578</v>
      </c>
      <c r="CK70" s="39">
        <f t="shared" si="111"/>
        <v>1.8474858509322347</v>
      </c>
      <c r="CL70" s="39">
        <f t="shared" si="112"/>
        <v>2.7321276974376345</v>
      </c>
      <c r="CM70" s="39">
        <f t="shared" si="113"/>
        <v>0.17291446564215826</v>
      </c>
      <c r="CN70" s="39">
        <f t="shared" si="114"/>
        <v>5.5265402480480307E-2</v>
      </c>
      <c r="CO70" s="39">
        <f t="shared" ref="CO70" si="125">SUM(CF70:CN70)</f>
        <v>15.701998245206989</v>
      </c>
      <c r="CP70" s="39"/>
      <c r="CQ70" s="39">
        <f t="shared" si="81"/>
        <v>0.52220907914702064</v>
      </c>
      <c r="CR70" s="39">
        <f t="shared" ref="CR70" si="126">CL70-CQ70</f>
        <v>2.2099186182906139</v>
      </c>
      <c r="CS70" s="39">
        <f t="shared" ref="CS70" si="127">CF70+CG70+CM70+CQ70+CR70+CK70+CN70-13</f>
        <v>4.2041867800779897E-2</v>
      </c>
      <c r="CT70" s="39">
        <f t="shared" ref="CT70" si="128">(CF70-4)/4</f>
        <v>0.58981955798435837</v>
      </c>
      <c r="CU70" s="39">
        <f t="shared" ref="CU70" si="129">(8-CF70)/4</f>
        <v>0.41018044201564163</v>
      </c>
      <c r="CV70" s="39">
        <f t="shared" ref="CV70" si="130">(CF70+CG70-8)/2</f>
        <v>0.11712422565413672</v>
      </c>
      <c r="CW70" s="39">
        <f t="shared" ref="CW70" si="131">CH70</f>
        <v>0.32328776681104704</v>
      </c>
      <c r="CX70" s="39">
        <f t="shared" ref="CX70" si="132">3-SUM(CH70:CJ70)-CS70</f>
        <v>0.29800175479301139</v>
      </c>
      <c r="CY70" s="39">
        <f t="shared" ref="CY70" si="133">CJ70+CI70+CS70-2</f>
        <v>0.37871047839594141</v>
      </c>
      <c r="CZ70" s="39">
        <f t="shared" ref="CZ70" si="134">(2-CJ70-CS70)/2</f>
        <v>8.1731933099821075E-2</v>
      </c>
      <c r="DA70" s="39">
        <f t="shared" ref="DA70" si="135">CJ70/2</f>
        <v>0.89724713299978898</v>
      </c>
      <c r="DB70" s="39">
        <v>0.79520000000000002</v>
      </c>
      <c r="DC70" s="39">
        <v>0.1875</v>
      </c>
      <c r="DD70" s="39">
        <f t="shared" si="92"/>
        <v>1.3029645591555996E-2</v>
      </c>
      <c r="DE70" t="b">
        <f t="shared" si="93"/>
        <v>1</v>
      </c>
      <c r="DF70">
        <f t="shared" si="94"/>
        <v>3</v>
      </c>
      <c r="DH70" s="14">
        <f t="shared" si="115"/>
        <v>961.1556909772147</v>
      </c>
      <c r="DI70" s="14">
        <f t="shared" si="116"/>
        <v>965.05212772441666</v>
      </c>
      <c r="DJ70" s="14">
        <f t="shared" si="117"/>
        <v>968.94856447161885</v>
      </c>
      <c r="DK70" s="14">
        <f t="shared" si="118"/>
        <v>972.84500121882104</v>
      </c>
      <c r="DL70" s="14"/>
      <c r="DM70" s="15">
        <f t="shared" si="119"/>
        <v>6.0093949568271654</v>
      </c>
      <c r="DN70" s="15">
        <f t="shared" si="120"/>
        <v>965.08873457943639</v>
      </c>
    </row>
    <row r="71" spans="1:118" x14ac:dyDescent="0.2">
      <c r="A71" t="s">
        <v>941</v>
      </c>
      <c r="B71">
        <v>15</v>
      </c>
      <c r="C71">
        <v>1.4760000333069456E-8</v>
      </c>
      <c r="D71">
        <v>1</v>
      </c>
      <c r="E71" s="8">
        <v>42.383998870849609</v>
      </c>
      <c r="F71" s="8">
        <v>1.5379999876022339</v>
      </c>
      <c r="G71" s="8">
        <v>10.293999671936035</v>
      </c>
      <c r="H71" s="8">
        <v>16.13800048828125</v>
      </c>
      <c r="I71" s="8">
        <v>0.53200000524520874</v>
      </c>
      <c r="J71" s="8">
        <v>10.385000228881836</v>
      </c>
      <c r="K71" s="8">
        <v>11.170999526977539</v>
      </c>
      <c r="L71" s="8">
        <v>1.3259999752044678</v>
      </c>
      <c r="M71" s="8">
        <v>1.3179999589920044</v>
      </c>
      <c r="N71" s="8">
        <v>-0.32899999618530273</v>
      </c>
      <c r="O71" s="8">
        <v>6.8999998271465302E-2</v>
      </c>
      <c r="P71" s="8">
        <v>94.949012756347656</v>
      </c>
      <c r="Q71" s="8">
        <v>6.5510001182556152</v>
      </c>
      <c r="R71" s="8">
        <v>1.8753999471664429</v>
      </c>
      <c r="S71" s="8">
        <v>0.25990000367164612</v>
      </c>
      <c r="T71" s="8">
        <v>1.850100040435791</v>
      </c>
      <c r="U71" s="8">
        <v>0.39739999175071716</v>
      </c>
      <c r="V71" s="8">
        <v>2.3928000926971436</v>
      </c>
      <c r="W71" s="8">
        <v>2.0861001014709473</v>
      </c>
      <c r="X71" s="8">
        <v>0.17880000174045563</v>
      </c>
      <c r="Y71" s="8">
        <v>6.9700002670288086E-2</v>
      </c>
      <c r="Z71" s="8">
        <v>-0.16179999709129333</v>
      </c>
      <c r="AA71" s="8">
        <v>1.8300000578165054E-2</v>
      </c>
      <c r="AB71">
        <v>23</v>
      </c>
      <c r="AD71" s="8">
        <f t="shared" ref="AD71:AD87" si="136">V71/(V71+W71)</f>
        <v>0.53423831498026519</v>
      </c>
      <c r="AE71" s="8">
        <f t="shared" ref="AE71:AE87" si="137">1-AD71</f>
        <v>0.46576168501973481</v>
      </c>
      <c r="AF71" s="8"/>
      <c r="AG71" s="8"/>
      <c r="AH71" t="s">
        <v>837</v>
      </c>
      <c r="AI71" s="8">
        <v>1.9219999999999999</v>
      </c>
      <c r="AJ71" s="8">
        <v>97.054998218715198</v>
      </c>
      <c r="AK71" s="8"/>
      <c r="AL71" s="8">
        <v>6.5510000000000002</v>
      </c>
      <c r="AM71" s="8">
        <v>1.4490000000000001</v>
      </c>
      <c r="AN71" s="8">
        <v>8</v>
      </c>
      <c r="AO71" s="8"/>
      <c r="AP71" s="8">
        <v>0.17899999999999999</v>
      </c>
      <c r="AQ71" s="8">
        <v>0.42599999999999999</v>
      </c>
      <c r="AR71" s="8" t="s">
        <v>19</v>
      </c>
      <c r="AS71" s="8">
        <v>2.0019999999999998</v>
      </c>
      <c r="AT71" s="8">
        <v>2.3929999999999998</v>
      </c>
      <c r="AU71" s="8">
        <v>5</v>
      </c>
      <c r="AV71" s="8"/>
      <c r="AW71" s="8">
        <v>7.0000000000000007E-2</v>
      </c>
      <c r="AX71" s="8">
        <v>8.4000000000000005E-2</v>
      </c>
      <c r="AY71" s="8">
        <v>1.8460000000000001</v>
      </c>
      <c r="AZ71" s="8" t="s">
        <v>19</v>
      </c>
      <c r="BA71" s="8">
        <v>2</v>
      </c>
      <c r="BB71" s="8" t="s">
        <v>19</v>
      </c>
      <c r="BC71" s="8">
        <v>4.0000000000000001E-3</v>
      </c>
      <c r="BD71" s="8">
        <v>0.39700000000000002</v>
      </c>
      <c r="BE71" s="8">
        <v>0.26</v>
      </c>
      <c r="BF71" s="8">
        <v>0.66100000000000003</v>
      </c>
      <c r="BG71" s="8">
        <v>22</v>
      </c>
      <c r="BH71" s="8"/>
      <c r="BI71" s="8">
        <v>1.982</v>
      </c>
      <c r="BJ71" s="8">
        <v>1.7999999999999999E-2</v>
      </c>
      <c r="BK71" s="8"/>
      <c r="BL71" s="8">
        <v>2</v>
      </c>
      <c r="BM71" s="8">
        <v>15.661</v>
      </c>
      <c r="BN71" s="8"/>
      <c r="BO71">
        <f t="shared" si="95"/>
        <v>0.78400000000000003</v>
      </c>
      <c r="BP71" s="8">
        <f t="shared" si="96"/>
        <v>0.66500000000000004</v>
      </c>
      <c r="BR71" s="39">
        <f t="shared" si="97"/>
        <v>1.0216461273226487</v>
      </c>
      <c r="BS71" s="39">
        <f t="shared" si="98"/>
        <v>1.2211876049458097</v>
      </c>
      <c r="BT71" s="39">
        <f t="shared" si="99"/>
        <v>0.99973340442548653</v>
      </c>
      <c r="BU71" s="39">
        <f t="shared" si="100"/>
        <v>1.0834236186348862</v>
      </c>
      <c r="BV71" s="39">
        <v>1</v>
      </c>
      <c r="BW71" s="39">
        <f t="shared" si="101"/>
        <v>0.9493971254495972</v>
      </c>
      <c r="BX71" s="39">
        <f t="shared" si="102"/>
        <v>0.9739564059434731</v>
      </c>
      <c r="BY71" s="39">
        <f t="shared" si="103"/>
        <v>0.98072010971648926</v>
      </c>
      <c r="BZ71" s="39">
        <f t="shared" si="104"/>
        <v>0.65927787016110628</v>
      </c>
      <c r="CA71" s="39">
        <f t="shared" si="105"/>
        <v>0.95464999779410986</v>
      </c>
      <c r="CB71" s="39">
        <f t="shared" ref="CB71:CB87" si="138">MIN(BR71:BV71)</f>
        <v>0.99973340442548653</v>
      </c>
      <c r="CC71" s="39">
        <f t="shared" ref="CC71:CC87" si="139">MAX(BW71:CA71)</f>
        <v>0.98072010971648926</v>
      </c>
      <c r="CD71" s="39">
        <f t="shared" ref="CD71:CD87" si="140">IF(OR(CB71&gt;1,CC71&gt;1),1,(CB71+CC71)/2)</f>
        <v>0.99022675707098795</v>
      </c>
      <c r="CE71" s="39"/>
      <c r="CF71" s="39">
        <f t="shared" si="106"/>
        <v>6.4869756026719161</v>
      </c>
      <c r="CG71" s="39">
        <f t="shared" si="107"/>
        <v>1.8570712078937288</v>
      </c>
      <c r="CH71" s="39">
        <f t="shared" si="108"/>
        <v>0.25735993779851202</v>
      </c>
      <c r="CI71" s="39">
        <f t="shared" si="109"/>
        <v>1.8320185632976369</v>
      </c>
      <c r="CJ71" s="39">
        <f t="shared" si="110"/>
        <v>0.39351610509135004</v>
      </c>
      <c r="CK71" s="39">
        <f t="shared" si="111"/>
        <v>2.3694146761106518</v>
      </c>
      <c r="CL71" s="39">
        <f t="shared" si="112"/>
        <v>2.065712138405035</v>
      </c>
      <c r="CM71" s="39">
        <f t="shared" si="113"/>
        <v>0.17705254588773839</v>
      </c>
      <c r="CN71" s="39">
        <f t="shared" si="114"/>
        <v>6.9018807612038574E-2</v>
      </c>
      <c r="CO71" s="39">
        <f t="shared" ref="CO71:CO87" si="141">SUM(CF71:CN71)</f>
        <v>15.50813958476861</v>
      </c>
      <c r="CP71" s="39"/>
      <c r="CQ71" s="39">
        <f t="shared" ref="CQ71:CQ87" si="142">46*(1-CD71)</f>
        <v>0.44956917473455427</v>
      </c>
      <c r="CR71" s="39">
        <f t="shared" ref="CR71:CR87" si="143">CL71-CQ71</f>
        <v>1.6161429636704807</v>
      </c>
      <c r="CS71" s="39">
        <f t="shared" ref="CS71:CS87" si="144">CF71+CG71+CM71+CQ71+CR71+CK71+CN71-13</f>
        <v>2.5244978581110189E-2</v>
      </c>
      <c r="CT71" s="39">
        <f t="shared" ref="CT71:CT87" si="145">(CF71-4)/4</f>
        <v>0.62174390066797902</v>
      </c>
      <c r="CU71" s="39">
        <f t="shared" ref="CU71:CU87" si="146">(8-CF71)/4</f>
        <v>0.37825609933202098</v>
      </c>
      <c r="CV71" s="39">
        <f t="shared" ref="CV71:CV87" si="147">(CF71+CG71-8)/2</f>
        <v>0.17202340528282267</v>
      </c>
      <c r="CW71" s="39">
        <f t="shared" ref="CW71:CW87" si="148">CH71</f>
        <v>0.25735993779851202</v>
      </c>
      <c r="CX71" s="39">
        <f t="shared" ref="CX71:CX87" si="149">3-SUM(CH71:CJ71)-CS71</f>
        <v>0.49186041523139057</v>
      </c>
      <c r="CY71" s="39">
        <f t="shared" ref="CY71:CY87" si="150">CJ71+CI71+CS71-2</f>
        <v>0.25077964697009714</v>
      </c>
      <c r="CZ71" s="39">
        <f t="shared" ref="CZ71:CZ87" si="151">(2-CJ71-CS71)/2</f>
        <v>0.79061945816376988</v>
      </c>
      <c r="DA71" s="39">
        <f t="shared" ref="DA71:DA87" si="152">CJ71/2</f>
        <v>0.19675805254567502</v>
      </c>
      <c r="DB71" s="39">
        <v>0.71100898367883103</v>
      </c>
      <c r="DC71" s="39">
        <v>0.27266965718564301</v>
      </c>
      <c r="DD71" s="39">
        <f t="shared" ref="DD71:DD87" si="153">27*CZ71*CT71*DC71/(64*DA71*CU71*DB71)</f>
        <v>1.0685776620735921</v>
      </c>
      <c r="DE71" t="b">
        <f t="shared" ref="DE71:DE87" si="154">DB71&gt;0.5</f>
        <v>1</v>
      </c>
      <c r="DF71">
        <f t="shared" ref="DF71:DF87" si="155">IF(DE71,3,12*(2*DB71-1)+3)</f>
        <v>3</v>
      </c>
      <c r="DH71" s="14">
        <f t="shared" si="115"/>
        <v>811.5349485998828</v>
      </c>
      <c r="DI71" s="14">
        <f t="shared" si="116"/>
        <v>818.52499710957488</v>
      </c>
      <c r="DJ71" s="14">
        <f t="shared" si="117"/>
        <v>825.51504561926743</v>
      </c>
      <c r="DK71" s="14">
        <f t="shared" si="118"/>
        <v>832.50509412895951</v>
      </c>
      <c r="DL71" s="14"/>
      <c r="DM71" s="15">
        <f t="shared" si="119"/>
        <v>5.9032617342472093</v>
      </c>
      <c r="DN71" s="15">
        <f t="shared" si="120"/>
        <v>817.8487919392195</v>
      </c>
    </row>
    <row r="72" spans="1:118" x14ac:dyDescent="0.2">
      <c r="A72" t="s">
        <v>943</v>
      </c>
      <c r="B72">
        <v>15</v>
      </c>
      <c r="C72">
        <v>1.4750000332242053E-8</v>
      </c>
      <c r="D72">
        <v>1</v>
      </c>
      <c r="E72" s="8">
        <v>42.360000610351562</v>
      </c>
      <c r="F72" s="8">
        <v>1.7450000047683716</v>
      </c>
      <c r="G72" s="8">
        <v>10.348999977111816</v>
      </c>
      <c r="H72" s="8">
        <v>16.052999496459961</v>
      </c>
      <c r="I72" s="8">
        <v>0.53799998760223389</v>
      </c>
      <c r="J72" s="8">
        <v>10.461999893188477</v>
      </c>
      <c r="K72" s="8">
        <v>11.154000282287598</v>
      </c>
      <c r="L72" s="8">
        <v>1.6210000514984131</v>
      </c>
      <c r="M72" s="8">
        <v>1.3450000286102295</v>
      </c>
      <c r="N72" s="8">
        <v>-0.33399999141693115</v>
      </c>
      <c r="O72" s="8">
        <v>7.1999996900558472E-2</v>
      </c>
      <c r="P72" s="8">
        <v>95.490013122558594</v>
      </c>
      <c r="Q72" s="8">
        <v>6.5167999267578125</v>
      </c>
      <c r="R72" s="8">
        <v>1.8767000436782837</v>
      </c>
      <c r="S72" s="8">
        <v>0.26409998536109924</v>
      </c>
      <c r="T72" s="8">
        <v>1.8387000560760498</v>
      </c>
      <c r="U72" s="8">
        <v>0.48339998722076416</v>
      </c>
      <c r="V72" s="8">
        <v>2.3993000984191895</v>
      </c>
      <c r="W72" s="8">
        <v>2.065500020980835</v>
      </c>
      <c r="X72" s="8">
        <v>0.20200000703334808</v>
      </c>
      <c r="Y72" s="8">
        <v>7.0100001990795135E-2</v>
      </c>
      <c r="Z72" s="8">
        <v>-0.16329999268054962</v>
      </c>
      <c r="AA72" s="8">
        <v>1.8799999728798866E-2</v>
      </c>
      <c r="AB72">
        <v>23</v>
      </c>
      <c r="AD72" s="8">
        <f t="shared" si="136"/>
        <v>0.53738130134739492</v>
      </c>
      <c r="AE72" s="8">
        <f t="shared" si="137"/>
        <v>0.46261869865260508</v>
      </c>
      <c r="AF72" s="8"/>
      <c r="AG72" s="8"/>
      <c r="AH72" t="s">
        <v>837</v>
      </c>
      <c r="AI72" s="8">
        <v>1.931</v>
      </c>
      <c r="AJ72" s="8">
        <v>97.609000844717045</v>
      </c>
      <c r="AK72" s="8"/>
      <c r="AL72" s="8">
        <v>6.5170000000000003</v>
      </c>
      <c r="AM72" s="8">
        <v>1.4830000000000001</v>
      </c>
      <c r="AN72" s="8">
        <v>8</v>
      </c>
      <c r="AO72" s="8"/>
      <c r="AP72" s="8">
        <v>0.20200000000000001</v>
      </c>
      <c r="AQ72" s="8">
        <v>0.39300000000000002</v>
      </c>
      <c r="AR72" s="8" t="s">
        <v>19</v>
      </c>
      <c r="AS72" s="8">
        <v>2.0049999999999999</v>
      </c>
      <c r="AT72" s="8">
        <v>2.399</v>
      </c>
      <c r="AU72" s="8">
        <v>4.9989999999999997</v>
      </c>
      <c r="AV72" s="8"/>
      <c r="AW72" s="8">
        <v>7.0000000000000007E-2</v>
      </c>
      <c r="AX72" s="8">
        <v>0.06</v>
      </c>
      <c r="AY72" s="8">
        <v>1.839</v>
      </c>
      <c r="AZ72" s="8">
        <v>3.1E-2</v>
      </c>
      <c r="BA72" s="8">
        <v>1.9999999999999998</v>
      </c>
      <c r="BB72" s="8" t="s">
        <v>19</v>
      </c>
      <c r="BC72" s="8"/>
      <c r="BD72" s="8">
        <v>0.45300000000000001</v>
      </c>
      <c r="BE72" s="8">
        <v>0.26400000000000001</v>
      </c>
      <c r="BF72" s="8">
        <v>0.71700000000000008</v>
      </c>
      <c r="BG72" s="8">
        <v>22</v>
      </c>
      <c r="BH72" s="8"/>
      <c r="BI72" s="8">
        <v>1.9810000000000001</v>
      </c>
      <c r="BJ72" s="8">
        <v>1.9E-2</v>
      </c>
      <c r="BK72" s="8"/>
      <c r="BL72" s="8">
        <v>2</v>
      </c>
      <c r="BM72" s="8">
        <v>15.715999999999999</v>
      </c>
      <c r="BN72" s="8"/>
      <c r="BO72">
        <f t="shared" si="95"/>
        <v>0.79700000000000004</v>
      </c>
      <c r="BP72" s="8">
        <f t="shared" si="96"/>
        <v>0.71700000000000008</v>
      </c>
      <c r="BR72" s="39">
        <f t="shared" si="97"/>
        <v>1.0180707559175364</v>
      </c>
      <c r="BS72" s="39">
        <f t="shared" si="98"/>
        <v>1.2275586926499922</v>
      </c>
      <c r="BT72" s="39">
        <f t="shared" si="99"/>
        <v>1.0000666711114075</v>
      </c>
      <c r="BU72" s="39">
        <f t="shared" si="100"/>
        <v>1.0875475802066341</v>
      </c>
      <c r="BV72" s="39">
        <v>1</v>
      </c>
      <c r="BW72" s="39">
        <f t="shared" si="101"/>
        <v>0.95311848789871967</v>
      </c>
      <c r="BX72" s="39">
        <f t="shared" si="102"/>
        <v>0.97075440468739915</v>
      </c>
      <c r="BY72" s="39">
        <f t="shared" si="103"/>
        <v>0.98249783150972125</v>
      </c>
      <c r="BZ72" s="39">
        <f t="shared" si="104"/>
        <v>0.65939500535495665</v>
      </c>
      <c r="CA72" s="39">
        <f t="shared" si="105"/>
        <v>0.95509782563085144</v>
      </c>
      <c r="CB72" s="39">
        <f t="shared" si="138"/>
        <v>1</v>
      </c>
      <c r="CC72" s="39">
        <f t="shared" si="139"/>
        <v>0.98249783150972125</v>
      </c>
      <c r="CD72" s="39">
        <f t="shared" si="140"/>
        <v>0.99124891575486063</v>
      </c>
      <c r="CE72" s="39"/>
      <c r="CF72" s="39">
        <f t="shared" si="106"/>
        <v>6.4597708615900364</v>
      </c>
      <c r="CG72" s="39">
        <f t="shared" si="107"/>
        <v>1.8602768834931982</v>
      </c>
      <c r="CH72" s="39">
        <f t="shared" si="108"/>
        <v>0.26178882414006421</v>
      </c>
      <c r="CI72" s="39">
        <f t="shared" si="109"/>
        <v>1.8226094369837857</v>
      </c>
      <c r="CJ72" s="39">
        <f t="shared" si="110"/>
        <v>0.47916971320849594</v>
      </c>
      <c r="CK72" s="39">
        <f t="shared" si="111"/>
        <v>2.378303621128552</v>
      </c>
      <c r="CL72" s="39">
        <f t="shared" si="112"/>
        <v>2.0474246562888947</v>
      </c>
      <c r="CM72" s="39">
        <f t="shared" si="113"/>
        <v>0.2002322879542805</v>
      </c>
      <c r="CN72" s="39">
        <f t="shared" si="114"/>
        <v>6.9486550967789246E-2</v>
      </c>
      <c r="CO72" s="39">
        <f t="shared" si="141"/>
        <v>15.579062835755098</v>
      </c>
      <c r="CP72" s="39"/>
      <c r="CQ72" s="39">
        <f t="shared" si="142"/>
        <v>0.40254987527641117</v>
      </c>
      <c r="CR72" s="39">
        <f t="shared" si="143"/>
        <v>1.6448747810124835</v>
      </c>
      <c r="CS72" s="39">
        <f t="shared" si="144"/>
        <v>1.5494861422752138E-2</v>
      </c>
      <c r="CT72" s="39">
        <f t="shared" si="145"/>
        <v>0.61494271539750911</v>
      </c>
      <c r="CU72" s="39">
        <f t="shared" si="146"/>
        <v>0.38505728460249089</v>
      </c>
      <c r="CV72" s="39">
        <f t="shared" si="147"/>
        <v>0.16002387254161743</v>
      </c>
      <c r="CW72" s="39">
        <f t="shared" si="148"/>
        <v>0.26178882414006421</v>
      </c>
      <c r="CX72" s="39">
        <f t="shared" si="149"/>
        <v>0.42093716424490202</v>
      </c>
      <c r="CY72" s="39">
        <f t="shared" si="150"/>
        <v>0.31727401161503366</v>
      </c>
      <c r="CZ72" s="39">
        <f t="shared" si="151"/>
        <v>0.75266771268437593</v>
      </c>
      <c r="DA72" s="39">
        <f t="shared" si="152"/>
        <v>0.23958485660424797</v>
      </c>
      <c r="DB72" s="39">
        <v>0.71100898367883103</v>
      </c>
      <c r="DC72" s="39">
        <v>0.27266965718564301</v>
      </c>
      <c r="DD72" s="39">
        <f t="shared" si="153"/>
        <v>0.81170599536483568</v>
      </c>
      <c r="DE72" t="b">
        <f t="shared" si="154"/>
        <v>1</v>
      </c>
      <c r="DF72">
        <f t="shared" si="155"/>
        <v>3</v>
      </c>
      <c r="DH72" s="14">
        <f t="shared" si="115"/>
        <v>838.76252578809374</v>
      </c>
      <c r="DI72" s="14">
        <f t="shared" si="116"/>
        <v>845.17637032057462</v>
      </c>
      <c r="DJ72" s="14">
        <f t="shared" si="117"/>
        <v>851.59021485305573</v>
      </c>
      <c r="DK72" s="14">
        <f t="shared" si="118"/>
        <v>858.00405938553706</v>
      </c>
      <c r="DL72" s="14"/>
      <c r="DM72" s="15">
        <f t="shared" si="119"/>
        <v>5.9098012197017677</v>
      </c>
      <c r="DN72" s="15">
        <f t="shared" si="120"/>
        <v>844.59784936672247</v>
      </c>
    </row>
    <row r="73" spans="1:118" x14ac:dyDescent="0.2">
      <c r="A73" t="s">
        <v>945</v>
      </c>
      <c r="B73">
        <v>15</v>
      </c>
      <c r="C73">
        <v>1.4750000332242053E-8</v>
      </c>
      <c r="D73">
        <v>1</v>
      </c>
      <c r="E73" s="8">
        <v>42.625</v>
      </c>
      <c r="F73" s="8">
        <v>1.5149999856948853</v>
      </c>
      <c r="G73" s="8">
        <v>10.078000068664551</v>
      </c>
      <c r="H73" s="8">
        <v>16.156999588012695</v>
      </c>
      <c r="I73" s="8">
        <v>0.55199998617172241</v>
      </c>
      <c r="J73" s="8">
        <v>10.829000473022461</v>
      </c>
      <c r="K73" s="8">
        <v>11.005000114440918</v>
      </c>
      <c r="L73" s="8">
        <v>1.5590000152587891</v>
      </c>
      <c r="M73" s="8">
        <v>1.2920000553131104</v>
      </c>
      <c r="N73" s="8">
        <v>-0.28600001335144043</v>
      </c>
      <c r="O73" s="8">
        <v>7.9999998211860657E-2</v>
      </c>
      <c r="P73" s="8">
        <v>95.508003234863281</v>
      </c>
      <c r="Q73" s="8">
        <v>6.5534000396728516</v>
      </c>
      <c r="R73" s="8">
        <v>1.8264000415802002</v>
      </c>
      <c r="S73" s="8">
        <v>0.25350001454353333</v>
      </c>
      <c r="T73" s="8">
        <v>1.812999963760376</v>
      </c>
      <c r="U73" s="8">
        <v>0.46480000019073486</v>
      </c>
      <c r="V73" s="8">
        <v>2.4818999767303467</v>
      </c>
      <c r="W73" s="8">
        <v>2.0775001049041748</v>
      </c>
      <c r="X73" s="8">
        <v>0.17509999871253967</v>
      </c>
      <c r="Y73" s="8">
        <v>7.1900002658367157E-2</v>
      </c>
      <c r="Z73" s="8">
        <v>-0.13989999890327454</v>
      </c>
      <c r="AA73" s="8">
        <v>2.0899999886751175E-2</v>
      </c>
      <c r="AB73">
        <v>23</v>
      </c>
      <c r="AD73" s="8">
        <f t="shared" si="136"/>
        <v>0.54434792566845736</v>
      </c>
      <c r="AE73" s="8">
        <f t="shared" si="137"/>
        <v>0.45565207433154264</v>
      </c>
      <c r="AF73" s="8"/>
      <c r="AG73" s="8"/>
      <c r="AH73" t="s">
        <v>837</v>
      </c>
      <c r="AI73" s="8">
        <v>1.93</v>
      </c>
      <c r="AJ73" s="8">
        <v>97.602000710606589</v>
      </c>
      <c r="AK73" s="8"/>
      <c r="AL73" s="8">
        <v>6.5529999999999999</v>
      </c>
      <c r="AM73" s="8">
        <v>1.4470000000000001</v>
      </c>
      <c r="AN73" s="8">
        <v>8</v>
      </c>
      <c r="AO73" s="8"/>
      <c r="AP73" s="8">
        <v>0.17499999999999999</v>
      </c>
      <c r="AQ73" s="8">
        <v>0.38</v>
      </c>
      <c r="AR73" s="8" t="s">
        <v>19</v>
      </c>
      <c r="AS73" s="8">
        <v>1.9630000000000001</v>
      </c>
      <c r="AT73" s="8">
        <v>2.4820000000000002</v>
      </c>
      <c r="AU73" s="8">
        <v>5</v>
      </c>
      <c r="AV73" s="8"/>
      <c r="AW73" s="8">
        <v>7.1999999999999995E-2</v>
      </c>
      <c r="AX73" s="8">
        <v>0.114</v>
      </c>
      <c r="AY73" s="8">
        <v>1.8129999999999999</v>
      </c>
      <c r="AZ73" s="8">
        <v>1E-3</v>
      </c>
      <c r="BA73" s="8">
        <v>1.9999999999999998</v>
      </c>
      <c r="BB73" s="8" t="s">
        <v>19</v>
      </c>
      <c r="BC73" s="8"/>
      <c r="BD73" s="8">
        <v>0.46400000000000002</v>
      </c>
      <c r="BE73" s="8">
        <v>0.253</v>
      </c>
      <c r="BF73" s="8">
        <v>0.71700000000000008</v>
      </c>
      <c r="BG73" s="8">
        <v>22</v>
      </c>
      <c r="BH73" s="8"/>
      <c r="BI73" s="8">
        <v>1.9790000000000001</v>
      </c>
      <c r="BJ73" s="8">
        <v>2.1000000000000001E-2</v>
      </c>
      <c r="BK73" s="8"/>
      <c r="BL73" s="8">
        <v>2</v>
      </c>
      <c r="BM73" s="8">
        <v>15.717000000000001</v>
      </c>
      <c r="BN73" s="8"/>
      <c r="BO73">
        <f t="shared" si="95"/>
        <v>0.73</v>
      </c>
      <c r="BP73" s="8">
        <f t="shared" si="96"/>
        <v>0.71700000000000008</v>
      </c>
      <c r="BR73" s="39">
        <f t="shared" si="97"/>
        <v>1.0180059807851372</v>
      </c>
      <c r="BS73" s="39">
        <f t="shared" si="98"/>
        <v>1.2208148939417061</v>
      </c>
      <c r="BT73" s="39">
        <f t="shared" si="99"/>
        <v>1</v>
      </c>
      <c r="BU73" s="39">
        <f t="shared" si="100"/>
        <v>1.1031439602868174</v>
      </c>
      <c r="BV73" s="39">
        <v>1</v>
      </c>
      <c r="BW73" s="39">
        <f t="shared" si="101"/>
        <v>0.95467671333797988</v>
      </c>
      <c r="BX73" s="39">
        <f t="shared" si="102"/>
        <v>0.97002619161946568</v>
      </c>
      <c r="BY73" s="39">
        <f t="shared" si="103"/>
        <v>0.9783325859803127</v>
      </c>
      <c r="BZ73" s="39">
        <f t="shared" si="104"/>
        <v>0.65988572882054308</v>
      </c>
      <c r="CA73" s="39">
        <f t="shared" si="105"/>
        <v>0.95483695424121362</v>
      </c>
      <c r="CB73" s="39">
        <f t="shared" si="138"/>
        <v>1</v>
      </c>
      <c r="CC73" s="39">
        <f t="shared" si="139"/>
        <v>0.9783325859803127</v>
      </c>
      <c r="CD73" s="39">
        <f t="shared" si="140"/>
        <v>0.98916629299015635</v>
      </c>
      <c r="CE73" s="39"/>
      <c r="CF73" s="39">
        <f t="shared" si="106"/>
        <v>6.4824024237247384</v>
      </c>
      <c r="CG73" s="39">
        <f t="shared" si="107"/>
        <v>1.8066133586469539</v>
      </c>
      <c r="CH73" s="39">
        <f t="shared" si="108"/>
        <v>0.25075366965897761</v>
      </c>
      <c r="CI73" s="39">
        <f t="shared" si="109"/>
        <v>1.7933584533441389</v>
      </c>
      <c r="CJ73" s="39">
        <f t="shared" si="110"/>
        <v>0.45976449317049317</v>
      </c>
      <c r="CK73" s="39">
        <f t="shared" si="111"/>
        <v>2.4550117995547125</v>
      </c>
      <c r="CL73" s="39">
        <f t="shared" si="112"/>
        <v>2.0549930774547236</v>
      </c>
      <c r="CM73" s="39">
        <f t="shared" si="113"/>
        <v>0.17320301662906401</v>
      </c>
      <c r="CN73" s="39">
        <f t="shared" si="114"/>
        <v>7.1121059095559422E-2</v>
      </c>
      <c r="CO73" s="39">
        <f t="shared" si="141"/>
        <v>15.54722135127936</v>
      </c>
      <c r="CP73" s="39"/>
      <c r="CQ73" s="39">
        <f t="shared" si="142"/>
        <v>0.49835052245280798</v>
      </c>
      <c r="CR73" s="39">
        <f t="shared" si="143"/>
        <v>1.5566425550019156</v>
      </c>
      <c r="CS73" s="39">
        <f t="shared" si="144"/>
        <v>4.3344735105753429E-2</v>
      </c>
      <c r="CT73" s="39">
        <f t="shared" si="145"/>
        <v>0.6206006059311846</v>
      </c>
      <c r="CU73" s="39">
        <f t="shared" si="146"/>
        <v>0.3793993940688154</v>
      </c>
      <c r="CV73" s="39">
        <f t="shared" si="147"/>
        <v>0.14450789118584595</v>
      </c>
      <c r="CW73" s="39">
        <f t="shared" si="148"/>
        <v>0.25075366965897761</v>
      </c>
      <c r="CX73" s="39">
        <f t="shared" si="149"/>
        <v>0.45277864872063711</v>
      </c>
      <c r="CY73" s="39">
        <f t="shared" si="150"/>
        <v>0.29646768162038573</v>
      </c>
      <c r="CZ73" s="39">
        <f t="shared" si="151"/>
        <v>0.7484453858618767</v>
      </c>
      <c r="DA73" s="39">
        <f t="shared" si="152"/>
        <v>0.22988224658524659</v>
      </c>
      <c r="DB73" s="39">
        <v>0.71100898367883103</v>
      </c>
      <c r="DC73" s="39">
        <v>0.27266965718564301</v>
      </c>
      <c r="DD73" s="39">
        <f t="shared" si="153"/>
        <v>0.8616199757867985</v>
      </c>
      <c r="DE73" t="b">
        <f t="shared" si="154"/>
        <v>1</v>
      </c>
      <c r="DF73">
        <f t="shared" si="155"/>
        <v>3</v>
      </c>
      <c r="DH73" s="14">
        <f t="shared" si="115"/>
        <v>846.35747174380651</v>
      </c>
      <c r="DI73" s="14">
        <f t="shared" si="116"/>
        <v>852.16660941565044</v>
      </c>
      <c r="DJ73" s="14">
        <f t="shared" si="117"/>
        <v>857.97574708749414</v>
      </c>
      <c r="DK73" s="14">
        <f t="shared" si="118"/>
        <v>863.78488475933807</v>
      </c>
      <c r="DL73" s="14"/>
      <c r="DM73" s="15">
        <f t="shared" si="119"/>
        <v>5.6567922091484082</v>
      </c>
      <c r="DN73" s="15">
        <f t="shared" si="120"/>
        <v>850.17286810854409</v>
      </c>
    </row>
    <row r="74" spans="1:118" x14ac:dyDescent="0.2">
      <c r="A74" t="s">
        <v>947</v>
      </c>
      <c r="B74">
        <v>15</v>
      </c>
      <c r="C74">
        <v>1.4750000332242053E-8</v>
      </c>
      <c r="D74">
        <v>1</v>
      </c>
      <c r="E74" s="8">
        <v>42.599998474121094</v>
      </c>
      <c r="F74" s="8">
        <v>1.7610000371932983</v>
      </c>
      <c r="G74" s="8">
        <v>9.7869997024536133</v>
      </c>
      <c r="H74" s="8">
        <v>15.979999542236328</v>
      </c>
      <c r="I74" s="8">
        <v>0.49900001287460327</v>
      </c>
      <c r="J74" s="8">
        <v>10.684000015258789</v>
      </c>
      <c r="K74" s="8">
        <v>11.135000228881836</v>
      </c>
      <c r="L74" s="8">
        <v>1.5729999542236328</v>
      </c>
      <c r="M74" s="8">
        <v>1.2960000038146973</v>
      </c>
      <c r="N74" s="8">
        <v>-0.2720000147819519</v>
      </c>
      <c r="O74" s="8">
        <v>0.10000000149011612</v>
      </c>
      <c r="P74" s="8">
        <v>95.235000610351562</v>
      </c>
      <c r="Q74" s="8">
        <v>6.5693001747131348</v>
      </c>
      <c r="R74" s="8">
        <v>1.7789000272750854</v>
      </c>
      <c r="S74" s="8">
        <v>0.25499999523162842</v>
      </c>
      <c r="T74" s="8">
        <v>1.8400000333786011</v>
      </c>
      <c r="U74" s="8">
        <v>0.47029998898506165</v>
      </c>
      <c r="V74" s="8">
        <v>2.4560000896453857</v>
      </c>
      <c r="W74" s="8">
        <v>2.0608999729156494</v>
      </c>
      <c r="X74" s="8">
        <v>0.20419999957084656</v>
      </c>
      <c r="Y74" s="8">
        <v>6.5200001001358032E-2</v>
      </c>
      <c r="Z74" s="8">
        <v>-0.1331000030040741</v>
      </c>
      <c r="AA74" s="8">
        <v>2.6100000366568565E-2</v>
      </c>
      <c r="AB74">
        <v>23</v>
      </c>
      <c r="AD74" s="8">
        <f t="shared" si="136"/>
        <v>0.54373576028442372</v>
      </c>
      <c r="AE74" s="8">
        <f t="shared" si="137"/>
        <v>0.45626423971557628</v>
      </c>
      <c r="AF74" s="8"/>
      <c r="AG74" s="8"/>
      <c r="AH74" t="s">
        <v>837</v>
      </c>
      <c r="AI74" s="8">
        <v>1.919</v>
      </c>
      <c r="AJ74" s="8">
        <v>97.314998417437081</v>
      </c>
      <c r="AK74" s="8"/>
      <c r="AL74" s="8">
        <v>6.569</v>
      </c>
      <c r="AM74" s="8">
        <v>1.431</v>
      </c>
      <c r="AN74" s="8">
        <v>8</v>
      </c>
      <c r="AO74" s="8"/>
      <c r="AP74" s="8">
        <v>0.20399999999999999</v>
      </c>
      <c r="AQ74" s="8">
        <v>0.34799999999999998</v>
      </c>
      <c r="AR74" s="8" t="s">
        <v>19</v>
      </c>
      <c r="AS74" s="8">
        <v>1.992</v>
      </c>
      <c r="AT74" s="8">
        <v>2.456</v>
      </c>
      <c r="AU74" s="8">
        <v>5</v>
      </c>
      <c r="AV74" s="8"/>
      <c r="AW74" s="8">
        <v>6.5000000000000002E-2</v>
      </c>
      <c r="AX74" s="8">
        <v>6.9000000000000006E-2</v>
      </c>
      <c r="AY74" s="8">
        <v>1.84</v>
      </c>
      <c r="AZ74" s="8">
        <v>2.5999999999999999E-2</v>
      </c>
      <c r="BA74" s="8">
        <v>2</v>
      </c>
      <c r="BB74" s="8" t="s">
        <v>19</v>
      </c>
      <c r="BC74" s="8"/>
      <c r="BD74" s="8">
        <v>0.44500000000000001</v>
      </c>
      <c r="BE74" s="8">
        <v>0.255</v>
      </c>
      <c r="BF74" s="8">
        <v>0.7</v>
      </c>
      <c r="BG74" s="8">
        <v>22</v>
      </c>
      <c r="BH74" s="8"/>
      <c r="BI74" s="8">
        <v>1.974</v>
      </c>
      <c r="BJ74" s="8">
        <v>2.5999999999999999E-2</v>
      </c>
      <c r="BK74" s="8"/>
      <c r="BL74" s="8">
        <v>2</v>
      </c>
      <c r="BM74" s="8">
        <v>15.7</v>
      </c>
      <c r="BN74" s="8"/>
      <c r="BO74">
        <f t="shared" si="95"/>
        <v>0.75600000000000001</v>
      </c>
      <c r="BP74" s="8">
        <f t="shared" si="96"/>
        <v>0.7</v>
      </c>
      <c r="BR74" s="39">
        <f t="shared" si="97"/>
        <v>1.0191082802547771</v>
      </c>
      <c r="BS74" s="39">
        <f t="shared" si="98"/>
        <v>1.2178413761607552</v>
      </c>
      <c r="BT74" s="39">
        <f t="shared" si="99"/>
        <v>1.0000000000000002</v>
      </c>
      <c r="BU74" s="39">
        <f t="shared" si="100"/>
        <v>1.0869565217391304</v>
      </c>
      <c r="BV74" s="39">
        <v>1</v>
      </c>
      <c r="BW74" s="39">
        <f t="shared" si="101"/>
        <v>0.95829038672248268</v>
      </c>
      <c r="BX74" s="39">
        <f t="shared" si="102"/>
        <v>0.97118808645963195</v>
      </c>
      <c r="BY74" s="39">
        <f t="shared" si="103"/>
        <v>0.98213130237317081</v>
      </c>
      <c r="BZ74" s="39">
        <f t="shared" si="104"/>
        <v>0.65991596826148713</v>
      </c>
      <c r="CA74" s="39">
        <f t="shared" si="105"/>
        <v>0.95519782667574671</v>
      </c>
      <c r="CB74" s="39">
        <f t="shared" si="138"/>
        <v>1</v>
      </c>
      <c r="CC74" s="39">
        <f t="shared" si="139"/>
        <v>0.98213130237317081</v>
      </c>
      <c r="CD74" s="39">
        <f t="shared" si="140"/>
        <v>0.99106565118658541</v>
      </c>
      <c r="CE74" s="39"/>
      <c r="CF74" s="39">
        <f t="shared" si="106"/>
        <v>6.5106077554922219</v>
      </c>
      <c r="CG74" s="39">
        <f t="shared" si="107"/>
        <v>1.7630067139272172</v>
      </c>
      <c r="CH74" s="39">
        <f t="shared" si="108"/>
        <v>0.25272173632681</v>
      </c>
      <c r="CI74" s="39">
        <f t="shared" si="109"/>
        <v>1.8235608312637022</v>
      </c>
      <c r="CJ74" s="39">
        <f t="shared" si="110"/>
        <v>0.46609816483652405</v>
      </c>
      <c r="CK74" s="39">
        <f t="shared" si="111"/>
        <v>2.4340573281587163</v>
      </c>
      <c r="CL74" s="39">
        <f t="shared" si="112"/>
        <v>2.0424871736880643</v>
      </c>
      <c r="CM74" s="39">
        <f t="shared" si="113"/>
        <v>0.2023756055469815</v>
      </c>
      <c r="CN74" s="39">
        <f t="shared" si="114"/>
        <v>6.4617481449776915E-2</v>
      </c>
      <c r="CO74" s="39">
        <f t="shared" si="141"/>
        <v>15.559532790690014</v>
      </c>
      <c r="CP74" s="39"/>
      <c r="CQ74" s="39">
        <f t="shared" si="142"/>
        <v>0.41098004541707134</v>
      </c>
      <c r="CR74" s="39">
        <f t="shared" si="143"/>
        <v>1.631507128270993</v>
      </c>
      <c r="CS74" s="39">
        <f t="shared" si="144"/>
        <v>1.7152058262976055E-2</v>
      </c>
      <c r="CT74" s="39">
        <f t="shared" si="145"/>
        <v>0.62765193887305548</v>
      </c>
      <c r="CU74" s="39">
        <f t="shared" si="146"/>
        <v>0.37234806112694452</v>
      </c>
      <c r="CV74" s="39">
        <f t="shared" si="147"/>
        <v>0.13680723470971934</v>
      </c>
      <c r="CW74" s="39">
        <f t="shared" si="148"/>
        <v>0.25272173632681</v>
      </c>
      <c r="CX74" s="39">
        <f t="shared" si="149"/>
        <v>0.44046720930998751</v>
      </c>
      <c r="CY74" s="39">
        <f t="shared" si="150"/>
        <v>0.30681105436320211</v>
      </c>
      <c r="CZ74" s="39">
        <f t="shared" si="151"/>
        <v>0.75837488845024992</v>
      </c>
      <c r="DA74" s="39">
        <f t="shared" si="152"/>
        <v>0.23304908241826203</v>
      </c>
      <c r="DB74" s="39">
        <v>0.71100898367883103</v>
      </c>
      <c r="DC74" s="39">
        <v>0.27266965718564301</v>
      </c>
      <c r="DD74" s="39">
        <f t="shared" si="153"/>
        <v>0.88746623553165305</v>
      </c>
      <c r="DE74" t="b">
        <f t="shared" si="154"/>
        <v>1</v>
      </c>
      <c r="DF74">
        <f t="shared" si="155"/>
        <v>3</v>
      </c>
      <c r="DH74" s="14">
        <f t="shared" si="115"/>
        <v>842.6558823843942</v>
      </c>
      <c r="DI74" s="14">
        <f t="shared" si="116"/>
        <v>848.16355013697023</v>
      </c>
      <c r="DJ74" s="14">
        <f t="shared" si="117"/>
        <v>853.67121788954626</v>
      </c>
      <c r="DK74" s="14">
        <f t="shared" si="118"/>
        <v>859.17888564212251</v>
      </c>
      <c r="DL74" s="14"/>
      <c r="DM74" s="15">
        <f t="shared" si="119"/>
        <v>5.4178671371936815</v>
      </c>
      <c r="DN74" s="15">
        <f t="shared" si="120"/>
        <v>844.95735574077719</v>
      </c>
    </row>
    <row r="75" spans="1:118" x14ac:dyDescent="0.2">
      <c r="A75" t="s">
        <v>949</v>
      </c>
      <c r="B75">
        <v>15</v>
      </c>
      <c r="C75">
        <v>1.4750000332242053E-8</v>
      </c>
      <c r="D75">
        <v>1</v>
      </c>
      <c r="E75" s="8">
        <v>43.008998870849609</v>
      </c>
      <c r="F75" s="8">
        <v>1.9029999971389771</v>
      </c>
      <c r="G75" s="8">
        <v>9.5349998474121094</v>
      </c>
      <c r="H75" s="8">
        <v>16.000999450683594</v>
      </c>
      <c r="I75" s="8">
        <v>0.59200000762939453</v>
      </c>
      <c r="J75" s="8">
        <v>10.833000183105469</v>
      </c>
      <c r="K75" s="8">
        <v>11.083999633789062</v>
      </c>
      <c r="L75" s="8">
        <v>1.5609999895095825</v>
      </c>
      <c r="M75" s="8">
        <v>1.2769999504089355</v>
      </c>
      <c r="N75" s="8">
        <v>-0.31000000238418579</v>
      </c>
      <c r="O75" s="8">
        <v>7.5000002980232239E-2</v>
      </c>
      <c r="P75" s="8">
        <v>95.674003601074219</v>
      </c>
      <c r="Q75" s="8">
        <v>6.5956997871398926</v>
      </c>
      <c r="R75" s="8">
        <v>1.7236000299453735</v>
      </c>
      <c r="S75" s="8">
        <v>0.24979999661445618</v>
      </c>
      <c r="T75" s="8">
        <v>1.8214000463485718</v>
      </c>
      <c r="U75" s="8">
        <v>0.46419999003410339</v>
      </c>
      <c r="V75" s="8">
        <v>2.4765999317169189</v>
      </c>
      <c r="W75" s="8">
        <v>2.0522000789642334</v>
      </c>
      <c r="X75" s="8">
        <v>0.21950000524520874</v>
      </c>
      <c r="Y75" s="8">
        <v>7.6899997889995575E-2</v>
      </c>
      <c r="Z75" s="8">
        <v>-0.15139999985694885</v>
      </c>
      <c r="AA75" s="8">
        <v>1.9600000232458115E-2</v>
      </c>
      <c r="AB75">
        <v>23</v>
      </c>
      <c r="AD75" s="8">
        <f t="shared" si="136"/>
        <v>0.54685566284134213</v>
      </c>
      <c r="AE75" s="8">
        <f t="shared" si="137"/>
        <v>0.45314433715865787</v>
      </c>
      <c r="AF75" s="8"/>
      <c r="AG75" s="8"/>
      <c r="AH75" t="s">
        <v>837</v>
      </c>
      <c r="AI75" s="8">
        <v>1.9359999999999999</v>
      </c>
      <c r="AJ75" s="8">
        <v>97.789998475193983</v>
      </c>
      <c r="AK75" s="8"/>
      <c r="AL75" s="8">
        <v>6.5960000000000001</v>
      </c>
      <c r="AM75" s="8">
        <v>1.4039999999999999</v>
      </c>
      <c r="AN75" s="8">
        <v>8</v>
      </c>
      <c r="AO75" s="8"/>
      <c r="AP75" s="8">
        <v>0.22</v>
      </c>
      <c r="AQ75" s="8">
        <v>0.31900000000000001</v>
      </c>
      <c r="AR75" s="8" t="s">
        <v>19</v>
      </c>
      <c r="AS75" s="8">
        <v>1.9850000000000001</v>
      </c>
      <c r="AT75" s="8">
        <v>2.4769999999999999</v>
      </c>
      <c r="AU75" s="8">
        <v>5.0009999999999994</v>
      </c>
      <c r="AV75" s="8"/>
      <c r="AW75" s="8">
        <v>7.6999999999999999E-2</v>
      </c>
      <c r="AX75" s="8">
        <v>6.8000000000000005E-2</v>
      </c>
      <c r="AY75" s="8">
        <v>1.821</v>
      </c>
      <c r="AZ75" s="8">
        <v>3.4000000000000002E-2</v>
      </c>
      <c r="BA75" s="8">
        <v>2</v>
      </c>
      <c r="BB75" s="8" t="s">
        <v>19</v>
      </c>
      <c r="BC75" s="8"/>
      <c r="BD75" s="8">
        <v>0.43</v>
      </c>
      <c r="BE75" s="8">
        <v>0.25</v>
      </c>
      <c r="BF75" s="8">
        <v>0.67999999999999994</v>
      </c>
      <c r="BG75" s="8">
        <v>21.999999999999996</v>
      </c>
      <c r="BH75" s="8"/>
      <c r="BI75" s="8">
        <v>1.9810000000000001</v>
      </c>
      <c r="BJ75" s="8">
        <v>1.9E-2</v>
      </c>
      <c r="BK75" s="8"/>
      <c r="BL75" s="8">
        <v>2</v>
      </c>
      <c r="BM75" s="8">
        <v>15.680999999999999</v>
      </c>
      <c r="BN75" s="8"/>
      <c r="BO75">
        <f t="shared" si="95"/>
        <v>0.75900000000000001</v>
      </c>
      <c r="BP75" s="8">
        <f t="shared" si="96"/>
        <v>0.67999999999999994</v>
      </c>
      <c r="BR75" s="39">
        <f t="shared" si="97"/>
        <v>1.0203430903641351</v>
      </c>
      <c r="BS75" s="39">
        <f t="shared" si="98"/>
        <v>1.212856276531231</v>
      </c>
      <c r="BT75" s="39">
        <f t="shared" si="99"/>
        <v>0.9999333377774815</v>
      </c>
      <c r="BU75" s="39">
        <f t="shared" si="100"/>
        <v>1.0982976386600769</v>
      </c>
      <c r="BV75" s="39">
        <v>1</v>
      </c>
      <c r="BW75" s="39">
        <f t="shared" si="101"/>
        <v>0.96161938815697889</v>
      </c>
      <c r="BX75" s="39">
        <f t="shared" si="102"/>
        <v>0.97205661236385121</v>
      </c>
      <c r="BY75" s="39">
        <f t="shared" si="103"/>
        <v>0.98131694501435041</v>
      </c>
      <c r="BZ75" s="39">
        <f t="shared" si="104"/>
        <v>0.66008053197496452</v>
      </c>
      <c r="CA75" s="39">
        <f t="shared" si="105"/>
        <v>0.95538695480512537</v>
      </c>
      <c r="CB75" s="39">
        <f t="shared" si="138"/>
        <v>0.9999333377774815</v>
      </c>
      <c r="CC75" s="39">
        <f t="shared" si="139"/>
        <v>0.98131694501435041</v>
      </c>
      <c r="CD75" s="39">
        <f t="shared" si="140"/>
        <v>0.99062514139591595</v>
      </c>
      <c r="CE75" s="39"/>
      <c r="CF75" s="39">
        <f t="shared" si="106"/>
        <v>6.5338660342404689</v>
      </c>
      <c r="CG75" s="39">
        <f t="shared" si="107"/>
        <v>1.7074415233746407</v>
      </c>
      <c r="CH75" s="39">
        <f t="shared" si="108"/>
        <v>0.24745815696689497</v>
      </c>
      <c r="CI75" s="39">
        <f t="shared" si="109"/>
        <v>1.8043246784525817</v>
      </c>
      <c r="CJ75" s="39">
        <f t="shared" si="110"/>
        <v>0.45984818076351647</v>
      </c>
      <c r="CK75" s="39">
        <f t="shared" si="111"/>
        <v>2.4533821575381887</v>
      </c>
      <c r="CL75" s="39">
        <f t="shared" si="112"/>
        <v>2.0329609933966535</v>
      </c>
      <c r="CM75" s="39">
        <f t="shared" si="113"/>
        <v>0.21744222373243921</v>
      </c>
      <c r="CN75" s="39">
        <f t="shared" si="114"/>
        <v>7.6179071283122499E-2</v>
      </c>
      <c r="CO75" s="39">
        <f t="shared" si="141"/>
        <v>15.532903019748506</v>
      </c>
      <c r="CP75" s="39"/>
      <c r="CQ75" s="39">
        <f t="shared" si="142"/>
        <v>0.43124349578786614</v>
      </c>
      <c r="CR75" s="39">
        <f t="shared" si="143"/>
        <v>1.6017174976087873</v>
      </c>
      <c r="CS75" s="39">
        <f t="shared" si="144"/>
        <v>2.1272003565512065E-2</v>
      </c>
      <c r="CT75" s="39">
        <f t="shared" si="145"/>
        <v>0.63346650856011721</v>
      </c>
      <c r="CU75" s="39">
        <f t="shared" si="146"/>
        <v>0.36653349143988279</v>
      </c>
      <c r="CV75" s="39">
        <f t="shared" si="147"/>
        <v>0.12065377880755435</v>
      </c>
      <c r="CW75" s="39">
        <f t="shared" si="148"/>
        <v>0.24745815696689497</v>
      </c>
      <c r="CX75" s="39">
        <f t="shared" si="149"/>
        <v>0.46709698025149482</v>
      </c>
      <c r="CY75" s="39">
        <f t="shared" si="150"/>
        <v>0.28544486278161019</v>
      </c>
      <c r="CZ75" s="39">
        <f t="shared" si="151"/>
        <v>0.75943990783548576</v>
      </c>
      <c r="DA75" s="39">
        <f t="shared" si="152"/>
        <v>0.22992409038175823</v>
      </c>
      <c r="DB75" s="39">
        <v>0.71100898367883103</v>
      </c>
      <c r="DC75" s="39">
        <v>0.27266965718564301</v>
      </c>
      <c r="DD75" s="39">
        <f t="shared" si="153"/>
        <v>0.92355857964877885</v>
      </c>
      <c r="DE75" t="b">
        <f t="shared" si="154"/>
        <v>1</v>
      </c>
      <c r="DF75">
        <f t="shared" si="155"/>
        <v>3</v>
      </c>
      <c r="DH75" s="14">
        <f t="shared" si="115"/>
        <v>846.94881786104895</v>
      </c>
      <c r="DI75" s="14">
        <f t="shared" si="116"/>
        <v>851.81582907926747</v>
      </c>
      <c r="DJ75" s="14">
        <f t="shared" si="117"/>
        <v>856.682840297486</v>
      </c>
      <c r="DK75" s="14">
        <f t="shared" si="118"/>
        <v>861.54985151570429</v>
      </c>
      <c r="DL75" s="14"/>
      <c r="DM75" s="15">
        <f t="shared" si="119"/>
        <v>5.1397081506252302</v>
      </c>
      <c r="DN75" s="15">
        <f t="shared" si="120"/>
        <v>847.62877899741864</v>
      </c>
    </row>
    <row r="76" spans="1:118" x14ac:dyDescent="0.2">
      <c r="A76" t="s">
        <v>951</v>
      </c>
      <c r="B76">
        <v>15</v>
      </c>
      <c r="C76">
        <v>1.4750000332242053E-8</v>
      </c>
      <c r="D76">
        <v>1</v>
      </c>
      <c r="E76" s="8">
        <v>42.918998718261719</v>
      </c>
      <c r="F76" s="8">
        <v>1.8569999933242798</v>
      </c>
      <c r="G76" s="8">
        <v>9.4750003814697266</v>
      </c>
      <c r="H76" s="8">
        <v>15.968000411987305</v>
      </c>
      <c r="I76" s="8">
        <v>0.59799998998641968</v>
      </c>
      <c r="J76" s="8">
        <v>10.968999862670898</v>
      </c>
      <c r="K76" s="8">
        <v>10.951000213623047</v>
      </c>
      <c r="L76" s="8">
        <v>1.6460000276565552</v>
      </c>
      <c r="M76" s="8">
        <v>1.3040000200271606</v>
      </c>
      <c r="N76" s="8">
        <v>-0.24099999666213989</v>
      </c>
      <c r="O76" s="8">
        <v>7.1999996900558472E-2</v>
      </c>
      <c r="P76" s="8">
        <v>95.602996826171875</v>
      </c>
      <c r="Q76" s="8">
        <v>6.5915999412536621</v>
      </c>
      <c r="R76" s="8">
        <v>1.7151999473571777</v>
      </c>
      <c r="S76" s="8">
        <v>0.25540000200271606</v>
      </c>
      <c r="T76" s="8">
        <v>1.8021999597549438</v>
      </c>
      <c r="U76" s="8">
        <v>0.49029999971389771</v>
      </c>
      <c r="V76" s="8">
        <v>2.5113000869750977</v>
      </c>
      <c r="W76" s="8">
        <v>2.0510001182556152</v>
      </c>
      <c r="X76" s="8">
        <v>0.21449999511241913</v>
      </c>
      <c r="Y76" s="8">
        <v>7.7799998223781586E-2</v>
      </c>
      <c r="Z76" s="8">
        <v>-0.11729999631643295</v>
      </c>
      <c r="AA76" s="8">
        <v>1.8699999898672104E-2</v>
      </c>
      <c r="AB76">
        <v>23</v>
      </c>
      <c r="AD76" s="8">
        <f t="shared" si="136"/>
        <v>0.55044604125258401</v>
      </c>
      <c r="AE76" s="8">
        <f t="shared" si="137"/>
        <v>0.44955395874741599</v>
      </c>
      <c r="AF76" s="8"/>
      <c r="AG76" s="8"/>
      <c r="AH76" t="s">
        <v>837</v>
      </c>
      <c r="AI76" s="8">
        <v>1.9339999999999999</v>
      </c>
      <c r="AJ76" s="8">
        <v>97.668999213933958</v>
      </c>
      <c r="AK76" s="8"/>
      <c r="AL76" s="8">
        <v>6.5919999999999996</v>
      </c>
      <c r="AM76" s="8">
        <v>1.4079999999999999</v>
      </c>
      <c r="AN76" s="8">
        <v>8</v>
      </c>
      <c r="AO76" s="8"/>
      <c r="AP76" s="8">
        <v>0.215</v>
      </c>
      <c r="AQ76" s="8">
        <v>0.307</v>
      </c>
      <c r="AR76" s="8" t="s">
        <v>19</v>
      </c>
      <c r="AS76" s="8">
        <v>1.9670000000000001</v>
      </c>
      <c r="AT76" s="8">
        <v>2.5110000000000001</v>
      </c>
      <c r="AU76" s="8">
        <v>5</v>
      </c>
      <c r="AV76" s="8"/>
      <c r="AW76" s="8">
        <v>7.8E-2</v>
      </c>
      <c r="AX76" s="8">
        <v>8.4000000000000005E-2</v>
      </c>
      <c r="AY76" s="8">
        <v>1.802</v>
      </c>
      <c r="AZ76" s="8">
        <v>3.6999999999999998E-2</v>
      </c>
      <c r="BA76" s="8">
        <v>2.0009999999999999</v>
      </c>
      <c r="BB76" s="8" t="s">
        <v>19</v>
      </c>
      <c r="BC76" s="8"/>
      <c r="BD76" s="8">
        <v>0.45400000000000001</v>
      </c>
      <c r="BE76" s="8">
        <v>0.255</v>
      </c>
      <c r="BF76" s="8">
        <v>0.70900000000000007</v>
      </c>
      <c r="BG76" s="8">
        <v>22</v>
      </c>
      <c r="BH76" s="8"/>
      <c r="BI76" s="8">
        <v>1.9810000000000001</v>
      </c>
      <c r="BJ76" s="8">
        <v>1.9E-2</v>
      </c>
      <c r="BK76" s="8"/>
      <c r="BL76" s="8">
        <v>2</v>
      </c>
      <c r="BM76" s="8">
        <v>15.709999999999999</v>
      </c>
      <c r="BN76" s="8"/>
      <c r="BO76">
        <f t="shared" si="95"/>
        <v>0.73699999999999999</v>
      </c>
      <c r="BP76" s="8">
        <f t="shared" si="96"/>
        <v>0.70900000000000007</v>
      </c>
      <c r="BR76" s="39">
        <f t="shared" si="97"/>
        <v>1.0184595798854235</v>
      </c>
      <c r="BS76" s="39">
        <f t="shared" si="98"/>
        <v>1.2135922330097089</v>
      </c>
      <c r="BT76" s="39">
        <f t="shared" si="99"/>
        <v>0.99993333777748161</v>
      </c>
      <c r="BU76" s="39">
        <f t="shared" si="100"/>
        <v>1.1098779134295227</v>
      </c>
      <c r="BV76" s="39">
        <v>1</v>
      </c>
      <c r="BW76" s="39">
        <f t="shared" si="101"/>
        <v>0.96306641634265411</v>
      </c>
      <c r="BX76" s="39">
        <f t="shared" si="102"/>
        <v>0.9705848098264469</v>
      </c>
      <c r="BY76" s="39">
        <f t="shared" si="103"/>
        <v>0.98008676140120388</v>
      </c>
      <c r="BZ76" s="39">
        <f t="shared" si="104"/>
        <v>0.6602924008924338</v>
      </c>
      <c r="CA76" s="39">
        <f t="shared" si="105"/>
        <v>0.95541304090748658</v>
      </c>
      <c r="CB76" s="39">
        <f t="shared" si="138"/>
        <v>0.99993333777748161</v>
      </c>
      <c r="CC76" s="39">
        <f t="shared" si="139"/>
        <v>0.98008676140120388</v>
      </c>
      <c r="CD76" s="39">
        <f t="shared" si="140"/>
        <v>0.99001004958934269</v>
      </c>
      <c r="CE76" s="39"/>
      <c r="CF76" s="39">
        <f t="shared" si="106"/>
        <v>6.5257501847136465</v>
      </c>
      <c r="CG76" s="39">
        <f t="shared" si="107"/>
        <v>1.6980651849387176</v>
      </c>
      <c r="CH76" s="39">
        <f t="shared" si="108"/>
        <v>0.25284856864782718</v>
      </c>
      <c r="CI76" s="39">
        <f t="shared" si="109"/>
        <v>1.7841960715269034</v>
      </c>
      <c r="CJ76" s="39">
        <f t="shared" si="110"/>
        <v>0.48540192703041057</v>
      </c>
      <c r="CK76" s="39">
        <f t="shared" si="111"/>
        <v>2.4862123236399372</v>
      </c>
      <c r="CL76" s="39">
        <f t="shared" si="112"/>
        <v>2.0305107287819895</v>
      </c>
      <c r="CM76" s="39">
        <f t="shared" si="113"/>
        <v>0.21235715079815984</v>
      </c>
      <c r="CN76" s="39">
        <f t="shared" si="114"/>
        <v>7.7022780099576776E-2</v>
      </c>
      <c r="CO76" s="39">
        <f t="shared" si="141"/>
        <v>15.552364920177171</v>
      </c>
      <c r="CP76" s="39"/>
      <c r="CQ76" s="39">
        <f t="shared" si="142"/>
        <v>0.45953771889023631</v>
      </c>
      <c r="CR76" s="39">
        <f t="shared" si="143"/>
        <v>1.5709730098917531</v>
      </c>
      <c r="CS76" s="39">
        <f t="shared" si="144"/>
        <v>2.9918352972030604E-2</v>
      </c>
      <c r="CT76" s="39">
        <f t="shared" si="145"/>
        <v>0.63143754617841164</v>
      </c>
      <c r="CU76" s="39">
        <f t="shared" si="146"/>
        <v>0.36856245382158836</v>
      </c>
      <c r="CV76" s="39">
        <f t="shared" si="147"/>
        <v>0.11190768482618196</v>
      </c>
      <c r="CW76" s="39">
        <f t="shared" si="148"/>
        <v>0.25284856864782718</v>
      </c>
      <c r="CX76" s="39">
        <f t="shared" si="149"/>
        <v>0.44763507982282835</v>
      </c>
      <c r="CY76" s="39">
        <f t="shared" si="150"/>
        <v>0.29951635152934442</v>
      </c>
      <c r="CZ76" s="39">
        <f t="shared" si="151"/>
        <v>0.74233985999877938</v>
      </c>
      <c r="DA76" s="39">
        <f t="shared" si="152"/>
        <v>0.24270096351520529</v>
      </c>
      <c r="DB76" s="39">
        <v>0.71100898367883103</v>
      </c>
      <c r="DC76" s="39">
        <v>0.27266965718564301</v>
      </c>
      <c r="DD76" s="39">
        <f t="shared" si="153"/>
        <v>0.84780525811418395</v>
      </c>
      <c r="DE76" t="b">
        <f t="shared" si="154"/>
        <v>1</v>
      </c>
      <c r="DF76">
        <f t="shared" si="155"/>
        <v>3</v>
      </c>
      <c r="DH76" s="14">
        <f t="shared" si="115"/>
        <v>860.38152412806392</v>
      </c>
      <c r="DI76" s="14">
        <f t="shared" si="116"/>
        <v>864.87653972316355</v>
      </c>
      <c r="DJ76" s="14">
        <f t="shared" si="117"/>
        <v>869.37155531826318</v>
      </c>
      <c r="DK76" s="14">
        <f t="shared" si="118"/>
        <v>873.86657091336303</v>
      </c>
      <c r="DL76" s="14"/>
      <c r="DM76" s="15">
        <f t="shared" si="119"/>
        <v>5.097455735206605</v>
      </c>
      <c r="DN76" s="15">
        <f t="shared" si="120"/>
        <v>860.81958917764939</v>
      </c>
    </row>
    <row r="77" spans="1:118" x14ac:dyDescent="0.2">
      <c r="A77" t="s">
        <v>953</v>
      </c>
      <c r="B77">
        <v>15</v>
      </c>
      <c r="C77">
        <v>1.4750000332242053E-8</v>
      </c>
      <c r="D77">
        <v>1</v>
      </c>
      <c r="E77" s="8">
        <v>42.826000213623047</v>
      </c>
      <c r="F77" s="8">
        <v>1.9609999656677246</v>
      </c>
      <c r="G77" s="8">
        <v>9.4720001220703125</v>
      </c>
      <c r="H77" s="8">
        <v>15.805000305175781</v>
      </c>
      <c r="I77" s="8">
        <v>0.57599997520446777</v>
      </c>
      <c r="J77" s="8">
        <v>10.97599983215332</v>
      </c>
      <c r="K77" s="8">
        <v>10.972000122070312</v>
      </c>
      <c r="L77" s="8">
        <v>1.4910000562667847</v>
      </c>
      <c r="M77" s="8">
        <v>1.2990000247955322</v>
      </c>
      <c r="N77" s="8">
        <v>-0.33100000023841858</v>
      </c>
      <c r="O77" s="8">
        <v>7.9000003635883331E-2</v>
      </c>
      <c r="P77" s="8">
        <v>95.246986389160156</v>
      </c>
      <c r="Q77" s="8">
        <v>6.5908999443054199</v>
      </c>
      <c r="R77" s="8">
        <v>1.7182999849319458</v>
      </c>
      <c r="S77" s="8">
        <v>0.25510001182556152</v>
      </c>
      <c r="T77" s="8">
        <v>1.8092999458312988</v>
      </c>
      <c r="U77" s="8">
        <v>0.4447999894618988</v>
      </c>
      <c r="V77" s="8">
        <v>2.5181999206542969</v>
      </c>
      <c r="W77" s="8">
        <v>2.0341999530792236</v>
      </c>
      <c r="X77" s="8">
        <v>0.22699999809265137</v>
      </c>
      <c r="Y77" s="8">
        <v>7.5000002980232239E-2</v>
      </c>
      <c r="Z77" s="8">
        <v>-0.16200000047683716</v>
      </c>
      <c r="AA77" s="8">
        <v>2.0800000056624413E-2</v>
      </c>
      <c r="AB77">
        <v>23</v>
      </c>
      <c r="AD77" s="8">
        <f t="shared" si="136"/>
        <v>0.55315877130737801</v>
      </c>
      <c r="AE77" s="8">
        <f t="shared" si="137"/>
        <v>0.44684122869262199</v>
      </c>
      <c r="AF77" s="8"/>
      <c r="AG77" s="8"/>
      <c r="AH77" t="s">
        <v>837</v>
      </c>
      <c r="AI77" s="8">
        <v>1.9279999999999999</v>
      </c>
      <c r="AJ77" s="8">
        <v>97.367000340282928</v>
      </c>
      <c r="AK77" s="8"/>
      <c r="AL77" s="8">
        <v>6.5910000000000002</v>
      </c>
      <c r="AM77" s="8">
        <v>1.409</v>
      </c>
      <c r="AN77" s="8">
        <v>8</v>
      </c>
      <c r="AO77" s="8"/>
      <c r="AP77" s="8">
        <v>0.22700000000000001</v>
      </c>
      <c r="AQ77" s="8">
        <v>0.309</v>
      </c>
      <c r="AR77" s="8" t="s">
        <v>19</v>
      </c>
      <c r="AS77" s="8">
        <v>1.946</v>
      </c>
      <c r="AT77" s="8">
        <v>2.5179999999999998</v>
      </c>
      <c r="AU77" s="8">
        <v>5</v>
      </c>
      <c r="AV77" s="8"/>
      <c r="AW77" s="8">
        <v>7.4999999999999997E-2</v>
      </c>
      <c r="AX77" s="8">
        <v>8.8999999999999996E-2</v>
      </c>
      <c r="AY77" s="8">
        <v>1.8089999999999999</v>
      </c>
      <c r="AZ77" s="8">
        <v>2.7E-2</v>
      </c>
      <c r="BA77" s="8">
        <v>1.9999999999999998</v>
      </c>
      <c r="BB77" s="8" t="s">
        <v>19</v>
      </c>
      <c r="BC77" s="8"/>
      <c r="BD77" s="8">
        <v>0.41799999999999998</v>
      </c>
      <c r="BE77" s="8">
        <v>0.255</v>
      </c>
      <c r="BF77" s="8">
        <v>0.67300000000000004</v>
      </c>
      <c r="BG77" s="8">
        <v>22</v>
      </c>
      <c r="BH77" s="8"/>
      <c r="BI77" s="8">
        <v>1.9790000000000001</v>
      </c>
      <c r="BJ77" s="8">
        <v>2.1000000000000001E-2</v>
      </c>
      <c r="BK77" s="8"/>
      <c r="BL77" s="8">
        <v>2</v>
      </c>
      <c r="BM77" s="8">
        <v>15.673</v>
      </c>
      <c r="BN77" s="8"/>
      <c r="BO77">
        <f t="shared" si="95"/>
        <v>0.76300000000000001</v>
      </c>
      <c r="BP77" s="8">
        <f t="shared" si="96"/>
        <v>0.67300000000000004</v>
      </c>
      <c r="BR77" s="39">
        <f t="shared" si="97"/>
        <v>1.0208639060805207</v>
      </c>
      <c r="BS77" s="39">
        <f t="shared" si="98"/>
        <v>1.2137763617053559</v>
      </c>
      <c r="BT77" s="39">
        <f t="shared" si="99"/>
        <v>1</v>
      </c>
      <c r="BU77" s="39">
        <f t="shared" si="100"/>
        <v>1.105583195135434</v>
      </c>
      <c r="BV77" s="39">
        <v>1</v>
      </c>
      <c r="BW77" s="39">
        <f t="shared" si="101"/>
        <v>0.96278824292704857</v>
      </c>
      <c r="BX77" s="39">
        <f t="shared" si="102"/>
        <v>0.97289514210787664</v>
      </c>
      <c r="BY77" s="39">
        <f t="shared" si="103"/>
        <v>0.97996018992832534</v>
      </c>
      <c r="BZ77" s="39">
        <f t="shared" si="104"/>
        <v>0.66011199988210267</v>
      </c>
      <c r="CA77" s="39">
        <f t="shared" si="105"/>
        <v>0.95577826188958204</v>
      </c>
      <c r="CB77" s="39">
        <f t="shared" si="138"/>
        <v>1</v>
      </c>
      <c r="CC77" s="39">
        <f t="shared" si="139"/>
        <v>0.97996018992832534</v>
      </c>
      <c r="CD77" s="39">
        <f t="shared" si="140"/>
        <v>0.98998009496416262</v>
      </c>
      <c r="CE77" s="39"/>
      <c r="CF77" s="39">
        <f t="shared" si="106"/>
        <v>6.5248597527627741</v>
      </c>
      <c r="CG77" s="39">
        <f t="shared" si="107"/>
        <v>1.7010827822598469</v>
      </c>
      <c r="CH77" s="39">
        <f t="shared" si="108"/>
        <v>0.25254393393242841</v>
      </c>
      <c r="CI77" s="39">
        <f t="shared" si="109"/>
        <v>1.7911709321927234</v>
      </c>
      <c r="CJ77" s="39">
        <f t="shared" si="110"/>
        <v>0.44034313580754914</v>
      </c>
      <c r="CK77" s="39">
        <f t="shared" si="111"/>
        <v>2.4929677965880876</v>
      </c>
      <c r="CL77" s="39">
        <f t="shared" si="112"/>
        <v>2.013817462725465</v>
      </c>
      <c r="CM77" s="39">
        <f t="shared" si="113"/>
        <v>0.22472547966862774</v>
      </c>
      <c r="CN77" s="39">
        <f t="shared" si="114"/>
        <v>7.4248510072682794E-2</v>
      </c>
      <c r="CO77" s="39">
        <f t="shared" si="141"/>
        <v>15.515759786010186</v>
      </c>
      <c r="CP77" s="39"/>
      <c r="CQ77" s="39">
        <f t="shared" si="142"/>
        <v>0.46091563164851967</v>
      </c>
      <c r="CR77" s="39">
        <f t="shared" si="143"/>
        <v>1.5529018310769453</v>
      </c>
      <c r="CS77" s="39">
        <f t="shared" si="144"/>
        <v>3.170178407748736E-2</v>
      </c>
      <c r="CT77" s="39">
        <f t="shared" si="145"/>
        <v>0.63121493819069352</v>
      </c>
      <c r="CU77" s="39">
        <f t="shared" si="146"/>
        <v>0.36878506180930648</v>
      </c>
      <c r="CV77" s="39">
        <f t="shared" si="147"/>
        <v>0.11297126751131081</v>
      </c>
      <c r="CW77" s="39">
        <f t="shared" si="148"/>
        <v>0.25254393393242841</v>
      </c>
      <c r="CX77" s="39">
        <f t="shared" si="149"/>
        <v>0.48424021398981187</v>
      </c>
      <c r="CY77" s="39">
        <f t="shared" si="150"/>
        <v>0.2632158520777601</v>
      </c>
      <c r="CZ77" s="39">
        <f t="shared" si="151"/>
        <v>0.76397754005748175</v>
      </c>
      <c r="DA77" s="39">
        <f t="shared" si="152"/>
        <v>0.22017156790377457</v>
      </c>
      <c r="DB77" s="39">
        <v>0.71100898367883103</v>
      </c>
      <c r="DC77" s="39">
        <v>0.27266965718564301</v>
      </c>
      <c r="DD77" s="39">
        <f t="shared" si="153"/>
        <v>0.96087925520705353</v>
      </c>
      <c r="DE77" t="b">
        <f t="shared" si="154"/>
        <v>1</v>
      </c>
      <c r="DF77">
        <f t="shared" si="155"/>
        <v>3</v>
      </c>
      <c r="DH77" s="14">
        <f t="shared" si="115"/>
        <v>852.16144645356087</v>
      </c>
      <c r="DI77" s="14">
        <f t="shared" si="116"/>
        <v>856.72757861530965</v>
      </c>
      <c r="DJ77" s="14">
        <f t="shared" si="117"/>
        <v>861.29371077705844</v>
      </c>
      <c r="DK77" s="14">
        <f t="shared" si="118"/>
        <v>865.85984293880722</v>
      </c>
      <c r="DL77" s="14"/>
      <c r="DM77" s="15">
        <f t="shared" si="119"/>
        <v>5.1130489242076891</v>
      </c>
      <c r="DN77" s="15">
        <f t="shared" si="120"/>
        <v>852.6776427822366</v>
      </c>
    </row>
    <row r="78" spans="1:118" x14ac:dyDescent="0.2">
      <c r="A78" t="s">
        <v>955</v>
      </c>
      <c r="B78">
        <v>15</v>
      </c>
      <c r="C78">
        <v>1.4750000332242053E-8</v>
      </c>
      <c r="D78">
        <v>1</v>
      </c>
      <c r="E78" s="8">
        <v>42.606998443603516</v>
      </c>
      <c r="F78" s="8">
        <v>1.9869999885559082</v>
      </c>
      <c r="G78" s="8">
        <v>9.4899997711181641</v>
      </c>
      <c r="H78" s="8">
        <v>15.647000312805176</v>
      </c>
      <c r="I78" s="8">
        <v>0.61699998378753662</v>
      </c>
      <c r="J78" s="8">
        <v>10.885000228881836</v>
      </c>
      <c r="K78" s="8">
        <v>10.866999626159668</v>
      </c>
      <c r="L78" s="8">
        <v>1.7109999656677246</v>
      </c>
      <c r="M78" s="8">
        <v>1.3179999589920044</v>
      </c>
      <c r="N78" s="8">
        <v>-0.26100000739097595</v>
      </c>
      <c r="O78" s="8">
        <v>7.6999999582767487E-2</v>
      </c>
      <c r="P78" s="8">
        <v>95.037986755371094</v>
      </c>
      <c r="Q78" s="8">
        <v>6.5785999298095703</v>
      </c>
      <c r="R78" s="8">
        <v>1.7272000312805176</v>
      </c>
      <c r="S78" s="8">
        <v>0.25960001349449158</v>
      </c>
      <c r="T78" s="8">
        <v>1.7978999614715576</v>
      </c>
      <c r="U78" s="8">
        <v>0.51239997148513794</v>
      </c>
      <c r="V78" s="8">
        <v>2.5053999423980713</v>
      </c>
      <c r="W78" s="8">
        <v>2.0204999446868896</v>
      </c>
      <c r="X78" s="8">
        <v>0.23070000112056732</v>
      </c>
      <c r="Y78" s="8">
        <v>8.0700002610683441E-2</v>
      </c>
      <c r="Z78" s="8">
        <v>-0.12780000269412994</v>
      </c>
      <c r="AA78" s="8">
        <v>2.0300000905990601E-2</v>
      </c>
      <c r="AB78">
        <v>23</v>
      </c>
      <c r="AD78" s="8">
        <f t="shared" si="136"/>
        <v>0.55356945688247383</v>
      </c>
      <c r="AE78" s="8">
        <f t="shared" si="137"/>
        <v>0.44643054311752617</v>
      </c>
      <c r="AF78" s="8"/>
      <c r="AG78" s="8"/>
      <c r="AH78" t="s">
        <v>837</v>
      </c>
      <c r="AI78" s="8">
        <v>1.9219999999999999</v>
      </c>
      <c r="AJ78" s="8">
        <v>97.10599798256159</v>
      </c>
      <c r="AK78" s="8"/>
      <c r="AL78" s="8">
        <v>6.5789999999999997</v>
      </c>
      <c r="AM78" s="8">
        <v>1.421</v>
      </c>
      <c r="AN78" s="8">
        <v>8</v>
      </c>
      <c r="AO78" s="8"/>
      <c r="AP78" s="8">
        <v>0.23100000000000001</v>
      </c>
      <c r="AQ78" s="8">
        <v>0.30599999999999999</v>
      </c>
      <c r="AR78" s="8" t="s">
        <v>19</v>
      </c>
      <c r="AS78" s="8">
        <v>1.958</v>
      </c>
      <c r="AT78" s="8">
        <v>2.5059999999999998</v>
      </c>
      <c r="AU78" s="8">
        <v>5.0009999999999994</v>
      </c>
      <c r="AV78" s="8"/>
      <c r="AW78" s="8">
        <v>8.1000000000000003E-2</v>
      </c>
      <c r="AX78" s="8">
        <v>6.3E-2</v>
      </c>
      <c r="AY78" s="8">
        <v>1.798</v>
      </c>
      <c r="AZ78" s="8">
        <v>5.8999999999999997E-2</v>
      </c>
      <c r="BA78" s="8">
        <v>2.0010000000000003</v>
      </c>
      <c r="BB78" s="8" t="s">
        <v>19</v>
      </c>
      <c r="BC78" s="8"/>
      <c r="BD78" s="8">
        <v>0.45300000000000001</v>
      </c>
      <c r="BE78" s="8">
        <v>0.26</v>
      </c>
      <c r="BF78" s="8">
        <v>0.71300000000000008</v>
      </c>
      <c r="BG78" s="8">
        <v>21.999999999999993</v>
      </c>
      <c r="BH78" s="8"/>
      <c r="BI78" s="8">
        <v>1.98</v>
      </c>
      <c r="BJ78" s="8">
        <v>0.02</v>
      </c>
      <c r="BK78" s="8"/>
      <c r="BL78" s="8">
        <v>2</v>
      </c>
      <c r="BM78" s="8">
        <v>15.715</v>
      </c>
      <c r="BN78" s="8"/>
      <c r="BO78">
        <f t="shared" si="95"/>
        <v>0.76800000000000002</v>
      </c>
      <c r="BP78" s="8">
        <f t="shared" si="96"/>
        <v>0.71300000000000008</v>
      </c>
      <c r="BR78" s="39">
        <f t="shared" si="97"/>
        <v>1.0181355392936684</v>
      </c>
      <c r="BS78" s="39">
        <f t="shared" si="98"/>
        <v>1.2159902720778235</v>
      </c>
      <c r="BT78" s="39">
        <f t="shared" si="99"/>
        <v>0.99986668444207438</v>
      </c>
      <c r="BU78" s="39">
        <f t="shared" si="100"/>
        <v>1.1123470522803114</v>
      </c>
      <c r="BV78" s="39">
        <v>1</v>
      </c>
      <c r="BW78" s="39">
        <f t="shared" si="101"/>
        <v>0.96318235901145477</v>
      </c>
      <c r="BX78" s="39">
        <f t="shared" si="102"/>
        <v>0.97053457128879683</v>
      </c>
      <c r="BY78" s="39">
        <f t="shared" si="103"/>
        <v>0.98135426489335531</v>
      </c>
      <c r="BZ78" s="39">
        <f t="shared" si="104"/>
        <v>0.66010836824778019</v>
      </c>
      <c r="CA78" s="39">
        <f t="shared" si="105"/>
        <v>0.95607608815898071</v>
      </c>
      <c r="CB78" s="39">
        <f t="shared" si="138"/>
        <v>0.99986668444207438</v>
      </c>
      <c r="CC78" s="39">
        <f t="shared" si="139"/>
        <v>0.98135426489335531</v>
      </c>
      <c r="CD78" s="39">
        <f t="shared" si="140"/>
        <v>0.9906104746677149</v>
      </c>
      <c r="CE78" s="39"/>
      <c r="CF78" s="39">
        <f t="shared" si="106"/>
        <v>6.5168299991176548</v>
      </c>
      <c r="CG78" s="39">
        <f t="shared" si="107"/>
        <v>1.7109824428328855</v>
      </c>
      <c r="CH78" s="39">
        <f t="shared" si="108"/>
        <v>0.25716249259152352</v>
      </c>
      <c r="CI78" s="39">
        <f t="shared" si="109"/>
        <v>1.7810185342384059</v>
      </c>
      <c r="CJ78" s="39">
        <f t="shared" si="110"/>
        <v>0.50758877897261612</v>
      </c>
      <c r="CK78" s="39">
        <f t="shared" si="111"/>
        <v>2.4818754261714191</v>
      </c>
      <c r="CL78" s="39">
        <f t="shared" si="112"/>
        <v>2.0015284092723715</v>
      </c>
      <c r="CM78" s="39">
        <f t="shared" si="113"/>
        <v>0.22853383761588755</v>
      </c>
      <c r="CN78" s="39">
        <f t="shared" si="114"/>
        <v>7.9942267891854962E-2</v>
      </c>
      <c r="CO78" s="39">
        <f t="shared" si="141"/>
        <v>15.56546218870462</v>
      </c>
      <c r="CP78" s="39"/>
      <c r="CQ78" s="39">
        <f t="shared" si="142"/>
        <v>0.43191816528511451</v>
      </c>
      <c r="CR78" s="39">
        <f t="shared" si="143"/>
        <v>1.569610243987257</v>
      </c>
      <c r="CS78" s="39">
        <f t="shared" si="144"/>
        <v>1.9692382902073646E-2</v>
      </c>
      <c r="CT78" s="39">
        <f t="shared" si="145"/>
        <v>0.6292074997794137</v>
      </c>
      <c r="CU78" s="39">
        <f t="shared" si="146"/>
        <v>0.3707925002205863</v>
      </c>
      <c r="CV78" s="39">
        <f t="shared" si="147"/>
        <v>0.11390622097527014</v>
      </c>
      <c r="CW78" s="39">
        <f t="shared" si="148"/>
        <v>0.25716249259152352</v>
      </c>
      <c r="CX78" s="39">
        <f t="shared" si="149"/>
        <v>0.43453781129538083</v>
      </c>
      <c r="CY78" s="39">
        <f t="shared" si="150"/>
        <v>0.30829969611309593</v>
      </c>
      <c r="CZ78" s="39">
        <f t="shared" si="151"/>
        <v>0.73635941906265512</v>
      </c>
      <c r="DA78" s="39">
        <f t="shared" si="152"/>
        <v>0.25379438948630806</v>
      </c>
      <c r="DB78" s="39">
        <v>0.71100898367883103</v>
      </c>
      <c r="DC78" s="39">
        <v>0.27266965718564301</v>
      </c>
      <c r="DD78" s="39">
        <f t="shared" si="153"/>
        <v>0.79655596214305024</v>
      </c>
      <c r="DE78" t="b">
        <f t="shared" si="154"/>
        <v>1</v>
      </c>
      <c r="DF78">
        <f t="shared" si="155"/>
        <v>3</v>
      </c>
      <c r="DH78" s="14">
        <f t="shared" si="115"/>
        <v>861.73948033198542</v>
      </c>
      <c r="DI78" s="14">
        <f t="shared" si="116"/>
        <v>866.30064477812027</v>
      </c>
      <c r="DJ78" s="14">
        <f t="shared" si="117"/>
        <v>870.86180922425513</v>
      </c>
      <c r="DK78" s="14">
        <f t="shared" si="118"/>
        <v>875.42297367039021</v>
      </c>
      <c r="DL78" s="14"/>
      <c r="DM78" s="15">
        <f t="shared" si="119"/>
        <v>5.1578161573410046</v>
      </c>
      <c r="DN78" s="15">
        <f t="shared" si="120"/>
        <v>862.45930577787465</v>
      </c>
    </row>
    <row r="79" spans="1:118" x14ac:dyDescent="0.2">
      <c r="A79" t="s">
        <v>957</v>
      </c>
      <c r="B79">
        <v>15</v>
      </c>
      <c r="C79">
        <v>1.4750000332242053E-8</v>
      </c>
      <c r="D79">
        <v>1</v>
      </c>
      <c r="E79" s="8">
        <v>42.956001281738281</v>
      </c>
      <c r="F79" s="8">
        <v>1.934999942779541</v>
      </c>
      <c r="G79" s="8">
        <v>9.2729997634887695</v>
      </c>
      <c r="H79" s="8">
        <v>15.699999809265137</v>
      </c>
      <c r="I79" s="8">
        <v>0.60799998044967651</v>
      </c>
      <c r="J79" s="8">
        <v>11.069999694824219</v>
      </c>
      <c r="K79" s="8">
        <v>11.116000175476074</v>
      </c>
      <c r="L79" s="8">
        <v>1.4819999933242798</v>
      </c>
      <c r="M79" s="8">
        <v>1.2699999809265137</v>
      </c>
      <c r="N79" s="8">
        <v>-0.28400000929832458</v>
      </c>
      <c r="O79" s="8">
        <v>7.9000003635883331E-2</v>
      </c>
      <c r="P79" s="8">
        <v>95.306999206542969</v>
      </c>
      <c r="Q79" s="8">
        <v>6.6076998710632324</v>
      </c>
      <c r="R79" s="8">
        <v>1.6813000440597534</v>
      </c>
      <c r="S79" s="8">
        <v>0.24909999966621399</v>
      </c>
      <c r="T79" s="8">
        <v>1.8322000503540039</v>
      </c>
      <c r="U79" s="8">
        <v>0.44200000166893005</v>
      </c>
      <c r="V79" s="8">
        <v>2.5383000373840332</v>
      </c>
      <c r="W79" s="8">
        <v>2.0197999477386475</v>
      </c>
      <c r="X79" s="8">
        <v>0.22390000522136688</v>
      </c>
      <c r="Y79" s="8">
        <v>7.9199999570846558E-2</v>
      </c>
      <c r="Z79" s="8">
        <v>-0.13899999856948853</v>
      </c>
      <c r="AA79" s="8">
        <v>2.0600000396370888E-2</v>
      </c>
      <c r="AB79">
        <v>23</v>
      </c>
      <c r="AD79" s="8">
        <f t="shared" si="136"/>
        <v>0.55687677884839448</v>
      </c>
      <c r="AE79" s="8">
        <f t="shared" si="137"/>
        <v>0.44312322115160552</v>
      </c>
      <c r="AF79" s="8"/>
      <c r="AG79" s="8"/>
      <c r="AH79" t="s">
        <v>837</v>
      </c>
      <c r="AI79" s="8">
        <v>1.929</v>
      </c>
      <c r="AJ79" s="8">
        <v>97.399000836193565</v>
      </c>
      <c r="AK79" s="8"/>
      <c r="AL79" s="8">
        <v>6.6079999999999997</v>
      </c>
      <c r="AM79" s="8">
        <v>1.3919999999999999</v>
      </c>
      <c r="AN79" s="8">
        <v>8</v>
      </c>
      <c r="AO79" s="8"/>
      <c r="AP79" s="8">
        <v>0.224</v>
      </c>
      <c r="AQ79" s="8">
        <v>0.28899999999999998</v>
      </c>
      <c r="AR79" s="8" t="s">
        <v>19</v>
      </c>
      <c r="AS79" s="8">
        <v>1.9490000000000001</v>
      </c>
      <c r="AT79" s="8">
        <v>2.5390000000000001</v>
      </c>
      <c r="AU79" s="8">
        <v>5.0010000000000003</v>
      </c>
      <c r="AV79" s="8"/>
      <c r="AW79" s="8">
        <v>7.9000000000000001E-2</v>
      </c>
      <c r="AX79" s="8">
        <v>7.0999999999999994E-2</v>
      </c>
      <c r="AY79" s="8">
        <v>1.8320000000000001</v>
      </c>
      <c r="AZ79" s="8">
        <v>1.7999999999999999E-2</v>
      </c>
      <c r="BA79" s="8">
        <v>2</v>
      </c>
      <c r="BB79" s="8" t="s">
        <v>19</v>
      </c>
      <c r="BC79" s="8"/>
      <c r="BD79" s="8">
        <v>0.42399999999999999</v>
      </c>
      <c r="BE79" s="8">
        <v>0.249</v>
      </c>
      <c r="BF79" s="8">
        <v>0.67300000000000004</v>
      </c>
      <c r="BG79" s="8">
        <v>22</v>
      </c>
      <c r="BH79" s="8"/>
      <c r="BI79" s="8">
        <v>1.9790000000000001</v>
      </c>
      <c r="BJ79" s="8">
        <v>2.1000000000000001E-2</v>
      </c>
      <c r="BK79" s="8"/>
      <c r="BL79" s="8">
        <v>2</v>
      </c>
      <c r="BM79" s="8">
        <v>15.674000000000001</v>
      </c>
      <c r="BN79" s="8"/>
      <c r="BO79">
        <f t="shared" si="95"/>
        <v>0.73699999999999999</v>
      </c>
      <c r="BP79" s="8">
        <f t="shared" si="96"/>
        <v>0.67300000000000004</v>
      </c>
      <c r="BR79" s="39">
        <f t="shared" si="97"/>
        <v>1.0207987750414698</v>
      </c>
      <c r="BS79" s="39">
        <f t="shared" si="98"/>
        <v>1.2106537530266344</v>
      </c>
      <c r="BT79" s="39">
        <f t="shared" si="99"/>
        <v>0.99993333777748139</v>
      </c>
      <c r="BU79" s="39">
        <f t="shared" si="100"/>
        <v>1.0917030567685588</v>
      </c>
      <c r="BV79" s="39">
        <v>1</v>
      </c>
      <c r="BW79" s="39">
        <f t="shared" si="101"/>
        <v>0.96513452550581935</v>
      </c>
      <c r="BX79" s="39">
        <f t="shared" si="102"/>
        <v>0.97245363014835795</v>
      </c>
      <c r="BY79" s="39">
        <f t="shared" si="103"/>
        <v>0.9809363798659968</v>
      </c>
      <c r="BZ79" s="39">
        <f t="shared" si="104"/>
        <v>0.66039414620400172</v>
      </c>
      <c r="CA79" s="39">
        <f t="shared" si="105"/>
        <v>0.95609130548394239</v>
      </c>
      <c r="CB79" s="39">
        <f t="shared" si="138"/>
        <v>0.99993333777748139</v>
      </c>
      <c r="CC79" s="39">
        <f t="shared" si="139"/>
        <v>0.9809363798659968</v>
      </c>
      <c r="CD79" s="39">
        <f t="shared" si="140"/>
        <v>0.99043485882173909</v>
      </c>
      <c r="CE79" s="39"/>
      <c r="CF79" s="39">
        <f t="shared" si="106"/>
        <v>6.5444962889329359</v>
      </c>
      <c r="CG79" s="39">
        <f t="shared" si="107"/>
        <v>1.6652181717753056</v>
      </c>
      <c r="CH79" s="39">
        <f t="shared" si="108"/>
        <v>0.24671732300190191</v>
      </c>
      <c r="CI79" s="39">
        <f t="shared" si="109"/>
        <v>1.8146747982055511</v>
      </c>
      <c r="CJ79" s="39">
        <f t="shared" si="110"/>
        <v>0.43777220925217519</v>
      </c>
      <c r="CK79" s="39">
        <f t="shared" si="111"/>
        <v>2.51402083917367</v>
      </c>
      <c r="CL79" s="39">
        <f t="shared" si="112"/>
        <v>2.0004802760866833</v>
      </c>
      <c r="CM79" s="39">
        <f t="shared" si="113"/>
        <v>0.22175837006161114</v>
      </c>
      <c r="CN79" s="39">
        <f t="shared" si="114"/>
        <v>7.8442440393633212E-2</v>
      </c>
      <c r="CO79" s="39">
        <f t="shared" si="141"/>
        <v>15.523580716883467</v>
      </c>
      <c r="CP79" s="39"/>
      <c r="CQ79" s="39">
        <f t="shared" si="142"/>
        <v>0.43999649420000164</v>
      </c>
      <c r="CR79" s="39">
        <f t="shared" si="143"/>
        <v>1.5604837818866817</v>
      </c>
      <c r="CS79" s="39">
        <f t="shared" si="144"/>
        <v>2.4416386423839143E-2</v>
      </c>
      <c r="CT79" s="39">
        <f t="shared" si="145"/>
        <v>0.63612407223323397</v>
      </c>
      <c r="CU79" s="39">
        <f t="shared" si="146"/>
        <v>0.36387592776676603</v>
      </c>
      <c r="CV79" s="39">
        <f t="shared" si="147"/>
        <v>0.10485723035412065</v>
      </c>
      <c r="CW79" s="39">
        <f t="shared" si="148"/>
        <v>0.24671732300190191</v>
      </c>
      <c r="CX79" s="39">
        <f t="shared" si="149"/>
        <v>0.47641928311653281</v>
      </c>
      <c r="CY79" s="39">
        <f t="shared" si="150"/>
        <v>0.27686339388156522</v>
      </c>
      <c r="CZ79" s="39">
        <f t="shared" si="151"/>
        <v>0.76890570216199283</v>
      </c>
      <c r="DA79" s="39">
        <f t="shared" si="152"/>
        <v>0.2188861046260876</v>
      </c>
      <c r="DB79" s="39">
        <v>0.71100898367883103</v>
      </c>
      <c r="DC79" s="39">
        <v>0.27266965718564301</v>
      </c>
      <c r="DD79" s="39">
        <f t="shared" si="153"/>
        <v>0.99354812487322552</v>
      </c>
      <c r="DE79" t="b">
        <f t="shared" si="154"/>
        <v>1</v>
      </c>
      <c r="DF79">
        <f t="shared" si="155"/>
        <v>3</v>
      </c>
      <c r="DH79" s="14">
        <f t="shared" si="115"/>
        <v>854.05737187698867</v>
      </c>
      <c r="DI79" s="14">
        <f t="shared" si="116"/>
        <v>858.30264080769041</v>
      </c>
      <c r="DJ79" s="14">
        <f t="shared" si="117"/>
        <v>862.54790973839192</v>
      </c>
      <c r="DK79" s="14">
        <f t="shared" si="118"/>
        <v>866.79317866909389</v>
      </c>
      <c r="DL79" s="14"/>
      <c r="DM79" s="15">
        <f t="shared" si="119"/>
        <v>4.926939221620561</v>
      </c>
      <c r="DN79" s="15">
        <f t="shared" si="120"/>
        <v>853.74720922448171</v>
      </c>
    </row>
    <row r="80" spans="1:118" x14ac:dyDescent="0.2">
      <c r="A80" t="s">
        <v>959</v>
      </c>
      <c r="B80">
        <v>15</v>
      </c>
      <c r="C80">
        <v>1.4750000332242053E-8</v>
      </c>
      <c r="D80">
        <v>1</v>
      </c>
      <c r="E80" s="8">
        <v>43.424999237060547</v>
      </c>
      <c r="F80" s="8">
        <v>1.6430000066757202</v>
      </c>
      <c r="G80" s="8">
        <v>9.4189996719360352</v>
      </c>
      <c r="H80" s="8">
        <v>15.760000228881836</v>
      </c>
      <c r="I80" s="8">
        <v>0.50400000810623169</v>
      </c>
      <c r="J80" s="8">
        <v>11.045999526977539</v>
      </c>
      <c r="K80" s="8">
        <v>11.253999710083008</v>
      </c>
      <c r="L80" s="8">
        <v>1.2769999504089355</v>
      </c>
      <c r="M80" s="8">
        <v>1.2380000352859497</v>
      </c>
      <c r="N80" s="8">
        <v>-0.31499999761581421</v>
      </c>
      <c r="O80" s="8">
        <v>8.9000001549720764E-2</v>
      </c>
      <c r="P80" s="8">
        <v>95.452987670898438</v>
      </c>
      <c r="Q80" s="8">
        <v>6.652400016784668</v>
      </c>
      <c r="R80" s="8">
        <v>1.7007999420166016</v>
      </c>
      <c r="S80" s="8">
        <v>0.24199999868869781</v>
      </c>
      <c r="T80" s="8">
        <v>1.8473000526428223</v>
      </c>
      <c r="U80" s="8">
        <v>0.37940001487731934</v>
      </c>
      <c r="V80" s="8">
        <v>2.5225999355316162</v>
      </c>
      <c r="W80" s="8">
        <v>2.0192000865936279</v>
      </c>
      <c r="X80" s="8">
        <v>0.18930000066757202</v>
      </c>
      <c r="Y80" s="8">
        <v>6.5399996936321259E-2</v>
      </c>
      <c r="Z80" s="8">
        <v>-0.15360000729560852</v>
      </c>
      <c r="AA80" s="8">
        <v>2.3099999874830246E-2</v>
      </c>
      <c r="AB80">
        <v>23</v>
      </c>
      <c r="AD80" s="8">
        <f t="shared" si="136"/>
        <v>0.55541853961927989</v>
      </c>
      <c r="AE80" s="8">
        <f t="shared" si="137"/>
        <v>0.44458146038072011</v>
      </c>
      <c r="AF80" s="8"/>
      <c r="AG80" s="8"/>
      <c r="AH80" t="s">
        <v>837</v>
      </c>
      <c r="AI80" s="8">
        <v>1.9350000000000001</v>
      </c>
      <c r="AJ80" s="8">
        <v>97.574998139977453</v>
      </c>
      <c r="AK80" s="8"/>
      <c r="AL80" s="8">
        <v>6.6529999999999996</v>
      </c>
      <c r="AM80" s="8">
        <v>1.347</v>
      </c>
      <c r="AN80" s="8">
        <v>8</v>
      </c>
      <c r="AO80" s="8"/>
      <c r="AP80" s="8">
        <v>0.189</v>
      </c>
      <c r="AQ80" s="8">
        <v>0.35299999999999998</v>
      </c>
      <c r="AR80" s="8" t="s">
        <v>19</v>
      </c>
      <c r="AS80" s="8">
        <v>1.9350000000000001</v>
      </c>
      <c r="AT80" s="8">
        <v>2.5230000000000001</v>
      </c>
      <c r="AU80" s="8">
        <v>5</v>
      </c>
      <c r="AV80" s="8"/>
      <c r="AW80" s="8">
        <v>6.5000000000000002E-2</v>
      </c>
      <c r="AX80" s="8">
        <v>8.4000000000000005E-2</v>
      </c>
      <c r="AY80" s="8">
        <v>1.847</v>
      </c>
      <c r="AZ80" s="8">
        <v>3.0000000000000001E-3</v>
      </c>
      <c r="BA80" s="8">
        <v>1.9989999999999999</v>
      </c>
      <c r="BB80" s="8" t="s">
        <v>19</v>
      </c>
      <c r="BC80" s="8"/>
      <c r="BD80" s="8">
        <v>0.376</v>
      </c>
      <c r="BE80" s="8">
        <v>0.24199999999999999</v>
      </c>
      <c r="BF80" s="8">
        <v>0.61799999999999999</v>
      </c>
      <c r="BG80" s="8">
        <v>22</v>
      </c>
      <c r="BH80" s="8"/>
      <c r="BI80" s="8">
        <v>1.9770000000000001</v>
      </c>
      <c r="BJ80" s="8">
        <v>2.3E-2</v>
      </c>
      <c r="BK80" s="8"/>
      <c r="BL80" s="8">
        <v>2</v>
      </c>
      <c r="BM80" s="8">
        <v>15.617000000000001</v>
      </c>
      <c r="BN80" s="8"/>
      <c r="BO80">
        <f t="shared" si="95"/>
        <v>0.73099999999999998</v>
      </c>
      <c r="BP80" s="8">
        <f t="shared" si="96"/>
        <v>0.61799999999999999</v>
      </c>
      <c r="BR80" s="39">
        <f t="shared" si="97"/>
        <v>1.0245245565729653</v>
      </c>
      <c r="BS80" s="39">
        <f t="shared" si="98"/>
        <v>1.2024650533593868</v>
      </c>
      <c r="BT80" s="39">
        <f t="shared" si="99"/>
        <v>1.0000666711114072</v>
      </c>
      <c r="BU80" s="39">
        <f t="shared" si="100"/>
        <v>1.0828370330265296</v>
      </c>
      <c r="BV80" s="39">
        <v>1</v>
      </c>
      <c r="BW80" s="39">
        <f t="shared" si="101"/>
        <v>0.95771680786485613</v>
      </c>
      <c r="BX80" s="39">
        <f t="shared" si="102"/>
        <v>0.97560975601435318</v>
      </c>
      <c r="BY80" s="39">
        <f t="shared" si="103"/>
        <v>0.98111543431154702</v>
      </c>
      <c r="BZ80" s="39">
        <f t="shared" si="104"/>
        <v>0.66003575242704338</v>
      </c>
      <c r="CA80" s="39">
        <f t="shared" si="105"/>
        <v>0.95610434594361682</v>
      </c>
      <c r="CB80" s="39">
        <f t="shared" si="138"/>
        <v>1</v>
      </c>
      <c r="CC80" s="39">
        <f t="shared" si="139"/>
        <v>0.98111543431154702</v>
      </c>
      <c r="CD80" s="39">
        <f t="shared" si="140"/>
        <v>0.99055771715577356</v>
      </c>
      <c r="CE80" s="39"/>
      <c r="CF80" s="39">
        <f t="shared" si="106"/>
        <v>6.5895861742332507</v>
      </c>
      <c r="CG80" s="39">
        <f t="shared" si="107"/>
        <v>1.684740507902637</v>
      </c>
      <c r="CH80" s="39">
        <f t="shared" si="108"/>
        <v>0.23971496625277669</v>
      </c>
      <c r="CI80" s="39">
        <f t="shared" si="109"/>
        <v>1.8298573230476143</v>
      </c>
      <c r="CJ80" s="39">
        <f t="shared" si="110"/>
        <v>0.37581761262574398</v>
      </c>
      <c r="CK80" s="39">
        <f t="shared" si="111"/>
        <v>2.4987808334374995</v>
      </c>
      <c r="CL80" s="39">
        <f t="shared" si="112"/>
        <v>2.0001342282569246</v>
      </c>
      <c r="CM80" s="39">
        <f t="shared" si="113"/>
        <v>0.18751257651885656</v>
      </c>
      <c r="CN80" s="39">
        <f t="shared" si="114"/>
        <v>6.4782471667236968E-2</v>
      </c>
      <c r="CO80" s="39">
        <f t="shared" si="141"/>
        <v>15.470926693942539</v>
      </c>
      <c r="CP80" s="39"/>
      <c r="CQ80" s="39">
        <f t="shared" si="142"/>
        <v>0.43434501083441601</v>
      </c>
      <c r="CR80" s="39">
        <f t="shared" si="143"/>
        <v>1.5657892174225085</v>
      </c>
      <c r="CS80" s="39">
        <f t="shared" si="144"/>
        <v>2.5536792016408683E-2</v>
      </c>
      <c r="CT80" s="39">
        <f t="shared" si="145"/>
        <v>0.64739654355831266</v>
      </c>
      <c r="CU80" s="39">
        <f t="shared" si="146"/>
        <v>0.35260345644168734</v>
      </c>
      <c r="CV80" s="39">
        <f t="shared" si="147"/>
        <v>0.13716334106794381</v>
      </c>
      <c r="CW80" s="39">
        <f t="shared" si="148"/>
        <v>0.23971496625277669</v>
      </c>
      <c r="CX80" s="39">
        <f t="shared" si="149"/>
        <v>0.52907330605745617</v>
      </c>
      <c r="CY80" s="39">
        <f t="shared" si="150"/>
        <v>0.23121172768976717</v>
      </c>
      <c r="CZ80" s="39">
        <f t="shared" si="151"/>
        <v>0.79932279767892367</v>
      </c>
      <c r="DA80" s="39">
        <f t="shared" si="152"/>
        <v>0.18790880631287199</v>
      </c>
      <c r="DB80" s="39">
        <v>0.71100898367883103</v>
      </c>
      <c r="DC80" s="39">
        <v>0.27266965718564301</v>
      </c>
      <c r="DD80" s="39">
        <f t="shared" si="153"/>
        <v>1.2635847952781321</v>
      </c>
      <c r="DE80" t="b">
        <f t="shared" si="154"/>
        <v>1</v>
      </c>
      <c r="DF80">
        <f t="shared" si="155"/>
        <v>3</v>
      </c>
      <c r="DH80" s="14">
        <f t="shared" si="115"/>
        <v>811.34021249478894</v>
      </c>
      <c r="DI80" s="14">
        <f t="shared" si="116"/>
        <v>816.96109126548538</v>
      </c>
      <c r="DJ80" s="14">
        <f t="shared" si="117"/>
        <v>822.58197003618159</v>
      </c>
      <c r="DK80" s="14">
        <f t="shared" si="118"/>
        <v>828.2028488068778</v>
      </c>
      <c r="DL80" s="14"/>
      <c r="DM80" s="15">
        <f t="shared" si="119"/>
        <v>5.0250237083435074</v>
      </c>
      <c r="DN80" s="15">
        <f t="shared" si="120"/>
        <v>811.48086772578097</v>
      </c>
    </row>
    <row r="81" spans="1:118" x14ac:dyDescent="0.2">
      <c r="A81" t="s">
        <v>961</v>
      </c>
      <c r="B81">
        <v>15</v>
      </c>
      <c r="C81">
        <v>1.4750000332242053E-8</v>
      </c>
      <c r="D81">
        <v>1</v>
      </c>
      <c r="E81" s="8">
        <v>42.840999603271484</v>
      </c>
      <c r="F81" s="8">
        <v>1.6299999952316284</v>
      </c>
      <c r="G81" s="8">
        <v>9.5889997482299805</v>
      </c>
      <c r="H81" s="8">
        <v>16.009000778198242</v>
      </c>
      <c r="I81" s="8">
        <v>0.53600001335144043</v>
      </c>
      <c r="J81" s="8">
        <v>10.833999633789062</v>
      </c>
      <c r="K81" s="8">
        <v>11.11299991607666</v>
      </c>
      <c r="L81" s="8">
        <v>1.5410000085830688</v>
      </c>
      <c r="M81" s="8">
        <v>1.2829999923706055</v>
      </c>
      <c r="N81" s="8">
        <v>-0.34099999070167542</v>
      </c>
      <c r="O81" s="8">
        <v>7.9000003635883331E-2</v>
      </c>
      <c r="P81" s="8">
        <v>95.240013122558594</v>
      </c>
      <c r="Q81" s="8">
        <v>6.5996999740600586</v>
      </c>
      <c r="R81" s="8">
        <v>1.7410999536514282</v>
      </c>
      <c r="S81" s="8">
        <v>0.25220000743865967</v>
      </c>
      <c r="T81" s="8">
        <v>1.8344999551773071</v>
      </c>
      <c r="U81" s="8">
        <v>0.46029999852180481</v>
      </c>
      <c r="V81" s="8">
        <v>2.4879999160766602</v>
      </c>
      <c r="W81" s="8">
        <v>2.0625</v>
      </c>
      <c r="X81" s="8">
        <v>0.18889999389648438</v>
      </c>
      <c r="Y81" s="8">
        <v>6.9899998605251312E-2</v>
      </c>
      <c r="Z81" s="8">
        <v>-0.16709999740123749</v>
      </c>
      <c r="AA81" s="8">
        <v>2.0600000396370888E-2</v>
      </c>
      <c r="AB81">
        <v>23</v>
      </c>
      <c r="AD81" s="8">
        <f t="shared" si="136"/>
        <v>0.54675309569541941</v>
      </c>
      <c r="AE81" s="8">
        <f t="shared" si="137"/>
        <v>0.45324690430458059</v>
      </c>
      <c r="AF81" s="8"/>
      <c r="AG81" s="8"/>
      <c r="AH81" t="s">
        <v>837</v>
      </c>
      <c r="AI81" s="8">
        <v>1.9259999999999999</v>
      </c>
      <c r="AJ81" s="8">
        <v>97.364998901188386</v>
      </c>
      <c r="AK81" s="8"/>
      <c r="AL81" s="8">
        <v>6.6</v>
      </c>
      <c r="AM81" s="8">
        <v>1.4</v>
      </c>
      <c r="AN81" s="8">
        <v>8</v>
      </c>
      <c r="AO81" s="8"/>
      <c r="AP81" s="8">
        <v>0.189</v>
      </c>
      <c r="AQ81" s="8">
        <v>0.34100000000000003</v>
      </c>
      <c r="AR81" s="8" t="s">
        <v>19</v>
      </c>
      <c r="AS81" s="8">
        <v>1.982</v>
      </c>
      <c r="AT81" s="8">
        <v>2.488</v>
      </c>
      <c r="AU81" s="8">
        <v>5</v>
      </c>
      <c r="AV81" s="8"/>
      <c r="AW81" s="8">
        <v>7.0000000000000007E-2</v>
      </c>
      <c r="AX81" s="8">
        <v>0.08</v>
      </c>
      <c r="AY81" s="8">
        <v>1.8340000000000001</v>
      </c>
      <c r="AZ81" s="8">
        <v>1.4999999999999999E-2</v>
      </c>
      <c r="BA81" s="8">
        <v>1.9989999999999999</v>
      </c>
      <c r="BB81" s="8" t="s">
        <v>19</v>
      </c>
      <c r="BC81" s="8"/>
      <c r="BD81" s="8">
        <v>0.44500000000000001</v>
      </c>
      <c r="BE81" s="8">
        <v>0.252</v>
      </c>
      <c r="BF81" s="8">
        <v>0.69700000000000006</v>
      </c>
      <c r="BG81" s="8">
        <v>21.999999999999996</v>
      </c>
      <c r="BH81" s="8"/>
      <c r="BI81" s="8">
        <v>1.9790000000000001</v>
      </c>
      <c r="BJ81" s="8">
        <v>2.1000000000000001E-2</v>
      </c>
      <c r="BK81" s="8"/>
      <c r="BL81" s="8">
        <v>2</v>
      </c>
      <c r="BM81" s="8">
        <v>15.696000000000002</v>
      </c>
      <c r="BN81" s="8"/>
      <c r="BO81">
        <f t="shared" si="95"/>
        <v>0.71900000000000008</v>
      </c>
      <c r="BP81" s="8">
        <f t="shared" si="96"/>
        <v>0.69700000000000006</v>
      </c>
      <c r="BR81" s="39">
        <f t="shared" si="97"/>
        <v>1.019367991845056</v>
      </c>
      <c r="BS81" s="39">
        <f t="shared" si="98"/>
        <v>1.2121212121212122</v>
      </c>
      <c r="BT81" s="39">
        <f t="shared" si="99"/>
        <v>1.0000666711114075</v>
      </c>
      <c r="BU81" s="39">
        <f t="shared" si="100"/>
        <v>1.0905125408942202</v>
      </c>
      <c r="BV81" s="39">
        <v>1</v>
      </c>
      <c r="BW81" s="39">
        <f t="shared" si="101"/>
        <v>0.95914061832616171</v>
      </c>
      <c r="BX81" s="39">
        <f t="shared" si="102"/>
        <v>0.97126354959432892</v>
      </c>
      <c r="BY81" s="39">
        <f t="shared" si="103"/>
        <v>0.98106319582277712</v>
      </c>
      <c r="BZ81" s="39">
        <f t="shared" si="104"/>
        <v>0.66019068602529796</v>
      </c>
      <c r="CA81" s="39">
        <f t="shared" si="105"/>
        <v>0.95516304347826086</v>
      </c>
      <c r="CB81" s="39">
        <f t="shared" si="138"/>
        <v>1</v>
      </c>
      <c r="CC81" s="39">
        <f t="shared" si="139"/>
        <v>0.98106319582277712</v>
      </c>
      <c r="CD81" s="39">
        <f t="shared" si="140"/>
        <v>0.99053159791138856</v>
      </c>
      <c r="CE81" s="39"/>
      <c r="CF81" s="39">
        <f t="shared" si="106"/>
        <v>6.5372113610414591</v>
      </c>
      <c r="CG81" s="39">
        <f t="shared" si="107"/>
        <v>1.7246145192137938</v>
      </c>
      <c r="CH81" s="39">
        <f t="shared" si="108"/>
        <v>0.24981207636147965</v>
      </c>
      <c r="CI81" s="39">
        <f t="shared" si="109"/>
        <v>1.8171301719701487</v>
      </c>
      <c r="CJ81" s="39">
        <f t="shared" si="110"/>
        <v>0.45594169305441312</v>
      </c>
      <c r="CK81" s="39">
        <f t="shared" si="111"/>
        <v>2.4644425324748149</v>
      </c>
      <c r="CL81" s="39">
        <f t="shared" si="112"/>
        <v>2.0429714206922389</v>
      </c>
      <c r="CM81" s="39">
        <f t="shared" si="113"/>
        <v>0.18711141279973623</v>
      </c>
      <c r="CN81" s="39">
        <f t="shared" si="114"/>
        <v>6.9238157312463411E-2</v>
      </c>
      <c r="CO81" s="39">
        <f t="shared" si="141"/>
        <v>15.548473344920549</v>
      </c>
      <c r="CP81" s="39"/>
      <c r="CQ81" s="39">
        <f t="shared" si="142"/>
        <v>0.43554649607612617</v>
      </c>
      <c r="CR81" s="39">
        <f t="shared" si="143"/>
        <v>1.6074249246161127</v>
      </c>
      <c r="CS81" s="39">
        <f t="shared" si="144"/>
        <v>2.5589403534507227E-2</v>
      </c>
      <c r="CT81" s="39">
        <f t="shared" si="145"/>
        <v>0.63430284026036476</v>
      </c>
      <c r="CU81" s="39">
        <f t="shared" si="146"/>
        <v>0.36569715973963524</v>
      </c>
      <c r="CV81" s="39">
        <f t="shared" si="147"/>
        <v>0.13091294012762678</v>
      </c>
      <c r="CW81" s="39">
        <f t="shared" si="148"/>
        <v>0.24981207636147965</v>
      </c>
      <c r="CX81" s="39">
        <f t="shared" si="149"/>
        <v>0.45152665507945144</v>
      </c>
      <c r="CY81" s="39">
        <f t="shared" si="150"/>
        <v>0.29866126855906927</v>
      </c>
      <c r="CZ81" s="39">
        <f t="shared" si="151"/>
        <v>0.75923445170553983</v>
      </c>
      <c r="DA81" s="39">
        <f t="shared" si="152"/>
        <v>0.22797084652720656</v>
      </c>
      <c r="DB81" s="39">
        <v>0.71100898367883103</v>
      </c>
      <c r="DC81" s="39">
        <v>0.27266965718564301</v>
      </c>
      <c r="DD81" s="39">
        <f t="shared" si="153"/>
        <v>0.93458149547641123</v>
      </c>
      <c r="DE81" t="b">
        <f t="shared" si="154"/>
        <v>1</v>
      </c>
      <c r="DF81">
        <f t="shared" si="155"/>
        <v>3</v>
      </c>
      <c r="DH81" s="14">
        <f t="shared" si="115"/>
        <v>841.1148323929732</v>
      </c>
      <c r="DI81" s="14">
        <f t="shared" si="116"/>
        <v>846.39881167450687</v>
      </c>
      <c r="DJ81" s="14">
        <f t="shared" si="117"/>
        <v>851.68279095604078</v>
      </c>
      <c r="DK81" s="14">
        <f t="shared" si="118"/>
        <v>856.96677023757468</v>
      </c>
      <c r="DL81" s="14"/>
      <c r="DM81" s="15">
        <f t="shared" si="119"/>
        <v>5.2277327668666853</v>
      </c>
      <c r="DN81" s="15">
        <f t="shared" si="120"/>
        <v>842.31816761482321</v>
      </c>
    </row>
    <row r="82" spans="1:118" x14ac:dyDescent="0.2">
      <c r="A82" t="s">
        <v>963</v>
      </c>
      <c r="B82">
        <v>15</v>
      </c>
      <c r="C82">
        <v>1.4740000331414649E-8</v>
      </c>
      <c r="D82">
        <v>1</v>
      </c>
      <c r="E82" s="8">
        <v>42.622001647949219</v>
      </c>
      <c r="F82" s="8">
        <v>1.8730000257492065</v>
      </c>
      <c r="G82" s="8">
        <v>9.7589998245239258</v>
      </c>
      <c r="H82" s="8">
        <v>16.01300048828125</v>
      </c>
      <c r="I82" s="8">
        <v>0.55500000715255737</v>
      </c>
      <c r="J82" s="8">
        <v>10.609999656677246</v>
      </c>
      <c r="K82" s="8">
        <v>10.890999794006348</v>
      </c>
      <c r="L82" s="8">
        <v>1.6019999980926514</v>
      </c>
      <c r="M82" s="8">
        <v>1.2879999876022339</v>
      </c>
      <c r="N82" s="8">
        <v>-0.2800000011920929</v>
      </c>
      <c r="O82" s="8">
        <v>7.2999998927116394E-2</v>
      </c>
      <c r="P82" s="8">
        <v>95.108009338378906</v>
      </c>
      <c r="Q82" s="8">
        <v>6.5774998664855957</v>
      </c>
      <c r="R82" s="8">
        <v>1.7752000093460083</v>
      </c>
      <c r="S82" s="8">
        <v>0.25360000133514404</v>
      </c>
      <c r="T82" s="8">
        <v>1.8008999824523926</v>
      </c>
      <c r="U82" s="8">
        <v>0.47949999570846558</v>
      </c>
      <c r="V82" s="8">
        <v>2.4407999515533447</v>
      </c>
      <c r="W82" s="8">
        <v>2.0666000843048096</v>
      </c>
      <c r="X82" s="8">
        <v>0.21739999949932098</v>
      </c>
      <c r="Y82" s="8">
        <v>7.2499997913837433E-2</v>
      </c>
      <c r="Z82" s="8">
        <v>-0.13740000128746033</v>
      </c>
      <c r="AA82" s="8">
        <v>1.9300000742077827E-2</v>
      </c>
      <c r="AB82">
        <v>23</v>
      </c>
      <c r="AD82" s="8">
        <f t="shared" si="136"/>
        <v>0.54150950262586273</v>
      </c>
      <c r="AE82" s="8">
        <f t="shared" si="137"/>
        <v>0.45849049737413727</v>
      </c>
      <c r="AF82" s="8"/>
      <c r="AG82" s="8"/>
      <c r="AH82" t="s">
        <v>837</v>
      </c>
      <c r="AI82" s="8">
        <v>1.9239999999999999</v>
      </c>
      <c r="AJ82" s="8">
        <v>97.18600093352795</v>
      </c>
      <c r="AK82" s="8"/>
      <c r="AL82" s="8">
        <v>6.5780000000000003</v>
      </c>
      <c r="AM82" s="8">
        <v>1.4219999999999999</v>
      </c>
      <c r="AN82" s="8">
        <v>8</v>
      </c>
      <c r="AO82" s="8"/>
      <c r="AP82" s="8">
        <v>0.217</v>
      </c>
      <c r="AQ82" s="8">
        <v>0.35299999999999998</v>
      </c>
      <c r="AR82" s="8" t="s">
        <v>19</v>
      </c>
      <c r="AS82" s="8">
        <v>1.9890000000000001</v>
      </c>
      <c r="AT82" s="8">
        <v>2.4409999999999998</v>
      </c>
      <c r="AU82" s="8">
        <v>5</v>
      </c>
      <c r="AV82" s="8"/>
      <c r="AW82" s="8">
        <v>7.2999999999999995E-2</v>
      </c>
      <c r="AX82" s="8">
        <v>7.8E-2</v>
      </c>
      <c r="AY82" s="8">
        <v>1.8009999999999999</v>
      </c>
      <c r="AZ82" s="8">
        <v>4.9000000000000002E-2</v>
      </c>
      <c r="BA82" s="8">
        <v>2.0009999999999999</v>
      </c>
      <c r="BB82" s="8" t="s">
        <v>19</v>
      </c>
      <c r="BC82" s="8"/>
      <c r="BD82" s="8">
        <v>0.43</v>
      </c>
      <c r="BE82" s="8">
        <v>0.254</v>
      </c>
      <c r="BF82" s="8">
        <v>0.68399999999999994</v>
      </c>
      <c r="BG82" s="8">
        <v>22</v>
      </c>
      <c r="BH82" s="8"/>
      <c r="BI82" s="8">
        <v>1.9810000000000001</v>
      </c>
      <c r="BJ82" s="8">
        <v>1.9E-2</v>
      </c>
      <c r="BK82" s="8"/>
      <c r="BL82" s="8">
        <v>2</v>
      </c>
      <c r="BM82" s="8">
        <v>15.684999999999999</v>
      </c>
      <c r="BN82" s="8"/>
      <c r="BO82">
        <f t="shared" si="95"/>
        <v>0.78699999999999992</v>
      </c>
      <c r="BP82" s="8">
        <f t="shared" si="96"/>
        <v>0.68399999999999994</v>
      </c>
      <c r="BR82" s="39">
        <f t="shared" si="97"/>
        <v>1.020082881734141</v>
      </c>
      <c r="BS82" s="39">
        <f t="shared" si="98"/>
        <v>1.2161751292186074</v>
      </c>
      <c r="BT82" s="39">
        <f t="shared" si="99"/>
        <v>0.9999333377774815</v>
      </c>
      <c r="BU82" s="39">
        <f t="shared" si="100"/>
        <v>1.1104941699056081</v>
      </c>
      <c r="BV82" s="39">
        <v>1</v>
      </c>
      <c r="BW82" s="39">
        <f t="shared" si="101"/>
        <v>0.95777414715304987</v>
      </c>
      <c r="BX82" s="39">
        <f t="shared" si="102"/>
        <v>0.97204401423706344</v>
      </c>
      <c r="BY82" s="39">
        <f t="shared" si="103"/>
        <v>0.98091399740607887</v>
      </c>
      <c r="BZ82" s="39">
        <f t="shared" si="104"/>
        <v>0.65970192618749879</v>
      </c>
      <c r="CA82" s="39">
        <f t="shared" si="105"/>
        <v>0.95507391121076501</v>
      </c>
      <c r="CB82" s="39">
        <f t="shared" si="138"/>
        <v>0.9999333377774815</v>
      </c>
      <c r="CC82" s="39">
        <f t="shared" si="139"/>
        <v>0.98091399740607887</v>
      </c>
      <c r="CD82" s="39">
        <f t="shared" si="140"/>
        <v>0.99042366759178013</v>
      </c>
      <c r="CE82" s="39"/>
      <c r="CF82" s="39">
        <f t="shared" si="106"/>
        <v>6.5145115413491075</v>
      </c>
      <c r="CG82" s="39">
        <f t="shared" si="107"/>
        <v>1.7582001039654358</v>
      </c>
      <c r="CH82" s="39">
        <f t="shared" si="108"/>
        <v>0.25117144342363368</v>
      </c>
      <c r="CI82" s="39">
        <f t="shared" si="109"/>
        <v>1.7836539655864712</v>
      </c>
      <c r="CJ82" s="39">
        <f t="shared" si="110"/>
        <v>0.47490814435982132</v>
      </c>
      <c r="CK82" s="39">
        <f t="shared" si="111"/>
        <v>2.4174260398753029</v>
      </c>
      <c r="CL82" s="39">
        <f t="shared" si="112"/>
        <v>2.0468096349426514</v>
      </c>
      <c r="CM82" s="39">
        <f t="shared" si="113"/>
        <v>0.21531810483856864</v>
      </c>
      <c r="CN82" s="39">
        <f t="shared" si="114"/>
        <v>7.1805713834219284E-2</v>
      </c>
      <c r="CO82" s="39">
        <f t="shared" si="141"/>
        <v>15.533804692175211</v>
      </c>
      <c r="CP82" s="39"/>
      <c r="CQ82" s="39">
        <f t="shared" si="142"/>
        <v>0.44051129077811391</v>
      </c>
      <c r="CR82" s="39">
        <f t="shared" si="143"/>
        <v>1.6062983441645375</v>
      </c>
      <c r="CS82" s="39">
        <f t="shared" si="144"/>
        <v>2.4071138805286552E-2</v>
      </c>
      <c r="CT82" s="39">
        <f t="shared" si="145"/>
        <v>0.62862788533727687</v>
      </c>
      <c r="CU82" s="39">
        <f t="shared" si="146"/>
        <v>0.37137211466272313</v>
      </c>
      <c r="CV82" s="39">
        <f t="shared" si="147"/>
        <v>0.13635582265727209</v>
      </c>
      <c r="CW82" s="39">
        <f t="shared" si="148"/>
        <v>0.25117144342363368</v>
      </c>
      <c r="CX82" s="39">
        <f t="shared" si="149"/>
        <v>0.46619530782478691</v>
      </c>
      <c r="CY82" s="39">
        <f t="shared" si="150"/>
        <v>0.28263324875157902</v>
      </c>
      <c r="CZ82" s="39">
        <f t="shared" si="151"/>
        <v>0.75051035841744607</v>
      </c>
      <c r="DA82" s="39">
        <f t="shared" si="152"/>
        <v>0.23745407217991066</v>
      </c>
      <c r="DB82" s="39">
        <v>0.71100898367883103</v>
      </c>
      <c r="DC82" s="39">
        <v>0.27266965718564301</v>
      </c>
      <c r="DD82" s="39">
        <f t="shared" si="153"/>
        <v>0.86557944448681445</v>
      </c>
      <c r="DE82" t="b">
        <f t="shared" si="154"/>
        <v>1</v>
      </c>
      <c r="DF82">
        <f t="shared" si="155"/>
        <v>3</v>
      </c>
      <c r="DH82" s="14">
        <f t="shared" si="115"/>
        <v>841.04915978343718</v>
      </c>
      <c r="DI82" s="14">
        <f t="shared" si="116"/>
        <v>846.53183838665598</v>
      </c>
      <c r="DJ82" s="14">
        <f t="shared" si="117"/>
        <v>852.01451698987501</v>
      </c>
      <c r="DK82" s="14">
        <f t="shared" si="118"/>
        <v>857.49719559309381</v>
      </c>
      <c r="DL82" s="14"/>
      <c r="DM82" s="15">
        <f t="shared" si="119"/>
        <v>5.3992560470104234</v>
      </c>
      <c r="DN82" s="15">
        <f t="shared" si="120"/>
        <v>843.23815236958683</v>
      </c>
    </row>
    <row r="83" spans="1:118" x14ac:dyDescent="0.2">
      <c r="A83" t="s">
        <v>965</v>
      </c>
      <c r="B83">
        <v>15</v>
      </c>
      <c r="C83">
        <v>1.4750000332242053E-8</v>
      </c>
      <c r="D83">
        <v>1</v>
      </c>
      <c r="E83" s="8">
        <v>42.834999084472656</v>
      </c>
      <c r="F83" s="8">
        <v>1.7549999952316284</v>
      </c>
      <c r="G83" s="8">
        <v>9.9519996643066406</v>
      </c>
      <c r="H83" s="8">
        <v>15.970000267028809</v>
      </c>
      <c r="I83" s="8">
        <v>0.57200002670288086</v>
      </c>
      <c r="J83" s="8">
        <v>10.758999824523926</v>
      </c>
      <c r="K83" s="8">
        <v>10.968000411987305</v>
      </c>
      <c r="L83" s="8">
        <v>1.5770000219345093</v>
      </c>
      <c r="M83" s="8">
        <v>1.2510000467300415</v>
      </c>
      <c r="N83" s="8">
        <v>-0.26899999380111694</v>
      </c>
      <c r="O83" s="8">
        <v>8.2000002264976501E-2</v>
      </c>
      <c r="P83" s="8">
        <v>95.545997619628906</v>
      </c>
      <c r="Q83" s="8">
        <v>6.5741000175476074</v>
      </c>
      <c r="R83" s="8">
        <v>1.8001999855041504</v>
      </c>
      <c r="S83" s="8">
        <v>0.24490000307559967</v>
      </c>
      <c r="T83" s="8">
        <v>1.8036999702453613</v>
      </c>
      <c r="U83" s="8">
        <v>0.46919998526573181</v>
      </c>
      <c r="V83" s="8">
        <v>2.4614999294281006</v>
      </c>
      <c r="W83" s="8">
        <v>2.049799919128418</v>
      </c>
      <c r="X83" s="8">
        <v>0.20250000059604645</v>
      </c>
      <c r="Y83" s="8">
        <v>7.4400000274181366E-2</v>
      </c>
      <c r="Z83" s="8">
        <v>-0.13120000064373016</v>
      </c>
      <c r="AA83" s="8">
        <v>2.1299999207258224E-2</v>
      </c>
      <c r="AB83">
        <v>23</v>
      </c>
      <c r="AD83" s="8">
        <f t="shared" si="136"/>
        <v>0.54562986546232506</v>
      </c>
      <c r="AE83" s="8">
        <f t="shared" si="137"/>
        <v>0.45437013453767494</v>
      </c>
      <c r="AF83" s="8"/>
      <c r="AG83" s="8"/>
      <c r="AH83" t="s">
        <v>837</v>
      </c>
      <c r="AI83" s="8">
        <v>1.9330000000000001</v>
      </c>
      <c r="AJ83" s="8">
        <v>97.630999051451695</v>
      </c>
      <c r="AK83" s="8"/>
      <c r="AL83" s="8">
        <v>6.5739999999999998</v>
      </c>
      <c r="AM83" s="8">
        <v>1.4259999999999999</v>
      </c>
      <c r="AN83" s="8">
        <v>8</v>
      </c>
      <c r="AO83" s="8"/>
      <c r="AP83" s="8">
        <v>0.20300000000000001</v>
      </c>
      <c r="AQ83" s="8">
        <v>0.374</v>
      </c>
      <c r="AR83" s="8" t="s">
        <v>19</v>
      </c>
      <c r="AS83" s="8">
        <v>1.962</v>
      </c>
      <c r="AT83" s="8">
        <v>2.4620000000000002</v>
      </c>
      <c r="AU83" s="8">
        <v>5.0009999999999994</v>
      </c>
      <c r="AV83" s="8"/>
      <c r="AW83" s="8">
        <v>7.3999999999999996E-2</v>
      </c>
      <c r="AX83" s="8">
        <v>8.7999999999999995E-2</v>
      </c>
      <c r="AY83" s="8">
        <v>1.804</v>
      </c>
      <c r="AZ83" s="8">
        <v>3.4000000000000002E-2</v>
      </c>
      <c r="BA83" s="8">
        <v>2</v>
      </c>
      <c r="BB83" s="8" t="s">
        <v>19</v>
      </c>
      <c r="BC83" s="8"/>
      <c r="BD83" s="8">
        <v>0.435</v>
      </c>
      <c r="BE83" s="8">
        <v>0.245</v>
      </c>
      <c r="BF83" s="8">
        <v>0.67999999999999994</v>
      </c>
      <c r="BG83" s="8">
        <v>22</v>
      </c>
      <c r="BH83" s="8"/>
      <c r="BI83" s="8">
        <v>1.9790000000000001</v>
      </c>
      <c r="BJ83" s="8">
        <v>2.1000000000000001E-2</v>
      </c>
      <c r="BK83" s="8"/>
      <c r="BL83" s="8">
        <v>2</v>
      </c>
      <c r="BM83" s="8">
        <v>15.680999999999999</v>
      </c>
      <c r="BN83" s="8"/>
      <c r="BO83">
        <f t="shared" si="95"/>
        <v>0.78</v>
      </c>
      <c r="BP83" s="8">
        <f t="shared" si="96"/>
        <v>0.67999999999999994</v>
      </c>
      <c r="BR83" s="39">
        <f t="shared" si="97"/>
        <v>1.0203430903641351</v>
      </c>
      <c r="BS83" s="39">
        <f t="shared" si="98"/>
        <v>1.2169151201703681</v>
      </c>
      <c r="BT83" s="39">
        <f t="shared" si="99"/>
        <v>0.9999333377774815</v>
      </c>
      <c r="BU83" s="39">
        <f t="shared" si="100"/>
        <v>1.1086474501108647</v>
      </c>
      <c r="BV83" s="39">
        <v>1</v>
      </c>
      <c r="BW83" s="39">
        <f t="shared" si="101"/>
        <v>0.95530372653053319</v>
      </c>
      <c r="BX83" s="39">
        <f t="shared" si="102"/>
        <v>0.97174804536046722</v>
      </c>
      <c r="BY83" s="39">
        <f t="shared" si="103"/>
        <v>0.98000485895639045</v>
      </c>
      <c r="BZ83" s="39">
        <f t="shared" si="104"/>
        <v>0.6596209377903034</v>
      </c>
      <c r="CA83" s="39">
        <f t="shared" si="105"/>
        <v>0.95543913219286047</v>
      </c>
      <c r="CB83" s="39">
        <f t="shared" si="138"/>
        <v>0.9999333377774815</v>
      </c>
      <c r="CC83" s="39">
        <f t="shared" si="139"/>
        <v>0.98000485895639045</v>
      </c>
      <c r="CD83" s="39">
        <f t="shared" si="140"/>
        <v>0.98996909836693603</v>
      </c>
      <c r="CE83" s="39"/>
      <c r="CF83" s="39">
        <f t="shared" si="106"/>
        <v>6.5081558669456632</v>
      </c>
      <c r="CG83" s="39">
        <f t="shared" si="107"/>
        <v>1.782142356529715</v>
      </c>
      <c r="CH83" s="39">
        <f t="shared" si="108"/>
        <v>0.24244343523481127</v>
      </c>
      <c r="CI83" s="39">
        <f t="shared" si="109"/>
        <v>1.7856072332682698</v>
      </c>
      <c r="CJ83" s="39">
        <f t="shared" si="110"/>
        <v>0.4644934863672962</v>
      </c>
      <c r="CK83" s="39">
        <f t="shared" si="111"/>
        <v>2.4368088657662135</v>
      </c>
      <c r="CL83" s="39">
        <f t="shared" si="112"/>
        <v>2.0292385777721784</v>
      </c>
      <c r="CM83" s="39">
        <f t="shared" si="113"/>
        <v>0.20046874300937212</v>
      </c>
      <c r="CN83" s="39">
        <f t="shared" si="114"/>
        <v>7.3653701189931114E-2</v>
      </c>
      <c r="CO83" s="39">
        <f t="shared" si="141"/>
        <v>15.52301226608345</v>
      </c>
      <c r="CP83" s="39"/>
      <c r="CQ83" s="39">
        <f t="shared" si="142"/>
        <v>0.46142147512094267</v>
      </c>
      <c r="CR83" s="39">
        <f t="shared" si="143"/>
        <v>1.5678171026512357</v>
      </c>
      <c r="CS83" s="39">
        <f t="shared" si="144"/>
        <v>3.0468111213073357E-2</v>
      </c>
      <c r="CT83" s="39">
        <f t="shared" si="145"/>
        <v>0.62703896673641579</v>
      </c>
      <c r="CU83" s="39">
        <f t="shared" si="146"/>
        <v>0.37296103326358421</v>
      </c>
      <c r="CV83" s="39">
        <f t="shared" si="147"/>
        <v>0.1451491117376893</v>
      </c>
      <c r="CW83" s="39">
        <f t="shared" si="148"/>
        <v>0.24244343523481127</v>
      </c>
      <c r="CX83" s="39">
        <f t="shared" si="149"/>
        <v>0.47698773391654958</v>
      </c>
      <c r="CY83" s="39">
        <f t="shared" si="150"/>
        <v>0.28056883084863937</v>
      </c>
      <c r="CZ83" s="39">
        <f t="shared" si="151"/>
        <v>0.75251920120981519</v>
      </c>
      <c r="DA83" s="39">
        <f t="shared" si="152"/>
        <v>0.2322467431836481</v>
      </c>
      <c r="DB83" s="39">
        <v>0.71100898367883103</v>
      </c>
      <c r="DC83" s="39">
        <v>0.27266965718564301</v>
      </c>
      <c r="DD83" s="39">
        <f t="shared" si="153"/>
        <v>0.8813421457484113</v>
      </c>
      <c r="DE83" t="b">
        <f t="shared" si="154"/>
        <v>1</v>
      </c>
      <c r="DF83">
        <f t="shared" si="155"/>
        <v>3</v>
      </c>
      <c r="DH83" s="14">
        <f t="shared" si="115"/>
        <v>836.24493917135703</v>
      </c>
      <c r="DI83" s="14">
        <f t="shared" si="116"/>
        <v>842.08642545902887</v>
      </c>
      <c r="DJ83" s="14">
        <f t="shared" si="117"/>
        <v>847.92791174670117</v>
      </c>
      <c r="DK83" s="14">
        <f t="shared" si="118"/>
        <v>853.76939803437324</v>
      </c>
      <c r="DL83" s="14"/>
      <c r="DM83" s="15">
        <f t="shared" si="119"/>
        <v>5.5250059270858767</v>
      </c>
      <c r="DN83" s="15">
        <f t="shared" si="120"/>
        <v>839.3117540953757</v>
      </c>
    </row>
    <row r="84" spans="1:118" x14ac:dyDescent="0.2">
      <c r="A84" t="s">
        <v>967</v>
      </c>
      <c r="B84">
        <v>15</v>
      </c>
      <c r="C84">
        <v>1.4750000332242053E-8</v>
      </c>
      <c r="D84">
        <v>1</v>
      </c>
      <c r="E84" s="8">
        <v>42.536998748779297</v>
      </c>
      <c r="F84" s="8">
        <v>1.8899999856948853</v>
      </c>
      <c r="G84" s="8">
        <v>10.163000106811523</v>
      </c>
      <c r="H84" s="8">
        <v>16.113000869750977</v>
      </c>
      <c r="I84" s="8">
        <v>0.51399999856948853</v>
      </c>
      <c r="J84" s="8">
        <v>10.38700008392334</v>
      </c>
      <c r="K84" s="8">
        <v>11.199000358581543</v>
      </c>
      <c r="L84" s="8">
        <v>1.2630000114440918</v>
      </c>
      <c r="M84" s="8">
        <v>1.4029999971389771</v>
      </c>
      <c r="N84" s="8">
        <v>-0.30700001120567322</v>
      </c>
      <c r="O84" s="8">
        <v>8.5000000894069672E-2</v>
      </c>
      <c r="P84" s="8">
        <v>95.356986999511719</v>
      </c>
      <c r="Q84" s="8">
        <v>6.5486001968383789</v>
      </c>
      <c r="R84" s="8">
        <v>1.8440999984741211</v>
      </c>
      <c r="S84" s="8">
        <v>0.27559998631477356</v>
      </c>
      <c r="T84" s="8">
        <v>1.8473000526428223</v>
      </c>
      <c r="U84" s="8">
        <v>0.37700000405311584</v>
      </c>
      <c r="V84" s="8">
        <v>2.3838000297546387</v>
      </c>
      <c r="W84" s="8">
        <v>2.0745999813079834</v>
      </c>
      <c r="X84" s="8">
        <v>0.21879999339580536</v>
      </c>
      <c r="Y84" s="8">
        <v>6.7000001668930054E-2</v>
      </c>
      <c r="Z84" s="8">
        <v>-0.15039999783039093</v>
      </c>
      <c r="AA84" s="8">
        <v>2.2199999541044235E-2</v>
      </c>
      <c r="AB84">
        <v>23</v>
      </c>
      <c r="AD84" s="8">
        <f t="shared" si="136"/>
        <v>0.53467612233978978</v>
      </c>
      <c r="AE84" s="8">
        <f t="shared" si="137"/>
        <v>0.46532387766021022</v>
      </c>
      <c r="AF84" s="8"/>
      <c r="AG84" s="8"/>
      <c r="AH84" t="s">
        <v>837</v>
      </c>
      <c r="AI84" s="8">
        <v>1.9259999999999999</v>
      </c>
      <c r="AJ84" s="8">
        <v>97.463999293267733</v>
      </c>
      <c r="AK84" s="8"/>
      <c r="AL84" s="8">
        <v>6.5490000000000004</v>
      </c>
      <c r="AM84" s="8">
        <v>1.4510000000000001</v>
      </c>
      <c r="AN84" s="8">
        <v>8</v>
      </c>
      <c r="AO84" s="8"/>
      <c r="AP84" s="8">
        <v>0.219</v>
      </c>
      <c r="AQ84" s="8">
        <v>0.39300000000000002</v>
      </c>
      <c r="AR84" s="8" t="s">
        <v>19</v>
      </c>
      <c r="AS84" s="8">
        <v>2.0049999999999999</v>
      </c>
      <c r="AT84" s="8">
        <v>2.3839999999999999</v>
      </c>
      <c r="AU84" s="8">
        <v>5.0009999999999994</v>
      </c>
      <c r="AV84" s="8"/>
      <c r="AW84" s="8">
        <v>6.7000000000000004E-2</v>
      </c>
      <c r="AX84" s="8">
        <v>7.0000000000000007E-2</v>
      </c>
      <c r="AY84" s="8">
        <v>1.847</v>
      </c>
      <c r="AZ84" s="8">
        <v>1.6E-2</v>
      </c>
      <c r="BA84" s="8">
        <v>2</v>
      </c>
      <c r="BB84" s="8" t="s">
        <v>19</v>
      </c>
      <c r="BC84" s="8"/>
      <c r="BD84" s="8">
        <v>0.36099999999999999</v>
      </c>
      <c r="BE84" s="8">
        <v>0.27600000000000002</v>
      </c>
      <c r="BF84" s="8">
        <v>0.63700000000000001</v>
      </c>
      <c r="BG84" s="8">
        <v>22</v>
      </c>
      <c r="BH84" s="8"/>
      <c r="BI84" s="8">
        <v>1.978</v>
      </c>
      <c r="BJ84" s="8">
        <v>2.1999999999999999E-2</v>
      </c>
      <c r="BK84" s="8"/>
      <c r="BL84" s="8">
        <v>2</v>
      </c>
      <c r="BM84" s="8">
        <v>15.638</v>
      </c>
      <c r="BN84" s="8"/>
      <c r="BO84">
        <f t="shared" si="95"/>
        <v>0.83099999999999996</v>
      </c>
      <c r="BP84" s="8">
        <f t="shared" si="96"/>
        <v>0.63700000000000001</v>
      </c>
      <c r="BR84" s="39">
        <f t="shared" si="97"/>
        <v>1.0231487402481136</v>
      </c>
      <c r="BS84" s="39">
        <f t="shared" si="98"/>
        <v>1.2215605435944419</v>
      </c>
      <c r="BT84" s="39">
        <f t="shared" si="99"/>
        <v>0.9999333377774815</v>
      </c>
      <c r="BU84" s="39">
        <f t="shared" si="100"/>
        <v>1.0828370330265296</v>
      </c>
      <c r="BV84" s="39">
        <v>1</v>
      </c>
      <c r="BW84" s="39">
        <f t="shared" si="101"/>
        <v>0.9532093145026399</v>
      </c>
      <c r="BX84" s="39">
        <f t="shared" si="102"/>
        <v>0.9764099350776968</v>
      </c>
      <c r="BY84" s="39">
        <f t="shared" si="103"/>
        <v>0.98187713917775288</v>
      </c>
      <c r="BZ84" s="39">
        <f t="shared" si="104"/>
        <v>0.65920181418937662</v>
      </c>
      <c r="CA84" s="39">
        <f t="shared" si="105"/>
        <v>0.95490000040634815</v>
      </c>
      <c r="CB84" s="39">
        <f t="shared" si="138"/>
        <v>0.9999333377774815</v>
      </c>
      <c r="CC84" s="39">
        <f t="shared" si="139"/>
        <v>0.98187713917775288</v>
      </c>
      <c r="CD84" s="39">
        <f t="shared" si="140"/>
        <v>0.99090523847761713</v>
      </c>
      <c r="CE84" s="39"/>
      <c r="CF84" s="39">
        <f t="shared" si="106"/>
        <v>6.4890422397427043</v>
      </c>
      <c r="CG84" s="39">
        <f t="shared" si="107"/>
        <v>1.8273283487645724</v>
      </c>
      <c r="CH84" s="39">
        <f t="shared" si="108"/>
        <v>0.27309347016366869</v>
      </c>
      <c r="CI84" s="39">
        <f t="shared" si="109"/>
        <v>1.8304992992037505</v>
      </c>
      <c r="CJ84" s="39">
        <f t="shared" si="110"/>
        <v>0.3735712789223154</v>
      </c>
      <c r="CK84" s="39">
        <f t="shared" si="111"/>
        <v>2.362119936966971</v>
      </c>
      <c r="CL84" s="39">
        <f t="shared" si="112"/>
        <v>2.0557319892236472</v>
      </c>
      <c r="CM84" s="39">
        <f t="shared" si="113"/>
        <v>0.21681005963477157</v>
      </c>
      <c r="CN84" s="39">
        <f t="shared" si="114"/>
        <v>6.6390652631751881E-2</v>
      </c>
      <c r="CO84" s="39">
        <f t="shared" si="141"/>
        <v>15.494587275254153</v>
      </c>
      <c r="CP84" s="39"/>
      <c r="CQ84" s="39">
        <f t="shared" si="142"/>
        <v>0.41835903002961183</v>
      </c>
      <c r="CR84" s="39">
        <f t="shared" si="143"/>
        <v>1.6373729591940354</v>
      </c>
      <c r="CS84" s="39">
        <f t="shared" si="144"/>
        <v>1.7423226964417893E-2</v>
      </c>
      <c r="CT84" s="39">
        <f t="shared" si="145"/>
        <v>0.62226055993567608</v>
      </c>
      <c r="CU84" s="39">
        <f t="shared" si="146"/>
        <v>0.37773944006432392</v>
      </c>
      <c r="CV84" s="39">
        <f t="shared" si="147"/>
        <v>0.15818529425363792</v>
      </c>
      <c r="CW84" s="39">
        <f t="shared" si="148"/>
        <v>0.27309347016366869</v>
      </c>
      <c r="CX84" s="39">
        <f t="shared" si="149"/>
        <v>0.50541272474584709</v>
      </c>
      <c r="CY84" s="39">
        <f t="shared" si="150"/>
        <v>0.22149380509048378</v>
      </c>
      <c r="CZ84" s="39">
        <f t="shared" si="151"/>
        <v>0.80450274705663338</v>
      </c>
      <c r="DA84" s="39">
        <f t="shared" si="152"/>
        <v>0.1867856394611577</v>
      </c>
      <c r="DB84" s="39">
        <v>0.71100898367883103</v>
      </c>
      <c r="DC84" s="39">
        <v>0.27266965718564301</v>
      </c>
      <c r="DD84" s="39">
        <f t="shared" si="153"/>
        <v>1.1479144034686606</v>
      </c>
      <c r="DE84" t="b">
        <f t="shared" si="154"/>
        <v>1</v>
      </c>
      <c r="DF84">
        <f t="shared" si="155"/>
        <v>3</v>
      </c>
      <c r="DH84" s="14">
        <f t="shared" si="115"/>
        <v>814.6149302503535</v>
      </c>
      <c r="DI84" s="14">
        <f t="shared" si="116"/>
        <v>821.06589222188347</v>
      </c>
      <c r="DJ84" s="14">
        <f t="shared" si="117"/>
        <v>827.51685419341322</v>
      </c>
      <c r="DK84" s="14">
        <f t="shared" si="118"/>
        <v>833.9678161649432</v>
      </c>
      <c r="DL84" s="14"/>
      <c r="DM84" s="15">
        <f t="shared" si="119"/>
        <v>5.7458229923248307</v>
      </c>
      <c r="DN84" s="15">
        <f t="shared" si="120"/>
        <v>819.42620601133342</v>
      </c>
    </row>
    <row r="85" spans="1:118" x14ac:dyDescent="0.2">
      <c r="A85" t="s">
        <v>969</v>
      </c>
      <c r="B85">
        <v>15</v>
      </c>
      <c r="C85">
        <v>1.4750000332242053E-8</v>
      </c>
      <c r="D85">
        <v>1</v>
      </c>
      <c r="E85" s="8">
        <v>42.792999267578125</v>
      </c>
      <c r="F85" s="8">
        <v>1.8480000495910645</v>
      </c>
      <c r="G85" s="8">
        <v>9.8540000915527344</v>
      </c>
      <c r="H85" s="8">
        <v>15.895999908447266</v>
      </c>
      <c r="I85" s="8">
        <v>0.52399998903274536</v>
      </c>
      <c r="J85" s="8">
        <v>10.710000038146973</v>
      </c>
      <c r="K85" s="8">
        <v>11.256999969482422</v>
      </c>
      <c r="L85" s="8">
        <v>1.2519999742507935</v>
      </c>
      <c r="M85" s="8">
        <v>1.3079999685287476</v>
      </c>
      <c r="N85" s="8">
        <v>-0.30799999833106995</v>
      </c>
      <c r="O85" s="8">
        <v>7.1999996900558472E-2</v>
      </c>
      <c r="P85" s="8">
        <v>95.319999694824219</v>
      </c>
      <c r="Q85" s="8">
        <v>6.5791997909545898</v>
      </c>
      <c r="R85" s="8">
        <v>1.785599946975708</v>
      </c>
      <c r="S85" s="8">
        <v>0.25659999251365662</v>
      </c>
      <c r="T85" s="8">
        <v>1.8544000387191772</v>
      </c>
      <c r="U85" s="8">
        <v>0.3732999861240387</v>
      </c>
      <c r="V85" s="8">
        <v>2.4544999599456787</v>
      </c>
      <c r="W85" s="8">
        <v>2.0439000129699707</v>
      </c>
      <c r="X85" s="8">
        <v>0.21369999647140503</v>
      </c>
      <c r="Y85" s="8">
        <v>6.8199999630451202E-2</v>
      </c>
      <c r="Z85" s="8">
        <v>-0.15080000460147858</v>
      </c>
      <c r="AA85" s="8">
        <v>1.8799999728798866E-2</v>
      </c>
      <c r="AB85">
        <v>23</v>
      </c>
      <c r="AD85" s="8">
        <f t="shared" si="136"/>
        <v>0.54563844360749192</v>
      </c>
      <c r="AE85" s="8">
        <f t="shared" si="137"/>
        <v>0.45436155639250808</v>
      </c>
      <c r="AF85" s="8"/>
      <c r="AG85" s="8"/>
      <c r="AH85" t="s">
        <v>837</v>
      </c>
      <c r="AI85" s="8">
        <v>1.9319999999999999</v>
      </c>
      <c r="AJ85" s="8">
        <v>97.42399935603143</v>
      </c>
      <c r="AK85" s="8"/>
      <c r="AL85" s="8">
        <v>6.5789999999999997</v>
      </c>
      <c r="AM85" s="8">
        <v>1.421</v>
      </c>
      <c r="AN85" s="8">
        <v>8</v>
      </c>
      <c r="AO85" s="8"/>
      <c r="AP85" s="8">
        <v>0.214</v>
      </c>
      <c r="AQ85" s="8">
        <v>0.36499999999999999</v>
      </c>
      <c r="AR85" s="8" t="s">
        <v>19</v>
      </c>
      <c r="AS85" s="8">
        <v>1.9670000000000001</v>
      </c>
      <c r="AT85" s="8">
        <v>2.4550000000000001</v>
      </c>
      <c r="AU85" s="8">
        <v>5.0010000000000003</v>
      </c>
      <c r="AV85" s="8"/>
      <c r="AW85" s="8">
        <v>6.8000000000000005E-2</v>
      </c>
      <c r="AX85" s="8">
        <v>7.6999999999999999E-2</v>
      </c>
      <c r="AY85" s="8">
        <v>1.8540000000000001</v>
      </c>
      <c r="AZ85" s="8">
        <v>1E-3</v>
      </c>
      <c r="BA85" s="8">
        <v>2</v>
      </c>
      <c r="BB85" s="8" t="s">
        <v>19</v>
      </c>
      <c r="BC85" s="8"/>
      <c r="BD85" s="8">
        <v>0.373</v>
      </c>
      <c r="BE85" s="8">
        <v>0.25700000000000001</v>
      </c>
      <c r="BF85" s="8">
        <v>0.63</v>
      </c>
      <c r="BG85" s="8">
        <v>21.999999999999996</v>
      </c>
      <c r="BH85" s="8"/>
      <c r="BI85" s="8">
        <v>1.9810000000000001</v>
      </c>
      <c r="BJ85" s="8">
        <v>1.9E-2</v>
      </c>
      <c r="BK85" s="8"/>
      <c r="BL85" s="8">
        <v>2</v>
      </c>
      <c r="BM85" s="8">
        <v>15.631000000000002</v>
      </c>
      <c r="BN85" s="8"/>
      <c r="BO85">
        <f t="shared" si="95"/>
        <v>0.79299999999999993</v>
      </c>
      <c r="BP85" s="8">
        <f t="shared" si="96"/>
        <v>0.63</v>
      </c>
      <c r="BR85" s="39">
        <f t="shared" si="97"/>
        <v>1.0236069349369841</v>
      </c>
      <c r="BS85" s="39">
        <f t="shared" si="98"/>
        <v>1.2159902720778235</v>
      </c>
      <c r="BT85" s="39">
        <f t="shared" si="99"/>
        <v>0.99993333777748128</v>
      </c>
      <c r="BU85" s="39">
        <f t="shared" si="100"/>
        <v>1.0787486515641855</v>
      </c>
      <c r="BV85" s="39">
        <v>1</v>
      </c>
      <c r="BW85" s="39">
        <f t="shared" si="101"/>
        <v>0.95638870632178929</v>
      </c>
      <c r="BX85" s="39">
        <f t="shared" si="102"/>
        <v>0.97564782968414787</v>
      </c>
      <c r="BY85" s="39">
        <f t="shared" si="103"/>
        <v>0.98123483589274618</v>
      </c>
      <c r="BZ85" s="39">
        <f t="shared" si="104"/>
        <v>0.65960039530563763</v>
      </c>
      <c r="CA85" s="39">
        <f t="shared" si="105"/>
        <v>0.95556739102239197</v>
      </c>
      <c r="CB85" s="39">
        <f t="shared" si="138"/>
        <v>0.99993333777748128</v>
      </c>
      <c r="CC85" s="39">
        <f t="shared" si="139"/>
        <v>0.98123483589274618</v>
      </c>
      <c r="CD85" s="39">
        <f t="shared" si="140"/>
        <v>0.99058408683511368</v>
      </c>
      <c r="CE85" s="39"/>
      <c r="CF85" s="39">
        <f t="shared" si="106"/>
        <v>6.5172506170285232</v>
      </c>
      <c r="CG85" s="39">
        <f t="shared" si="107"/>
        <v>1.768786892927759</v>
      </c>
      <c r="CH85" s="39">
        <f t="shared" si="108"/>
        <v>0.25418386926603753</v>
      </c>
      <c r="CI85" s="39">
        <f t="shared" si="109"/>
        <v>1.8369391689816357</v>
      </c>
      <c r="CJ85" s="39">
        <f t="shared" si="110"/>
        <v>0.36978502587024148</v>
      </c>
      <c r="CK85" s="39">
        <f t="shared" si="111"/>
        <v>2.4313886014596133</v>
      </c>
      <c r="CL85" s="39">
        <f t="shared" si="112"/>
        <v>2.0246548279301355</v>
      </c>
      <c r="CM85" s="39">
        <f t="shared" si="113"/>
        <v>0.21168781586129376</v>
      </c>
      <c r="CN85" s="39">
        <f t="shared" si="114"/>
        <v>6.7557834356085589E-2</v>
      </c>
      <c r="CO85" s="39">
        <f t="shared" si="141"/>
        <v>15.482234653681324</v>
      </c>
      <c r="CP85" s="39"/>
      <c r="CQ85" s="39">
        <f t="shared" si="142"/>
        <v>0.43313200558477094</v>
      </c>
      <c r="CR85" s="39">
        <f t="shared" si="143"/>
        <v>1.5915228223453646</v>
      </c>
      <c r="CS85" s="39">
        <f t="shared" si="144"/>
        <v>2.1326589563409826E-2</v>
      </c>
      <c r="CT85" s="39">
        <f t="shared" si="145"/>
        <v>0.62931265425713079</v>
      </c>
      <c r="CU85" s="39">
        <f t="shared" si="146"/>
        <v>0.37068734574286921</v>
      </c>
      <c r="CV85" s="39">
        <f t="shared" si="147"/>
        <v>0.14301875497814098</v>
      </c>
      <c r="CW85" s="39">
        <f t="shared" si="148"/>
        <v>0.25418386926603753</v>
      </c>
      <c r="CX85" s="39">
        <f t="shared" si="149"/>
        <v>0.51776534631867577</v>
      </c>
      <c r="CY85" s="39">
        <f t="shared" si="150"/>
        <v>0.22805078441528703</v>
      </c>
      <c r="CZ85" s="39">
        <f t="shared" si="151"/>
        <v>0.80444419228317432</v>
      </c>
      <c r="DA85" s="39">
        <f t="shared" si="152"/>
        <v>0.18489251293512074</v>
      </c>
      <c r="DB85" s="39">
        <v>0.71100898367883103</v>
      </c>
      <c r="DC85" s="39">
        <v>0.27266965718564301</v>
      </c>
      <c r="DD85" s="39">
        <f t="shared" si="153"/>
        <v>1.1950355191149682</v>
      </c>
      <c r="DE85" t="b">
        <f t="shared" si="154"/>
        <v>1</v>
      </c>
      <c r="DF85">
        <f t="shared" si="155"/>
        <v>3</v>
      </c>
      <c r="DH85" s="14">
        <f t="shared" si="115"/>
        <v>821.04847613101845</v>
      </c>
      <c r="DI85" s="14">
        <f t="shared" si="116"/>
        <v>826.89278748428558</v>
      </c>
      <c r="DJ85" s="14">
        <f t="shared" si="117"/>
        <v>832.73709883755294</v>
      </c>
      <c r="DK85" s="14">
        <f t="shared" si="118"/>
        <v>838.58141019082029</v>
      </c>
      <c r="DL85" s="14"/>
      <c r="DM85" s="15">
        <f t="shared" si="119"/>
        <v>5.4515677332878116</v>
      </c>
      <c r="DN85" s="15">
        <f t="shared" si="120"/>
        <v>823.68757856144146</v>
      </c>
    </row>
    <row r="86" spans="1:118" x14ac:dyDescent="0.2">
      <c r="A86" t="s">
        <v>971</v>
      </c>
      <c r="B86">
        <v>15</v>
      </c>
      <c r="C86">
        <v>1.4750000332242053E-8</v>
      </c>
      <c r="D86">
        <v>1</v>
      </c>
      <c r="E86" s="8">
        <v>42.971000671386719</v>
      </c>
      <c r="F86" s="8">
        <v>1.8279999494552612</v>
      </c>
      <c r="G86" s="8">
        <v>9.5299997329711914</v>
      </c>
      <c r="H86" s="8">
        <v>15.730999946594238</v>
      </c>
      <c r="I86" s="8">
        <v>0.5339999794960022</v>
      </c>
      <c r="J86" s="8">
        <v>10.744999885559082</v>
      </c>
      <c r="K86" s="8">
        <v>11.21399974822998</v>
      </c>
      <c r="L86" s="8">
        <v>1.4320000410079956</v>
      </c>
      <c r="M86" s="8">
        <v>1.2999999523162842</v>
      </c>
      <c r="N86" s="8">
        <v>-0.3190000057220459</v>
      </c>
      <c r="O86" s="8">
        <v>6.4999997615814209E-2</v>
      </c>
      <c r="P86" s="8">
        <v>95.150001525878906</v>
      </c>
      <c r="Q86" s="8">
        <v>6.6152000427246094</v>
      </c>
      <c r="R86" s="8">
        <v>1.7293000221252441</v>
      </c>
      <c r="S86" s="8">
        <v>0.25540000200271606</v>
      </c>
      <c r="T86" s="8">
        <v>1.8499000072479248</v>
      </c>
      <c r="U86" s="8">
        <v>0.42739999294281006</v>
      </c>
      <c r="V86" s="8">
        <v>2.4658999443054199</v>
      </c>
      <c r="W86" s="8">
        <v>2.025399923324585</v>
      </c>
      <c r="X86" s="8">
        <v>0.21160000562667847</v>
      </c>
      <c r="Y86" s="8">
        <v>6.9700002670288086E-2</v>
      </c>
      <c r="Z86" s="8">
        <v>-0.15629999339580536</v>
      </c>
      <c r="AA86" s="8">
        <v>1.7000000923871994E-2</v>
      </c>
      <c r="AB86">
        <v>23</v>
      </c>
      <c r="AD86" s="8">
        <f t="shared" si="136"/>
        <v>0.54903925744923376</v>
      </c>
      <c r="AE86" s="8">
        <f t="shared" si="137"/>
        <v>0.45096074255076624</v>
      </c>
      <c r="AF86" s="8"/>
      <c r="AG86" s="8"/>
      <c r="AH86" t="s">
        <v>837</v>
      </c>
      <c r="AI86" s="8">
        <v>1.931</v>
      </c>
      <c r="AJ86" s="8">
        <v>97.26999997854233</v>
      </c>
      <c r="AK86" s="8"/>
      <c r="AL86" s="8">
        <v>6.6150000000000002</v>
      </c>
      <c r="AM86" s="8">
        <v>1.385</v>
      </c>
      <c r="AN86" s="8">
        <v>8</v>
      </c>
      <c r="AO86" s="8"/>
      <c r="AP86" s="8">
        <v>0.21199999999999999</v>
      </c>
      <c r="AQ86" s="8">
        <v>0.34499999999999997</v>
      </c>
      <c r="AR86" s="8" t="s">
        <v>19</v>
      </c>
      <c r="AS86" s="8">
        <v>1.978</v>
      </c>
      <c r="AT86" s="8">
        <v>2.4660000000000002</v>
      </c>
      <c r="AU86" s="8">
        <v>5.0010000000000003</v>
      </c>
      <c r="AV86" s="8"/>
      <c r="AW86" s="8">
        <v>7.0000000000000007E-2</v>
      </c>
      <c r="AX86" s="8">
        <v>4.8000000000000001E-2</v>
      </c>
      <c r="AY86" s="8">
        <v>1.85</v>
      </c>
      <c r="AZ86" s="8">
        <v>3.3000000000000002E-2</v>
      </c>
      <c r="BA86" s="8">
        <v>2.0010000000000003</v>
      </c>
      <c r="BB86" s="8" t="s">
        <v>19</v>
      </c>
      <c r="BC86" s="8"/>
      <c r="BD86" s="8">
        <v>0.39400000000000002</v>
      </c>
      <c r="BE86" s="8">
        <v>0.255</v>
      </c>
      <c r="BF86" s="8">
        <v>0.64900000000000002</v>
      </c>
      <c r="BG86" s="8">
        <v>21.999999999999996</v>
      </c>
      <c r="BH86" s="8"/>
      <c r="BI86" s="8">
        <v>1.9830000000000001</v>
      </c>
      <c r="BJ86" s="8">
        <v>1.7000000000000001E-2</v>
      </c>
      <c r="BK86" s="8"/>
      <c r="BL86" s="8">
        <v>2</v>
      </c>
      <c r="BM86" s="8">
        <v>15.651000000000003</v>
      </c>
      <c r="BN86" s="8"/>
      <c r="BO86">
        <f t="shared" si="95"/>
        <v>0.76899999999999991</v>
      </c>
      <c r="BP86" s="8">
        <f t="shared" si="96"/>
        <v>0.64900000000000002</v>
      </c>
      <c r="BR86" s="39">
        <f t="shared" si="97"/>
        <v>1.0222988946393199</v>
      </c>
      <c r="BS86" s="39">
        <f t="shared" si="98"/>
        <v>1.2093726379440666</v>
      </c>
      <c r="BT86" s="39">
        <f t="shared" si="99"/>
        <v>0.99986668444207427</v>
      </c>
      <c r="BU86" s="39">
        <f t="shared" si="100"/>
        <v>1.0810810810810809</v>
      </c>
      <c r="BV86" s="39">
        <v>1</v>
      </c>
      <c r="BW86" s="39">
        <f t="shared" si="101"/>
        <v>0.95871531401850951</v>
      </c>
      <c r="BX86" s="39">
        <f t="shared" si="102"/>
        <v>0.97430434682319955</v>
      </c>
      <c r="BY86" s="39">
        <f t="shared" si="103"/>
        <v>0.98335912444119644</v>
      </c>
      <c r="BZ86" s="39">
        <f t="shared" si="104"/>
        <v>0.65987121428207962</v>
      </c>
      <c r="CA86" s="39">
        <f t="shared" si="105"/>
        <v>0.95596956688424817</v>
      </c>
      <c r="CB86" s="39">
        <f t="shared" si="138"/>
        <v>0.99986668444207427</v>
      </c>
      <c r="CC86" s="39">
        <f t="shared" si="139"/>
        <v>0.98335912444119644</v>
      </c>
      <c r="CD86" s="39">
        <f t="shared" si="140"/>
        <v>0.9916129044416353</v>
      </c>
      <c r="CE86" s="39"/>
      <c r="CF86" s="39">
        <f t="shared" si="106"/>
        <v>6.5597177278285796</v>
      </c>
      <c r="CG86" s="39">
        <f t="shared" si="107"/>
        <v>1.7147962175905975</v>
      </c>
      <c r="CH86" s="39">
        <f t="shared" si="108"/>
        <v>0.25325793778031275</v>
      </c>
      <c r="CI86" s="39">
        <f t="shared" si="109"/>
        <v>1.8343847191137168</v>
      </c>
      <c r="CJ86" s="39">
        <f t="shared" si="110"/>
        <v>0.42381534836035434</v>
      </c>
      <c r="CK86" s="39">
        <f t="shared" si="111"/>
        <v>2.4452182058351641</v>
      </c>
      <c r="CL86" s="39">
        <f t="shared" si="112"/>
        <v>2.0084127006237571</v>
      </c>
      <c r="CM86" s="39">
        <f t="shared" si="113"/>
        <v>0.20982529615933701</v>
      </c>
      <c r="CN86" s="39">
        <f t="shared" si="114"/>
        <v>6.9115422087474107E-2</v>
      </c>
      <c r="CO86" s="39">
        <f t="shared" si="141"/>
        <v>15.518543575379294</v>
      </c>
      <c r="CP86" s="39"/>
      <c r="CQ86" s="39">
        <f t="shared" si="142"/>
        <v>0.38580639568477615</v>
      </c>
      <c r="CR86" s="39">
        <f t="shared" si="143"/>
        <v>1.6226063049389809</v>
      </c>
      <c r="CS86" s="39">
        <f t="shared" si="144"/>
        <v>7.0855701249108449E-3</v>
      </c>
      <c r="CT86" s="39">
        <f t="shared" si="145"/>
        <v>0.63992943195714491</v>
      </c>
      <c r="CU86" s="39">
        <f t="shared" si="146"/>
        <v>0.36007056804285509</v>
      </c>
      <c r="CV86" s="39">
        <f t="shared" si="147"/>
        <v>0.13725697270958825</v>
      </c>
      <c r="CW86" s="39">
        <f t="shared" si="148"/>
        <v>0.25325793778031275</v>
      </c>
      <c r="CX86" s="39">
        <f t="shared" si="149"/>
        <v>0.48145642462070537</v>
      </c>
      <c r="CY86" s="39">
        <f t="shared" si="150"/>
        <v>0.26528563759898205</v>
      </c>
      <c r="CZ86" s="39">
        <f t="shared" si="151"/>
        <v>0.78454954075736738</v>
      </c>
      <c r="DA86" s="39">
        <f t="shared" si="152"/>
        <v>0.21190767418017717</v>
      </c>
      <c r="DB86" s="39">
        <v>0.71100898367883103</v>
      </c>
      <c r="DC86" s="39">
        <v>0.27266965718564301</v>
      </c>
      <c r="DD86" s="39">
        <f t="shared" si="153"/>
        <v>1.0645441137443683</v>
      </c>
      <c r="DE86" t="b">
        <f t="shared" si="154"/>
        <v>1</v>
      </c>
      <c r="DF86">
        <f t="shared" si="155"/>
        <v>3</v>
      </c>
      <c r="DH86" s="14">
        <f t="shared" si="115"/>
        <v>821.45140477687835</v>
      </c>
      <c r="DI86" s="14">
        <f t="shared" si="116"/>
        <v>827.02768439691738</v>
      </c>
      <c r="DJ86" s="14">
        <f t="shared" si="117"/>
        <v>832.60396401695664</v>
      </c>
      <c r="DK86" s="14">
        <f t="shared" si="118"/>
        <v>838.1802436369959</v>
      </c>
      <c r="DL86" s="14"/>
      <c r="DM86" s="15">
        <f t="shared" si="119"/>
        <v>5.1683791112899797</v>
      </c>
      <c r="DN86" s="15">
        <f t="shared" si="120"/>
        <v>822.39033378360489</v>
      </c>
    </row>
    <row r="87" spans="1:118" x14ac:dyDescent="0.2">
      <c r="A87" t="s">
        <v>973</v>
      </c>
      <c r="B87">
        <v>15</v>
      </c>
      <c r="C87">
        <v>1.4750000332242053E-8</v>
      </c>
      <c r="D87">
        <v>1</v>
      </c>
      <c r="E87" s="8">
        <v>42.645999908447266</v>
      </c>
      <c r="F87" s="8">
        <v>1.7539999485015869</v>
      </c>
      <c r="G87" s="8">
        <v>9.8719997406005859</v>
      </c>
      <c r="H87" s="8">
        <v>15.97599983215332</v>
      </c>
      <c r="I87" s="8">
        <v>0.58300000429153442</v>
      </c>
      <c r="J87" s="8">
        <v>10.711999893188477</v>
      </c>
      <c r="K87" s="8">
        <v>11.144000053405762</v>
      </c>
      <c r="L87" s="8">
        <v>1.3730000257492065</v>
      </c>
      <c r="M87" s="8">
        <v>1.2730000019073486</v>
      </c>
      <c r="N87" s="8">
        <v>-0.30500000715255737</v>
      </c>
      <c r="O87" s="8">
        <v>7.5999997556209564E-2</v>
      </c>
      <c r="P87" s="8">
        <v>95.214996337890625</v>
      </c>
      <c r="Q87" s="8">
        <v>6.5700998306274414</v>
      </c>
      <c r="R87" s="8">
        <v>1.7926000356674194</v>
      </c>
      <c r="S87" s="8">
        <v>0.25020000338554382</v>
      </c>
      <c r="T87" s="8">
        <v>1.8395999670028687</v>
      </c>
      <c r="U87" s="8">
        <v>0.40999999642372131</v>
      </c>
      <c r="V87" s="8">
        <v>2.4600999355316162</v>
      </c>
      <c r="W87" s="8">
        <v>2.0585000514984131</v>
      </c>
      <c r="X87" s="8">
        <v>0.20319999754428864</v>
      </c>
      <c r="Y87" s="8">
        <v>7.6099999248981476E-2</v>
      </c>
      <c r="Z87" s="8">
        <v>-0.14949999749660492</v>
      </c>
      <c r="AA87" s="8">
        <v>1.9999999552965164E-2</v>
      </c>
      <c r="AB87">
        <v>23</v>
      </c>
      <c r="AD87" s="8">
        <f t="shared" si="136"/>
        <v>0.54443853020691546</v>
      </c>
      <c r="AE87" s="8">
        <f t="shared" si="137"/>
        <v>0.45556146979308454</v>
      </c>
      <c r="AF87" s="8"/>
      <c r="AG87" s="8"/>
      <c r="AH87" t="s">
        <v>837</v>
      </c>
      <c r="AI87" s="8">
        <v>1.927</v>
      </c>
      <c r="AJ87" s="8">
        <v>97.31899956935645</v>
      </c>
      <c r="AK87" s="8"/>
      <c r="AL87" s="8">
        <v>6.57</v>
      </c>
      <c r="AM87" s="8">
        <v>1.43</v>
      </c>
      <c r="AN87" s="8">
        <v>8</v>
      </c>
      <c r="AO87" s="8"/>
      <c r="AP87" s="8">
        <v>0.20300000000000001</v>
      </c>
      <c r="AQ87" s="8">
        <v>0.36299999999999999</v>
      </c>
      <c r="AR87" s="8" t="s">
        <v>19</v>
      </c>
      <c r="AS87" s="8">
        <v>1.974</v>
      </c>
      <c r="AT87" s="8">
        <v>2.46</v>
      </c>
      <c r="AU87" s="8">
        <v>5</v>
      </c>
      <c r="AV87" s="8"/>
      <c r="AW87" s="8">
        <v>7.5999999999999998E-2</v>
      </c>
      <c r="AX87" s="8">
        <v>8.5000000000000006E-2</v>
      </c>
      <c r="AY87" s="8">
        <v>1.839</v>
      </c>
      <c r="AZ87" s="8" t="s">
        <v>19</v>
      </c>
      <c r="BA87" s="8">
        <v>2</v>
      </c>
      <c r="BB87" s="8" t="s">
        <v>19</v>
      </c>
      <c r="BC87" s="8"/>
      <c r="BD87" s="8">
        <v>0.41</v>
      </c>
      <c r="BE87" s="8">
        <v>0.25</v>
      </c>
      <c r="BF87" s="8">
        <v>0.65999999999999992</v>
      </c>
      <c r="BG87" s="8">
        <v>21.999999999999993</v>
      </c>
      <c r="BH87" s="8"/>
      <c r="BI87" s="8">
        <v>1.98</v>
      </c>
      <c r="BJ87" s="8">
        <v>0.02</v>
      </c>
      <c r="BK87" s="8"/>
      <c r="BL87" s="8">
        <v>2</v>
      </c>
      <c r="BM87" s="8">
        <v>15.66</v>
      </c>
      <c r="BN87" s="8"/>
      <c r="BO87">
        <f t="shared" si="95"/>
        <v>0.76900000000000002</v>
      </c>
      <c r="BP87" s="8">
        <f t="shared" si="96"/>
        <v>0.65999999999999992</v>
      </c>
      <c r="BR87" s="39">
        <f t="shared" si="97"/>
        <v>1.0217113665389528</v>
      </c>
      <c r="BS87" s="39">
        <f t="shared" si="98"/>
        <v>1.2176560121765601</v>
      </c>
      <c r="BT87" s="39">
        <f t="shared" si="99"/>
        <v>1</v>
      </c>
      <c r="BU87" s="39">
        <f t="shared" si="100"/>
        <v>1.0875475802066341</v>
      </c>
      <c r="BV87" s="39">
        <v>1</v>
      </c>
      <c r="BW87" s="39">
        <f t="shared" si="101"/>
        <v>0.95662885526279717</v>
      </c>
      <c r="BX87" s="39">
        <f t="shared" si="102"/>
        <v>0.97340653371851094</v>
      </c>
      <c r="BY87" s="39">
        <f t="shared" si="103"/>
        <v>0.98022826153617082</v>
      </c>
      <c r="BZ87" s="39">
        <f t="shared" si="104"/>
        <v>0.65975270434158495</v>
      </c>
      <c r="CA87" s="39">
        <f t="shared" si="105"/>
        <v>0.95524999888046924</v>
      </c>
      <c r="CB87" s="39">
        <f t="shared" si="138"/>
        <v>1</v>
      </c>
      <c r="CC87" s="39">
        <f t="shared" si="139"/>
        <v>0.98022826153617082</v>
      </c>
      <c r="CD87" s="39">
        <f t="shared" si="140"/>
        <v>0.99011413076808541</v>
      </c>
      <c r="CE87" s="39"/>
      <c r="CF87" s="39">
        <f t="shared" si="106"/>
        <v>6.5051486828612344</v>
      </c>
      <c r="CG87" s="39">
        <f t="shared" si="107"/>
        <v>1.7748786261296858</v>
      </c>
      <c r="CH87" s="39">
        <f t="shared" si="108"/>
        <v>0.24772655887024975</v>
      </c>
      <c r="CI87" s="39">
        <f t="shared" si="109"/>
        <v>1.8214139222900438</v>
      </c>
      <c r="CJ87" s="39">
        <f t="shared" si="110"/>
        <v>0.40594679007399098</v>
      </c>
      <c r="CK87" s="39">
        <f t="shared" si="111"/>
        <v>2.4357797092715092</v>
      </c>
      <c r="CL87" s="39">
        <f t="shared" si="112"/>
        <v>2.0381499891754102</v>
      </c>
      <c r="CM87" s="39">
        <f t="shared" si="113"/>
        <v>0.20119118894064042</v>
      </c>
      <c r="CN87" s="39">
        <f t="shared" si="114"/>
        <v>7.5347684607857249E-2</v>
      </c>
      <c r="CO87" s="39">
        <f t="shared" si="141"/>
        <v>15.505583152220622</v>
      </c>
      <c r="CP87" s="39"/>
      <c r="CQ87" s="39">
        <f t="shared" si="142"/>
        <v>0.45474998466807115</v>
      </c>
      <c r="CR87" s="39">
        <f t="shared" si="143"/>
        <v>1.5834000045073391</v>
      </c>
      <c r="CS87" s="39">
        <f t="shared" si="144"/>
        <v>3.0495880986338264E-2</v>
      </c>
      <c r="CT87" s="39">
        <f t="shared" si="145"/>
        <v>0.62628717071530859</v>
      </c>
      <c r="CU87" s="39">
        <f t="shared" si="146"/>
        <v>0.37371282928469141</v>
      </c>
      <c r="CV87" s="39">
        <f t="shared" si="147"/>
        <v>0.14001365449546022</v>
      </c>
      <c r="CW87" s="39">
        <f t="shared" si="148"/>
        <v>0.24772655887024975</v>
      </c>
      <c r="CX87" s="39">
        <f t="shared" si="149"/>
        <v>0.49441684777937711</v>
      </c>
      <c r="CY87" s="39">
        <f t="shared" si="150"/>
        <v>0.25785659335037314</v>
      </c>
      <c r="CZ87" s="39">
        <f t="shared" si="151"/>
        <v>0.78177866446983535</v>
      </c>
      <c r="DA87" s="39">
        <f t="shared" si="152"/>
        <v>0.20297339503699549</v>
      </c>
      <c r="DB87" s="39">
        <v>0.71100898367883103</v>
      </c>
      <c r="DC87" s="39">
        <v>0.27266965718564301</v>
      </c>
      <c r="DD87" s="39">
        <f t="shared" si="153"/>
        <v>1.0443010637504262</v>
      </c>
      <c r="DE87" t="b">
        <f t="shared" si="154"/>
        <v>1</v>
      </c>
      <c r="DF87">
        <f t="shared" si="155"/>
        <v>3</v>
      </c>
      <c r="DH87" s="14">
        <f t="shared" si="115"/>
        <v>833.60544528714638</v>
      </c>
      <c r="DI87" s="14">
        <f t="shared" si="116"/>
        <v>839.28823818366379</v>
      </c>
      <c r="DJ87" s="14">
        <f t="shared" si="117"/>
        <v>844.97103108018143</v>
      </c>
      <c r="DK87" s="14">
        <f t="shared" si="118"/>
        <v>850.65382397669885</v>
      </c>
      <c r="DL87" s="14"/>
      <c r="DM87" s="15">
        <f t="shared" si="119"/>
        <v>5.4867781794071213</v>
      </c>
      <c r="DN87" s="15">
        <f t="shared" si="120"/>
        <v>836.37170486726075</v>
      </c>
    </row>
    <row r="88" spans="1:118" x14ac:dyDescent="0.2"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D88" s="8"/>
      <c r="AE88" s="8"/>
      <c r="AF88" s="8"/>
      <c r="AG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P88" s="8"/>
      <c r="BQ88" s="8"/>
      <c r="BR88" s="8"/>
      <c r="CB88" s="8"/>
      <c r="DB88" s="8"/>
      <c r="DC88" s="8"/>
      <c r="DH88" s="14"/>
      <c r="DI88" s="14"/>
      <c r="DJ88" s="14"/>
      <c r="DK88" s="14"/>
      <c r="DL88" s="14"/>
      <c r="DM88" s="15"/>
      <c r="DN88" s="15"/>
    </row>
    <row r="89" spans="1:118" x14ac:dyDescent="0.2">
      <c r="A89" t="s">
        <v>1721</v>
      </c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</row>
    <row r="90" spans="1:118" x14ac:dyDescent="0.2">
      <c r="A90" t="s">
        <v>439</v>
      </c>
      <c r="B90">
        <v>15</v>
      </c>
      <c r="C90">
        <v>1.4970000350444934E-8</v>
      </c>
      <c r="D90">
        <v>1</v>
      </c>
      <c r="E90" s="8">
        <v>39.797000885009766</v>
      </c>
      <c r="F90" s="8">
        <v>4.9930000305175781</v>
      </c>
      <c r="G90" s="8">
        <v>12.868000030517578</v>
      </c>
      <c r="H90" s="8">
        <v>10.883999824523926</v>
      </c>
      <c r="I90" s="8">
        <v>0.1809999942779541</v>
      </c>
      <c r="J90" s="8">
        <v>13.442000389099121</v>
      </c>
      <c r="K90" s="8">
        <v>11.057000160217285</v>
      </c>
      <c r="L90" s="8">
        <v>2.4330000877380371</v>
      </c>
      <c r="M90" s="8">
        <v>1.0169999599456787</v>
      </c>
      <c r="N90" s="8">
        <v>-0.53700000047683716</v>
      </c>
      <c r="O90" s="8">
        <v>4.3999999761581421E-2</v>
      </c>
      <c r="P90" s="8">
        <v>96.394996643066406</v>
      </c>
      <c r="Q90" s="8">
        <v>5.9436001777648926</v>
      </c>
      <c r="R90" s="8">
        <v>2.2651998996734619</v>
      </c>
      <c r="S90" s="8">
        <v>0.19380000233650208</v>
      </c>
      <c r="T90" s="8">
        <v>0.70450001955032349</v>
      </c>
      <c r="U90" s="8">
        <v>1.7694000005722046</v>
      </c>
      <c r="V90" s="8">
        <v>2.9925999641418457</v>
      </c>
      <c r="W90" s="8">
        <v>1.3594000339508057</v>
      </c>
      <c r="X90" s="8">
        <v>0.56080001592636108</v>
      </c>
      <c r="Y90" s="8">
        <v>2.2800000384449959E-2</v>
      </c>
      <c r="Z90" s="8">
        <v>-0.2565000057220459</v>
      </c>
      <c r="AA90" s="8">
        <v>1.1300000362098217E-2</v>
      </c>
      <c r="AB90">
        <v>23</v>
      </c>
      <c r="AD90" s="8">
        <f t="shared" ref="AD90:AD103" si="156">V90/(V90+W90)</f>
        <v>0.68763785970896385</v>
      </c>
      <c r="AE90" s="8">
        <f t="shared" ref="AE90:AE103" si="157">1-AD90</f>
        <v>0.31236214029103615</v>
      </c>
      <c r="AG90" s="8"/>
      <c r="AH90" t="s">
        <v>837</v>
      </c>
      <c r="AI90" s="8">
        <v>1.996</v>
      </c>
      <c r="AJ90" s="8">
        <v>98.706001542806618</v>
      </c>
      <c r="AK90" s="8"/>
      <c r="AL90" s="8">
        <v>5.944</v>
      </c>
      <c r="AM90" s="8">
        <v>2.056</v>
      </c>
      <c r="AN90" s="8">
        <v>8</v>
      </c>
      <c r="AO90" s="8"/>
      <c r="AP90" s="8">
        <v>0.56100000000000005</v>
      </c>
      <c r="AQ90" s="8">
        <v>0.20899999999999999</v>
      </c>
      <c r="AR90" s="8" t="s">
        <v>19</v>
      </c>
      <c r="AS90" s="8">
        <v>1.238</v>
      </c>
      <c r="AT90" s="8">
        <v>2.9929999999999999</v>
      </c>
      <c r="AU90" s="8">
        <v>5.0009999999999994</v>
      </c>
      <c r="AV90" s="8"/>
      <c r="AW90" s="8">
        <v>2.3E-2</v>
      </c>
      <c r="AX90" s="8">
        <v>0.122</v>
      </c>
      <c r="AY90" s="8">
        <v>1.7689999999999999</v>
      </c>
      <c r="AZ90" s="8">
        <v>8.5999999999999993E-2</v>
      </c>
      <c r="BA90" s="8">
        <v>2</v>
      </c>
      <c r="BB90" s="8" t="s">
        <v>19</v>
      </c>
      <c r="BC90" s="8"/>
      <c r="BD90" s="8">
        <v>0.61799999999999999</v>
      </c>
      <c r="BE90" s="8">
        <v>0.19400000000000001</v>
      </c>
      <c r="BF90" s="8">
        <v>0.81200000000000006</v>
      </c>
      <c r="BG90" s="8">
        <v>22</v>
      </c>
      <c r="BH90" s="8"/>
      <c r="BI90" s="8">
        <v>1.9890000000000001</v>
      </c>
      <c r="BJ90" s="8" t="s">
        <v>19</v>
      </c>
      <c r="BK90" s="8">
        <v>1.0999999999999999E-2</v>
      </c>
      <c r="BL90" s="8">
        <v>2</v>
      </c>
      <c r="BM90" s="8">
        <v>15.812999999999999</v>
      </c>
      <c r="BN90" s="8"/>
      <c r="BO90">
        <f>AQ90+2*AP90</f>
        <v>1.3310000000000002</v>
      </c>
      <c r="BP90" s="8">
        <f t="shared" ref="BP90:BP103" si="158">BD90+BE90+2*BC90</f>
        <v>0.81200000000000006</v>
      </c>
    </row>
    <row r="91" spans="1:118" x14ac:dyDescent="0.2">
      <c r="A91" t="s">
        <v>439</v>
      </c>
      <c r="B91">
        <v>15</v>
      </c>
      <c r="C91">
        <v>1.4979999463093918E-8</v>
      </c>
      <c r="D91">
        <v>1</v>
      </c>
      <c r="E91" s="8">
        <v>39.884998321533203</v>
      </c>
      <c r="F91" s="8">
        <v>4.9380002021789551</v>
      </c>
      <c r="G91" s="8">
        <v>13.064000129699707</v>
      </c>
      <c r="H91" s="8">
        <v>11.267000198364258</v>
      </c>
      <c r="I91" s="8">
        <v>0.21899999678134918</v>
      </c>
      <c r="J91" s="8">
        <v>13.335000038146973</v>
      </c>
      <c r="K91" s="8">
        <v>11.017000198364258</v>
      </c>
      <c r="L91" s="8">
        <v>2.5220000743865967</v>
      </c>
      <c r="M91" s="8">
        <v>1.0839999914169312</v>
      </c>
      <c r="N91" s="8">
        <v>-0.42699998617172241</v>
      </c>
      <c r="O91" s="8">
        <v>4.1999999433755875E-2</v>
      </c>
      <c r="P91" s="8">
        <v>97.116996765136719</v>
      </c>
      <c r="Q91" s="8">
        <v>5.9288997650146484</v>
      </c>
      <c r="R91" s="8">
        <v>2.2890999317169189</v>
      </c>
      <c r="S91" s="8">
        <v>0.20559999346733093</v>
      </c>
      <c r="T91" s="8">
        <v>0.72699999809265137</v>
      </c>
      <c r="U91" s="8">
        <v>1.7547999620437622</v>
      </c>
      <c r="V91" s="8">
        <v>2.9549999237060547</v>
      </c>
      <c r="W91" s="8">
        <v>1.4007999897003174</v>
      </c>
      <c r="X91" s="8">
        <v>0.55210000276565552</v>
      </c>
      <c r="Y91" s="8">
        <v>2.759999968111515E-2</v>
      </c>
      <c r="Z91" s="8">
        <v>-0.20229999721050262</v>
      </c>
      <c r="AA91" s="8">
        <v>1.0700000450015068E-2</v>
      </c>
      <c r="AB91">
        <v>23</v>
      </c>
      <c r="AD91" s="8">
        <f t="shared" si="156"/>
        <v>0.6784057997271854</v>
      </c>
      <c r="AE91" s="8">
        <f t="shared" si="157"/>
        <v>0.3215942002728146</v>
      </c>
      <c r="AG91" s="8"/>
      <c r="AH91" t="s">
        <v>837</v>
      </c>
      <c r="AI91" s="8">
        <v>2.0059999999999998</v>
      </c>
      <c r="AJ91" s="8">
        <v>99.372998955160384</v>
      </c>
      <c r="AK91" s="8"/>
      <c r="AL91" s="8">
        <v>5.9290000000000003</v>
      </c>
      <c r="AM91" s="8">
        <v>2.0710000000000002</v>
      </c>
      <c r="AN91" s="8">
        <v>8</v>
      </c>
      <c r="AO91" s="8"/>
      <c r="AP91" s="8">
        <v>0.55200000000000005</v>
      </c>
      <c r="AQ91" s="8">
        <v>0.218</v>
      </c>
      <c r="AR91" s="8" t="s">
        <v>19</v>
      </c>
      <c r="AS91" s="8">
        <v>1.2749999999999999</v>
      </c>
      <c r="AT91" s="8">
        <v>2.9550000000000001</v>
      </c>
      <c r="AU91" s="8">
        <v>5</v>
      </c>
      <c r="AV91" s="8"/>
      <c r="AW91" s="8">
        <v>2.8000000000000001E-2</v>
      </c>
      <c r="AX91" s="8">
        <v>0.126</v>
      </c>
      <c r="AY91" s="8">
        <v>1.7549999999999999</v>
      </c>
      <c r="AZ91" s="8">
        <v>9.1999999999999998E-2</v>
      </c>
      <c r="BA91" s="8">
        <v>2.0009999999999999</v>
      </c>
      <c r="BB91" s="8" t="s">
        <v>19</v>
      </c>
      <c r="BC91" s="8"/>
      <c r="BD91" s="8">
        <v>0.63500000000000001</v>
      </c>
      <c r="BE91" s="8">
        <v>0.20599999999999999</v>
      </c>
      <c r="BF91" s="8">
        <v>0.84099999999999997</v>
      </c>
      <c r="BG91" s="8">
        <v>22</v>
      </c>
      <c r="BH91" s="8"/>
      <c r="BI91" s="8">
        <v>1.9890000000000001</v>
      </c>
      <c r="BJ91" s="8" t="s">
        <v>19</v>
      </c>
      <c r="BK91" s="8">
        <v>1.0999999999999999E-2</v>
      </c>
      <c r="BL91" s="8">
        <v>2</v>
      </c>
      <c r="BM91" s="8">
        <v>15.841999999999999</v>
      </c>
      <c r="BN91" s="8"/>
      <c r="BO91">
        <f t="shared" ref="BO91:BO103" si="159">AQ91+2*AP91</f>
        <v>1.3220000000000001</v>
      </c>
      <c r="BP91" s="8">
        <f t="shared" si="158"/>
        <v>0.84099999999999997</v>
      </c>
    </row>
    <row r="92" spans="1:118" x14ac:dyDescent="0.2">
      <c r="A92" t="s">
        <v>439</v>
      </c>
      <c r="B92">
        <v>15</v>
      </c>
      <c r="C92">
        <v>1.4970000350444934E-8</v>
      </c>
      <c r="D92">
        <v>1</v>
      </c>
      <c r="E92" s="8">
        <v>40.068000793457031</v>
      </c>
      <c r="F92" s="8">
        <v>4.9520001411437988</v>
      </c>
      <c r="G92" s="8">
        <v>12.951000213623047</v>
      </c>
      <c r="H92" s="8">
        <v>10.930000305175781</v>
      </c>
      <c r="I92" s="8">
        <v>0.14800000190734863</v>
      </c>
      <c r="J92" s="8">
        <v>13.282999992370605</v>
      </c>
      <c r="K92" s="8">
        <v>10.88599967956543</v>
      </c>
      <c r="L92" s="8">
        <v>2.4909999370574951</v>
      </c>
      <c r="M92" s="8">
        <v>1.0729999542236328</v>
      </c>
      <c r="N92" s="8">
        <v>0.13699999451637268</v>
      </c>
      <c r="O92" s="8">
        <v>3.4000001847743988E-2</v>
      </c>
      <c r="P92" s="8">
        <v>96.887008666992188</v>
      </c>
      <c r="Q92" s="8">
        <v>5.972099781036377</v>
      </c>
      <c r="R92" s="8">
        <v>2.2751998901367188</v>
      </c>
      <c r="S92" s="8">
        <v>0.20399999618530273</v>
      </c>
      <c r="T92" s="8">
        <v>0.71990001201629639</v>
      </c>
      <c r="U92" s="8">
        <v>1.7386000156402588</v>
      </c>
      <c r="V92" s="8">
        <v>2.9512999057769775</v>
      </c>
      <c r="W92" s="8">
        <v>1.3624000549316406</v>
      </c>
      <c r="X92" s="8">
        <v>0.55500000715255737</v>
      </c>
      <c r="Y92" s="8">
        <v>1.8699999898672104E-2</v>
      </c>
      <c r="Z92" s="8">
        <v>6.4400002360343933E-2</v>
      </c>
      <c r="AA92" s="8">
        <v>8.6000002920627594E-3</v>
      </c>
      <c r="AB92">
        <v>23</v>
      </c>
      <c r="AD92" s="8">
        <f t="shared" si="156"/>
        <v>0.68416902720609318</v>
      </c>
      <c r="AE92" s="8">
        <f t="shared" si="157"/>
        <v>0.31583097279390682</v>
      </c>
      <c r="AG92" s="8"/>
      <c r="AH92" t="s">
        <v>837</v>
      </c>
      <c r="AI92" s="8">
        <v>1.9379999999999999</v>
      </c>
      <c r="AJ92" s="8">
        <v>98.823000707805164</v>
      </c>
      <c r="AK92" s="8"/>
      <c r="AL92" s="8">
        <v>5.9720000000000004</v>
      </c>
      <c r="AM92" s="8">
        <v>2.028</v>
      </c>
      <c r="AN92" s="8">
        <v>8</v>
      </c>
      <c r="AO92" s="8"/>
      <c r="AP92" s="8">
        <v>0.55500000000000005</v>
      </c>
      <c r="AQ92" s="8">
        <v>0.247</v>
      </c>
      <c r="AR92" s="8" t="s">
        <v>19</v>
      </c>
      <c r="AS92" s="8">
        <v>1.246</v>
      </c>
      <c r="AT92" s="8">
        <v>2.9510000000000001</v>
      </c>
      <c r="AU92" s="8">
        <v>4.9990000000000006</v>
      </c>
      <c r="AV92" s="8"/>
      <c r="AW92" s="8">
        <v>1.9E-2</v>
      </c>
      <c r="AX92" s="8">
        <v>0.11600000000000001</v>
      </c>
      <c r="AY92" s="8">
        <v>1.738</v>
      </c>
      <c r="AZ92" s="8">
        <v>0.127</v>
      </c>
      <c r="BA92" s="8">
        <v>2</v>
      </c>
      <c r="BB92" s="8" t="s">
        <v>19</v>
      </c>
      <c r="BC92" s="8"/>
      <c r="BD92" s="8">
        <v>0.59299999999999997</v>
      </c>
      <c r="BE92" s="8">
        <v>0.20399999999999999</v>
      </c>
      <c r="BF92" s="8">
        <v>0.79699999999999993</v>
      </c>
      <c r="BG92" s="8">
        <v>22</v>
      </c>
      <c r="BH92" s="8"/>
      <c r="BI92" s="8">
        <v>1.927</v>
      </c>
      <c r="BJ92" s="8">
        <v>6.5000000000000002E-2</v>
      </c>
      <c r="BK92" s="8">
        <v>8.9999999999999993E-3</v>
      </c>
      <c r="BL92" s="8">
        <v>2.0009999999999999</v>
      </c>
      <c r="BM92" s="8">
        <v>15.796000000000001</v>
      </c>
      <c r="BN92" s="8"/>
      <c r="BO92">
        <f t="shared" si="159"/>
        <v>1.3570000000000002</v>
      </c>
      <c r="BP92" s="8">
        <f t="shared" si="158"/>
        <v>0.79699999999999993</v>
      </c>
    </row>
    <row r="93" spans="1:118" x14ac:dyDescent="0.2">
      <c r="A93" t="s">
        <v>439</v>
      </c>
      <c r="B93">
        <v>15</v>
      </c>
      <c r="C93">
        <v>1.4979999463093918E-8</v>
      </c>
      <c r="D93">
        <v>1</v>
      </c>
      <c r="E93" s="8">
        <v>39.582000732421875</v>
      </c>
      <c r="F93" s="8">
        <v>5.0850000381469727</v>
      </c>
      <c r="G93" s="8">
        <v>13.041000366210938</v>
      </c>
      <c r="H93" s="8">
        <v>11.109000205993652</v>
      </c>
      <c r="I93" s="8">
        <v>0.15000000596046448</v>
      </c>
      <c r="J93" s="8">
        <v>13.036999702453613</v>
      </c>
      <c r="K93" s="8">
        <v>11.104000091552734</v>
      </c>
      <c r="L93" s="8">
        <v>2.4549999237060547</v>
      </c>
      <c r="M93" s="8">
        <v>0.94199997186660767</v>
      </c>
      <c r="N93" s="8">
        <v>-0.49099999666213989</v>
      </c>
      <c r="O93" s="8">
        <v>2.4000000208616257E-2</v>
      </c>
      <c r="P93" s="8">
        <v>96.240013122558594</v>
      </c>
      <c r="Q93" s="8">
        <v>5.9268999099731445</v>
      </c>
      <c r="R93" s="8">
        <v>2.3017001152038574</v>
      </c>
      <c r="S93" s="8">
        <v>0.18000000715255737</v>
      </c>
      <c r="T93" s="8">
        <v>0.71289998292922974</v>
      </c>
      <c r="U93" s="8">
        <v>1.7815999984741211</v>
      </c>
      <c r="V93" s="8">
        <v>2.9100000858306885</v>
      </c>
      <c r="W93" s="8">
        <v>1.3911999464035034</v>
      </c>
      <c r="X93" s="8">
        <v>0.57270002365112305</v>
      </c>
      <c r="Y93" s="8">
        <v>1.9099999219179153E-2</v>
      </c>
      <c r="Z93" s="8">
        <v>-0.23499999940395355</v>
      </c>
      <c r="AA93" s="8">
        <v>6.2000001780688763E-3</v>
      </c>
      <c r="AB93">
        <v>23</v>
      </c>
      <c r="AD93" s="8">
        <f t="shared" si="156"/>
        <v>0.67655539477877613</v>
      </c>
      <c r="AE93" s="8">
        <f t="shared" si="157"/>
        <v>0.32344460522122387</v>
      </c>
      <c r="AG93" s="8"/>
      <c r="AH93" t="s">
        <v>837</v>
      </c>
      <c r="AI93" s="8">
        <v>1.996</v>
      </c>
      <c r="AJ93" s="8">
        <v>98.519000826567407</v>
      </c>
      <c r="AK93" s="8"/>
      <c r="AL93" s="8">
        <v>5.9269999999999996</v>
      </c>
      <c r="AM93" s="8">
        <v>2.073</v>
      </c>
      <c r="AN93" s="8">
        <v>8</v>
      </c>
      <c r="AO93" s="8"/>
      <c r="AP93" s="8">
        <v>0.57299999999999995</v>
      </c>
      <c r="AQ93" s="8">
        <v>0.22800000000000001</v>
      </c>
      <c r="AR93" s="8" t="s">
        <v>19</v>
      </c>
      <c r="AS93" s="8">
        <v>1.2889999999999999</v>
      </c>
      <c r="AT93" s="8">
        <v>2.91</v>
      </c>
      <c r="AU93" s="8">
        <v>5</v>
      </c>
      <c r="AV93" s="8"/>
      <c r="AW93" s="8">
        <v>1.9E-2</v>
      </c>
      <c r="AX93" s="8">
        <v>0.10299999999999999</v>
      </c>
      <c r="AY93" s="8">
        <v>1.782</v>
      </c>
      <c r="AZ93" s="8">
        <v>9.7000000000000003E-2</v>
      </c>
      <c r="BA93" s="8">
        <v>2.0009999999999999</v>
      </c>
      <c r="BB93" s="8" t="s">
        <v>19</v>
      </c>
      <c r="BC93" s="8"/>
      <c r="BD93" s="8">
        <v>0.61599999999999999</v>
      </c>
      <c r="BE93" s="8">
        <v>0.18</v>
      </c>
      <c r="BF93" s="8">
        <v>0.79600000000000004</v>
      </c>
      <c r="BG93" s="8">
        <v>22</v>
      </c>
      <c r="BH93" s="8"/>
      <c r="BI93" s="8">
        <v>1.994</v>
      </c>
      <c r="BJ93" s="8" t="s">
        <v>19</v>
      </c>
      <c r="BK93" s="8">
        <v>6.0000000000000001E-3</v>
      </c>
      <c r="BL93" s="8">
        <v>2</v>
      </c>
      <c r="BM93" s="8">
        <v>15.796999999999999</v>
      </c>
      <c r="BN93" s="8"/>
      <c r="BO93">
        <f t="shared" si="159"/>
        <v>1.3739999999999999</v>
      </c>
      <c r="BP93" s="8">
        <f t="shared" si="158"/>
        <v>0.79600000000000004</v>
      </c>
    </row>
    <row r="94" spans="1:118" x14ac:dyDescent="0.2">
      <c r="A94" t="s">
        <v>439</v>
      </c>
      <c r="B94">
        <v>15</v>
      </c>
      <c r="C94">
        <v>1.4970000350444934E-8</v>
      </c>
      <c r="D94">
        <v>1</v>
      </c>
      <c r="E94" s="8">
        <v>39.359001159667969</v>
      </c>
      <c r="F94" s="8">
        <v>5.2989997863769531</v>
      </c>
      <c r="G94" s="8">
        <v>13.413999557495117</v>
      </c>
      <c r="H94" s="8">
        <v>12.267000198364258</v>
      </c>
      <c r="I94" s="8">
        <v>0.17599999904632568</v>
      </c>
      <c r="J94" s="8">
        <v>12.338000297546387</v>
      </c>
      <c r="K94" s="8">
        <v>10.637999534606934</v>
      </c>
      <c r="L94" s="8">
        <v>2.3570001125335693</v>
      </c>
      <c r="M94" s="8">
        <v>1.0499999523162842</v>
      </c>
      <c r="N94" s="8">
        <v>-0.43299999833106995</v>
      </c>
      <c r="O94" s="8">
        <v>3.2999999821186066E-2</v>
      </c>
      <c r="P94" s="8">
        <v>96.672996520996094</v>
      </c>
      <c r="Q94" s="8">
        <v>5.8951997756958008</v>
      </c>
      <c r="R94" s="8">
        <v>2.3680999279022217</v>
      </c>
      <c r="S94" s="8">
        <v>0.20069999992847443</v>
      </c>
      <c r="T94" s="8">
        <v>0.68449997901916504</v>
      </c>
      <c r="U94" s="8">
        <v>1.7072999477386475</v>
      </c>
      <c r="V94" s="8">
        <v>2.7546999454498291</v>
      </c>
      <c r="W94" s="8">
        <v>1.5367000102996826</v>
      </c>
      <c r="X94" s="8">
        <v>0.59689998626708984</v>
      </c>
      <c r="Y94" s="8">
        <v>2.239999920129776E-2</v>
      </c>
      <c r="Z94" s="8">
        <v>-0.20669999718666077</v>
      </c>
      <c r="AA94" s="8">
        <v>8.39999970048666E-3</v>
      </c>
      <c r="AB94">
        <v>23</v>
      </c>
      <c r="AD94" s="8">
        <f t="shared" si="156"/>
        <v>0.64191172434514054</v>
      </c>
      <c r="AE94" s="8">
        <f t="shared" si="157"/>
        <v>0.35808827565485946</v>
      </c>
      <c r="AG94" s="8"/>
      <c r="AH94" t="s">
        <v>837</v>
      </c>
      <c r="AI94" s="8">
        <v>1.9930000000000001</v>
      </c>
      <c r="AJ94" s="8">
        <v>98.911000400364387</v>
      </c>
      <c r="AK94" s="8"/>
      <c r="AL94" s="8">
        <v>5.8949999999999996</v>
      </c>
      <c r="AM94" s="8">
        <v>2.105</v>
      </c>
      <c r="AN94" s="8">
        <v>8</v>
      </c>
      <c r="AO94" s="8"/>
      <c r="AP94" s="8">
        <v>0.59699999999999998</v>
      </c>
      <c r="AQ94" s="8">
        <v>0.26300000000000001</v>
      </c>
      <c r="AR94" s="8" t="s">
        <v>19</v>
      </c>
      <c r="AS94" s="8">
        <v>1.385</v>
      </c>
      <c r="AT94" s="8">
        <v>2.7549999999999999</v>
      </c>
      <c r="AU94" s="8">
        <v>5</v>
      </c>
      <c r="AV94" s="8"/>
      <c r="AW94" s="8">
        <v>2.1999999999999999E-2</v>
      </c>
      <c r="AX94" s="8">
        <v>0.152</v>
      </c>
      <c r="AY94" s="8">
        <v>1.7070000000000001</v>
      </c>
      <c r="AZ94" s="8">
        <v>0.11899999999999999</v>
      </c>
      <c r="BA94" s="8">
        <v>2</v>
      </c>
      <c r="BB94" s="8" t="s">
        <v>19</v>
      </c>
      <c r="BC94" s="8"/>
      <c r="BD94" s="8">
        <v>0.56599999999999995</v>
      </c>
      <c r="BE94" s="8">
        <v>0.20100000000000001</v>
      </c>
      <c r="BF94" s="8">
        <v>0.7669999999999999</v>
      </c>
      <c r="BG94" s="8">
        <v>22</v>
      </c>
      <c r="BH94" s="8"/>
      <c r="BI94" s="8">
        <v>1.992</v>
      </c>
      <c r="BJ94" s="8" t="s">
        <v>19</v>
      </c>
      <c r="BK94" s="8">
        <v>8.0000000000000002E-3</v>
      </c>
      <c r="BL94" s="8">
        <v>2</v>
      </c>
      <c r="BM94" s="8">
        <v>15.766999999999999</v>
      </c>
      <c r="BN94" s="8"/>
      <c r="BO94">
        <f t="shared" si="159"/>
        <v>1.4569999999999999</v>
      </c>
      <c r="BP94" s="8">
        <f t="shared" si="158"/>
        <v>0.7669999999999999</v>
      </c>
    </row>
    <row r="95" spans="1:118" x14ac:dyDescent="0.2">
      <c r="A95" t="s">
        <v>439</v>
      </c>
      <c r="B95">
        <v>15</v>
      </c>
      <c r="C95">
        <v>1.4979999463093918E-8</v>
      </c>
      <c r="D95">
        <v>1</v>
      </c>
      <c r="E95" s="8">
        <v>39.751998901367188</v>
      </c>
      <c r="F95" s="8">
        <v>4.9180002212524414</v>
      </c>
      <c r="G95" s="8">
        <v>12.942000389099121</v>
      </c>
      <c r="H95" s="8">
        <v>11.131999969482422</v>
      </c>
      <c r="I95" s="8">
        <v>0.15299999713897705</v>
      </c>
      <c r="J95" s="8">
        <v>13.258000373840332</v>
      </c>
      <c r="K95" s="8">
        <v>10.965000152587891</v>
      </c>
      <c r="L95" s="8">
        <v>2.625999927520752</v>
      </c>
      <c r="M95" s="8">
        <v>1.062000036239624</v>
      </c>
      <c r="N95" s="8">
        <v>9.3999996781349182E-2</v>
      </c>
      <c r="O95" s="8">
        <v>2.3000000044703484E-2</v>
      </c>
      <c r="P95" s="8">
        <v>96.879997253417969</v>
      </c>
      <c r="Q95" s="8">
        <v>5.9386000633239746</v>
      </c>
      <c r="R95" s="8">
        <v>2.2788999080657959</v>
      </c>
      <c r="S95" s="8">
        <v>0.20239999890327454</v>
      </c>
      <c r="T95" s="8">
        <v>0.76059997081756592</v>
      </c>
      <c r="U95" s="8">
        <v>1.7552000284194946</v>
      </c>
      <c r="V95" s="8">
        <v>2.9525001049041748</v>
      </c>
      <c r="W95" s="8">
        <v>1.3909000158309937</v>
      </c>
      <c r="X95" s="8">
        <v>0.55250000953674316</v>
      </c>
      <c r="Y95" s="8">
        <v>1.9300000742077827E-2</v>
      </c>
      <c r="Z95" s="8">
        <v>4.4199999421834946E-2</v>
      </c>
      <c r="AA95" s="8">
        <v>5.9000002220273018E-3</v>
      </c>
      <c r="AB95">
        <v>23</v>
      </c>
      <c r="AD95" s="8">
        <f t="shared" si="156"/>
        <v>0.67976700806566071</v>
      </c>
      <c r="AE95" s="8">
        <f t="shared" si="157"/>
        <v>0.32023299193433929</v>
      </c>
      <c r="AG95" s="8"/>
      <c r="AH95" t="s">
        <v>837</v>
      </c>
      <c r="AI95" s="8">
        <v>1.9570000000000001</v>
      </c>
      <c r="AJ95" s="8">
        <v>98.844999998733385</v>
      </c>
      <c r="AK95" s="8"/>
      <c r="AL95" s="8">
        <v>5.9390000000000001</v>
      </c>
      <c r="AM95" s="8">
        <v>2.0609999999999999</v>
      </c>
      <c r="AN95" s="8">
        <v>8</v>
      </c>
      <c r="AO95" s="8"/>
      <c r="AP95" s="8">
        <v>0.55300000000000005</v>
      </c>
      <c r="AQ95" s="8">
        <v>0.217</v>
      </c>
      <c r="AR95" s="8" t="s">
        <v>19</v>
      </c>
      <c r="AS95" s="8">
        <v>1.2769999999999999</v>
      </c>
      <c r="AT95" s="8">
        <v>2.9529999999999998</v>
      </c>
      <c r="AU95" s="8">
        <v>5</v>
      </c>
      <c r="AV95" s="8"/>
      <c r="AW95" s="8">
        <v>1.9E-2</v>
      </c>
      <c r="AX95" s="8">
        <v>0.113</v>
      </c>
      <c r="AY95" s="8">
        <v>1.7549999999999999</v>
      </c>
      <c r="AZ95" s="8">
        <v>0.112</v>
      </c>
      <c r="BA95" s="8">
        <v>1.9990000000000001</v>
      </c>
      <c r="BB95" s="8" t="s">
        <v>19</v>
      </c>
      <c r="BC95" s="8"/>
      <c r="BD95" s="8">
        <v>0.64800000000000002</v>
      </c>
      <c r="BE95" s="8">
        <v>0.20200000000000001</v>
      </c>
      <c r="BF95" s="8">
        <v>0.85000000000000009</v>
      </c>
      <c r="BG95" s="8">
        <v>22</v>
      </c>
      <c r="BH95" s="8"/>
      <c r="BI95" s="8">
        <v>1.95</v>
      </c>
      <c r="BJ95" s="8">
        <v>4.3999999999999997E-2</v>
      </c>
      <c r="BK95" s="8">
        <v>6.0000000000000001E-3</v>
      </c>
      <c r="BL95" s="8">
        <v>2</v>
      </c>
      <c r="BM95" s="8">
        <v>15.849</v>
      </c>
      <c r="BN95" s="8"/>
      <c r="BO95">
        <f t="shared" si="159"/>
        <v>1.3230000000000002</v>
      </c>
      <c r="BP95" s="8">
        <f t="shared" si="158"/>
        <v>0.85000000000000009</v>
      </c>
    </row>
    <row r="96" spans="1:118" x14ac:dyDescent="0.2">
      <c r="A96" t="s">
        <v>439</v>
      </c>
      <c r="B96">
        <v>15</v>
      </c>
      <c r="C96">
        <v>1.4979999463093918E-8</v>
      </c>
      <c r="D96">
        <v>1</v>
      </c>
      <c r="E96" s="8">
        <v>39.615001678466797</v>
      </c>
      <c r="F96" s="8">
        <v>5.2020001411437988</v>
      </c>
      <c r="G96" s="8">
        <v>13.135000228881836</v>
      </c>
      <c r="H96" s="8">
        <v>11.21399974822998</v>
      </c>
      <c r="I96" s="8">
        <v>0.15600000321865082</v>
      </c>
      <c r="J96" s="8">
        <v>12.654999732971191</v>
      </c>
      <c r="K96" s="8">
        <v>10.967000007629395</v>
      </c>
      <c r="L96" s="8">
        <v>2.6310000419616699</v>
      </c>
      <c r="M96" s="8">
        <v>1.0219999551773071</v>
      </c>
      <c r="N96" s="8">
        <v>-0.55299997329711914</v>
      </c>
      <c r="O96" s="8">
        <v>2.9999999329447746E-2</v>
      </c>
      <c r="P96" s="8">
        <v>96.300003051757812</v>
      </c>
      <c r="Q96" s="8">
        <v>5.9317002296447754</v>
      </c>
      <c r="R96" s="8">
        <v>2.3183000087738037</v>
      </c>
      <c r="S96" s="8">
        <v>0.19519999623298645</v>
      </c>
      <c r="T96" s="8">
        <v>0.76380002498626709</v>
      </c>
      <c r="U96" s="8">
        <v>1.7595000267028809</v>
      </c>
      <c r="V96" s="8">
        <v>2.8245999813079834</v>
      </c>
      <c r="W96" s="8">
        <v>1.4042999744415283</v>
      </c>
      <c r="X96" s="8">
        <v>0.58579999208450317</v>
      </c>
      <c r="Y96" s="8">
        <v>1.9700000062584877E-2</v>
      </c>
      <c r="Z96" s="8">
        <v>-0.26499998569488525</v>
      </c>
      <c r="AA96" s="8">
        <v>7.6999999582767487E-3</v>
      </c>
      <c r="AB96">
        <v>23</v>
      </c>
      <c r="AD96" s="8">
        <f t="shared" si="156"/>
        <v>0.66792783250115073</v>
      </c>
      <c r="AE96" s="8">
        <f t="shared" si="157"/>
        <v>0.33207216749884927</v>
      </c>
      <c r="AG96" s="8"/>
      <c r="AH96" t="s">
        <v>837</v>
      </c>
      <c r="AI96" s="8">
        <v>1.9950000000000001</v>
      </c>
      <c r="AJ96" s="8">
        <v>98.617001785561442</v>
      </c>
      <c r="AK96" s="8"/>
      <c r="AL96" s="8">
        <v>5.9320000000000004</v>
      </c>
      <c r="AM96" s="8">
        <v>2.0680000000000001</v>
      </c>
      <c r="AN96" s="8">
        <v>8</v>
      </c>
      <c r="AO96" s="8"/>
      <c r="AP96" s="8">
        <v>0.58599999999999997</v>
      </c>
      <c r="AQ96" s="8">
        <v>0.25</v>
      </c>
      <c r="AR96" s="8" t="s">
        <v>19</v>
      </c>
      <c r="AS96" s="8">
        <v>1.34</v>
      </c>
      <c r="AT96" s="8">
        <v>2.8250000000000002</v>
      </c>
      <c r="AU96" s="8">
        <v>5.0010000000000003</v>
      </c>
      <c r="AV96" s="8"/>
      <c r="AW96" s="8">
        <v>0.02</v>
      </c>
      <c r="AX96" s="8">
        <v>6.5000000000000002E-2</v>
      </c>
      <c r="AY96" s="8">
        <v>1.7589999999999999</v>
      </c>
      <c r="AZ96" s="8">
        <v>0.156</v>
      </c>
      <c r="BA96" s="8">
        <v>1.9999999999999998</v>
      </c>
      <c r="BB96" s="8" t="s">
        <v>19</v>
      </c>
      <c r="BC96" s="8"/>
      <c r="BD96" s="8">
        <v>0.60799999999999998</v>
      </c>
      <c r="BE96" s="8">
        <v>0.19500000000000001</v>
      </c>
      <c r="BF96" s="8">
        <v>0.80299999999999994</v>
      </c>
      <c r="BG96" s="8">
        <v>22</v>
      </c>
      <c r="BH96" s="8"/>
      <c r="BI96" s="8">
        <v>1.992</v>
      </c>
      <c r="BJ96" s="8" t="s">
        <v>19</v>
      </c>
      <c r="BK96" s="8">
        <v>8.0000000000000002E-3</v>
      </c>
      <c r="BL96" s="8">
        <v>2</v>
      </c>
      <c r="BM96" s="8">
        <v>15.804000000000002</v>
      </c>
      <c r="BN96" s="8"/>
      <c r="BO96">
        <f t="shared" si="159"/>
        <v>1.4219999999999999</v>
      </c>
      <c r="BP96" s="8">
        <f t="shared" si="158"/>
        <v>0.80299999999999994</v>
      </c>
    </row>
    <row r="97" spans="1:68" x14ac:dyDescent="0.2">
      <c r="A97" t="s">
        <v>439</v>
      </c>
      <c r="B97">
        <v>15</v>
      </c>
      <c r="C97">
        <v>1.4979999463093918E-8</v>
      </c>
      <c r="D97">
        <v>1</v>
      </c>
      <c r="E97" s="8">
        <v>38.686000823974609</v>
      </c>
      <c r="F97" s="8">
        <v>6.3020000457763672</v>
      </c>
      <c r="G97" s="8">
        <v>13.678000450134277</v>
      </c>
      <c r="H97" s="8">
        <v>9.7030000686645508</v>
      </c>
      <c r="I97" s="8">
        <v>0.12200000137090683</v>
      </c>
      <c r="J97" s="8">
        <v>13.428000450134277</v>
      </c>
      <c r="K97" s="8">
        <v>11.977999687194824</v>
      </c>
      <c r="L97" s="8">
        <v>2.4849998950958252</v>
      </c>
      <c r="M97" s="8">
        <v>0.89099997282028198</v>
      </c>
      <c r="N97" s="8">
        <v>-0.42699998617172241</v>
      </c>
      <c r="O97" s="8">
        <v>1.3000000268220901E-2</v>
      </c>
      <c r="P97" s="8">
        <v>97.0360107421875</v>
      </c>
      <c r="Q97" s="8">
        <v>5.7375001907348633</v>
      </c>
      <c r="R97" s="8">
        <v>2.3910999298095703</v>
      </c>
      <c r="S97" s="8">
        <v>0.16850000619888306</v>
      </c>
      <c r="T97" s="8">
        <v>0.71480000019073486</v>
      </c>
      <c r="U97" s="8">
        <v>1.9033999443054199</v>
      </c>
      <c r="V97" s="8">
        <v>2.9686999320983887</v>
      </c>
      <c r="W97" s="8">
        <v>1.2036000490188599</v>
      </c>
      <c r="X97" s="8">
        <v>0.7028999924659729</v>
      </c>
      <c r="Y97" s="8">
        <v>1.5300000086426735E-2</v>
      </c>
      <c r="Z97" s="8">
        <v>-0.20200000703334808</v>
      </c>
      <c r="AA97" s="8">
        <v>3.4000000450760126E-3</v>
      </c>
      <c r="AB97">
        <v>23</v>
      </c>
      <c r="AD97" s="8">
        <f t="shared" si="156"/>
        <v>0.71152600377105135</v>
      </c>
      <c r="AE97" s="8">
        <f t="shared" si="157"/>
        <v>0.28847399622894865</v>
      </c>
      <c r="AG97" s="8"/>
      <c r="AH97" t="s">
        <v>837</v>
      </c>
      <c r="AI97" s="8">
        <v>2.0179999999999998</v>
      </c>
      <c r="AJ97" s="8">
        <v>99.306001325398682</v>
      </c>
      <c r="AK97" s="8"/>
      <c r="AL97" s="8">
        <v>5.7370000000000001</v>
      </c>
      <c r="AM97" s="8">
        <v>2.2629999999999999</v>
      </c>
      <c r="AN97" s="8">
        <v>8</v>
      </c>
      <c r="AO97" s="8"/>
      <c r="AP97" s="8">
        <v>0.70299999999999996</v>
      </c>
      <c r="AQ97" s="8">
        <v>0.128</v>
      </c>
      <c r="AR97" s="8" t="s">
        <v>19</v>
      </c>
      <c r="AS97" s="8">
        <v>1.2</v>
      </c>
      <c r="AT97" s="8">
        <v>2.9689999999999999</v>
      </c>
      <c r="AU97" s="8">
        <v>5</v>
      </c>
      <c r="AV97" s="8"/>
      <c r="AW97" s="8">
        <v>1.4999999999999999E-2</v>
      </c>
      <c r="AX97" s="8">
        <v>4.0000000000000001E-3</v>
      </c>
      <c r="AY97" s="8">
        <v>1.903</v>
      </c>
      <c r="AZ97" s="8">
        <v>7.8E-2</v>
      </c>
      <c r="BA97" s="8">
        <v>2</v>
      </c>
      <c r="BB97" s="8" t="s">
        <v>19</v>
      </c>
      <c r="BC97" s="8"/>
      <c r="BD97" s="8">
        <v>0.63700000000000001</v>
      </c>
      <c r="BE97" s="8">
        <v>0.16900000000000001</v>
      </c>
      <c r="BF97" s="8">
        <v>0.80600000000000005</v>
      </c>
      <c r="BG97" s="8">
        <v>21.999999999999996</v>
      </c>
      <c r="BH97" s="8"/>
      <c r="BI97" s="8">
        <v>1.9970000000000001</v>
      </c>
      <c r="BJ97" s="8" t="s">
        <v>19</v>
      </c>
      <c r="BK97" s="8">
        <v>3.0000000000000001E-3</v>
      </c>
      <c r="BL97" s="8">
        <v>2</v>
      </c>
      <c r="BM97" s="8">
        <v>15.806000000000001</v>
      </c>
      <c r="BN97" s="8"/>
      <c r="BO97">
        <f t="shared" si="159"/>
        <v>1.5339999999999998</v>
      </c>
      <c r="BP97" s="8">
        <f t="shared" si="158"/>
        <v>0.80600000000000005</v>
      </c>
    </row>
    <row r="98" spans="1:68" x14ac:dyDescent="0.2">
      <c r="A98" t="s">
        <v>439</v>
      </c>
      <c r="B98">
        <v>15</v>
      </c>
      <c r="C98">
        <v>1.4979999463093918E-8</v>
      </c>
      <c r="D98">
        <v>1</v>
      </c>
      <c r="E98" s="8">
        <v>39.6510009765625</v>
      </c>
      <c r="F98" s="8">
        <v>5.0170001983642578</v>
      </c>
      <c r="G98" s="8">
        <v>12.824000358581543</v>
      </c>
      <c r="H98" s="8">
        <v>11.23799991607666</v>
      </c>
      <c r="I98" s="8">
        <v>0.164000004529953</v>
      </c>
      <c r="J98" s="8">
        <v>12.744999885559082</v>
      </c>
      <c r="K98" s="8">
        <v>11.092000007629395</v>
      </c>
      <c r="L98" s="8">
        <v>2.3959999084472656</v>
      </c>
      <c r="M98" s="8">
        <v>1.0609999895095825</v>
      </c>
      <c r="N98" s="8">
        <v>-0.40099999308586121</v>
      </c>
      <c r="O98" s="8">
        <v>3.5000000149011612E-2</v>
      </c>
      <c r="P98" s="8">
        <v>95.983001708984375</v>
      </c>
      <c r="Q98" s="8">
        <v>5.9629001617431641</v>
      </c>
      <c r="R98" s="8">
        <v>2.2730998992919922</v>
      </c>
      <c r="S98" s="8">
        <v>0.20350000262260437</v>
      </c>
      <c r="T98" s="8">
        <v>1.7872999906539917</v>
      </c>
      <c r="U98" s="8">
        <v>0.69859999418258667</v>
      </c>
      <c r="V98" s="8">
        <v>2.8571000099182129</v>
      </c>
      <c r="W98" s="8">
        <v>1.4134999513626099</v>
      </c>
      <c r="X98" s="8">
        <v>0.56739997863769531</v>
      </c>
      <c r="Y98" s="8">
        <v>2.0899999886751175E-2</v>
      </c>
      <c r="Z98" s="8">
        <v>-0.19210000336170197</v>
      </c>
      <c r="AA98" s="8">
        <v>9.100000374019146E-3</v>
      </c>
      <c r="AB98">
        <v>23</v>
      </c>
      <c r="AD98" s="8">
        <f t="shared" si="156"/>
        <v>0.66901607170467026</v>
      </c>
      <c r="AE98" s="8">
        <f t="shared" si="157"/>
        <v>0.33098392829532974</v>
      </c>
      <c r="AG98" s="8"/>
      <c r="AH98" t="s">
        <v>837</v>
      </c>
      <c r="AI98" s="8">
        <v>1.9850000000000001</v>
      </c>
      <c r="AJ98" s="8">
        <v>98.203001324802628</v>
      </c>
      <c r="AK98" s="8"/>
      <c r="AL98" s="8">
        <v>5.9630000000000001</v>
      </c>
      <c r="AM98" s="8">
        <v>2.0369999999999999</v>
      </c>
      <c r="AN98" s="8">
        <v>8</v>
      </c>
      <c r="AO98" s="8"/>
      <c r="AP98" s="8">
        <v>0.56799999999999995</v>
      </c>
      <c r="AQ98" s="8">
        <v>0.23599999999999999</v>
      </c>
      <c r="AR98" s="8" t="s">
        <v>19</v>
      </c>
      <c r="AS98" s="8">
        <v>1.339</v>
      </c>
      <c r="AT98" s="8">
        <v>2.8570000000000002</v>
      </c>
      <c r="AU98" s="8">
        <v>5</v>
      </c>
      <c r="AV98" s="8"/>
      <c r="AW98" s="8">
        <v>2.1000000000000001E-2</v>
      </c>
      <c r="AX98" s="8">
        <v>7.3999999999999996E-2</v>
      </c>
      <c r="AY98" s="8">
        <v>1.7869999999999999</v>
      </c>
      <c r="AZ98" s="8">
        <v>0.11799999999999999</v>
      </c>
      <c r="BA98" s="8">
        <v>2</v>
      </c>
      <c r="BB98" s="8" t="s">
        <v>19</v>
      </c>
      <c r="BC98" s="8"/>
      <c r="BD98" s="8">
        <v>0.58099999999999996</v>
      </c>
      <c r="BE98" s="8">
        <v>0.20399999999999999</v>
      </c>
      <c r="BF98" s="8">
        <v>0.78499999999999992</v>
      </c>
      <c r="BG98" s="8">
        <v>22</v>
      </c>
      <c r="BH98" s="8"/>
      <c r="BI98" s="8">
        <v>1.9910000000000001</v>
      </c>
      <c r="BJ98" s="8" t="s">
        <v>19</v>
      </c>
      <c r="BK98" s="8">
        <v>8.9999999999999993E-3</v>
      </c>
      <c r="BL98" s="8">
        <v>2</v>
      </c>
      <c r="BM98" s="8">
        <v>15.785</v>
      </c>
      <c r="BN98" s="8"/>
      <c r="BO98">
        <f t="shared" si="159"/>
        <v>1.3719999999999999</v>
      </c>
      <c r="BP98" s="8">
        <f t="shared" si="158"/>
        <v>0.78499999999999992</v>
      </c>
    </row>
    <row r="99" spans="1:68" x14ac:dyDescent="0.2">
      <c r="A99" t="s">
        <v>439</v>
      </c>
      <c r="B99">
        <v>15</v>
      </c>
      <c r="C99">
        <v>1.4840000339688686E-8</v>
      </c>
      <c r="D99">
        <v>1</v>
      </c>
      <c r="E99" s="8">
        <v>40.252998352050781</v>
      </c>
      <c r="F99" s="8">
        <v>4.8249998092651367</v>
      </c>
      <c r="G99" s="8">
        <v>13.690999984741211</v>
      </c>
      <c r="H99" s="8">
        <v>9.9409999847412109</v>
      </c>
      <c r="I99" s="8">
        <v>0.13300000131130219</v>
      </c>
      <c r="J99" s="8">
        <v>10.513999938964844</v>
      </c>
      <c r="K99" s="8">
        <v>10.605999946594238</v>
      </c>
      <c r="L99" s="8">
        <v>2.4070000648498535</v>
      </c>
      <c r="M99" s="8">
        <v>1.0410000085830688</v>
      </c>
      <c r="N99" s="8">
        <v>-0.40799999237060547</v>
      </c>
      <c r="O99" s="8">
        <v>3.9999999105930328E-2</v>
      </c>
      <c r="P99" s="8">
        <v>93.20599365234375</v>
      </c>
      <c r="Q99" s="8">
        <v>6.1543998718261719</v>
      </c>
      <c r="R99" s="8">
        <v>2.467400074005127</v>
      </c>
      <c r="S99" s="8">
        <v>0.20309999585151672</v>
      </c>
      <c r="T99" s="8">
        <v>1.7374999523162842</v>
      </c>
      <c r="U99" s="8">
        <v>0.71369999647140503</v>
      </c>
      <c r="V99" s="8">
        <v>2.396399974822998</v>
      </c>
      <c r="W99" s="8">
        <v>1.2711000442504883</v>
      </c>
      <c r="X99" s="8">
        <v>0.55479997396469116</v>
      </c>
      <c r="Y99" s="8">
        <v>1.7200000584125519E-2</v>
      </c>
      <c r="Z99" s="8">
        <v>-0.1988999992609024</v>
      </c>
      <c r="AA99" s="8">
        <v>1.0400000028312206E-2</v>
      </c>
      <c r="AB99">
        <v>23</v>
      </c>
      <c r="AD99" s="8">
        <f t="shared" si="156"/>
        <v>0.65341512266123891</v>
      </c>
      <c r="AE99" s="8">
        <f t="shared" si="157"/>
        <v>0.34658487733876109</v>
      </c>
      <c r="AG99" s="8"/>
      <c r="AH99" t="s">
        <v>837</v>
      </c>
      <c r="AI99" s="8">
        <v>1.9510000000000001</v>
      </c>
      <c r="AJ99" s="8">
        <v>95.390998104155059</v>
      </c>
      <c r="AK99" s="8"/>
      <c r="AL99" s="8">
        <v>6.1539999999999999</v>
      </c>
      <c r="AM99" s="8">
        <v>1.8460000000000001</v>
      </c>
      <c r="AN99" s="8">
        <v>8</v>
      </c>
      <c r="AO99" s="8"/>
      <c r="AP99" s="8">
        <v>0.55500000000000005</v>
      </c>
      <c r="AQ99" s="8">
        <v>0.622</v>
      </c>
      <c r="AR99" s="8">
        <v>1.7000000000000001E-2</v>
      </c>
      <c r="AS99" s="8">
        <v>1.2709999999999999</v>
      </c>
      <c r="AT99" s="8">
        <v>2.3959999999999999</v>
      </c>
      <c r="AU99" s="8">
        <v>4.8609999999999998</v>
      </c>
      <c r="AV99" s="8"/>
      <c r="AW99" s="8" t="s">
        <v>19</v>
      </c>
      <c r="AX99" s="8" t="s">
        <v>19</v>
      </c>
      <c r="AY99" s="8">
        <v>1.7370000000000001</v>
      </c>
      <c r="AZ99" s="8">
        <v>0.26300000000000001</v>
      </c>
      <c r="BA99" s="8">
        <v>2</v>
      </c>
      <c r="BB99" s="8" t="s">
        <v>19</v>
      </c>
      <c r="BC99" s="8"/>
      <c r="BD99" s="8">
        <v>0.45100000000000001</v>
      </c>
      <c r="BE99" s="8">
        <v>0.20300000000000001</v>
      </c>
      <c r="BF99" s="8">
        <v>0.65400000000000003</v>
      </c>
      <c r="BG99" s="8">
        <v>22</v>
      </c>
      <c r="BH99" s="8"/>
      <c r="BI99" s="8">
        <v>1.99</v>
      </c>
      <c r="BJ99" s="8" t="s">
        <v>19</v>
      </c>
      <c r="BK99" s="8">
        <v>0.01</v>
      </c>
      <c r="BL99" s="8">
        <v>2</v>
      </c>
      <c r="BM99" s="8">
        <v>15.515000000000001</v>
      </c>
      <c r="BN99" s="8"/>
      <c r="BO99">
        <f t="shared" si="159"/>
        <v>1.7320000000000002</v>
      </c>
      <c r="BP99" s="8">
        <f t="shared" si="158"/>
        <v>0.65400000000000003</v>
      </c>
    </row>
    <row r="100" spans="1:68" x14ac:dyDescent="0.2">
      <c r="A100" t="s">
        <v>439</v>
      </c>
      <c r="B100">
        <v>15</v>
      </c>
      <c r="C100">
        <v>1.4750000332242053E-8</v>
      </c>
      <c r="D100">
        <v>1</v>
      </c>
      <c r="E100" s="8">
        <v>39.308998107910156</v>
      </c>
      <c r="F100" s="8">
        <v>5.3330001831054688</v>
      </c>
      <c r="G100" s="8">
        <v>13.081000328063965</v>
      </c>
      <c r="H100" s="8">
        <v>11.026000022888184</v>
      </c>
      <c r="I100" s="8">
        <v>0.14100000262260437</v>
      </c>
      <c r="J100" s="8">
        <v>12.642000198364258</v>
      </c>
      <c r="K100" s="8">
        <v>11.237000465393066</v>
      </c>
      <c r="L100" s="8">
        <v>2.4260001182556152</v>
      </c>
      <c r="M100" s="8">
        <v>0.96899998188018799</v>
      </c>
      <c r="N100" s="8">
        <v>-0.43700000643730164</v>
      </c>
      <c r="O100" s="8">
        <v>1.7000000923871994E-2</v>
      </c>
      <c r="P100" s="8">
        <v>95.924003601074219</v>
      </c>
      <c r="Q100" s="8">
        <v>5.9106001853942871</v>
      </c>
      <c r="R100" s="8">
        <v>2.3183000087738037</v>
      </c>
      <c r="S100" s="8">
        <v>0.1859000027179718</v>
      </c>
      <c r="T100" s="8">
        <v>1.8105000257492065</v>
      </c>
      <c r="U100" s="8">
        <v>0.70719999074935913</v>
      </c>
      <c r="V100" s="8">
        <v>2.8336999416351318</v>
      </c>
      <c r="W100" s="8">
        <v>1.3866000175476074</v>
      </c>
      <c r="X100" s="8">
        <v>0.6031000018119812</v>
      </c>
      <c r="Y100" s="8">
        <v>1.7999999225139618E-2</v>
      </c>
      <c r="Z100" s="8">
        <v>-0.20960000157356262</v>
      </c>
      <c r="AA100" s="8">
        <v>4.4999998062849045E-3</v>
      </c>
      <c r="AB100">
        <v>23</v>
      </c>
      <c r="AD100" s="8">
        <f t="shared" si="156"/>
        <v>0.67144515059158916</v>
      </c>
      <c r="AE100" s="8">
        <f t="shared" si="157"/>
        <v>0.32855484940841084</v>
      </c>
      <c r="AG100" s="8"/>
      <c r="AH100" t="s">
        <v>837</v>
      </c>
      <c r="AI100" s="8">
        <v>1.99</v>
      </c>
      <c r="AJ100" s="8">
        <v>98.170999383896586</v>
      </c>
      <c r="AK100" s="8"/>
      <c r="AL100" s="8">
        <v>5.9109999999999996</v>
      </c>
      <c r="AM100" s="8">
        <v>2.089</v>
      </c>
      <c r="AN100" s="8">
        <v>8</v>
      </c>
      <c r="AO100" s="8"/>
      <c r="AP100" s="8">
        <v>0.60299999999999998</v>
      </c>
      <c r="AQ100" s="8">
        <v>0.22900000000000001</v>
      </c>
      <c r="AR100" s="8" t="s">
        <v>19</v>
      </c>
      <c r="AS100" s="8">
        <v>1.3340000000000001</v>
      </c>
      <c r="AT100" s="8">
        <v>2.8340000000000001</v>
      </c>
      <c r="AU100" s="8">
        <v>5</v>
      </c>
      <c r="AV100" s="8"/>
      <c r="AW100" s="8">
        <v>1.7999999999999999E-2</v>
      </c>
      <c r="AX100" s="8">
        <v>5.1999999999999998E-2</v>
      </c>
      <c r="AY100" s="8">
        <v>1.81</v>
      </c>
      <c r="AZ100" s="8">
        <v>0.11899999999999999</v>
      </c>
      <c r="BA100" s="8">
        <v>1.9990000000000001</v>
      </c>
      <c r="BB100" s="8" t="s">
        <v>19</v>
      </c>
      <c r="BC100" s="8"/>
      <c r="BD100" s="8">
        <v>0.58799999999999997</v>
      </c>
      <c r="BE100" s="8">
        <v>0.186</v>
      </c>
      <c r="BF100" s="8">
        <v>0.77400000000000002</v>
      </c>
      <c r="BG100" s="8">
        <v>21.999999999999996</v>
      </c>
      <c r="BH100" s="8"/>
      <c r="BI100" s="8">
        <v>1.996</v>
      </c>
      <c r="BJ100" s="8" t="s">
        <v>19</v>
      </c>
      <c r="BK100" s="8">
        <v>4.0000000000000001E-3</v>
      </c>
      <c r="BL100" s="8">
        <v>2</v>
      </c>
      <c r="BM100" s="8">
        <v>15.773</v>
      </c>
      <c r="BN100" s="8"/>
      <c r="BO100">
        <f t="shared" si="159"/>
        <v>1.4350000000000001</v>
      </c>
      <c r="BP100" s="8">
        <f t="shared" si="158"/>
        <v>0.77400000000000002</v>
      </c>
    </row>
    <row r="101" spans="1:68" x14ac:dyDescent="0.2">
      <c r="A101" t="s">
        <v>439</v>
      </c>
      <c r="B101">
        <v>15</v>
      </c>
      <c r="C101">
        <v>1.4750000332242053E-8</v>
      </c>
      <c r="D101">
        <v>1</v>
      </c>
      <c r="E101" s="8">
        <v>39.152000427246094</v>
      </c>
      <c r="F101" s="8">
        <v>5.369999885559082</v>
      </c>
      <c r="G101" s="8">
        <v>12.982999801635742</v>
      </c>
      <c r="H101" s="8">
        <v>11.116000175476074</v>
      </c>
      <c r="I101" s="8">
        <v>0.18999999761581421</v>
      </c>
      <c r="J101" s="8">
        <v>12.758000373840332</v>
      </c>
      <c r="K101" s="8">
        <v>11.190999984741211</v>
      </c>
      <c r="L101" s="8">
        <v>2.2980000972747803</v>
      </c>
      <c r="M101" s="8">
        <v>1.0089999437332153</v>
      </c>
      <c r="N101" s="8">
        <v>-0.44600000977516174</v>
      </c>
      <c r="O101" s="8">
        <v>1.7000000923871994E-2</v>
      </c>
      <c r="P101" s="8">
        <v>95.822006225585938</v>
      </c>
      <c r="Q101" s="8">
        <v>5.8980998992919922</v>
      </c>
      <c r="R101" s="8">
        <v>2.3053998947143555</v>
      </c>
      <c r="S101" s="8">
        <v>0.19390000402927399</v>
      </c>
      <c r="T101" s="8">
        <v>1.8064999580383301</v>
      </c>
      <c r="U101" s="8">
        <v>0.67110002040863037</v>
      </c>
      <c r="V101" s="8">
        <v>2.8650000095367432</v>
      </c>
      <c r="W101" s="8">
        <v>1.4005999565124512</v>
      </c>
      <c r="X101" s="8">
        <v>0.60839998722076416</v>
      </c>
      <c r="Y101" s="8">
        <v>2.4199999868869781E-2</v>
      </c>
      <c r="Z101" s="8">
        <v>-0.21449999511241913</v>
      </c>
      <c r="AA101" s="8">
        <v>4.3000001460313797E-3</v>
      </c>
      <c r="AB101">
        <v>23</v>
      </c>
      <c r="AD101" s="8">
        <f t="shared" si="156"/>
        <v>0.67165229565357265</v>
      </c>
      <c r="AE101" s="8">
        <f t="shared" si="157"/>
        <v>0.32834770434642735</v>
      </c>
      <c r="AG101" s="8"/>
      <c r="AH101" t="s">
        <v>837</v>
      </c>
      <c r="AI101" s="8">
        <v>1.986</v>
      </c>
      <c r="AJ101" s="8">
        <v>98.074000514954321</v>
      </c>
      <c r="AK101" s="8"/>
      <c r="AL101" s="8">
        <v>5.8979999999999997</v>
      </c>
      <c r="AM101" s="8">
        <v>2.1019999999999999</v>
      </c>
      <c r="AN101" s="8">
        <v>8</v>
      </c>
      <c r="AO101" s="8"/>
      <c r="AP101" s="8">
        <v>0.60899999999999999</v>
      </c>
      <c r="AQ101" s="8">
        <v>0.20300000000000001</v>
      </c>
      <c r="AR101" s="8" t="s">
        <v>19</v>
      </c>
      <c r="AS101" s="8">
        <v>1.323</v>
      </c>
      <c r="AT101" s="8">
        <v>2.8650000000000002</v>
      </c>
      <c r="AU101" s="8">
        <v>5</v>
      </c>
      <c r="AV101" s="8"/>
      <c r="AW101" s="8">
        <v>2.4E-2</v>
      </c>
      <c r="AX101" s="8">
        <v>7.8E-2</v>
      </c>
      <c r="AY101" s="8">
        <v>1.806</v>
      </c>
      <c r="AZ101" s="8">
        <v>9.1999999999999998E-2</v>
      </c>
      <c r="BA101" s="8">
        <v>2</v>
      </c>
      <c r="BB101" s="8" t="s">
        <v>19</v>
      </c>
      <c r="BC101" s="8"/>
      <c r="BD101" s="8">
        <v>0.57899999999999996</v>
      </c>
      <c r="BE101" s="8">
        <v>0.19400000000000001</v>
      </c>
      <c r="BF101" s="8">
        <v>0.77299999999999991</v>
      </c>
      <c r="BG101" s="8">
        <v>22</v>
      </c>
      <c r="BH101" s="8"/>
      <c r="BI101" s="8">
        <v>1.996</v>
      </c>
      <c r="BJ101" s="8" t="s">
        <v>19</v>
      </c>
      <c r="BK101" s="8">
        <v>4.0000000000000001E-3</v>
      </c>
      <c r="BL101" s="8">
        <v>2</v>
      </c>
      <c r="BM101" s="8">
        <v>15.773</v>
      </c>
      <c r="BN101" s="8"/>
      <c r="BO101">
        <f t="shared" si="159"/>
        <v>1.421</v>
      </c>
      <c r="BP101" s="8">
        <f t="shared" si="158"/>
        <v>0.77299999999999991</v>
      </c>
    </row>
    <row r="102" spans="1:68" x14ac:dyDescent="0.2">
      <c r="A102" t="s">
        <v>439</v>
      </c>
      <c r="B102">
        <v>15</v>
      </c>
      <c r="C102">
        <v>1.4740000331414649E-8</v>
      </c>
      <c r="D102">
        <v>1</v>
      </c>
      <c r="E102" s="8">
        <v>42.638999938964844</v>
      </c>
      <c r="F102" s="8">
        <v>4.5269999504089355</v>
      </c>
      <c r="G102" s="8">
        <v>13.581999778747559</v>
      </c>
      <c r="H102" s="8">
        <v>10.607999801635742</v>
      </c>
      <c r="I102" s="8">
        <v>0.14399999380111694</v>
      </c>
      <c r="J102" s="8">
        <v>9.3599996566772461</v>
      </c>
      <c r="K102" s="8">
        <v>9.9099998474121094</v>
      </c>
      <c r="L102" s="8">
        <v>2.2880001068115234</v>
      </c>
      <c r="M102" s="8">
        <v>1.1410000324249268</v>
      </c>
      <c r="N102" s="8">
        <v>-0.37099999189376831</v>
      </c>
      <c r="O102" s="8">
        <v>4.1999999433755875E-2</v>
      </c>
      <c r="P102" s="8">
        <v>94.016998291015625</v>
      </c>
      <c r="Q102" s="8">
        <v>6.4260997772216797</v>
      </c>
      <c r="R102" s="8">
        <v>2.4126999378204346</v>
      </c>
      <c r="S102" s="8">
        <v>0.21930000185966492</v>
      </c>
      <c r="T102" s="8">
        <v>1.6002999544143677</v>
      </c>
      <c r="U102" s="8">
        <v>0.66860002279281616</v>
      </c>
      <c r="V102" s="8">
        <v>2.1029000282287598</v>
      </c>
      <c r="W102" s="8">
        <v>1.3371000289916992</v>
      </c>
      <c r="X102" s="8">
        <v>0.5131000280380249</v>
      </c>
      <c r="Y102" s="8">
        <v>1.8300000578165054E-2</v>
      </c>
      <c r="Z102" s="8">
        <v>-0.17829999327659607</v>
      </c>
      <c r="AA102" s="8">
        <v>1.0900000110268593E-2</v>
      </c>
      <c r="AB102">
        <v>23</v>
      </c>
      <c r="AD102" s="8">
        <f t="shared" si="156"/>
        <v>0.61130813757250801</v>
      </c>
      <c r="AE102" s="8">
        <f t="shared" si="157"/>
        <v>0.38869186242749199</v>
      </c>
      <c r="AG102" s="8"/>
      <c r="AH102" t="s">
        <v>837</v>
      </c>
      <c r="AI102" s="8">
        <v>1.9790000000000001</v>
      </c>
      <c r="AJ102" s="8">
        <v>96.210999310880894</v>
      </c>
      <c r="AK102" s="8"/>
      <c r="AL102" s="8">
        <v>6.4260000000000002</v>
      </c>
      <c r="AM102" s="8">
        <v>1.5740000000000001</v>
      </c>
      <c r="AN102" s="8">
        <v>8</v>
      </c>
      <c r="AO102" s="8"/>
      <c r="AP102" s="8">
        <v>0.51300000000000001</v>
      </c>
      <c r="AQ102" s="8">
        <v>0.83899999999999997</v>
      </c>
      <c r="AR102" s="8">
        <v>1.7999999999999999E-2</v>
      </c>
      <c r="AS102" s="8">
        <v>1.337</v>
      </c>
      <c r="AT102" s="8">
        <v>2.1030000000000002</v>
      </c>
      <c r="AU102" s="8">
        <v>4.8100000000000005</v>
      </c>
      <c r="AV102" s="8"/>
      <c r="AW102" s="8" t="s">
        <v>19</v>
      </c>
      <c r="AX102" s="8" t="s">
        <v>19</v>
      </c>
      <c r="AY102" s="8">
        <v>1.6</v>
      </c>
      <c r="AZ102" s="8">
        <v>0.4</v>
      </c>
      <c r="BA102" s="8">
        <v>2</v>
      </c>
      <c r="BB102" s="8" t="s">
        <v>19</v>
      </c>
      <c r="BC102" s="8"/>
      <c r="BD102" s="8">
        <v>0.26900000000000002</v>
      </c>
      <c r="BE102" s="8">
        <v>0.219</v>
      </c>
      <c r="BF102" s="8">
        <v>0.48799999999999999</v>
      </c>
      <c r="BG102" s="8">
        <v>22</v>
      </c>
      <c r="BH102" s="8"/>
      <c r="BI102" s="8">
        <v>1.9890000000000001</v>
      </c>
      <c r="BJ102" s="8" t="s">
        <v>19</v>
      </c>
      <c r="BK102" s="8">
        <v>1.0999999999999999E-2</v>
      </c>
      <c r="BL102" s="8">
        <v>2</v>
      </c>
      <c r="BM102" s="8">
        <v>15.298</v>
      </c>
      <c r="BN102" s="8"/>
      <c r="BO102">
        <f t="shared" si="159"/>
        <v>1.865</v>
      </c>
      <c r="BP102" s="8">
        <f t="shared" si="158"/>
        <v>0.48799999999999999</v>
      </c>
    </row>
    <row r="103" spans="1:68" x14ac:dyDescent="0.2">
      <c r="A103" t="s">
        <v>439</v>
      </c>
      <c r="B103">
        <v>15</v>
      </c>
      <c r="C103">
        <v>1.4750000332242053E-8</v>
      </c>
      <c r="D103">
        <v>1</v>
      </c>
      <c r="E103" s="8">
        <v>40.752998352050781</v>
      </c>
      <c r="F103" s="8">
        <v>4.5910000801086426</v>
      </c>
      <c r="G103" s="8">
        <v>13.138999938964844</v>
      </c>
      <c r="H103" s="8">
        <v>11.812000274658203</v>
      </c>
      <c r="I103" s="8">
        <v>0.21199999749660492</v>
      </c>
      <c r="J103" s="8">
        <v>11.060999870300293</v>
      </c>
      <c r="K103" s="8">
        <v>10.604000091552734</v>
      </c>
      <c r="L103" s="8">
        <v>2.3320000171661377</v>
      </c>
      <c r="M103" s="8">
        <v>0.98400002717971802</v>
      </c>
      <c r="N103" s="8">
        <v>-0.38400000333786011</v>
      </c>
      <c r="O103" s="8">
        <v>5.9000000357627869E-2</v>
      </c>
      <c r="P103" s="8">
        <v>95.311996459960938</v>
      </c>
      <c r="Q103" s="8">
        <v>6.148900032043457</v>
      </c>
      <c r="R103" s="8">
        <v>2.3366000652313232</v>
      </c>
      <c r="S103" s="8">
        <v>0.18950000405311584</v>
      </c>
      <c r="T103" s="8">
        <v>1.7143000364303589</v>
      </c>
      <c r="U103" s="8">
        <v>0.68220001459121704</v>
      </c>
      <c r="V103" s="8">
        <v>2.4877998828887939</v>
      </c>
      <c r="W103" s="8">
        <v>1.4904999732971191</v>
      </c>
      <c r="X103" s="8">
        <v>0.52090001106262207</v>
      </c>
      <c r="Y103" s="8">
        <v>2.7100000530481339E-2</v>
      </c>
      <c r="Z103" s="8">
        <v>-0.18440000712871552</v>
      </c>
      <c r="AA103" s="8">
        <v>1.5300000086426735E-2</v>
      </c>
      <c r="AB103">
        <v>23</v>
      </c>
      <c r="AD103" s="8">
        <f t="shared" si="156"/>
        <v>0.62534247613851424</v>
      </c>
      <c r="AE103" s="8">
        <f t="shared" si="157"/>
        <v>0.37465752386148576</v>
      </c>
      <c r="AG103" s="8"/>
      <c r="AH103" t="s">
        <v>837</v>
      </c>
      <c r="AI103" s="8">
        <v>1.972</v>
      </c>
      <c r="AJ103" s="8">
        <v>97.506998377680773</v>
      </c>
      <c r="AK103" s="8"/>
      <c r="AL103" s="8">
        <v>6.149</v>
      </c>
      <c r="AM103" s="8">
        <v>1.851</v>
      </c>
      <c r="AN103" s="8">
        <v>8</v>
      </c>
      <c r="AO103" s="8"/>
      <c r="AP103" s="8">
        <v>0.52100000000000002</v>
      </c>
      <c r="AQ103" s="8">
        <v>0.48499999999999999</v>
      </c>
      <c r="AR103" s="8">
        <v>1.4999999999999999E-2</v>
      </c>
      <c r="AS103" s="8">
        <v>1.49</v>
      </c>
      <c r="AT103" s="8">
        <v>2.488</v>
      </c>
      <c r="AU103" s="8">
        <v>4.9990000000000006</v>
      </c>
      <c r="AV103" s="8"/>
      <c r="AW103" s="8">
        <v>1.2E-2</v>
      </c>
      <c r="AX103" s="8" t="s">
        <v>19</v>
      </c>
      <c r="AY103" s="8">
        <v>1.714</v>
      </c>
      <c r="AZ103" s="8">
        <v>0.27400000000000002</v>
      </c>
      <c r="BA103" s="8">
        <v>2</v>
      </c>
      <c r="BB103" s="8" t="s">
        <v>19</v>
      </c>
      <c r="BC103" s="8"/>
      <c r="BD103" s="8">
        <v>0.40799999999999997</v>
      </c>
      <c r="BE103" s="8">
        <v>0.189</v>
      </c>
      <c r="BF103" s="8">
        <v>0.59699999999999998</v>
      </c>
      <c r="BG103" s="8">
        <v>22</v>
      </c>
      <c r="BH103" s="8"/>
      <c r="BI103" s="8">
        <v>1.9850000000000001</v>
      </c>
      <c r="BJ103" s="8" t="s">
        <v>19</v>
      </c>
      <c r="BK103" s="8">
        <v>1.4999999999999999E-2</v>
      </c>
      <c r="BL103" s="8">
        <v>2</v>
      </c>
      <c r="BM103" s="8">
        <v>15.596</v>
      </c>
      <c r="BN103" s="8"/>
      <c r="BO103">
        <f t="shared" si="159"/>
        <v>1.5270000000000001</v>
      </c>
      <c r="BP103" s="8">
        <f t="shared" si="158"/>
        <v>0.59699999999999998</v>
      </c>
    </row>
  </sheetData>
  <autoFilter ref="AG2:BP70" xr:uid="{51FAF661-711D-A246-A80C-2AD7D5772197}"/>
  <phoneticPr fontId="7" type="noConversion"/>
  <pageMargins left="0.7" right="0.7" top="0.75" bottom="0.75" header="0.3" footer="0.3"/>
  <pageSetup paperSize="9" orientation="portrait" horizontalDpi="0" verticalDpi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BFF3AB-6859-4E44-AE29-A8E210A20A08}">
  <dimension ref="A1:AQ116"/>
  <sheetViews>
    <sheetView workbookViewId="0">
      <pane xSplit="1" ySplit="2" topLeftCell="B3" activePane="bottomRight" state="frozen"/>
      <selection pane="topRight" activeCell="B1" sqref="B1"/>
      <selection pane="bottomLeft" activeCell="A2" sqref="A2"/>
      <selection pane="bottomRight" activeCell="Q63" sqref="Q63"/>
    </sheetView>
  </sheetViews>
  <sheetFormatPr baseColWidth="10" defaultColWidth="8.83203125" defaultRowHeight="15" x14ac:dyDescent="0.2"/>
  <cols>
    <col min="1" max="1" width="16.6640625" bestFit="1" customWidth="1"/>
    <col min="2" max="4" width="16.6640625" customWidth="1"/>
    <col min="5" max="7" width="12.1640625" bestFit="1" customWidth="1"/>
    <col min="8" max="8" width="12.6640625" bestFit="1" customWidth="1"/>
    <col min="9" max="13" width="12.1640625" bestFit="1" customWidth="1"/>
    <col min="14" max="15" width="12.6640625" bestFit="1" customWidth="1"/>
    <col min="16" max="17" width="12.1640625" bestFit="1" customWidth="1"/>
    <col min="18" max="18" width="12.1640625" customWidth="1"/>
    <col min="19" max="25" width="8.83203125" customWidth="1"/>
    <col min="26" max="26" width="8.83203125" style="20" customWidth="1"/>
    <col min="27" max="38" width="8.83203125" customWidth="1"/>
    <col min="39" max="39" width="8.83203125" style="17" customWidth="1"/>
    <col min="40" max="52" width="8.83203125" customWidth="1"/>
  </cols>
  <sheetData>
    <row r="1" spans="1:40" x14ac:dyDescent="0.2">
      <c r="A1" t="s">
        <v>1745</v>
      </c>
    </row>
    <row r="2" spans="1:40" x14ac:dyDescent="0.2">
      <c r="A2" t="s">
        <v>1174</v>
      </c>
      <c r="B2" t="s">
        <v>444</v>
      </c>
      <c r="C2" t="s">
        <v>445</v>
      </c>
      <c r="D2" t="s">
        <v>1755</v>
      </c>
      <c r="E2" t="s">
        <v>458</v>
      </c>
      <c r="F2" t="s">
        <v>457</v>
      </c>
      <c r="G2" t="s">
        <v>454</v>
      </c>
      <c r="H2" t="s">
        <v>456</v>
      </c>
      <c r="I2" t="s">
        <v>455</v>
      </c>
      <c r="J2" t="s">
        <v>459</v>
      </c>
      <c r="K2" t="s">
        <v>460</v>
      </c>
      <c r="L2" t="s">
        <v>462</v>
      </c>
      <c r="M2" t="s">
        <v>461</v>
      </c>
      <c r="N2" t="s">
        <v>1075</v>
      </c>
      <c r="O2" t="s">
        <v>452</v>
      </c>
      <c r="P2" t="s">
        <v>453</v>
      </c>
      <c r="Q2" t="s">
        <v>463</v>
      </c>
      <c r="S2" t="s">
        <v>477</v>
      </c>
      <c r="T2" t="s">
        <v>478</v>
      </c>
      <c r="U2" t="s">
        <v>479</v>
      </c>
      <c r="V2" t="s">
        <v>480</v>
      </c>
      <c r="W2" t="s">
        <v>481</v>
      </c>
      <c r="X2" t="s">
        <v>482</v>
      </c>
      <c r="Y2" t="s">
        <v>483</v>
      </c>
      <c r="Z2" s="20" t="s">
        <v>485</v>
      </c>
      <c r="AA2" t="s">
        <v>484</v>
      </c>
      <c r="AB2" t="s">
        <v>1076</v>
      </c>
      <c r="AC2" t="s">
        <v>475</v>
      </c>
      <c r="AD2" t="s">
        <v>476</v>
      </c>
      <c r="AE2" t="s">
        <v>486</v>
      </c>
      <c r="AG2" t="s">
        <v>1077</v>
      </c>
      <c r="AH2" t="s">
        <v>1078</v>
      </c>
      <c r="AI2" t="s">
        <v>1079</v>
      </c>
      <c r="AJ2" s="18" t="s">
        <v>1080</v>
      </c>
      <c r="AK2" t="s">
        <v>1081</v>
      </c>
      <c r="AL2" t="s">
        <v>822</v>
      </c>
      <c r="AM2" s="18" t="s">
        <v>824</v>
      </c>
      <c r="AN2" t="s">
        <v>40</v>
      </c>
    </row>
    <row r="3" spans="1:40" x14ac:dyDescent="0.2">
      <c r="A3" t="s">
        <v>1062</v>
      </c>
      <c r="B3">
        <v>15</v>
      </c>
      <c r="C3" s="36">
        <v>2E-8</v>
      </c>
      <c r="D3">
        <v>5</v>
      </c>
      <c r="E3" s="8">
        <v>33.715999603271484</v>
      </c>
      <c r="F3" s="8">
        <v>14.045999526977539</v>
      </c>
      <c r="G3" s="8">
        <v>8.4469995498657227</v>
      </c>
      <c r="H3" s="8">
        <v>5.0999999046325684E-2</v>
      </c>
      <c r="I3" s="8">
        <v>3.2999999821186066E-2</v>
      </c>
      <c r="J3" s="8">
        <v>5.4429998397827148</v>
      </c>
      <c r="K3" s="8">
        <v>28.333999633789062</v>
      </c>
      <c r="L3" s="8">
        <v>4.7090001106262207</v>
      </c>
      <c r="M3" s="8">
        <v>0.27099999785423279</v>
      </c>
      <c r="N3" s="8">
        <v>0.22100000083446503</v>
      </c>
      <c r="O3" s="8">
        <v>-1.6000000759959221E-2</v>
      </c>
      <c r="P3" s="8">
        <v>8.6999997496604919E-2</v>
      </c>
      <c r="Q3" s="8">
        <v>95.329002380371094</v>
      </c>
      <c r="R3" s="8"/>
      <c r="S3" s="8">
        <v>1.7311999797821045</v>
      </c>
      <c r="T3" s="8">
        <v>5.59999980032444E-3</v>
      </c>
      <c r="U3" s="8">
        <v>1.6000000759959221E-2</v>
      </c>
      <c r="V3" s="8">
        <v>2.6596000194549561</v>
      </c>
      <c r="W3" s="8">
        <v>5.4162998199462891</v>
      </c>
      <c r="X3" s="8">
        <v>1.3034000396728516</v>
      </c>
      <c r="Y3" s="8">
        <v>3.8066999912261963</v>
      </c>
      <c r="Z3" s="37">
        <v>0.56889998912811279</v>
      </c>
      <c r="AA3" s="8">
        <v>3.6800000816583633E-2</v>
      </c>
      <c r="AB3" s="8">
        <v>1.3899999670684338E-2</v>
      </c>
      <c r="AC3" s="8">
        <v>-8.1000002101063728E-3</v>
      </c>
      <c r="AD3" s="8">
        <v>2.370000071823597E-2</v>
      </c>
      <c r="AE3">
        <v>22</v>
      </c>
      <c r="AG3" s="8">
        <v>1.7527999803423882</v>
      </c>
      <c r="AH3" s="15">
        <v>15.544499840587378</v>
      </c>
      <c r="AI3" s="8">
        <v>5.1101000308990479</v>
      </c>
      <c r="AJ3" s="19">
        <v>0.25506350791405885</v>
      </c>
      <c r="AK3" s="8">
        <v>0.74493649208594115</v>
      </c>
      <c r="AL3" s="8">
        <v>2.5837001800537109</v>
      </c>
      <c r="AM3" s="19">
        <v>7.5899839401245117E-2</v>
      </c>
      <c r="AN3" s="8">
        <v>0.56889998912811279</v>
      </c>
    </row>
    <row r="4" spans="1:40" x14ac:dyDescent="0.2">
      <c r="A4" t="s">
        <v>1063</v>
      </c>
      <c r="B4">
        <v>15</v>
      </c>
      <c r="C4" s="36">
        <v>2E-8</v>
      </c>
      <c r="D4">
        <v>5</v>
      </c>
      <c r="E4" s="8">
        <v>34.3489990234375</v>
      </c>
      <c r="F4" s="8">
        <v>13.850000381469727</v>
      </c>
      <c r="G4" s="8">
        <v>9.1319999694824219</v>
      </c>
      <c r="H4" s="8">
        <v>2.8000000864267349E-2</v>
      </c>
      <c r="I4" s="8">
        <v>3.9999999105930328E-2</v>
      </c>
      <c r="J4" s="8">
        <v>5.1779999732971191</v>
      </c>
      <c r="K4" s="8">
        <v>28.440999984741211</v>
      </c>
      <c r="L4" s="8">
        <v>4.8889999389648438</v>
      </c>
      <c r="M4" s="8">
        <v>0.21699999272823334</v>
      </c>
      <c r="N4" s="8">
        <v>0.20600000023841858</v>
      </c>
      <c r="O4" s="8">
        <v>0.10400000214576721</v>
      </c>
      <c r="P4" s="8">
        <v>9.2000000178813934E-2</v>
      </c>
      <c r="Q4" s="8">
        <v>96.461013793945312</v>
      </c>
      <c r="R4" s="8"/>
      <c r="S4" s="8">
        <v>1.8545999526977539</v>
      </c>
      <c r="T4" s="8">
        <v>6.8000000901520252E-3</v>
      </c>
      <c r="U4" s="8">
        <v>8.7999999523162842E-3</v>
      </c>
      <c r="V4" s="8">
        <v>2.5987999439239502</v>
      </c>
      <c r="W4" s="8">
        <v>5.4678997993469238</v>
      </c>
      <c r="X4" s="8">
        <v>1.2287000417709351</v>
      </c>
      <c r="Y4" s="8">
        <v>3.7862999439239502</v>
      </c>
      <c r="Z4" s="37">
        <v>0.5853000283241272</v>
      </c>
      <c r="AA4" s="8">
        <v>2.9200000688433647E-2</v>
      </c>
      <c r="AB4" s="8">
        <v>1.2900000438094139E-2</v>
      </c>
      <c r="AC4" s="8">
        <v>5.2000001072883606E-2</v>
      </c>
      <c r="AD4" s="8">
        <v>2.4700000882148743E-2</v>
      </c>
      <c r="AE4">
        <v>22</v>
      </c>
      <c r="AG4" s="8">
        <v>1.8701999527402222</v>
      </c>
      <c r="AH4" s="15">
        <v>15.566399710718542</v>
      </c>
      <c r="AI4" s="8">
        <v>5.0149999856948853</v>
      </c>
      <c r="AJ4" s="19">
        <v>0.24500499407293314</v>
      </c>
      <c r="AK4" s="8">
        <v>0.75499500592706692</v>
      </c>
      <c r="AL4" s="8">
        <v>2.5321002006530762</v>
      </c>
      <c r="AM4" s="19">
        <v>6.6699743270874023E-2</v>
      </c>
      <c r="AN4" s="8">
        <v>0.5853000283241272</v>
      </c>
    </row>
    <row r="5" spans="1:40" x14ac:dyDescent="0.2">
      <c r="A5" t="s">
        <v>1064</v>
      </c>
      <c r="B5">
        <v>15</v>
      </c>
      <c r="C5" s="36">
        <v>2E-8</v>
      </c>
      <c r="D5">
        <v>5</v>
      </c>
      <c r="E5" s="8">
        <v>34.033000946044922</v>
      </c>
      <c r="F5" s="8">
        <v>13.939999580383301</v>
      </c>
      <c r="G5" s="8">
        <v>8.9079999923706055</v>
      </c>
      <c r="H5" s="8">
        <v>4.6000000089406967E-2</v>
      </c>
      <c r="I5" s="8">
        <v>5.2000001072883606E-2</v>
      </c>
      <c r="J5" s="8">
        <v>5.2439999580383301</v>
      </c>
      <c r="K5" s="8">
        <v>28.340000152587891</v>
      </c>
      <c r="L5" s="8">
        <v>4.7740001678466797</v>
      </c>
      <c r="M5" s="8">
        <v>0.25200000405311584</v>
      </c>
      <c r="N5" s="8">
        <v>0.25900000333786011</v>
      </c>
      <c r="O5" s="8">
        <v>-4.999999888241291E-3</v>
      </c>
      <c r="P5" s="8">
        <v>0.10000000149011612</v>
      </c>
      <c r="Q5" s="8">
        <v>95.9219970703125</v>
      </c>
      <c r="R5" s="8"/>
      <c r="S5" s="8">
        <v>1.8184000253677368</v>
      </c>
      <c r="T5" s="8">
        <v>8.7999999523162842E-3</v>
      </c>
      <c r="U5" s="8">
        <v>1.4200000092387199E-2</v>
      </c>
      <c r="V5" s="8">
        <v>2.6287000179290771</v>
      </c>
      <c r="W5" s="8">
        <v>5.445000171661377</v>
      </c>
      <c r="X5" s="8">
        <v>1.2506999969482422</v>
      </c>
      <c r="Y5" s="8">
        <v>3.7920000553131104</v>
      </c>
      <c r="Z5" s="37">
        <v>0.57440000772476196</v>
      </c>
      <c r="AA5" s="8">
        <v>3.4099999815225601E-2</v>
      </c>
      <c r="AB5" s="8">
        <v>1.6300000250339508E-2</v>
      </c>
      <c r="AC5" s="8">
        <v>-2.4000001139938831E-3</v>
      </c>
      <c r="AD5" s="8">
        <v>2.7100000530481339E-2</v>
      </c>
      <c r="AE5">
        <v>22</v>
      </c>
      <c r="AG5" s="8">
        <v>1.8414000254124403</v>
      </c>
      <c r="AH5" s="15">
        <v>15.566300274804235</v>
      </c>
      <c r="AI5" s="8">
        <v>5.0427000522613525</v>
      </c>
      <c r="AJ5" s="19">
        <v>0.24802188985787035</v>
      </c>
      <c r="AK5" s="8">
        <v>0.75197811014212967</v>
      </c>
      <c r="AL5" s="8">
        <v>2.554999828338623</v>
      </c>
      <c r="AM5" s="19">
        <v>7.3700189590454102E-2</v>
      </c>
      <c r="AN5" s="8">
        <v>0.57440000772476196</v>
      </c>
    </row>
    <row r="6" spans="1:40" x14ac:dyDescent="0.2">
      <c r="A6" t="s">
        <v>1065</v>
      </c>
      <c r="B6">
        <v>15</v>
      </c>
      <c r="C6" s="36">
        <v>2E-8</v>
      </c>
      <c r="D6">
        <v>5</v>
      </c>
      <c r="E6" s="8">
        <v>34.396999359130859</v>
      </c>
      <c r="F6" s="8">
        <v>13.87399959564209</v>
      </c>
      <c r="G6" s="8">
        <v>9.1829996109008789</v>
      </c>
      <c r="H6" s="8">
        <v>3.7999998778104782E-2</v>
      </c>
      <c r="I6" s="8">
        <v>4.6000000089406967E-2</v>
      </c>
      <c r="J6" s="8">
        <v>5.2059998512268066</v>
      </c>
      <c r="K6" s="8">
        <v>28.437999725341797</v>
      </c>
      <c r="L6" s="8">
        <v>4.9869999885559082</v>
      </c>
      <c r="M6" s="8">
        <v>0.23399999737739563</v>
      </c>
      <c r="N6" s="8">
        <v>0.18700000643730164</v>
      </c>
      <c r="O6" s="8">
        <v>1.6000000759959221E-2</v>
      </c>
      <c r="P6" s="8">
        <v>0.10199999809265137</v>
      </c>
      <c r="Q6" s="8">
        <v>96.678001403808594</v>
      </c>
      <c r="R6" s="8"/>
      <c r="S6" s="8">
        <v>1.8597999811172485</v>
      </c>
      <c r="T6" s="8">
        <v>7.8999996185302734E-3</v>
      </c>
      <c r="U6" s="8">
        <v>1.1599999852478504E-2</v>
      </c>
      <c r="V6" s="8">
        <v>2.5961000919342041</v>
      </c>
      <c r="W6" s="8">
        <v>5.4604997634887695</v>
      </c>
      <c r="X6" s="8">
        <v>1.2318999767303467</v>
      </c>
      <c r="Y6" s="8">
        <v>3.7755000591278076</v>
      </c>
      <c r="Z6" s="37">
        <v>0.59539997577667236</v>
      </c>
      <c r="AA6" s="8">
        <v>3.1500000506639481E-2</v>
      </c>
      <c r="AB6" s="8">
        <v>1.1699999682605267E-2</v>
      </c>
      <c r="AC6" s="8">
        <v>8.0000003799796104E-3</v>
      </c>
      <c r="AD6" s="8">
        <v>2.7499999850988388E-2</v>
      </c>
      <c r="AE6">
        <v>22</v>
      </c>
      <c r="AG6" s="8">
        <v>1.8792999805882573</v>
      </c>
      <c r="AH6" s="15">
        <v>15.570199848152697</v>
      </c>
      <c r="AI6" s="8">
        <v>5.0074000358581543</v>
      </c>
      <c r="AJ6" s="19">
        <v>0.24601589006443883</v>
      </c>
      <c r="AK6" s="8">
        <v>0.7539841099355612</v>
      </c>
      <c r="AL6" s="8">
        <v>2.5395002365112305</v>
      </c>
      <c r="AM6" s="19">
        <v>5.6599855422973633E-2</v>
      </c>
      <c r="AN6" s="8">
        <v>0.59539997577667236</v>
      </c>
    </row>
    <row r="7" spans="1:40" x14ac:dyDescent="0.2">
      <c r="A7" t="s">
        <v>1074</v>
      </c>
      <c r="B7">
        <v>15</v>
      </c>
      <c r="C7" s="36">
        <v>2E-8</v>
      </c>
      <c r="D7">
        <v>5</v>
      </c>
      <c r="E7" s="8">
        <v>34.688999176025391</v>
      </c>
      <c r="F7" s="8">
        <v>13.956000328063965</v>
      </c>
      <c r="G7" s="8">
        <v>9.3219995498657227</v>
      </c>
      <c r="H7" s="8">
        <v>6.8999998271465302E-2</v>
      </c>
      <c r="I7" s="8">
        <v>1.7000000923871994E-2</v>
      </c>
      <c r="J7" s="8">
        <v>5.1589999198913574</v>
      </c>
      <c r="K7" s="8">
        <v>28.440999984741211</v>
      </c>
      <c r="L7" s="8">
        <v>4.8309998512268066</v>
      </c>
      <c r="M7" s="8">
        <v>0.2630000114440918</v>
      </c>
      <c r="N7" s="8">
        <v>0.31999999284744263</v>
      </c>
      <c r="O7" s="8">
        <v>-8.999999612569809E-3</v>
      </c>
      <c r="P7" s="8">
        <v>9.3999996781349182E-2</v>
      </c>
      <c r="Q7" s="8">
        <v>97.135002136230469</v>
      </c>
      <c r="R7" s="8"/>
      <c r="S7" s="8">
        <v>1.8799999952316284</v>
      </c>
      <c r="T7" s="8">
        <v>2.899999963119626E-3</v>
      </c>
      <c r="U7" s="8">
        <v>2.1199999377131462E-2</v>
      </c>
      <c r="V7" s="8">
        <v>2.6003000736236572</v>
      </c>
      <c r="W7" s="8">
        <v>5.4833998680114746</v>
      </c>
      <c r="X7" s="8">
        <v>1.2157000303268433</v>
      </c>
      <c r="Y7" s="8">
        <v>3.7599000930786133</v>
      </c>
      <c r="Z7" s="37">
        <v>0.57429999113082886</v>
      </c>
      <c r="AA7" s="8">
        <v>3.5199999809265137E-2</v>
      </c>
      <c r="AB7" s="8">
        <v>1.9799999892711639E-2</v>
      </c>
      <c r="AC7" s="8">
        <v>-4.3000001460313797E-3</v>
      </c>
      <c r="AD7" s="8">
        <v>2.5200000032782555E-2</v>
      </c>
      <c r="AE7">
        <v>22</v>
      </c>
      <c r="AG7" s="8">
        <v>1.9040999945718795</v>
      </c>
      <c r="AH7" s="15">
        <v>15.572900050552562</v>
      </c>
      <c r="AI7" s="8">
        <v>4.9756001234054565</v>
      </c>
      <c r="AJ7" s="19">
        <v>0.24433234186327257</v>
      </c>
      <c r="AK7" s="8">
        <v>0.75566765813672743</v>
      </c>
      <c r="AL7" s="8">
        <v>2.5166001319885254</v>
      </c>
      <c r="AM7" s="19">
        <v>8.3699941635131836E-2</v>
      </c>
      <c r="AN7" s="8">
        <v>0.57429999113082886</v>
      </c>
    </row>
    <row r="8" spans="1:40" x14ac:dyDescent="0.2">
      <c r="A8" t="s">
        <v>1066</v>
      </c>
      <c r="B8">
        <v>15</v>
      </c>
      <c r="C8" s="36">
        <v>2E-8</v>
      </c>
      <c r="D8">
        <v>5</v>
      </c>
      <c r="E8" s="8">
        <v>34.417999267578125</v>
      </c>
      <c r="F8" s="8">
        <v>13.899999618530273</v>
      </c>
      <c r="G8" s="8">
        <v>9.3409996032714844</v>
      </c>
      <c r="H8" s="8">
        <v>4.8999998718500137E-2</v>
      </c>
      <c r="I8" s="8">
        <v>8.0000003799796104E-3</v>
      </c>
      <c r="J8" s="8">
        <v>5.065000057220459</v>
      </c>
      <c r="K8" s="8">
        <v>28.559000015258789</v>
      </c>
      <c r="L8" s="8">
        <v>4.8540000915527344</v>
      </c>
      <c r="M8" s="8">
        <v>0.24300000071525574</v>
      </c>
      <c r="N8" s="8">
        <v>0.21400000154972076</v>
      </c>
      <c r="O8" s="8">
        <v>-1.3000000268220901E-2</v>
      </c>
      <c r="P8" s="8">
        <v>9.7999997437000275E-2</v>
      </c>
      <c r="Q8" s="8">
        <v>96.718986511230469</v>
      </c>
      <c r="R8" s="8"/>
      <c r="S8" s="8">
        <v>1.8935999870300293</v>
      </c>
      <c r="T8" s="8">
        <v>1.39999995008111E-3</v>
      </c>
      <c r="U8" s="8">
        <v>1.4999999664723873E-2</v>
      </c>
      <c r="V8" s="8">
        <v>2.6033999919891357</v>
      </c>
      <c r="W8" s="8">
        <v>5.4689998626708984</v>
      </c>
      <c r="X8" s="8">
        <v>1.1998000144958496</v>
      </c>
      <c r="Y8" s="8">
        <v>3.7953000068664551</v>
      </c>
      <c r="Z8" s="37">
        <v>0.57999998331069946</v>
      </c>
      <c r="AA8" s="8">
        <v>3.2699998468160629E-2</v>
      </c>
      <c r="AB8" s="8">
        <v>1.3299999758601189E-2</v>
      </c>
      <c r="AC8" s="8">
        <v>-6.8000000901520252E-3</v>
      </c>
      <c r="AD8" s="8">
        <v>2.6499999687075615E-2</v>
      </c>
      <c r="AE8">
        <v>22</v>
      </c>
      <c r="AG8" s="8">
        <v>1.9099999866448343</v>
      </c>
      <c r="AH8" s="15">
        <v>15.590199844446033</v>
      </c>
      <c r="AI8" s="8">
        <v>4.9951000213623047</v>
      </c>
      <c r="AJ8" s="19">
        <v>0.24019539335843576</v>
      </c>
      <c r="AK8" s="8">
        <v>0.75980460664156424</v>
      </c>
      <c r="AL8" s="8">
        <v>2.5310001373291016</v>
      </c>
      <c r="AM8" s="19">
        <v>7.239985466003418E-2</v>
      </c>
      <c r="AN8" s="8">
        <v>0.57999998331069946</v>
      </c>
    </row>
    <row r="9" spans="1:40" x14ac:dyDescent="0.2">
      <c r="A9" t="s">
        <v>1147</v>
      </c>
      <c r="B9">
        <v>15</v>
      </c>
      <c r="C9" s="36">
        <v>2E-8</v>
      </c>
      <c r="D9">
        <v>5</v>
      </c>
      <c r="E9" s="8">
        <v>33.91400146484375</v>
      </c>
      <c r="F9" s="8">
        <v>14.190999984741211</v>
      </c>
      <c r="G9" s="8">
        <v>8.5920000076293945</v>
      </c>
      <c r="H9" s="8">
        <v>1.7000000923871994E-2</v>
      </c>
      <c r="I9" s="8">
        <v>4.3999999761581421E-2</v>
      </c>
      <c r="J9" s="8">
        <v>5.4039998054504395</v>
      </c>
      <c r="K9" s="8">
        <v>28.405000686645508</v>
      </c>
      <c r="L9" s="8">
        <v>4.5390000343322754</v>
      </c>
      <c r="M9" s="8">
        <v>0.28400000929832458</v>
      </c>
      <c r="N9" s="8">
        <v>0.22699999809265137</v>
      </c>
      <c r="O9" s="8">
        <v>-3.9000000804662704E-2</v>
      </c>
      <c r="P9" s="8">
        <v>9.3999996781349182E-2</v>
      </c>
      <c r="Q9" s="8">
        <v>95.666999816894531</v>
      </c>
      <c r="R9" s="8"/>
      <c r="S9" s="8">
        <v>1.7546999454498291</v>
      </c>
      <c r="T9" s="8">
        <v>7.4999998323619366E-3</v>
      </c>
      <c r="U9" s="8">
        <v>5.2999998442828655E-3</v>
      </c>
      <c r="V9" s="8">
        <v>2.6777000427246094</v>
      </c>
      <c r="W9" s="8">
        <v>5.428800106048584</v>
      </c>
      <c r="X9" s="8">
        <v>1.2897000312805176</v>
      </c>
      <c r="Y9" s="8">
        <v>3.8027999401092529</v>
      </c>
      <c r="Z9" s="37">
        <v>0.54650002717971802</v>
      </c>
      <c r="AA9" s="8">
        <v>3.8499999791383743E-2</v>
      </c>
      <c r="AB9" s="8">
        <v>1.4200000092387199E-2</v>
      </c>
      <c r="AC9" s="8">
        <v>-1.9700000062584877E-2</v>
      </c>
      <c r="AD9" s="8">
        <v>2.5399999693036079E-2</v>
      </c>
      <c r="AE9">
        <v>22</v>
      </c>
      <c r="AG9" s="8">
        <v>1.7674999451264739</v>
      </c>
      <c r="AH9" s="15">
        <v>15.55150009226054</v>
      </c>
      <c r="AI9" s="8">
        <v>5.0924999713897705</v>
      </c>
      <c r="AJ9" s="19">
        <v>0.25325479401594408</v>
      </c>
      <c r="AK9" s="8">
        <v>0.74674520598405592</v>
      </c>
      <c r="AL9" s="8">
        <v>2.571199893951416</v>
      </c>
      <c r="AM9" s="19">
        <v>0.10650014877319336</v>
      </c>
      <c r="AN9" s="8">
        <v>0.54650002717971802</v>
      </c>
    </row>
    <row r="10" spans="1:40" x14ac:dyDescent="0.2">
      <c r="A10" t="s">
        <v>1148</v>
      </c>
      <c r="B10">
        <v>15</v>
      </c>
      <c r="C10" s="36">
        <v>2E-8</v>
      </c>
      <c r="D10">
        <v>5</v>
      </c>
      <c r="E10" s="8">
        <v>34.435001373291016</v>
      </c>
      <c r="F10" s="8">
        <v>13.991000175476074</v>
      </c>
      <c r="G10" s="8">
        <v>9.3229999542236328</v>
      </c>
      <c r="H10" s="8">
        <v>4.8000000417232513E-2</v>
      </c>
      <c r="I10" s="8">
        <v>7.0000002160668373E-3</v>
      </c>
      <c r="J10" s="8">
        <v>5.2969999313354492</v>
      </c>
      <c r="K10" s="8">
        <v>27.937999725341797</v>
      </c>
      <c r="L10" s="8">
        <v>4.6479997634887695</v>
      </c>
      <c r="M10" s="8">
        <v>0.2370000034570694</v>
      </c>
      <c r="N10" s="8">
        <v>0.2630000114440918</v>
      </c>
      <c r="O10" s="8">
        <v>-9.9999997764825821E-3</v>
      </c>
      <c r="P10" s="8">
        <v>9.0999998152256012E-2</v>
      </c>
      <c r="Q10" s="8">
        <v>96.251007080078125</v>
      </c>
      <c r="R10" s="8"/>
      <c r="S10" s="8">
        <v>1.8939000368118286</v>
      </c>
      <c r="T10" s="8">
        <v>1.2000000569969416E-3</v>
      </c>
      <c r="U10" s="8">
        <v>1.4899999834597111E-2</v>
      </c>
      <c r="V10" s="8">
        <v>2.6259000301361084</v>
      </c>
      <c r="W10" s="8">
        <v>5.4830999374389648</v>
      </c>
      <c r="X10" s="8">
        <v>1.2573000192642212</v>
      </c>
      <c r="Y10" s="8">
        <v>3.7204999923706055</v>
      </c>
      <c r="Z10" s="37">
        <v>0.55659997463226318</v>
      </c>
      <c r="AA10" s="8">
        <v>3.2000001519918442E-2</v>
      </c>
      <c r="AB10" s="8">
        <v>1.640000008046627E-2</v>
      </c>
      <c r="AC10" s="8">
        <v>-5.1000001840293407E-3</v>
      </c>
      <c r="AD10" s="8">
        <v>2.4599999189376831E-2</v>
      </c>
      <c r="AE10">
        <v>22</v>
      </c>
      <c r="AG10" s="8">
        <v>1.9100000367034227</v>
      </c>
      <c r="AH10" s="15">
        <v>15.585399992065504</v>
      </c>
      <c r="AI10" s="8">
        <v>4.9778000116348267</v>
      </c>
      <c r="AJ10" s="19">
        <v>0.2525814649695608</v>
      </c>
      <c r="AK10" s="8">
        <v>0.7474185350304392</v>
      </c>
      <c r="AL10" s="8">
        <v>2.5169000625610352</v>
      </c>
      <c r="AM10" s="19">
        <v>0.10899996757507324</v>
      </c>
      <c r="AN10" s="8">
        <v>0.55659997463226318</v>
      </c>
    </row>
    <row r="11" spans="1:40" x14ac:dyDescent="0.2">
      <c r="A11" t="s">
        <v>1149</v>
      </c>
      <c r="B11">
        <v>15</v>
      </c>
      <c r="C11" s="36">
        <v>2E-8</v>
      </c>
      <c r="D11">
        <v>5</v>
      </c>
      <c r="E11" s="8">
        <v>34.451000213623047</v>
      </c>
      <c r="F11" s="8">
        <v>14.076000213623047</v>
      </c>
      <c r="G11" s="8">
        <v>9.2930002212524414</v>
      </c>
      <c r="H11" s="8">
        <v>5.299999937415123E-2</v>
      </c>
      <c r="I11" s="8">
        <v>1.0999999940395355E-2</v>
      </c>
      <c r="J11" s="8">
        <v>5.3179998397827148</v>
      </c>
      <c r="K11" s="8">
        <v>28.076999664306641</v>
      </c>
      <c r="L11" s="8">
        <v>4.5720000267028809</v>
      </c>
      <c r="M11" s="8">
        <v>0.20299999415874481</v>
      </c>
      <c r="N11" s="8">
        <v>0.2370000034570694</v>
      </c>
      <c r="O11" s="8">
        <v>3.5000000149011612E-2</v>
      </c>
      <c r="P11" s="8">
        <v>9.0000003576278687E-2</v>
      </c>
      <c r="Q11" s="8">
        <v>96.380996704101562</v>
      </c>
      <c r="R11" s="8"/>
      <c r="S11" s="8">
        <v>1.8854999542236328</v>
      </c>
      <c r="T11" s="8">
        <v>1.7999999690800905E-3</v>
      </c>
      <c r="U11" s="8">
        <v>1.640000008046627E-2</v>
      </c>
      <c r="V11" s="8">
        <v>2.638700008392334</v>
      </c>
      <c r="W11" s="8">
        <v>5.479100227355957</v>
      </c>
      <c r="X11" s="8">
        <v>1.2608000040054321</v>
      </c>
      <c r="Y11" s="8">
        <v>3.7344999313354492</v>
      </c>
      <c r="Z11" s="37">
        <v>0.54689997434616089</v>
      </c>
      <c r="AA11" s="8">
        <v>2.7300000190734863E-2</v>
      </c>
      <c r="AB11" s="8">
        <v>1.4800000004470348E-2</v>
      </c>
      <c r="AC11" s="8">
        <v>1.7599999904632568E-2</v>
      </c>
      <c r="AD11" s="8">
        <v>2.4199999868869781E-2</v>
      </c>
      <c r="AE11">
        <v>22</v>
      </c>
      <c r="AG11" s="8">
        <v>1.9036999542731792</v>
      </c>
      <c r="AH11" s="15">
        <v>15.591000099899247</v>
      </c>
      <c r="AI11" s="8">
        <v>4.9952999353408813</v>
      </c>
      <c r="AJ11" s="19">
        <v>0.25239725748708114</v>
      </c>
      <c r="AK11" s="8">
        <v>0.74760274251291892</v>
      </c>
      <c r="AL11" s="8">
        <v>2.520899772644043</v>
      </c>
      <c r="AM11" s="19">
        <v>0.11780023574829102</v>
      </c>
      <c r="AN11" s="8">
        <v>0.54689997434616089</v>
      </c>
    </row>
    <row r="12" spans="1:40" x14ac:dyDescent="0.2">
      <c r="A12" t="s">
        <v>1150</v>
      </c>
      <c r="B12">
        <v>15</v>
      </c>
      <c r="C12" s="36">
        <v>2E-8</v>
      </c>
      <c r="D12">
        <v>5</v>
      </c>
      <c r="E12" s="8">
        <v>34.172000885009766</v>
      </c>
      <c r="F12" s="8">
        <v>14.107000350952148</v>
      </c>
      <c r="G12" s="8">
        <v>8.7959995269775391</v>
      </c>
      <c r="H12" s="8">
        <v>3.2999999821186066E-2</v>
      </c>
      <c r="I12" s="8">
        <v>3.0999999493360519E-2</v>
      </c>
      <c r="J12" s="8">
        <v>5.3359999656677246</v>
      </c>
      <c r="K12" s="8">
        <v>27.924999237060547</v>
      </c>
      <c r="L12" s="8">
        <v>4.2810001373291016</v>
      </c>
      <c r="M12" s="8">
        <v>0.22699999809265137</v>
      </c>
      <c r="N12" s="8">
        <v>0.20399999618530273</v>
      </c>
      <c r="O12" s="8">
        <v>9.9999997764825821E-3</v>
      </c>
      <c r="P12" s="8">
        <v>8.9000001549720764E-2</v>
      </c>
      <c r="Q12" s="8">
        <v>95.186996459960938</v>
      </c>
      <c r="R12" s="8"/>
      <c r="S12" s="8">
        <v>1.8021999597549438</v>
      </c>
      <c r="T12" s="8">
        <v>5.4000001400709152E-3</v>
      </c>
      <c r="U12" s="8">
        <v>1.0400000028312206E-2</v>
      </c>
      <c r="V12" s="8">
        <v>2.6705000400543213</v>
      </c>
      <c r="W12" s="8">
        <v>5.4881000518798828</v>
      </c>
      <c r="X12" s="8">
        <v>1.277400016784668</v>
      </c>
      <c r="Y12" s="8">
        <v>3.7507998943328857</v>
      </c>
      <c r="Z12" s="37">
        <v>0.51709997653961182</v>
      </c>
      <c r="AA12" s="8">
        <v>3.0899999663233757E-2</v>
      </c>
      <c r="AB12" s="8">
        <v>1.2799999676644802E-2</v>
      </c>
      <c r="AC12" s="8">
        <v>4.999999888241291E-3</v>
      </c>
      <c r="AD12" s="8">
        <v>2.4100000038743019E-2</v>
      </c>
      <c r="AE12">
        <v>22</v>
      </c>
      <c r="AG12" s="8">
        <v>1.817999959923327</v>
      </c>
      <c r="AH12" s="15">
        <v>15.55279993917793</v>
      </c>
      <c r="AI12" s="8">
        <v>5.0281999111175537</v>
      </c>
      <c r="AJ12" s="19">
        <v>0.25404718176783003</v>
      </c>
      <c r="AK12" s="8">
        <v>0.74595281823216997</v>
      </c>
      <c r="AL12" s="8">
        <v>2.5118999481201172</v>
      </c>
      <c r="AM12" s="19">
        <v>0.1586000919342041</v>
      </c>
      <c r="AN12" s="8">
        <v>0.51709997653961182</v>
      </c>
    </row>
    <row r="13" spans="1:40" x14ac:dyDescent="0.2">
      <c r="A13" t="s">
        <v>1151</v>
      </c>
      <c r="B13">
        <v>15</v>
      </c>
      <c r="C13" s="36">
        <v>2E-8</v>
      </c>
      <c r="D13">
        <v>5</v>
      </c>
      <c r="E13" s="8">
        <v>34.097999572753906</v>
      </c>
      <c r="F13" s="8">
        <v>13.873000144958496</v>
      </c>
      <c r="G13" s="8">
        <v>9.2749996185302734</v>
      </c>
      <c r="H13" s="8">
        <v>1.4999999664723873E-2</v>
      </c>
      <c r="I13" s="8">
        <v>1.0000000474974513E-3</v>
      </c>
      <c r="J13" s="8">
        <v>5.0980000495910645</v>
      </c>
      <c r="K13" s="8">
        <v>28.385000228881836</v>
      </c>
      <c r="L13" s="8">
        <v>4.750999927520752</v>
      </c>
      <c r="M13" s="8">
        <v>0.23000000417232513</v>
      </c>
      <c r="N13" s="8">
        <v>0.26800000667572021</v>
      </c>
      <c r="O13" s="8">
        <v>-3.4000001847743988E-2</v>
      </c>
      <c r="P13" s="8">
        <v>8.7999999523162842E-2</v>
      </c>
      <c r="Q13" s="8">
        <v>96.041999816894531</v>
      </c>
      <c r="R13" s="8"/>
      <c r="S13" s="8">
        <v>1.8940999507904053</v>
      </c>
      <c r="T13" s="8">
        <v>1.9999999494757503E-4</v>
      </c>
      <c r="U13" s="8">
        <v>4.6000001020729542E-3</v>
      </c>
      <c r="V13" s="8">
        <v>2.6175000667572021</v>
      </c>
      <c r="W13" s="8">
        <v>5.4580001831054688</v>
      </c>
      <c r="X13" s="8">
        <v>1.2165000438690186</v>
      </c>
      <c r="Y13" s="8">
        <v>3.799799919128418</v>
      </c>
      <c r="Z13" s="37">
        <v>0.57190001010894775</v>
      </c>
      <c r="AA13" s="8">
        <v>3.1099999323487282E-2</v>
      </c>
      <c r="AB13" s="8">
        <v>1.679999940097332E-2</v>
      </c>
      <c r="AC13" s="8">
        <v>-1.7300000414252281E-2</v>
      </c>
      <c r="AD13" s="8">
        <v>2.3800000548362732E-2</v>
      </c>
      <c r="AE13">
        <v>22</v>
      </c>
      <c r="AG13" s="8">
        <v>1.8988999508874258</v>
      </c>
      <c r="AH13" s="15">
        <v>15.593700173179968</v>
      </c>
      <c r="AI13" s="8">
        <v>5.0162999629974365</v>
      </c>
      <c r="AJ13" s="19">
        <v>0.24250942982726095</v>
      </c>
      <c r="AK13" s="8">
        <v>0.75749057017273902</v>
      </c>
      <c r="AL13" s="8">
        <v>2.5419998168945312</v>
      </c>
      <c r="AM13" s="19">
        <v>7.5500249862670898E-2</v>
      </c>
      <c r="AN13" s="8">
        <v>0.57190001010894775</v>
      </c>
    </row>
    <row r="14" spans="1:40" x14ac:dyDescent="0.2">
      <c r="A14" t="s">
        <v>1152</v>
      </c>
      <c r="B14">
        <v>15</v>
      </c>
      <c r="C14" s="36">
        <v>2E-8</v>
      </c>
      <c r="D14">
        <v>5</v>
      </c>
      <c r="E14" s="8">
        <v>34.451999664306641</v>
      </c>
      <c r="F14" s="8">
        <v>14.074999809265137</v>
      </c>
      <c r="G14" s="8">
        <v>9.4169998168945312</v>
      </c>
      <c r="H14" s="8">
        <v>9.3999996781349182E-2</v>
      </c>
      <c r="I14" s="8">
        <v>7.0000002160668373E-3</v>
      </c>
      <c r="J14" s="8">
        <v>5.0659999847412109</v>
      </c>
      <c r="K14" s="8">
        <v>28.329000473022461</v>
      </c>
      <c r="L14" s="8">
        <v>4.565000057220459</v>
      </c>
      <c r="M14" s="8">
        <v>0.21699999272823334</v>
      </c>
      <c r="N14" s="8">
        <v>0.27799999713897705</v>
      </c>
      <c r="O14" s="8">
        <v>8.1000000238418579E-2</v>
      </c>
      <c r="P14" s="8">
        <v>8.9000001549720764E-2</v>
      </c>
      <c r="Q14" s="8">
        <v>96.615997314453125</v>
      </c>
      <c r="R14" s="8"/>
      <c r="S14" s="8">
        <v>1.9110000133514404</v>
      </c>
      <c r="T14" s="8">
        <v>1.2000000569969416E-3</v>
      </c>
      <c r="U14" s="8">
        <v>2.9100000858306885E-2</v>
      </c>
      <c r="V14" s="8">
        <v>2.6391000747680664</v>
      </c>
      <c r="W14" s="8">
        <v>5.4805002212524414</v>
      </c>
      <c r="X14" s="8">
        <v>1.2013000249862671</v>
      </c>
      <c r="Y14" s="8">
        <v>3.7688000202178955</v>
      </c>
      <c r="Z14" s="37">
        <v>0.5461999773979187</v>
      </c>
      <c r="AA14" s="8">
        <v>2.930000051856041E-2</v>
      </c>
      <c r="AB14" s="8">
        <v>1.7300000414252281E-2</v>
      </c>
      <c r="AC14" s="8">
        <v>4.0699999779462814E-2</v>
      </c>
      <c r="AD14" s="8">
        <v>2.3800000548362732E-2</v>
      </c>
      <c r="AE14">
        <v>22</v>
      </c>
      <c r="AG14" s="8">
        <v>1.9413000142667443</v>
      </c>
      <c r="AH14" s="15">
        <v>15.606500333407894</v>
      </c>
      <c r="AI14" s="8">
        <v>4.9701000452041626</v>
      </c>
      <c r="AJ14" s="19">
        <v>0.2417054011106772</v>
      </c>
      <c r="AK14" s="8">
        <v>0.75829459888932282</v>
      </c>
      <c r="AL14" s="8">
        <v>2.5194997787475586</v>
      </c>
      <c r="AM14" s="19">
        <v>0.11960029602050781</v>
      </c>
      <c r="AN14" s="8">
        <v>0.5461999773979187</v>
      </c>
    </row>
    <row r="15" spans="1:40" x14ac:dyDescent="0.2">
      <c r="A15" t="s">
        <v>1153</v>
      </c>
      <c r="B15">
        <v>15</v>
      </c>
      <c r="C15" s="36">
        <v>2E-8</v>
      </c>
      <c r="D15">
        <v>5</v>
      </c>
      <c r="E15" s="8">
        <v>34.418998718261719</v>
      </c>
      <c r="F15" s="8">
        <v>13.972000122070312</v>
      </c>
      <c r="G15" s="8">
        <v>9.3129997253417969</v>
      </c>
      <c r="H15" s="8">
        <v>3.2000001519918442E-2</v>
      </c>
      <c r="I15" s="8">
        <v>6.0000000521540642E-3</v>
      </c>
      <c r="J15" s="8">
        <v>5.2600002288818359</v>
      </c>
      <c r="K15" s="8">
        <v>28.277999877929688</v>
      </c>
      <c r="L15" s="8">
        <v>4.3949999809265137</v>
      </c>
      <c r="M15" s="8">
        <v>0.21500000357627869</v>
      </c>
      <c r="N15" s="8">
        <v>0.26800000667572021</v>
      </c>
      <c r="O15" s="8">
        <v>8.2000002264976501E-2</v>
      </c>
      <c r="P15" s="8">
        <v>7.9999998211860657E-2</v>
      </c>
      <c r="Q15" s="8">
        <v>96.266990661621094</v>
      </c>
      <c r="R15" s="8"/>
      <c r="S15" s="8">
        <v>1.895300030708313</v>
      </c>
      <c r="T15" s="8">
        <v>1.0999999940395355E-3</v>
      </c>
      <c r="U15" s="8">
        <v>9.8000001162290573E-3</v>
      </c>
      <c r="V15" s="8">
        <v>2.6273000240325928</v>
      </c>
      <c r="W15" s="8">
        <v>5.4906997680664062</v>
      </c>
      <c r="X15" s="8">
        <v>1.2509000301361084</v>
      </c>
      <c r="Y15" s="8">
        <v>3.7727000713348389</v>
      </c>
      <c r="Z15" s="37">
        <v>0.52730000019073486</v>
      </c>
      <c r="AA15" s="8">
        <v>2.9100000858306885E-2</v>
      </c>
      <c r="AB15" s="8">
        <v>1.679999940097332E-2</v>
      </c>
      <c r="AC15" s="8">
        <v>4.14000004529953E-2</v>
      </c>
      <c r="AD15" s="8">
        <v>2.1600000560283661E-2</v>
      </c>
      <c r="AE15">
        <v>22</v>
      </c>
      <c r="AG15" s="8">
        <v>1.9062000308185816</v>
      </c>
      <c r="AH15" s="15">
        <v>15.60419992543757</v>
      </c>
      <c r="AI15" s="8">
        <v>5.0236001014709473</v>
      </c>
      <c r="AJ15" s="19">
        <v>0.24900469879555812</v>
      </c>
      <c r="AK15" s="8">
        <v>0.75099530120444191</v>
      </c>
      <c r="AL15" s="8">
        <v>2.5093002319335938</v>
      </c>
      <c r="AM15" s="19">
        <v>0.11799979209899902</v>
      </c>
      <c r="AN15" s="8">
        <v>0.52730000019073486</v>
      </c>
    </row>
    <row r="16" spans="1:40" x14ac:dyDescent="0.2">
      <c r="A16" t="s">
        <v>1154</v>
      </c>
      <c r="B16">
        <v>15</v>
      </c>
      <c r="C16" s="36">
        <v>2E-8</v>
      </c>
      <c r="D16">
        <v>5</v>
      </c>
      <c r="E16" s="8">
        <v>34.313999176025391</v>
      </c>
      <c r="F16" s="8">
        <v>13.968999862670898</v>
      </c>
      <c r="G16" s="8">
        <v>9.3509998321533203</v>
      </c>
      <c r="H16" s="8">
        <v>6.4000003039836884E-2</v>
      </c>
      <c r="I16" s="8">
        <v>2.0000000949949026E-3</v>
      </c>
      <c r="J16" s="8">
        <v>5.1420001983642578</v>
      </c>
      <c r="K16" s="8">
        <v>28.517999649047852</v>
      </c>
      <c r="L16" s="8">
        <v>4.5320000648498535</v>
      </c>
      <c r="M16" s="8">
        <v>0.23299999535083771</v>
      </c>
      <c r="N16" s="8">
        <v>0.29800000786781311</v>
      </c>
      <c r="O16" s="8">
        <v>6.8000003695487976E-2</v>
      </c>
      <c r="P16" s="8">
        <v>8.1000000238418579E-2</v>
      </c>
      <c r="Q16" s="8">
        <v>96.524986267089844</v>
      </c>
      <c r="R16" s="8"/>
      <c r="S16" s="8">
        <v>1.9018000364303589</v>
      </c>
      <c r="T16" s="8">
        <v>3.9999998989515007E-4</v>
      </c>
      <c r="U16" s="8">
        <v>1.9799999892711639E-2</v>
      </c>
      <c r="V16" s="8">
        <v>2.6249001026153564</v>
      </c>
      <c r="W16" s="8">
        <v>5.4703001976013184</v>
      </c>
      <c r="X16" s="8">
        <v>1.2220000028610229</v>
      </c>
      <c r="Y16" s="8">
        <v>3.802299976348877</v>
      </c>
      <c r="Z16" s="37">
        <v>0.54329997301101685</v>
      </c>
      <c r="AA16" s="8">
        <v>3.1399998813867569E-2</v>
      </c>
      <c r="AB16" s="8">
        <v>1.8600000068545341E-2</v>
      </c>
      <c r="AC16" s="8">
        <v>3.4099999815225601E-2</v>
      </c>
      <c r="AD16" s="8">
        <v>2.1700000390410423E-2</v>
      </c>
      <c r="AE16">
        <v>22</v>
      </c>
      <c r="AG16" s="8">
        <v>1.9220000363129657</v>
      </c>
      <c r="AH16" s="15">
        <v>15.616200287564425</v>
      </c>
      <c r="AI16" s="8">
        <v>5.0242999792098999</v>
      </c>
      <c r="AJ16" s="19">
        <v>0.24321796228679593</v>
      </c>
      <c r="AK16" s="8">
        <v>0.75678203771320407</v>
      </c>
      <c r="AL16" s="8">
        <v>2.5296998023986816</v>
      </c>
      <c r="AM16" s="19">
        <v>9.5200300216674805E-2</v>
      </c>
      <c r="AN16" s="8">
        <v>0.54329997301101685</v>
      </c>
    </row>
    <row r="17" spans="1:40" x14ac:dyDescent="0.2">
      <c r="A17" t="s">
        <v>1155</v>
      </c>
      <c r="B17">
        <v>15</v>
      </c>
      <c r="C17" s="36">
        <v>2E-8</v>
      </c>
      <c r="D17">
        <v>5</v>
      </c>
      <c r="E17" s="8">
        <v>34.169998168945312</v>
      </c>
      <c r="F17" s="8">
        <v>13.979999542236328</v>
      </c>
      <c r="G17" s="8">
        <v>9.2959995269775391</v>
      </c>
      <c r="H17" s="8">
        <v>2.0000000949949026E-3</v>
      </c>
      <c r="I17" s="8">
        <v>7.0000002160668373E-3</v>
      </c>
      <c r="J17" s="8">
        <v>5.054999828338623</v>
      </c>
      <c r="K17" s="8">
        <v>28.476999282836914</v>
      </c>
      <c r="L17" s="8">
        <v>4.8039999008178711</v>
      </c>
      <c r="M17" s="8">
        <v>0.22200000286102295</v>
      </c>
      <c r="N17" s="8">
        <v>0.27799999713897705</v>
      </c>
      <c r="O17" s="8">
        <v>2.500000037252903E-2</v>
      </c>
      <c r="P17" s="8">
        <v>8.9000001549720764E-2</v>
      </c>
      <c r="Q17" s="8">
        <v>96.374000549316406</v>
      </c>
      <c r="R17" s="8"/>
      <c r="S17" s="8">
        <v>1.8925000429153442</v>
      </c>
      <c r="T17" s="8">
        <v>1.2000000569969416E-3</v>
      </c>
      <c r="U17" s="8">
        <v>6.0000002849847078E-4</v>
      </c>
      <c r="V17" s="8">
        <v>2.6294000148773193</v>
      </c>
      <c r="W17" s="8">
        <v>5.4524998664855957</v>
      </c>
      <c r="X17" s="8">
        <v>1.2024999856948853</v>
      </c>
      <c r="Y17" s="8">
        <v>3.8002998828887939</v>
      </c>
      <c r="Z17" s="37">
        <v>0.57649999856948853</v>
      </c>
      <c r="AA17" s="8">
        <v>2.9999999329447746E-2</v>
      </c>
      <c r="AB17" s="8">
        <v>1.7400000244379044E-2</v>
      </c>
      <c r="AC17" s="8">
        <v>1.2500000186264515E-2</v>
      </c>
      <c r="AD17" s="8">
        <v>2.4000000208616257E-2</v>
      </c>
      <c r="AE17">
        <v>22</v>
      </c>
      <c r="AG17" s="8">
        <v>1.8943000430008397</v>
      </c>
      <c r="AH17" s="15">
        <v>15.58549979084637</v>
      </c>
      <c r="AI17" s="8">
        <v>5.0027998685836792</v>
      </c>
      <c r="AJ17" s="19">
        <v>0.24036539883321772</v>
      </c>
      <c r="AK17" s="8">
        <v>0.75963460116678228</v>
      </c>
      <c r="AL17" s="8">
        <v>2.5475001335144043</v>
      </c>
      <c r="AM17" s="19">
        <v>8.1899881362915039E-2</v>
      </c>
      <c r="AN17" s="8">
        <v>0.57649999856948853</v>
      </c>
    </row>
    <row r="18" spans="1:40" x14ac:dyDescent="0.2">
      <c r="A18" t="s">
        <v>1156</v>
      </c>
      <c r="B18">
        <v>15</v>
      </c>
      <c r="C18" s="36">
        <v>2E-8</v>
      </c>
      <c r="D18">
        <v>5</v>
      </c>
      <c r="E18" s="8">
        <v>33.591999053955078</v>
      </c>
      <c r="F18" s="8">
        <v>13.956000328063965</v>
      </c>
      <c r="G18" s="8">
        <v>8.8859996795654297</v>
      </c>
      <c r="H18" s="8">
        <v>2.8999999165534973E-2</v>
      </c>
      <c r="I18" s="8">
        <v>3.0999999493360519E-2</v>
      </c>
      <c r="J18" s="8">
        <v>5.1869997978210449</v>
      </c>
      <c r="K18" s="8">
        <v>28.464000701904297</v>
      </c>
      <c r="L18" s="8">
        <v>4.7870001792907715</v>
      </c>
      <c r="M18" s="8">
        <v>0.22599999606609344</v>
      </c>
      <c r="N18" s="8">
        <v>0.24300000071525574</v>
      </c>
      <c r="O18" s="8">
        <v>2.7000000700354576E-2</v>
      </c>
      <c r="P18" s="8">
        <v>8.5000000894069672E-2</v>
      </c>
      <c r="Q18" s="8">
        <v>95.483001708984375</v>
      </c>
      <c r="R18" s="8"/>
      <c r="S18" s="8">
        <v>1.825700044631958</v>
      </c>
      <c r="T18" s="8">
        <v>5.4000001400709152E-3</v>
      </c>
      <c r="U18" s="8">
        <v>9.2000002041459084E-3</v>
      </c>
      <c r="V18" s="8">
        <v>2.6491000652313232</v>
      </c>
      <c r="W18" s="8">
        <v>5.4095001220703125</v>
      </c>
      <c r="X18" s="8">
        <v>1.2453000545501709</v>
      </c>
      <c r="Y18" s="8">
        <v>3.8334999084472656</v>
      </c>
      <c r="Z18" s="37">
        <v>0.57969999313354492</v>
      </c>
      <c r="AA18" s="8">
        <v>3.0899999663233757E-2</v>
      </c>
      <c r="AB18" s="8">
        <v>1.5399999916553497E-2</v>
      </c>
      <c r="AC18" s="8">
        <v>1.3700000010430813E-2</v>
      </c>
      <c r="AD18" s="8">
        <v>2.3199999704957008E-2</v>
      </c>
      <c r="AE18">
        <v>22</v>
      </c>
      <c r="AG18" s="8">
        <v>1.8403000449761748</v>
      </c>
      <c r="AH18" s="15">
        <v>15.588300188072026</v>
      </c>
      <c r="AI18" s="8">
        <v>5.0787999629974365</v>
      </c>
      <c r="AJ18" s="19">
        <v>0.24519572805053189</v>
      </c>
      <c r="AK18" s="8">
        <v>0.75480427194946809</v>
      </c>
      <c r="AL18" s="8">
        <v>2.5904998779296875</v>
      </c>
      <c r="AM18" s="19">
        <v>5.8600187301635742E-2</v>
      </c>
      <c r="AN18" s="8">
        <v>0.57969999313354492</v>
      </c>
    </row>
    <row r="19" spans="1:40" x14ac:dyDescent="0.2">
      <c r="A19" t="s">
        <v>1157</v>
      </c>
      <c r="B19">
        <v>15</v>
      </c>
      <c r="C19" s="36">
        <v>2E-8</v>
      </c>
      <c r="D19">
        <v>5</v>
      </c>
      <c r="E19" s="8">
        <v>34.171001434326172</v>
      </c>
      <c r="F19" s="8">
        <v>14.168000221252441</v>
      </c>
      <c r="G19" s="8">
        <v>9.2760000228881836</v>
      </c>
      <c r="H19" s="8">
        <v>3.7000000476837158E-2</v>
      </c>
      <c r="I19" s="8">
        <v>9.9999997764825821E-3</v>
      </c>
      <c r="J19" s="8">
        <v>5.2769999504089355</v>
      </c>
      <c r="K19" s="8">
        <v>28.506000518798828</v>
      </c>
      <c r="L19" s="8">
        <v>4.2779998779296875</v>
      </c>
      <c r="M19" s="8">
        <v>0.18799999356269836</v>
      </c>
      <c r="N19" s="8">
        <v>0.2720000147819519</v>
      </c>
      <c r="O19" s="8">
        <v>0.10599999874830246</v>
      </c>
      <c r="P19" s="8">
        <v>9.7999997437000275E-2</v>
      </c>
      <c r="Q19" s="8">
        <v>96.32000732421875</v>
      </c>
      <c r="R19" s="8"/>
      <c r="S19" s="8">
        <v>1.889799952507019</v>
      </c>
      <c r="T19" s="8">
        <v>1.7000000225380063E-3</v>
      </c>
      <c r="U19" s="8">
        <v>1.1300000362098217E-2</v>
      </c>
      <c r="V19" s="8">
        <v>2.6668999195098877</v>
      </c>
      <c r="W19" s="8">
        <v>5.4569997787475586</v>
      </c>
      <c r="X19" s="8">
        <v>1.2563999891281128</v>
      </c>
      <c r="Y19" s="8">
        <v>3.8071999549865723</v>
      </c>
      <c r="Z19" s="37">
        <v>0.51380002498626709</v>
      </c>
      <c r="AA19" s="8">
        <v>2.5399999693036079E-2</v>
      </c>
      <c r="AB19" s="8">
        <v>1.7000000923871994E-2</v>
      </c>
      <c r="AC19" s="8">
        <v>5.3500000387430191E-2</v>
      </c>
      <c r="AD19" s="8">
        <v>2.6399999856948853E-2</v>
      </c>
      <c r="AE19">
        <v>22</v>
      </c>
      <c r="AG19" s="8">
        <v>1.9027999528916553</v>
      </c>
      <c r="AH19" s="15">
        <v>15.62949961994309</v>
      </c>
      <c r="AI19" s="8">
        <v>5.0635999441146851</v>
      </c>
      <c r="AJ19" s="19">
        <v>0.24812386503566497</v>
      </c>
      <c r="AK19" s="8">
        <v>0.75187613496433503</v>
      </c>
      <c r="AL19" s="8">
        <v>2.5430002212524414</v>
      </c>
      <c r="AM19" s="19">
        <v>0.12389969825744629</v>
      </c>
      <c r="AN19" s="8">
        <v>0.51380002498626709</v>
      </c>
    </row>
    <row r="20" spans="1:40" x14ac:dyDescent="0.2">
      <c r="A20" t="s">
        <v>1158</v>
      </c>
      <c r="B20">
        <v>15</v>
      </c>
      <c r="C20" s="36">
        <v>2E-8</v>
      </c>
      <c r="D20">
        <v>5</v>
      </c>
      <c r="E20" s="8">
        <v>34.391998291015625</v>
      </c>
      <c r="F20" s="8">
        <v>14.01099967956543</v>
      </c>
      <c r="G20" s="8">
        <v>9.1899995803833008</v>
      </c>
      <c r="H20" s="8">
        <v>4.6000000089406967E-2</v>
      </c>
      <c r="I20" s="8">
        <v>8.999999612569809E-3</v>
      </c>
      <c r="J20" s="8">
        <v>5.1979999542236328</v>
      </c>
      <c r="K20" s="8">
        <v>28.143999099731445</v>
      </c>
      <c r="L20" s="8">
        <v>4.879000186920166</v>
      </c>
      <c r="M20" s="8">
        <v>0.25299999117851257</v>
      </c>
      <c r="N20" s="8">
        <v>0.28799998760223389</v>
      </c>
      <c r="O20" s="8">
        <v>-2.3000000044703484E-2</v>
      </c>
      <c r="P20" s="8">
        <v>8.2000002264976501E-2</v>
      </c>
      <c r="Q20" s="8">
        <v>96.459991455078125</v>
      </c>
      <c r="R20" s="8"/>
      <c r="S20" s="8">
        <v>1.8633999824523926</v>
      </c>
      <c r="T20" s="8">
        <v>1.500000013038516E-3</v>
      </c>
      <c r="U20" s="8">
        <v>1.4100000262260437E-2</v>
      </c>
      <c r="V20" s="8">
        <v>2.6247000694274902</v>
      </c>
      <c r="W20" s="8">
        <v>5.4661002159118652</v>
      </c>
      <c r="X20" s="8">
        <v>1.2315000295639038</v>
      </c>
      <c r="Y20" s="8">
        <v>3.7409000396728516</v>
      </c>
      <c r="Z20" s="37">
        <v>0.58310002088546753</v>
      </c>
      <c r="AA20" s="8">
        <v>3.4000001847743988E-2</v>
      </c>
      <c r="AB20" s="8">
        <v>1.7899999395012856E-2</v>
      </c>
      <c r="AC20" s="8">
        <v>-1.1699999682605267E-2</v>
      </c>
      <c r="AD20" s="8">
        <v>2.199999988079071E-2</v>
      </c>
      <c r="AE20">
        <v>22</v>
      </c>
      <c r="AG20" s="8">
        <v>1.8789999827276915</v>
      </c>
      <c r="AH20" s="15">
        <v>15.559300360037014</v>
      </c>
      <c r="AI20" s="8">
        <v>4.9724000692367554</v>
      </c>
      <c r="AJ20" s="19">
        <v>0.24766712501332067</v>
      </c>
      <c r="AK20" s="8">
        <v>0.75233287498667933</v>
      </c>
      <c r="AL20" s="8">
        <v>2.5338997840881348</v>
      </c>
      <c r="AM20" s="19">
        <v>9.0800285339355469E-2</v>
      </c>
      <c r="AN20" s="8">
        <v>0.58310002088546753</v>
      </c>
    </row>
    <row r="21" spans="1:40" x14ac:dyDescent="0.2">
      <c r="A21" t="s">
        <v>1159</v>
      </c>
      <c r="B21">
        <v>15</v>
      </c>
      <c r="C21" s="36">
        <v>2E-8</v>
      </c>
      <c r="D21">
        <v>5</v>
      </c>
      <c r="E21" s="8">
        <v>34.484001159667969</v>
      </c>
      <c r="F21" s="8">
        <v>13.920000076293945</v>
      </c>
      <c r="G21" s="8">
        <v>9.3640003204345703</v>
      </c>
      <c r="H21" s="8">
        <v>5.000000074505806E-2</v>
      </c>
      <c r="I21" s="8">
        <v>6.0000000521540642E-3</v>
      </c>
      <c r="J21" s="8">
        <v>5.1550002098083496</v>
      </c>
      <c r="K21" s="8">
        <v>28.27400016784668</v>
      </c>
      <c r="L21" s="8">
        <v>4.870999813079834</v>
      </c>
      <c r="M21" s="8">
        <v>0.23199999332427979</v>
      </c>
      <c r="N21" s="8">
        <v>0.25299999117851257</v>
      </c>
      <c r="O21" s="8">
        <v>-2.8999999165534973E-2</v>
      </c>
      <c r="P21" s="8">
        <v>9.2000000178813934E-2</v>
      </c>
      <c r="Q21" s="8">
        <v>96.663002014160156</v>
      </c>
      <c r="R21" s="8"/>
      <c r="S21" s="8">
        <v>1.8967000246047974</v>
      </c>
      <c r="T21" s="8">
        <v>1.0000000474974513E-3</v>
      </c>
      <c r="U21" s="8">
        <v>1.5300000086426735E-2</v>
      </c>
      <c r="V21" s="8">
        <v>2.6052000522613525</v>
      </c>
      <c r="W21" s="8">
        <v>5.4752001762390137</v>
      </c>
      <c r="X21" s="8">
        <v>1.2201999425888062</v>
      </c>
      <c r="Y21" s="8">
        <v>3.7544999122619629</v>
      </c>
      <c r="Z21" s="37">
        <v>0.58160001039505005</v>
      </c>
      <c r="AA21" s="8">
        <v>3.1199999153614044E-2</v>
      </c>
      <c r="AB21" s="8">
        <v>1.5699999406933784E-2</v>
      </c>
      <c r="AC21" s="8">
        <v>-1.4600000344216824E-2</v>
      </c>
      <c r="AD21" s="8">
        <v>2.4700000882148743E-2</v>
      </c>
      <c r="AE21">
        <v>22</v>
      </c>
      <c r="AG21" s="8">
        <v>1.9130000247387215</v>
      </c>
      <c r="AH21" s="15">
        <v>15.580900117638521</v>
      </c>
      <c r="AI21" s="8">
        <v>4.974699854850769</v>
      </c>
      <c r="AJ21" s="19">
        <v>0.24528111809579911</v>
      </c>
      <c r="AK21" s="8">
        <v>0.75471888190420089</v>
      </c>
      <c r="AL21" s="8">
        <v>2.5247998237609863</v>
      </c>
      <c r="AM21" s="19">
        <v>8.0400228500366211E-2</v>
      </c>
      <c r="AN21" s="8">
        <v>0.58160001039505005</v>
      </c>
    </row>
    <row r="22" spans="1:40" x14ac:dyDescent="0.2">
      <c r="A22" t="s">
        <v>1160</v>
      </c>
      <c r="B22">
        <v>15</v>
      </c>
      <c r="C22" s="36">
        <v>2E-8</v>
      </c>
      <c r="D22">
        <v>5</v>
      </c>
      <c r="E22" s="8">
        <v>34.511001586914062</v>
      </c>
      <c r="F22" s="8">
        <v>14.47599983215332</v>
      </c>
      <c r="G22" s="8">
        <v>9.1590003967285156</v>
      </c>
      <c r="H22" s="8">
        <v>5.4000001400709152E-2</v>
      </c>
      <c r="I22" s="8">
        <v>2.7000000700354576E-2</v>
      </c>
      <c r="J22" s="8">
        <v>5.0929999351501465</v>
      </c>
      <c r="K22" s="8">
        <v>27.843999862670898</v>
      </c>
      <c r="L22" s="8">
        <v>4.8280000686645508</v>
      </c>
      <c r="M22" s="8">
        <v>0.17800000309944153</v>
      </c>
      <c r="N22" s="8">
        <v>0.29300001263618469</v>
      </c>
      <c r="O22" s="8">
        <v>-4.8000000417232513E-2</v>
      </c>
      <c r="P22" s="8">
        <v>8.6999997496604919E-2</v>
      </c>
      <c r="Q22" s="8">
        <v>96.502006530761719</v>
      </c>
      <c r="R22" s="8"/>
      <c r="S22" s="8">
        <v>1.850100040435791</v>
      </c>
      <c r="T22" s="8">
        <v>4.6999999321997166E-3</v>
      </c>
      <c r="U22" s="8">
        <v>1.6499999910593033E-2</v>
      </c>
      <c r="V22" s="8">
        <v>2.70169997215271</v>
      </c>
      <c r="W22" s="8">
        <v>5.4643001556396484</v>
      </c>
      <c r="X22" s="8">
        <v>1.2020000219345093</v>
      </c>
      <c r="Y22" s="8">
        <v>3.6870999336242676</v>
      </c>
      <c r="Z22" s="37">
        <v>0.57489997148513794</v>
      </c>
      <c r="AA22" s="8">
        <v>2.3900000378489494E-2</v>
      </c>
      <c r="AB22" s="8">
        <v>1.8200000748038292E-2</v>
      </c>
      <c r="AC22" s="8">
        <v>-2.4100000038743019E-2</v>
      </c>
      <c r="AD22" s="8">
        <v>2.3299999535083771E-2</v>
      </c>
      <c r="AE22">
        <v>22</v>
      </c>
      <c r="AG22" s="8">
        <v>1.8713000402785838</v>
      </c>
      <c r="AH22" s="15">
        <v>15.525200095493346</v>
      </c>
      <c r="AI22" s="8">
        <v>4.8890999555587769</v>
      </c>
      <c r="AJ22" s="19">
        <v>0.24585302670440745</v>
      </c>
      <c r="AK22" s="8">
        <v>0.75414697329559255</v>
      </c>
      <c r="AL22" s="8">
        <v>2.5356998443603516</v>
      </c>
      <c r="AM22" s="19">
        <v>0.1660001277923584</v>
      </c>
      <c r="AN22" s="8">
        <v>0.57489997148513794</v>
      </c>
    </row>
    <row r="23" spans="1:40" x14ac:dyDescent="0.2">
      <c r="A23" t="s">
        <v>1161</v>
      </c>
      <c r="B23">
        <v>15</v>
      </c>
      <c r="C23" s="36">
        <v>2E-8</v>
      </c>
      <c r="D23">
        <v>5</v>
      </c>
      <c r="E23" s="8">
        <v>34.047000885009766</v>
      </c>
      <c r="F23" s="8">
        <v>14.086999893188477</v>
      </c>
      <c r="G23" s="8">
        <v>9.300999641418457</v>
      </c>
      <c r="H23" s="8">
        <v>6.4999997615814209E-2</v>
      </c>
      <c r="I23" s="8">
        <v>4.999999888241291E-3</v>
      </c>
      <c r="J23" s="8">
        <v>4.8480000495910645</v>
      </c>
      <c r="K23" s="8">
        <v>28.631999969482422</v>
      </c>
      <c r="L23" s="8">
        <v>4.7049999237060547</v>
      </c>
      <c r="M23" s="8">
        <v>0.24799999594688416</v>
      </c>
      <c r="N23" s="8">
        <v>0.27799999713897705</v>
      </c>
      <c r="O23" s="8">
        <v>8.999999612569809E-3</v>
      </c>
      <c r="P23" s="8">
        <v>9.6000000834465027E-2</v>
      </c>
      <c r="Q23" s="8">
        <v>96.294998168945312</v>
      </c>
      <c r="R23" s="8"/>
      <c r="S23" s="8">
        <v>1.8976000547409058</v>
      </c>
      <c r="T23" s="8">
        <v>8.9999998454004526E-4</v>
      </c>
      <c r="U23" s="8">
        <v>2.0199999213218689E-2</v>
      </c>
      <c r="V23" s="8">
        <v>2.6554000377655029</v>
      </c>
      <c r="W23" s="8">
        <v>5.444699764251709</v>
      </c>
      <c r="X23" s="8">
        <v>1.1556999683380127</v>
      </c>
      <c r="Y23" s="8">
        <v>3.8294000625610352</v>
      </c>
      <c r="Z23" s="37">
        <v>0.56590002775192261</v>
      </c>
      <c r="AA23" s="8">
        <v>3.359999880194664E-2</v>
      </c>
      <c r="AB23" s="8">
        <v>1.7400000244379044E-2</v>
      </c>
      <c r="AC23" s="8">
        <v>4.4999998062849045E-3</v>
      </c>
      <c r="AD23" s="8">
        <v>2.6000000536441803E-2</v>
      </c>
      <c r="AE23">
        <v>22</v>
      </c>
      <c r="AG23" s="8">
        <v>1.9187000539386645</v>
      </c>
      <c r="AH23" s="15">
        <v>15.603399913408794</v>
      </c>
      <c r="AI23" s="8">
        <v>4.9851000308990479</v>
      </c>
      <c r="AJ23" s="19">
        <v>0.23183084816245617</v>
      </c>
      <c r="AK23" s="8">
        <v>0.76816915183754386</v>
      </c>
      <c r="AL23" s="8">
        <v>2.555300235748291</v>
      </c>
      <c r="AM23" s="19">
        <v>0.10009980201721191</v>
      </c>
      <c r="AN23" s="8">
        <v>0.56590002775192261</v>
      </c>
    </row>
    <row r="24" spans="1:40" x14ac:dyDescent="0.2">
      <c r="A24" t="s">
        <v>1162</v>
      </c>
      <c r="B24">
        <v>15</v>
      </c>
      <c r="C24" s="36">
        <v>2E-8</v>
      </c>
      <c r="D24">
        <v>5</v>
      </c>
      <c r="E24" s="8">
        <v>34.458999633789062</v>
      </c>
      <c r="F24" s="8">
        <v>13.888999938964844</v>
      </c>
      <c r="G24" s="8">
        <v>9.5839996337890625</v>
      </c>
      <c r="H24" s="8">
        <v>-4.999999888241291E-3</v>
      </c>
      <c r="I24" s="8">
        <v>-3.0000000260770321E-3</v>
      </c>
      <c r="J24" s="8">
        <v>4.995999813079834</v>
      </c>
      <c r="K24" s="8">
        <v>28.611000061035156</v>
      </c>
      <c r="L24" s="8">
        <v>4.7529997825622559</v>
      </c>
      <c r="M24" s="8">
        <v>0.25499999523162842</v>
      </c>
      <c r="N24" s="8">
        <v>0.25900000333786011</v>
      </c>
      <c r="O24" s="8">
        <v>1.8999999389052391E-2</v>
      </c>
      <c r="P24" s="8">
        <v>9.0999998152256012E-2</v>
      </c>
      <c r="Q24" s="8">
        <v>96.878997802734375</v>
      </c>
      <c r="R24" s="8"/>
      <c r="S24" s="8">
        <v>1.9434000253677368</v>
      </c>
      <c r="T24" s="8">
        <v>-6.0000002849847078E-4</v>
      </c>
      <c r="U24" s="8">
        <v>-1.7000000225380063E-3</v>
      </c>
      <c r="V24" s="8">
        <v>2.6019001007080078</v>
      </c>
      <c r="W24" s="8">
        <v>5.4767999649047852</v>
      </c>
      <c r="X24" s="8">
        <v>1.1836999654769897</v>
      </c>
      <c r="Y24" s="8">
        <v>3.8029999732971191</v>
      </c>
      <c r="Z24" s="37">
        <v>0.5680999755859375</v>
      </c>
      <c r="AA24" s="8">
        <v>3.4299999475479126E-2</v>
      </c>
      <c r="AB24" s="8">
        <v>1.6100000590085983E-2</v>
      </c>
      <c r="AC24" s="8">
        <v>9.7000002861022949E-3</v>
      </c>
      <c r="AD24" s="8">
        <v>2.4399999529123306E-2</v>
      </c>
      <c r="AE24">
        <v>22</v>
      </c>
      <c r="AG24" s="8">
        <v>1.9411000253167003</v>
      </c>
      <c r="AH24" s="15">
        <v>15.608900004765019</v>
      </c>
      <c r="AI24" s="8">
        <v>4.9866999387741089</v>
      </c>
      <c r="AJ24" s="19">
        <v>0.23737140393652426</v>
      </c>
      <c r="AK24" s="8">
        <v>0.76262859606347577</v>
      </c>
      <c r="AL24" s="8">
        <v>2.5232000350952148</v>
      </c>
      <c r="AM24" s="19">
        <v>7.8700065612792969E-2</v>
      </c>
      <c r="AN24" s="8">
        <v>0.5680999755859375</v>
      </c>
    </row>
    <row r="25" spans="1:40" x14ac:dyDescent="0.2">
      <c r="A25" t="s">
        <v>1163</v>
      </c>
      <c r="B25">
        <v>15</v>
      </c>
      <c r="C25" s="36">
        <v>2E-8</v>
      </c>
      <c r="D25">
        <v>5</v>
      </c>
      <c r="E25" s="8">
        <v>34.389999389648438</v>
      </c>
      <c r="F25" s="8">
        <v>13.977999687194824</v>
      </c>
      <c r="G25" s="8">
        <v>9.4960002899169922</v>
      </c>
      <c r="H25" s="8">
        <v>4.999999888241291E-3</v>
      </c>
      <c r="I25" s="8">
        <v>-4.0000001899898052E-3</v>
      </c>
      <c r="J25" s="8">
        <v>4.9660000801086426</v>
      </c>
      <c r="K25" s="8">
        <v>28.469999313354492</v>
      </c>
      <c r="L25" s="8">
        <v>4.7899999618530273</v>
      </c>
      <c r="M25" s="8">
        <v>0.23199999332427979</v>
      </c>
      <c r="N25" s="8">
        <v>0.29100000858306885</v>
      </c>
      <c r="O25" s="8">
        <v>-2.6000000536441803E-2</v>
      </c>
      <c r="P25" s="8">
        <v>0.10199999809265137</v>
      </c>
      <c r="Q25" s="8">
        <v>96.678001403808594</v>
      </c>
      <c r="R25" s="8"/>
      <c r="S25" s="8">
        <v>1.9273999929428101</v>
      </c>
      <c r="T25" s="8">
        <v>-6.99999975040555E-4</v>
      </c>
      <c r="U25" s="8">
        <v>1.5999999595806003E-3</v>
      </c>
      <c r="V25" s="8">
        <v>2.6212999820709229</v>
      </c>
      <c r="W25" s="8">
        <v>5.4713001251220703</v>
      </c>
      <c r="X25" s="8">
        <v>1.1778000593185425</v>
      </c>
      <c r="Y25" s="8">
        <v>3.7880001068115234</v>
      </c>
      <c r="Z25" s="37">
        <v>0.57319998741149902</v>
      </c>
      <c r="AA25" s="8">
        <v>3.1199999153614044E-2</v>
      </c>
      <c r="AB25" s="8">
        <v>1.810000091791153E-2</v>
      </c>
      <c r="AC25" s="8">
        <v>-1.2900000438094139E-2</v>
      </c>
      <c r="AD25" s="8">
        <v>2.7499999850988388E-2</v>
      </c>
      <c r="AE25">
        <v>22</v>
      </c>
      <c r="AG25" s="8">
        <v>1.9282999929273501</v>
      </c>
      <c r="AH25" s="15">
        <v>15.591100252815522</v>
      </c>
      <c r="AI25" s="8">
        <v>4.9658001661300659</v>
      </c>
      <c r="AJ25" s="19">
        <v>0.23718233112800077</v>
      </c>
      <c r="AK25" s="8">
        <v>0.7628176688719992</v>
      </c>
      <c r="AL25" s="8">
        <v>2.5286998748779297</v>
      </c>
      <c r="AM25" s="19">
        <v>9.2600107192993164E-2</v>
      </c>
      <c r="AN25" s="8">
        <v>0.57319998741149902</v>
      </c>
    </row>
    <row r="26" spans="1:40" x14ac:dyDescent="0.2">
      <c r="A26" t="s">
        <v>1164</v>
      </c>
      <c r="B26">
        <v>15</v>
      </c>
      <c r="C26" s="36">
        <v>2E-8</v>
      </c>
      <c r="D26">
        <v>5</v>
      </c>
      <c r="E26" s="8">
        <v>34.519001007080078</v>
      </c>
      <c r="F26" s="8">
        <v>13.795999526977539</v>
      </c>
      <c r="G26" s="8">
        <v>9.4040002822875977</v>
      </c>
      <c r="H26" s="8">
        <v>1.0999999940395355E-2</v>
      </c>
      <c r="I26" s="8">
        <v>-1.0999999940395355E-2</v>
      </c>
      <c r="J26" s="8">
        <v>5.0850000381469727</v>
      </c>
      <c r="K26" s="8">
        <v>28.670000076293945</v>
      </c>
      <c r="L26" s="8">
        <v>4.9089999198913574</v>
      </c>
      <c r="M26" s="8">
        <v>0.21899999678134918</v>
      </c>
      <c r="N26" s="8">
        <v>0.22499999403953552</v>
      </c>
      <c r="O26" s="8">
        <v>4.3999999761581421E-2</v>
      </c>
      <c r="P26" s="8">
        <v>9.2000000178813934E-2</v>
      </c>
      <c r="Q26" s="8">
        <v>96.922996520996094</v>
      </c>
      <c r="R26" s="8"/>
      <c r="S26" s="8">
        <v>1.9038000106811523</v>
      </c>
      <c r="T26" s="8">
        <v>-1.9000000320374966E-3</v>
      </c>
      <c r="U26" s="8">
        <v>3.2999999821186066E-3</v>
      </c>
      <c r="V26" s="8">
        <v>2.5803000926971436</v>
      </c>
      <c r="W26" s="8">
        <v>5.47760009765625</v>
      </c>
      <c r="X26" s="8">
        <v>1.2028000354766846</v>
      </c>
      <c r="Y26" s="8">
        <v>3.8048000335693359</v>
      </c>
      <c r="Z26" s="37">
        <v>0.58579999208450317</v>
      </c>
      <c r="AA26" s="8">
        <v>2.9400000348687172E-2</v>
      </c>
      <c r="AB26" s="8">
        <v>1.4000000432133675E-2</v>
      </c>
      <c r="AC26" s="8">
        <v>2.2299999371170998E-2</v>
      </c>
      <c r="AD26" s="8">
        <v>2.4700000882148743E-2</v>
      </c>
      <c r="AE26">
        <v>22</v>
      </c>
      <c r="AG26" s="8">
        <v>1.9052000106312335</v>
      </c>
      <c r="AH26" s="15">
        <v>15.585900262463838</v>
      </c>
      <c r="AI26" s="8">
        <v>5.0076000690460205</v>
      </c>
      <c r="AJ26" s="19">
        <v>0.24019490751900752</v>
      </c>
      <c r="AK26" s="8">
        <v>0.75980509248099248</v>
      </c>
      <c r="AL26" s="8">
        <v>2.52239990234375</v>
      </c>
      <c r="AM26" s="19">
        <v>5.7900190353393555E-2</v>
      </c>
      <c r="AN26" s="8">
        <v>0.58579999208450317</v>
      </c>
    </row>
    <row r="27" spans="1:40" x14ac:dyDescent="0.2">
      <c r="A27" t="s">
        <v>1165</v>
      </c>
      <c r="B27">
        <v>15</v>
      </c>
      <c r="C27" s="36">
        <v>2E-8</v>
      </c>
      <c r="D27">
        <v>5</v>
      </c>
      <c r="E27" s="8">
        <v>34.316001892089844</v>
      </c>
      <c r="F27" s="8">
        <v>14.031000137329102</v>
      </c>
      <c r="G27" s="8">
        <v>9.439000129699707</v>
      </c>
      <c r="H27" s="8">
        <v>2.6000000536441803E-2</v>
      </c>
      <c r="I27" s="8">
        <v>-3.0000000260770321E-3</v>
      </c>
      <c r="J27" s="8">
        <v>5.0380001068115234</v>
      </c>
      <c r="K27" s="8">
        <v>28.218000411987305</v>
      </c>
      <c r="L27" s="8">
        <v>4.7220001220703125</v>
      </c>
      <c r="M27" s="8">
        <v>0.25</v>
      </c>
      <c r="N27" s="8">
        <v>0.2460000067949295</v>
      </c>
      <c r="O27" s="8">
        <v>-2.0999999716877937E-2</v>
      </c>
      <c r="P27" s="8">
        <v>8.6000002920627594E-2</v>
      </c>
      <c r="Q27" s="8">
        <v>96.3380126953125</v>
      </c>
      <c r="R27" s="8"/>
      <c r="S27" s="8">
        <v>1.919700026512146</v>
      </c>
      <c r="T27" s="8">
        <v>-6.0000002849847078E-4</v>
      </c>
      <c r="U27" s="8">
        <v>8.0000003799796104E-3</v>
      </c>
      <c r="V27" s="8">
        <v>2.6364998817443848</v>
      </c>
      <c r="W27" s="8">
        <v>5.4706001281738281</v>
      </c>
      <c r="X27" s="8">
        <v>1.1971999406814575</v>
      </c>
      <c r="Y27" s="8">
        <v>3.7622001171112061</v>
      </c>
      <c r="Z27" s="37">
        <v>0.56610000133514404</v>
      </c>
      <c r="AA27" s="8">
        <v>3.3799998462200165E-2</v>
      </c>
      <c r="AB27" s="8">
        <v>1.5399999916553497E-2</v>
      </c>
      <c r="AC27" s="8">
        <v>-1.080000028014183E-2</v>
      </c>
      <c r="AD27" s="8">
        <v>2.3199999704957008E-2</v>
      </c>
      <c r="AE27">
        <v>22</v>
      </c>
      <c r="AG27" s="8">
        <v>1.9271000268636271</v>
      </c>
      <c r="AH27" s="15">
        <v>15.593500094371848</v>
      </c>
      <c r="AI27" s="8">
        <v>4.9594000577926636</v>
      </c>
      <c r="AJ27" s="19">
        <v>0.24140015460142347</v>
      </c>
      <c r="AK27" s="8">
        <v>0.7585998453985765</v>
      </c>
      <c r="AL27" s="8">
        <v>2.5293998718261719</v>
      </c>
      <c r="AM27" s="19">
        <v>0.10710000991821289</v>
      </c>
      <c r="AN27" s="8">
        <v>0.56610000133514404</v>
      </c>
    </row>
    <row r="28" spans="1:40" x14ac:dyDescent="0.2">
      <c r="A28" t="s">
        <v>1166</v>
      </c>
      <c r="B28">
        <v>15</v>
      </c>
      <c r="C28" s="36">
        <v>2E-8</v>
      </c>
      <c r="D28">
        <v>5</v>
      </c>
      <c r="E28" s="8">
        <v>34.367000579833984</v>
      </c>
      <c r="F28" s="8">
        <v>14.034999847412109</v>
      </c>
      <c r="G28" s="8">
        <v>9.4589996337890625</v>
      </c>
      <c r="H28" s="8">
        <v>2.4000000208616257E-2</v>
      </c>
      <c r="I28" s="8">
        <v>-7.0000002160668373E-3</v>
      </c>
      <c r="J28" s="8">
        <v>4.9970002174377441</v>
      </c>
      <c r="K28" s="8">
        <v>28.603000640869141</v>
      </c>
      <c r="L28" s="8">
        <v>4.6630001068115234</v>
      </c>
      <c r="M28" s="8">
        <v>0.25200000405311584</v>
      </c>
      <c r="N28" s="8">
        <v>0.16500000655651093</v>
      </c>
      <c r="O28" s="8">
        <v>-2.0000000949949026E-3</v>
      </c>
      <c r="P28" s="8">
        <v>0.10100000351667404</v>
      </c>
      <c r="Q28" s="8">
        <v>96.635009765625</v>
      </c>
      <c r="R28" s="8"/>
      <c r="S28" s="8">
        <v>1.9200999736785889</v>
      </c>
      <c r="T28" s="8">
        <v>-1.0999999940395355E-3</v>
      </c>
      <c r="U28" s="8">
        <v>7.3000001721084118E-3</v>
      </c>
      <c r="V28" s="8">
        <v>2.6324000358581543</v>
      </c>
      <c r="W28" s="8">
        <v>5.4685001373291016</v>
      </c>
      <c r="X28" s="8">
        <v>1.1851999759674072</v>
      </c>
      <c r="Y28" s="8">
        <v>3.8062999248504639</v>
      </c>
      <c r="Z28" s="37">
        <v>0.55800002813339233</v>
      </c>
      <c r="AA28" s="8">
        <v>3.4000001847743988E-2</v>
      </c>
      <c r="AB28" s="8">
        <v>1.0300000198185444E-2</v>
      </c>
      <c r="AC28" s="8">
        <v>-1.2000000569969416E-3</v>
      </c>
      <c r="AD28" s="8">
        <v>2.7300000190734863E-2</v>
      </c>
      <c r="AE28">
        <v>22</v>
      </c>
      <c r="AG28" s="8">
        <v>1.9262999738566577</v>
      </c>
      <c r="AH28" s="15">
        <v>15.610700077842921</v>
      </c>
      <c r="AI28" s="8">
        <v>4.9914999008178711</v>
      </c>
      <c r="AJ28" s="19">
        <v>0.23744365411551124</v>
      </c>
      <c r="AK28" s="8">
        <v>0.76255634588448873</v>
      </c>
      <c r="AL28" s="8">
        <v>2.5314998626708984</v>
      </c>
      <c r="AM28" s="19">
        <v>0.10090017318725586</v>
      </c>
      <c r="AN28" s="8">
        <v>0.55800002813339233</v>
      </c>
    </row>
    <row r="29" spans="1:40" x14ac:dyDescent="0.2">
      <c r="A29" t="s">
        <v>1167</v>
      </c>
      <c r="B29">
        <v>15</v>
      </c>
      <c r="C29" s="36">
        <v>2E-8</v>
      </c>
      <c r="D29">
        <v>5</v>
      </c>
      <c r="E29" s="8">
        <v>33.997001647949219</v>
      </c>
      <c r="F29" s="8">
        <v>14.291000366210938</v>
      </c>
      <c r="G29" s="8">
        <v>9.0489997863769531</v>
      </c>
      <c r="H29" s="8">
        <v>2.3000000044703484E-2</v>
      </c>
      <c r="I29" s="8">
        <v>6.0000000521540642E-3</v>
      </c>
      <c r="J29" s="8">
        <v>5.244999885559082</v>
      </c>
      <c r="K29" s="8">
        <v>28.860000610351562</v>
      </c>
      <c r="L29" s="8">
        <v>4.250999927520752</v>
      </c>
      <c r="M29" s="8">
        <v>0.23299999535083771</v>
      </c>
      <c r="N29" s="8">
        <v>0.2199999988079071</v>
      </c>
      <c r="O29" s="8">
        <v>-4.1000001132488251E-2</v>
      </c>
      <c r="P29" s="8">
        <v>8.2999996840953827E-2</v>
      </c>
      <c r="Q29" s="8">
        <v>96.214996337890625</v>
      </c>
      <c r="R29" s="8"/>
      <c r="S29" s="8">
        <v>1.8445999622344971</v>
      </c>
      <c r="T29" s="8">
        <v>1.0000000474974513E-3</v>
      </c>
      <c r="U29" s="8">
        <v>7.0000002160668373E-3</v>
      </c>
      <c r="V29" s="8">
        <v>2.6914000511169434</v>
      </c>
      <c r="W29" s="8">
        <v>5.4319000244140625</v>
      </c>
      <c r="X29" s="8">
        <v>1.2491999864578247</v>
      </c>
      <c r="Y29" s="8">
        <v>3.8563001155853271</v>
      </c>
      <c r="Z29" s="37">
        <v>0.51080000400543213</v>
      </c>
      <c r="AA29" s="8">
        <v>3.1500000506639481E-2</v>
      </c>
      <c r="AB29" s="8">
        <v>1.3799999840557575E-2</v>
      </c>
      <c r="AC29" s="8">
        <v>-2.0600000396370888E-2</v>
      </c>
      <c r="AD29" s="8">
        <v>2.239999920129776E-2</v>
      </c>
      <c r="AE29">
        <v>22</v>
      </c>
      <c r="AG29" s="8">
        <v>1.8525999624980614</v>
      </c>
      <c r="AH29" s="15">
        <v>15.623700144584291</v>
      </c>
      <c r="AI29" s="8">
        <v>5.1055001020431519</v>
      </c>
      <c r="AJ29" s="19">
        <v>0.24467730124183365</v>
      </c>
      <c r="AK29" s="8">
        <v>0.75532269875816638</v>
      </c>
      <c r="AL29" s="8">
        <v>2.5680999755859375</v>
      </c>
      <c r="AM29" s="19">
        <v>0.12330007553100586</v>
      </c>
      <c r="AN29" s="8">
        <v>0.51080000400543213</v>
      </c>
    </row>
    <row r="30" spans="1:40" x14ac:dyDescent="0.2">
      <c r="A30" t="s">
        <v>1168</v>
      </c>
      <c r="B30">
        <v>15</v>
      </c>
      <c r="C30" s="36">
        <v>2E-8</v>
      </c>
      <c r="D30">
        <v>5</v>
      </c>
      <c r="E30" s="8">
        <v>34.501998901367188</v>
      </c>
      <c r="F30" s="8">
        <v>13.921999931335449</v>
      </c>
      <c r="G30" s="8">
        <v>9.4060001373291016</v>
      </c>
      <c r="H30" s="8">
        <v>5.4000001400709152E-2</v>
      </c>
      <c r="I30" s="8">
        <v>8.0000003799796104E-3</v>
      </c>
      <c r="J30" s="8">
        <v>5.2129998207092285</v>
      </c>
      <c r="K30" s="8">
        <v>28.052999496459961</v>
      </c>
      <c r="L30" s="8">
        <v>4.5329999923706055</v>
      </c>
      <c r="M30" s="8">
        <v>0.22699999809265137</v>
      </c>
      <c r="N30" s="8">
        <v>0.32400000095367432</v>
      </c>
      <c r="O30" s="8">
        <v>4.6999998390674591E-2</v>
      </c>
      <c r="P30" s="8">
        <v>8.7999999523162842E-2</v>
      </c>
      <c r="Q30" s="8">
        <v>96.336990356445312</v>
      </c>
      <c r="R30" s="8"/>
      <c r="S30" s="8">
        <v>1.9124000072479248</v>
      </c>
      <c r="T30" s="8">
        <v>1.39999995008111E-3</v>
      </c>
      <c r="U30" s="8">
        <v>1.6699999570846558E-2</v>
      </c>
      <c r="V30" s="8">
        <v>2.6150999069213867</v>
      </c>
      <c r="W30" s="8">
        <v>5.4983000755310059</v>
      </c>
      <c r="X30" s="8">
        <v>1.2384999990463257</v>
      </c>
      <c r="Y30" s="8">
        <v>3.738800048828125</v>
      </c>
      <c r="Z30" s="37">
        <v>0.54329997301101685</v>
      </c>
      <c r="AA30" s="8">
        <v>3.060000017285347E-2</v>
      </c>
      <c r="AB30" s="8">
        <v>2.0199999213218689E-2</v>
      </c>
      <c r="AC30" s="8">
        <v>2.3600000888109207E-2</v>
      </c>
      <c r="AD30" s="8">
        <v>2.3800000548362732E-2</v>
      </c>
      <c r="AE30">
        <v>22</v>
      </c>
      <c r="AG30" s="8">
        <v>1.9305000067688525</v>
      </c>
      <c r="AH30" s="15">
        <v>15.595100010279566</v>
      </c>
      <c r="AI30" s="8">
        <v>4.9773000478744507</v>
      </c>
      <c r="AJ30" s="19">
        <v>0.2488296841929844</v>
      </c>
      <c r="AK30" s="8">
        <v>0.75117031580701565</v>
      </c>
      <c r="AL30" s="8">
        <v>2.5016999244689941</v>
      </c>
      <c r="AM30" s="19">
        <v>0.11339998245239258</v>
      </c>
      <c r="AN30" s="8">
        <v>0.54329997301101685</v>
      </c>
    </row>
    <row r="31" spans="1:40" x14ac:dyDescent="0.2">
      <c r="A31" t="s">
        <v>1169</v>
      </c>
      <c r="B31">
        <v>15</v>
      </c>
      <c r="C31" s="36">
        <v>2E-8</v>
      </c>
      <c r="D31">
        <v>5</v>
      </c>
      <c r="E31" s="8">
        <v>34.597000122070312</v>
      </c>
      <c r="F31" s="8">
        <v>14.201000213623047</v>
      </c>
      <c r="G31" s="8">
        <v>9.3319997787475586</v>
      </c>
      <c r="H31" s="8">
        <v>1.4000000432133675E-2</v>
      </c>
      <c r="I31" s="8">
        <v>-1.0000000474974513E-3</v>
      </c>
      <c r="J31" s="8">
        <v>5.4629998207092285</v>
      </c>
      <c r="K31" s="8">
        <v>28.167999267578125</v>
      </c>
      <c r="L31" s="8">
        <v>4.5219998359680176</v>
      </c>
      <c r="M31" s="8">
        <v>0.17000000178813934</v>
      </c>
      <c r="N31" s="8">
        <v>0.28099998831748962</v>
      </c>
      <c r="O31" s="8">
        <v>2.4000000208616257E-2</v>
      </c>
      <c r="P31" s="8">
        <v>9.2000000178813934E-2</v>
      </c>
      <c r="Q31" s="8">
        <v>96.832000732421875</v>
      </c>
      <c r="R31" s="8"/>
      <c r="S31" s="8">
        <v>1.8839999437332153</v>
      </c>
      <c r="T31" s="8">
        <v>-1.9999999494757503E-4</v>
      </c>
      <c r="U31" s="8">
        <v>4.3999999761581421E-3</v>
      </c>
      <c r="V31" s="8">
        <v>2.648900032043457</v>
      </c>
      <c r="W31" s="8">
        <v>5.4748001098632812</v>
      </c>
      <c r="X31" s="8">
        <v>1.2886999845504761</v>
      </c>
      <c r="Y31" s="8">
        <v>3.7279000282287598</v>
      </c>
      <c r="Z31" s="37">
        <v>0.53810000419616699</v>
      </c>
      <c r="AA31" s="8">
        <v>2.2800000384449959E-2</v>
      </c>
      <c r="AB31" s="8">
        <v>1.7400000244379044E-2</v>
      </c>
      <c r="AC31" s="8">
        <v>1.1800000444054604E-2</v>
      </c>
      <c r="AD31" s="8">
        <v>2.4700000882148743E-2</v>
      </c>
      <c r="AE31">
        <v>22</v>
      </c>
      <c r="AG31" s="8">
        <v>1.8881999437144259</v>
      </c>
      <c r="AH31" s="15">
        <v>15.589400102981017</v>
      </c>
      <c r="AI31" s="8">
        <v>5.0166000127792358</v>
      </c>
      <c r="AJ31" s="19">
        <v>0.25688713097868177</v>
      </c>
      <c r="AK31" s="8">
        <v>0.74311286902131823</v>
      </c>
      <c r="AL31" s="8">
        <v>2.5251998901367188</v>
      </c>
      <c r="AM31" s="19">
        <v>0.12370014190673828</v>
      </c>
      <c r="AN31" s="8">
        <v>0.53810000419616699</v>
      </c>
    </row>
    <row r="32" spans="1:40" x14ac:dyDescent="0.2">
      <c r="A32" t="s">
        <v>1170</v>
      </c>
      <c r="B32">
        <v>15</v>
      </c>
      <c r="C32" s="36">
        <v>2E-8</v>
      </c>
      <c r="D32">
        <v>5</v>
      </c>
      <c r="E32" s="8">
        <v>34.66400146484375</v>
      </c>
      <c r="F32" s="8">
        <v>13.925999641418457</v>
      </c>
      <c r="G32" s="8">
        <v>9.4180002212524414</v>
      </c>
      <c r="H32" s="8">
        <v>3.0999999493360519E-2</v>
      </c>
      <c r="I32" s="8">
        <v>-3.0000000260770321E-3</v>
      </c>
      <c r="J32" s="8">
        <v>5.3649997711181641</v>
      </c>
      <c r="K32" s="8">
        <v>27.724000930786133</v>
      </c>
      <c r="L32" s="8">
        <v>4.6170001029968262</v>
      </c>
      <c r="M32" s="8">
        <v>0.21199999749660492</v>
      </c>
      <c r="N32" s="8">
        <v>0.2720000147819519</v>
      </c>
      <c r="O32" s="8">
        <v>7.1999996900558472E-2</v>
      </c>
      <c r="P32" s="8">
        <v>8.2000002264976501E-2</v>
      </c>
      <c r="Q32" s="8">
        <v>96.33099365234375</v>
      </c>
      <c r="R32" s="8"/>
      <c r="S32" s="8">
        <v>1.9099999666213989</v>
      </c>
      <c r="T32" s="8">
        <v>-6.0000002849847078E-4</v>
      </c>
      <c r="U32" s="8">
        <v>9.4999996945261955E-3</v>
      </c>
      <c r="V32" s="8">
        <v>2.6092000007629395</v>
      </c>
      <c r="W32" s="8">
        <v>5.510200023651123</v>
      </c>
      <c r="X32" s="8">
        <v>1.271399974822998</v>
      </c>
      <c r="Y32" s="8">
        <v>3.6856999397277832</v>
      </c>
      <c r="Z32" s="37">
        <v>0.55199998617172241</v>
      </c>
      <c r="AA32" s="8">
        <v>2.8599999845027924E-2</v>
      </c>
      <c r="AB32" s="8">
        <v>1.7000000923871994E-2</v>
      </c>
      <c r="AC32" s="8">
        <v>3.5999998450279236E-2</v>
      </c>
      <c r="AD32" s="8">
        <v>2.199999988079071E-2</v>
      </c>
      <c r="AE32">
        <v>22</v>
      </c>
      <c r="AG32" s="8">
        <v>1.9188999662874267</v>
      </c>
      <c r="AH32" s="15">
        <v>15.575999891269021</v>
      </c>
      <c r="AI32" s="8">
        <v>4.9570999145507812</v>
      </c>
      <c r="AJ32" s="19">
        <v>0.25648060292087416</v>
      </c>
      <c r="AK32" s="8">
        <v>0.74351939707912584</v>
      </c>
      <c r="AL32" s="8">
        <v>2.489799976348877</v>
      </c>
      <c r="AM32" s="19">
        <v>0.1194000244140625</v>
      </c>
      <c r="AN32" s="8">
        <v>0.55199998617172241</v>
      </c>
    </row>
    <row r="33" spans="1:40" x14ac:dyDescent="0.2">
      <c r="A33" t="s">
        <v>1171</v>
      </c>
      <c r="B33">
        <v>15</v>
      </c>
      <c r="C33" s="36">
        <v>2E-8</v>
      </c>
      <c r="D33">
        <v>5</v>
      </c>
      <c r="E33" s="8">
        <v>34.298999786376953</v>
      </c>
      <c r="F33" s="8">
        <v>13.840999603271484</v>
      </c>
      <c r="G33" s="8">
        <v>9.3870000839233398</v>
      </c>
      <c r="H33" s="8">
        <v>5.9000000357627869E-2</v>
      </c>
      <c r="I33" s="8">
        <v>-1.0000000474974513E-3</v>
      </c>
      <c r="J33" s="8">
        <v>4.935999870300293</v>
      </c>
      <c r="K33" s="8">
        <v>28.135000228881836</v>
      </c>
      <c r="L33" s="8">
        <v>5.4580001831054688</v>
      </c>
      <c r="M33" s="8">
        <v>0.18400000035762787</v>
      </c>
      <c r="N33" s="8">
        <v>0.27900001406669617</v>
      </c>
      <c r="O33" s="8">
        <v>-6.1999998986721039E-2</v>
      </c>
      <c r="P33" s="8">
        <v>9.6000000834465027E-2</v>
      </c>
      <c r="Q33" s="8">
        <v>96.614997863769531</v>
      </c>
      <c r="R33" s="8"/>
      <c r="S33" s="8">
        <v>1.9026000499725342</v>
      </c>
      <c r="T33" s="8">
        <v>-9.9999997473787516E-5</v>
      </c>
      <c r="U33" s="8">
        <v>1.8200000748038292E-2</v>
      </c>
      <c r="V33" s="8">
        <v>2.591900110244751</v>
      </c>
      <c r="W33" s="8">
        <v>5.4489998817443848</v>
      </c>
      <c r="X33" s="8">
        <v>1.1690000295639038</v>
      </c>
      <c r="Y33" s="8">
        <v>3.7381999492645264</v>
      </c>
      <c r="Z33" s="37">
        <v>0.65219998359680176</v>
      </c>
      <c r="AA33" s="8">
        <v>2.4800000712275505E-2</v>
      </c>
      <c r="AB33" s="8">
        <v>1.7400000244379044E-2</v>
      </c>
      <c r="AC33" s="8">
        <v>-3.1199999153614044E-2</v>
      </c>
      <c r="AD33" s="8">
        <v>2.6000000536441803E-2</v>
      </c>
      <c r="AE33">
        <v>22</v>
      </c>
      <c r="AG33" s="8">
        <v>1.9207000507230987</v>
      </c>
      <c r="AH33" s="15">
        <v>15.545800005849742</v>
      </c>
      <c r="AI33" s="8">
        <v>4.9071999788284302</v>
      </c>
      <c r="AJ33" s="19">
        <v>0.23822139603183581</v>
      </c>
      <c r="AK33" s="8">
        <v>0.76177860396816421</v>
      </c>
      <c r="AL33" s="8">
        <v>2.5510001182556152</v>
      </c>
      <c r="AM33" s="19">
        <v>4.0899991989135742E-2</v>
      </c>
      <c r="AN33" s="8">
        <v>0.65219998359680176</v>
      </c>
    </row>
    <row r="34" spans="1:40" x14ac:dyDescent="0.2">
      <c r="A34" t="s">
        <v>1172</v>
      </c>
      <c r="B34">
        <v>15</v>
      </c>
      <c r="C34" s="36">
        <v>2E-8</v>
      </c>
      <c r="D34">
        <v>5</v>
      </c>
      <c r="E34" s="8">
        <v>34.372001647949219</v>
      </c>
      <c r="F34" s="8">
        <v>14.010000228881836</v>
      </c>
      <c r="G34" s="8">
        <v>9.4300003051757812</v>
      </c>
      <c r="H34" s="8">
        <v>2.199999988079071E-2</v>
      </c>
      <c r="I34" s="8">
        <v>8.0000003799796104E-3</v>
      </c>
      <c r="J34" s="8">
        <v>5.6420001983642578</v>
      </c>
      <c r="K34" s="8">
        <v>27.870000839233398</v>
      </c>
      <c r="L34" s="8">
        <v>4.3460001945495605</v>
      </c>
      <c r="M34" s="8">
        <v>0.17399999499320984</v>
      </c>
      <c r="N34" s="8">
        <v>0.22400000691413879</v>
      </c>
      <c r="O34" s="8">
        <v>2.500000037252903E-2</v>
      </c>
      <c r="P34" s="8">
        <v>8.5000000894069672E-2</v>
      </c>
      <c r="Q34" s="8">
        <v>96.178009033203125</v>
      </c>
      <c r="R34" s="8"/>
      <c r="S34" s="8">
        <v>1.9172999858856201</v>
      </c>
      <c r="T34" s="8">
        <v>1.39999995008111E-3</v>
      </c>
      <c r="U34" s="8">
        <v>6.8000000901520252E-3</v>
      </c>
      <c r="V34" s="8">
        <v>2.6317000389099121</v>
      </c>
      <c r="W34" s="8">
        <v>5.47760009765625</v>
      </c>
      <c r="X34" s="8">
        <v>1.3401999473571777</v>
      </c>
      <c r="Y34" s="8">
        <v>3.714400053024292</v>
      </c>
      <c r="Z34" s="37">
        <v>0.52090001106262207</v>
      </c>
      <c r="AA34" s="8">
        <v>2.3499999195337296E-2</v>
      </c>
      <c r="AB34" s="8">
        <v>1.4000000432133675E-2</v>
      </c>
      <c r="AC34" s="8">
        <v>1.2600000016391277E-2</v>
      </c>
      <c r="AD34" s="8">
        <v>2.2800000384449959E-2</v>
      </c>
      <c r="AE34">
        <v>22</v>
      </c>
      <c r="AG34" s="8">
        <v>1.9254999859258533</v>
      </c>
      <c r="AH34" s="15">
        <v>15.633800133131444</v>
      </c>
      <c r="AI34" s="8">
        <v>5.0546000003814697</v>
      </c>
      <c r="AJ34" s="19">
        <v>0.26514461030665792</v>
      </c>
      <c r="AK34" s="8">
        <v>0.73485538969334208</v>
      </c>
      <c r="AL34" s="8">
        <v>2.52239990234375</v>
      </c>
      <c r="AM34" s="19">
        <v>0.10930013656616211</v>
      </c>
      <c r="AN34" s="8">
        <v>0.52090001106262207</v>
      </c>
    </row>
    <row r="35" spans="1:40" x14ac:dyDescent="0.2">
      <c r="A35" t="s">
        <v>1173</v>
      </c>
      <c r="B35">
        <v>15</v>
      </c>
      <c r="C35" s="36">
        <v>2E-8</v>
      </c>
      <c r="D35">
        <v>5</v>
      </c>
      <c r="E35" s="8">
        <v>34.316001892089844</v>
      </c>
      <c r="F35" s="8">
        <v>13.977999687194824</v>
      </c>
      <c r="G35" s="8">
        <v>9.3739995956420898</v>
      </c>
      <c r="H35" s="8">
        <v>2.4000000208616257E-2</v>
      </c>
      <c r="I35" s="8">
        <v>2.0000000949949026E-3</v>
      </c>
      <c r="J35" s="8">
        <v>5.6059999465942383</v>
      </c>
      <c r="K35" s="8">
        <v>27.673999786376953</v>
      </c>
      <c r="L35" s="8">
        <v>4.3220000267028809</v>
      </c>
      <c r="M35" s="8">
        <v>0.14399999380111694</v>
      </c>
      <c r="N35" s="8">
        <v>0.28099998831748962</v>
      </c>
      <c r="O35" s="8">
        <v>4.3999999761581421E-2</v>
      </c>
      <c r="P35" s="8">
        <v>9.3000002205371857E-2</v>
      </c>
      <c r="Q35" s="8">
        <v>95.8179931640625</v>
      </c>
      <c r="R35" s="8"/>
      <c r="S35" s="8">
        <v>1.9122999906539917</v>
      </c>
      <c r="T35" s="8">
        <v>3.0000001424923539E-4</v>
      </c>
      <c r="U35" s="8">
        <v>7.4999998323619366E-3</v>
      </c>
      <c r="V35" s="8">
        <v>2.6343998908996582</v>
      </c>
      <c r="W35" s="8">
        <v>5.4871997833251953</v>
      </c>
      <c r="X35" s="8">
        <v>1.3363000154495239</v>
      </c>
      <c r="Y35" s="8">
        <v>3.7009000778198242</v>
      </c>
      <c r="Z35" s="37">
        <v>0.51980000734329224</v>
      </c>
      <c r="AA35" s="8">
        <v>1.9500000402331352E-2</v>
      </c>
      <c r="AB35" s="8">
        <v>1.7599999904632568E-2</v>
      </c>
      <c r="AC35" s="8">
        <v>2.199999988079071E-2</v>
      </c>
      <c r="AD35" s="8">
        <v>2.5100000202655792E-2</v>
      </c>
      <c r="AE35">
        <v>22</v>
      </c>
      <c r="AG35" s="8">
        <v>1.9200999905006029</v>
      </c>
      <c r="AH35" s="15">
        <v>15.618199765740428</v>
      </c>
      <c r="AI35" s="8">
        <v>5.0372000932693481</v>
      </c>
      <c r="AJ35" s="19">
        <v>0.26528626830509938</v>
      </c>
      <c r="AK35" s="8">
        <v>0.73471373169490062</v>
      </c>
      <c r="AL35" s="8">
        <v>2.5128002166748047</v>
      </c>
      <c r="AM35" s="19">
        <v>0.12159967422485352</v>
      </c>
      <c r="AN35" s="8">
        <v>0.51980000734329224</v>
      </c>
    </row>
    <row r="36" spans="1:40" x14ac:dyDescent="0.2">
      <c r="A36" t="s">
        <v>1085</v>
      </c>
      <c r="B36">
        <v>15</v>
      </c>
      <c r="C36" s="36">
        <v>2E-8</v>
      </c>
      <c r="D36">
        <v>5</v>
      </c>
      <c r="E36" s="8">
        <v>36.556999206542969</v>
      </c>
      <c r="F36" s="8">
        <v>13.564999580383301</v>
      </c>
      <c r="G36" s="8">
        <v>9.5229997634887695</v>
      </c>
      <c r="H36" s="8">
        <v>8.6999997496604919E-2</v>
      </c>
      <c r="I36" s="8">
        <v>2.199999988079071E-2</v>
      </c>
      <c r="J36" s="8">
        <v>10.784000396728516</v>
      </c>
      <c r="K36" s="8">
        <v>21.235000610351562</v>
      </c>
      <c r="L36" s="8">
        <v>3.4709999561309814</v>
      </c>
      <c r="M36" s="8">
        <v>0.18199999630451202</v>
      </c>
      <c r="N36" s="8">
        <v>0.42500001192092896</v>
      </c>
      <c r="O36" s="8">
        <v>0.94800001382827759</v>
      </c>
      <c r="P36" s="8">
        <v>0.17000000178813934</v>
      </c>
      <c r="Q36" s="8">
        <v>96.531997680664062</v>
      </c>
      <c r="R36" s="8"/>
      <c r="S36" s="8">
        <v>1.8737000226974487</v>
      </c>
      <c r="T36" s="8">
        <v>3.599999938160181E-3</v>
      </c>
      <c r="U36" s="8">
        <v>2.5900000706315041E-2</v>
      </c>
      <c r="V36" s="8">
        <v>2.4656999111175537</v>
      </c>
      <c r="W36" s="8">
        <v>5.637700080871582</v>
      </c>
      <c r="X36" s="8">
        <v>2.4793000221252441</v>
      </c>
      <c r="Y36" s="8">
        <v>2.738800048828125</v>
      </c>
      <c r="Z36" s="37">
        <v>0.40250000357627869</v>
      </c>
      <c r="AA36" s="8">
        <v>2.3800000548362732E-2</v>
      </c>
      <c r="AB36" s="8">
        <v>2.5699999183416367E-2</v>
      </c>
      <c r="AC36" s="8">
        <v>0.45179998874664307</v>
      </c>
      <c r="AD36" s="8">
        <v>4.3400000780820847E-2</v>
      </c>
      <c r="AE36">
        <v>22</v>
      </c>
      <c r="AG36" s="8">
        <v>1.903200023341924</v>
      </c>
      <c r="AH36" s="15">
        <v>15.65100009040907</v>
      </c>
      <c r="AI36" s="8">
        <v>5.2181000709533691</v>
      </c>
      <c r="AJ36" s="19">
        <v>0.47513462532585454</v>
      </c>
      <c r="AK36" s="8">
        <v>0.5248653746741454</v>
      </c>
      <c r="AL36" s="8">
        <v>2.362299919128418</v>
      </c>
      <c r="AM36" s="19">
        <v>0.10339999198913574</v>
      </c>
      <c r="AN36" s="8">
        <v>0.40250000357627869</v>
      </c>
    </row>
    <row r="37" spans="1:40" x14ac:dyDescent="0.2">
      <c r="A37" t="s">
        <v>1086</v>
      </c>
      <c r="B37">
        <v>15</v>
      </c>
      <c r="C37" s="36">
        <v>2E-8</v>
      </c>
      <c r="D37">
        <v>5</v>
      </c>
      <c r="E37" s="8">
        <v>36.596000671386719</v>
      </c>
      <c r="F37" s="8">
        <v>13.559000015258789</v>
      </c>
      <c r="G37" s="8">
        <v>9.5360002517700195</v>
      </c>
      <c r="H37" s="8">
        <v>4.1999999433755875E-2</v>
      </c>
      <c r="I37" s="8">
        <v>4.5000001788139343E-2</v>
      </c>
      <c r="J37" s="8">
        <v>10.833999633789062</v>
      </c>
      <c r="K37" s="8">
        <v>21.256999969482422</v>
      </c>
      <c r="L37" s="8">
        <v>3.5190000534057617</v>
      </c>
      <c r="M37" s="8">
        <v>0.19900000095367432</v>
      </c>
      <c r="N37" s="8">
        <v>0.2630000114440918</v>
      </c>
      <c r="O37" s="8">
        <v>0.91500002145767212</v>
      </c>
      <c r="P37" s="8">
        <v>0.16699999570846558</v>
      </c>
      <c r="Q37" s="8">
        <v>96.509002685546875</v>
      </c>
      <c r="R37" s="8"/>
      <c r="S37" s="8">
        <v>1.8739999532699585</v>
      </c>
      <c r="T37" s="8">
        <v>7.4000000022351742E-3</v>
      </c>
      <c r="U37" s="8">
        <v>1.2600000016391277E-2</v>
      </c>
      <c r="V37" s="8">
        <v>2.4616000652313232</v>
      </c>
      <c r="W37" s="8">
        <v>5.6368999481201172</v>
      </c>
      <c r="X37" s="8">
        <v>2.4876000881195068</v>
      </c>
      <c r="Y37" s="8">
        <v>2.738300085067749</v>
      </c>
      <c r="Z37" s="37">
        <v>0.40759998559951782</v>
      </c>
      <c r="AA37" s="8">
        <v>2.6000000536441803E-2</v>
      </c>
      <c r="AB37" s="8">
        <v>1.5900000929832458E-2</v>
      </c>
      <c r="AC37" s="8">
        <v>0.43619999289512634</v>
      </c>
      <c r="AD37" s="8">
        <v>4.2599998414516449E-2</v>
      </c>
      <c r="AE37">
        <v>22</v>
      </c>
      <c r="AG37" s="8">
        <v>1.8939999532885849</v>
      </c>
      <c r="AH37" s="15">
        <v>15.652000125963241</v>
      </c>
      <c r="AI37" s="8">
        <v>5.2259001731872559</v>
      </c>
      <c r="AJ37" s="19">
        <v>0.47601370207619742</v>
      </c>
      <c r="AK37" s="8">
        <v>0.52398629792380258</v>
      </c>
      <c r="AL37" s="8">
        <v>2.3631000518798828</v>
      </c>
      <c r="AM37" s="19">
        <v>9.850001335144043E-2</v>
      </c>
      <c r="AN37" s="8">
        <v>0.40759998559951782</v>
      </c>
    </row>
    <row r="38" spans="1:40" x14ac:dyDescent="0.2">
      <c r="A38" t="s">
        <v>1087</v>
      </c>
      <c r="B38">
        <v>15</v>
      </c>
      <c r="C38" s="36">
        <v>2E-8</v>
      </c>
      <c r="D38">
        <v>5</v>
      </c>
      <c r="E38" s="8">
        <v>36.720001220703125</v>
      </c>
      <c r="F38" s="8">
        <v>13.809000015258789</v>
      </c>
      <c r="G38" s="8">
        <v>9.5299997329711914</v>
      </c>
      <c r="H38" s="8">
        <v>9.6000000834465027E-2</v>
      </c>
      <c r="I38" s="8">
        <v>3.5000000149011612E-2</v>
      </c>
      <c r="J38" s="8">
        <v>10.789999961853027</v>
      </c>
      <c r="K38" s="8">
        <v>21.378000259399414</v>
      </c>
      <c r="L38" s="8">
        <v>3.3139998912811279</v>
      </c>
      <c r="M38" s="8">
        <v>0.18899999558925629</v>
      </c>
      <c r="N38" s="8">
        <v>0.41999998688697815</v>
      </c>
      <c r="O38" s="8">
        <v>0.92299997806549072</v>
      </c>
      <c r="P38" s="8">
        <v>0.18799999356269836</v>
      </c>
      <c r="Q38" s="8">
        <v>96.961013793945312</v>
      </c>
      <c r="R38" s="8"/>
      <c r="S38" s="8">
        <v>1.8660999536514282</v>
      </c>
      <c r="T38" s="8">
        <v>5.7999999262392521E-3</v>
      </c>
      <c r="U38" s="8">
        <v>2.8500000014901161E-2</v>
      </c>
      <c r="V38" s="8">
        <v>2.4981999397277832</v>
      </c>
      <c r="W38" s="8">
        <v>5.6360001564025879</v>
      </c>
      <c r="X38" s="8">
        <v>2.4686999320983887</v>
      </c>
      <c r="Y38" s="8">
        <v>2.7441000938415527</v>
      </c>
      <c r="Z38" s="37">
        <v>0.38249999284744263</v>
      </c>
      <c r="AA38" s="8">
        <v>2.4599999189376831E-2</v>
      </c>
      <c r="AB38" s="8">
        <v>2.5299999862909317E-2</v>
      </c>
      <c r="AC38" s="8">
        <v>0.43830001354217529</v>
      </c>
      <c r="AD38" s="8">
        <v>4.7699999064207077E-2</v>
      </c>
      <c r="AE38">
        <v>22</v>
      </c>
      <c r="AG38" s="8">
        <v>1.9003999535925686</v>
      </c>
      <c r="AH38" s="15">
        <v>15.654500067699701</v>
      </c>
      <c r="AI38" s="8">
        <v>5.2128000259399414</v>
      </c>
      <c r="AJ38" s="19">
        <v>0.47358423876105765</v>
      </c>
      <c r="AK38" s="8">
        <v>0.5264157612389424</v>
      </c>
      <c r="AL38" s="8">
        <v>2.3639998435974121</v>
      </c>
      <c r="AM38" s="19">
        <v>0.13420009613037109</v>
      </c>
      <c r="AN38" s="8">
        <v>0.38249999284744263</v>
      </c>
    </row>
    <row r="39" spans="1:40" x14ac:dyDescent="0.2">
      <c r="A39" t="s">
        <v>1088</v>
      </c>
      <c r="B39">
        <v>15</v>
      </c>
      <c r="C39" s="36">
        <v>2E-8</v>
      </c>
      <c r="D39">
        <v>5</v>
      </c>
      <c r="E39" s="8">
        <v>36.393001556396484</v>
      </c>
      <c r="F39" s="8">
        <v>13.465000152587891</v>
      </c>
      <c r="G39" s="8">
        <v>9.6079998016357422</v>
      </c>
      <c r="H39" s="8">
        <v>4.3000001460313797E-2</v>
      </c>
      <c r="I39" s="8">
        <v>3.5999998450279236E-2</v>
      </c>
      <c r="J39" s="8">
        <v>11.402000427246094</v>
      </c>
      <c r="K39" s="8">
        <v>21.055999755859375</v>
      </c>
      <c r="L39" s="8">
        <v>2.5409998893737793</v>
      </c>
      <c r="M39" s="8">
        <v>0.27799999713897705</v>
      </c>
      <c r="N39" s="8">
        <v>0.33000001311302185</v>
      </c>
      <c r="O39" s="8">
        <v>1.1150000095367432</v>
      </c>
      <c r="P39" s="8">
        <v>0.18999999761581421</v>
      </c>
      <c r="Q39" s="8">
        <v>95.94500732421875</v>
      </c>
      <c r="R39" s="8"/>
      <c r="S39" s="8">
        <v>1.9045000076293945</v>
      </c>
      <c r="T39" s="8">
        <v>6.0999998822808266E-3</v>
      </c>
      <c r="U39" s="8">
        <v>1.3000000268220901E-2</v>
      </c>
      <c r="V39" s="8">
        <v>2.4658999443054199</v>
      </c>
      <c r="W39" s="8">
        <v>5.6545000076293945</v>
      </c>
      <c r="X39" s="8">
        <v>2.6407999992370605</v>
      </c>
      <c r="Y39" s="8">
        <v>2.7360000610351562</v>
      </c>
      <c r="Z39" s="37">
        <v>0.29690000414848328</v>
      </c>
      <c r="AA39" s="8">
        <v>3.6600001156330109E-2</v>
      </c>
      <c r="AB39" s="8">
        <v>2.0099999383091927E-2</v>
      </c>
      <c r="AC39" s="8">
        <v>0.53350001573562622</v>
      </c>
      <c r="AD39" s="8">
        <v>4.8700001090764999E-2</v>
      </c>
      <c r="AE39">
        <v>22</v>
      </c>
      <c r="AG39" s="8">
        <v>1.9236000077798963</v>
      </c>
      <c r="AH39" s="15">
        <v>15.754300025291741</v>
      </c>
      <c r="AI39" s="8">
        <v>5.3768000602722168</v>
      </c>
      <c r="AJ39" s="19">
        <v>0.49114714507412094</v>
      </c>
      <c r="AK39" s="8">
        <v>0.50885285492587906</v>
      </c>
      <c r="AL39" s="8">
        <v>2.3454999923706055</v>
      </c>
      <c r="AM39" s="19">
        <v>0.12039995193481445</v>
      </c>
      <c r="AN39" s="8">
        <v>0.29690000414848328</v>
      </c>
    </row>
    <row r="40" spans="1:40" x14ac:dyDescent="0.2">
      <c r="A40" t="s">
        <v>1089</v>
      </c>
      <c r="B40">
        <v>15</v>
      </c>
      <c r="C40" s="36">
        <v>2E-8</v>
      </c>
      <c r="D40">
        <v>5</v>
      </c>
      <c r="E40" s="8">
        <v>36.379001617431641</v>
      </c>
      <c r="F40" s="8">
        <v>13.569999694824219</v>
      </c>
      <c r="G40" s="8">
        <v>9.7130002975463867</v>
      </c>
      <c r="H40" s="8">
        <v>3.5999998450279236E-2</v>
      </c>
      <c r="I40" s="8">
        <v>4.0000001899898052E-3</v>
      </c>
      <c r="J40" s="8">
        <v>11.361000061035156</v>
      </c>
      <c r="K40" s="8">
        <v>21.024999618530273</v>
      </c>
      <c r="L40" s="8">
        <v>2.627000093460083</v>
      </c>
      <c r="M40" s="8">
        <v>0.22900000214576721</v>
      </c>
      <c r="N40" s="8">
        <v>0.37999999523162842</v>
      </c>
      <c r="O40" s="8">
        <v>1.0779999494552612</v>
      </c>
      <c r="P40" s="8">
        <v>0.18899999558925629</v>
      </c>
      <c r="Q40" s="8">
        <v>96.093986511230469</v>
      </c>
      <c r="R40" s="8"/>
      <c r="S40" s="8">
        <v>1.9225000143051147</v>
      </c>
      <c r="T40" s="8">
        <v>6.0000002849847078E-4</v>
      </c>
      <c r="U40" s="8">
        <v>1.0900000110268593E-2</v>
      </c>
      <c r="V40" s="8">
        <v>2.4816000461578369</v>
      </c>
      <c r="W40" s="8">
        <v>5.6441998481750488</v>
      </c>
      <c r="X40" s="8">
        <v>2.6275999546051025</v>
      </c>
      <c r="Y40" s="8">
        <v>2.728100061416626</v>
      </c>
      <c r="Z40" s="37">
        <v>0.30649998784065247</v>
      </c>
      <c r="AA40" s="8">
        <v>2.9999999329447746E-2</v>
      </c>
      <c r="AB40" s="8">
        <v>2.3099999874830246E-2</v>
      </c>
      <c r="AC40" s="8">
        <v>0.51520001888275146</v>
      </c>
      <c r="AD40" s="8">
        <v>4.8500001430511475E-2</v>
      </c>
      <c r="AE40">
        <v>22</v>
      </c>
      <c r="AG40" s="8">
        <v>1.9340000144438818</v>
      </c>
      <c r="AH40" s="15">
        <v>15.751999911968596</v>
      </c>
      <c r="AI40" s="8">
        <v>5.3557000160217285</v>
      </c>
      <c r="AJ40" s="19">
        <v>0.49061746302902753</v>
      </c>
      <c r="AK40" s="8">
        <v>0.50938253697097247</v>
      </c>
      <c r="AL40" s="8">
        <v>2.3558001518249512</v>
      </c>
      <c r="AM40" s="19">
        <v>0.12579989433288574</v>
      </c>
      <c r="AN40" s="8">
        <v>0.30649998784065247</v>
      </c>
    </row>
    <row r="41" spans="1:40" x14ac:dyDescent="0.2">
      <c r="A41" t="s">
        <v>1090</v>
      </c>
      <c r="B41">
        <v>15</v>
      </c>
      <c r="C41" s="36">
        <v>2E-8</v>
      </c>
      <c r="D41">
        <v>5</v>
      </c>
      <c r="E41" s="8">
        <v>36.603000640869141</v>
      </c>
      <c r="F41" s="8">
        <v>13.779999732971191</v>
      </c>
      <c r="G41" s="8">
        <v>9.7510004043579102</v>
      </c>
      <c r="H41" s="8">
        <v>7.5000002980232239E-2</v>
      </c>
      <c r="I41" s="8">
        <v>1.0999999940395355E-2</v>
      </c>
      <c r="J41" s="8">
        <v>11.33899974822998</v>
      </c>
      <c r="K41" s="8">
        <v>21.344999313354492</v>
      </c>
      <c r="L41" s="8">
        <v>2.6610000133514404</v>
      </c>
      <c r="M41" s="8">
        <v>0.23100000619888306</v>
      </c>
      <c r="N41" s="8">
        <v>0.25400000810623169</v>
      </c>
      <c r="O41" s="8">
        <v>0.96700000762939453</v>
      </c>
      <c r="P41" s="8">
        <v>0.17800000309944153</v>
      </c>
      <c r="Q41" s="8">
        <v>96.748001098632812</v>
      </c>
      <c r="R41" s="8"/>
      <c r="S41" s="8">
        <v>1.9148000478744507</v>
      </c>
      <c r="T41" s="8">
        <v>1.7999999690800905E-3</v>
      </c>
      <c r="U41" s="8">
        <v>2.239999920129776E-2</v>
      </c>
      <c r="V41" s="8">
        <v>2.5002000331878662</v>
      </c>
      <c r="W41" s="8">
        <v>5.6340999603271484</v>
      </c>
      <c r="X41" s="8">
        <v>2.6017000675201416</v>
      </c>
      <c r="Y41" s="8">
        <v>2.7478001117706299</v>
      </c>
      <c r="Z41" s="37">
        <v>0.30809998512268066</v>
      </c>
      <c r="AA41" s="8">
        <v>3.0099999159574509E-2</v>
      </c>
      <c r="AB41" s="8">
        <v>1.5300000086426735E-2</v>
      </c>
      <c r="AC41" s="8">
        <v>0.45980000495910645</v>
      </c>
      <c r="AD41" s="8">
        <v>4.5499999076128006E-2</v>
      </c>
      <c r="AE41">
        <v>22</v>
      </c>
      <c r="AG41" s="8">
        <v>1.9390000470448285</v>
      </c>
      <c r="AH41" s="15">
        <v>15.76100020413287</v>
      </c>
      <c r="AI41" s="8">
        <v>5.3495001792907715</v>
      </c>
      <c r="AJ41" s="19">
        <v>0.48634451450099231</v>
      </c>
      <c r="AK41" s="8">
        <v>0.51365548549900764</v>
      </c>
      <c r="AL41" s="8">
        <v>2.3659000396728516</v>
      </c>
      <c r="AM41" s="19">
        <v>0.13429999351501465</v>
      </c>
      <c r="AN41" s="8">
        <v>0.30809998512268066</v>
      </c>
    </row>
    <row r="42" spans="1:40" x14ac:dyDescent="0.2">
      <c r="A42" t="s">
        <v>755</v>
      </c>
      <c r="B42">
        <v>15</v>
      </c>
      <c r="C42" s="36">
        <v>2E-8</v>
      </c>
      <c r="D42">
        <v>5</v>
      </c>
      <c r="E42" s="8">
        <v>36.979000091552734</v>
      </c>
      <c r="F42" s="8">
        <v>13.888999938964844</v>
      </c>
      <c r="G42" s="8">
        <v>9.7969999313354492</v>
      </c>
      <c r="H42" s="8">
        <v>7.0000000298023224E-2</v>
      </c>
      <c r="I42" s="8">
        <v>-4.999999888241291E-3</v>
      </c>
      <c r="J42" s="8">
        <v>11.493000030517578</v>
      </c>
      <c r="K42" s="8">
        <v>19.89900016784668</v>
      </c>
      <c r="L42" s="8">
        <v>3.5569999217987061</v>
      </c>
      <c r="M42" s="8">
        <v>0.18899999558925629</v>
      </c>
      <c r="N42" s="8">
        <v>0.22800000011920929</v>
      </c>
      <c r="O42" s="8">
        <v>0.96399998664855957</v>
      </c>
      <c r="P42" s="8">
        <v>0.17599999904632568</v>
      </c>
      <c r="Q42" s="8">
        <v>96.790000915527344</v>
      </c>
      <c r="R42" s="8"/>
      <c r="S42" s="8">
        <v>1.9069000482559204</v>
      </c>
      <c r="T42" s="8">
        <v>-8.9999998454004526E-4</v>
      </c>
      <c r="U42" s="8">
        <v>2.0600000396370888E-2</v>
      </c>
      <c r="V42" s="8">
        <v>2.4976000785827637</v>
      </c>
      <c r="W42" s="8">
        <v>5.6417999267578125</v>
      </c>
      <c r="X42" s="8">
        <v>2.613800048828125</v>
      </c>
      <c r="Y42" s="8">
        <v>2.5390000343322754</v>
      </c>
      <c r="Z42" s="37">
        <v>0.40810000896453857</v>
      </c>
      <c r="AA42" s="8">
        <v>2.4499999359250069E-2</v>
      </c>
      <c r="AB42" s="8">
        <v>1.360000018030405E-2</v>
      </c>
      <c r="AC42" s="8">
        <v>0.45440000295639038</v>
      </c>
      <c r="AD42" s="8">
        <v>4.439999908208847E-2</v>
      </c>
      <c r="AE42">
        <v>22</v>
      </c>
      <c r="AG42" s="8">
        <v>1.9266000486677513</v>
      </c>
      <c r="AH42" s="15">
        <v>15.651400145492516</v>
      </c>
      <c r="AI42" s="8">
        <v>5.1528000831604004</v>
      </c>
      <c r="AJ42" s="19">
        <v>0.50725819101155312</v>
      </c>
      <c r="AK42" s="8">
        <v>0.49274180898844694</v>
      </c>
      <c r="AL42" s="8">
        <v>2.3582000732421875</v>
      </c>
      <c r="AM42" s="19">
        <v>0.13940000534057617</v>
      </c>
      <c r="AN42" s="8">
        <v>0.40810000896453857</v>
      </c>
    </row>
    <row r="43" spans="1:40" x14ac:dyDescent="0.2">
      <c r="A43" t="s">
        <v>757</v>
      </c>
      <c r="B43">
        <v>15</v>
      </c>
      <c r="C43" s="36">
        <v>2E-8</v>
      </c>
      <c r="D43">
        <v>5</v>
      </c>
      <c r="E43" s="8">
        <v>36.694000244140625</v>
      </c>
      <c r="F43" s="8">
        <v>13.916000366210938</v>
      </c>
      <c r="G43" s="8">
        <v>9.6750001907348633</v>
      </c>
      <c r="H43" s="8">
        <v>3.9000000804662704E-2</v>
      </c>
      <c r="I43" s="8">
        <v>-4.0000001899898052E-3</v>
      </c>
      <c r="J43" s="8">
        <v>11.164999961853027</v>
      </c>
      <c r="K43" s="8">
        <v>20.601999282836914</v>
      </c>
      <c r="L43" s="8">
        <v>3.0220000743865967</v>
      </c>
      <c r="M43" s="8">
        <v>0.2720000147819519</v>
      </c>
      <c r="N43" s="8">
        <v>0.16200000047683716</v>
      </c>
      <c r="O43" s="8">
        <v>0.96399998664855957</v>
      </c>
      <c r="P43" s="8">
        <v>0.17900000512599945</v>
      </c>
      <c r="Q43" s="8">
        <v>96.240013122558594</v>
      </c>
      <c r="R43" s="8"/>
      <c r="S43" s="8">
        <v>1.9002000093460083</v>
      </c>
      <c r="T43" s="8">
        <v>-6.99999975040555E-4</v>
      </c>
      <c r="U43" s="8">
        <v>1.1699999682605267E-2</v>
      </c>
      <c r="V43" s="8">
        <v>2.5250000953674316</v>
      </c>
      <c r="W43" s="8">
        <v>5.648900032043457</v>
      </c>
      <c r="X43" s="8">
        <v>2.5622000694274902</v>
      </c>
      <c r="Y43" s="8">
        <v>2.652400016784668</v>
      </c>
      <c r="Z43" s="37">
        <v>0.3499000072479248</v>
      </c>
      <c r="AA43" s="8">
        <v>3.5399999469518661E-2</v>
      </c>
      <c r="AB43" s="8">
        <v>9.8000001162290573E-3</v>
      </c>
      <c r="AC43" s="8">
        <v>0.45849999785423279</v>
      </c>
      <c r="AD43" s="8">
        <v>4.5699998736381531E-2</v>
      </c>
      <c r="AE43">
        <v>22</v>
      </c>
      <c r="AG43" s="8">
        <v>1.911200009053573</v>
      </c>
      <c r="AH43" s="15">
        <v>15.685000229394063</v>
      </c>
      <c r="AI43" s="8">
        <v>5.2146000862121582</v>
      </c>
      <c r="AJ43" s="19">
        <v>0.49135121141929233</v>
      </c>
      <c r="AK43" s="8">
        <v>0.50864878858070761</v>
      </c>
      <c r="AL43" s="8">
        <v>2.351099967956543</v>
      </c>
      <c r="AM43" s="19">
        <v>0.17390012741088867</v>
      </c>
      <c r="AN43" s="8">
        <v>0.3499000072479248</v>
      </c>
    </row>
    <row r="44" spans="1:40" x14ac:dyDescent="0.2">
      <c r="A44" t="s">
        <v>759</v>
      </c>
      <c r="B44">
        <v>15</v>
      </c>
      <c r="C44" s="36">
        <v>2E-8</v>
      </c>
      <c r="D44">
        <v>5</v>
      </c>
      <c r="E44" s="8">
        <v>36.694000244140625</v>
      </c>
      <c r="F44" s="8">
        <v>13.673000335693359</v>
      </c>
      <c r="G44" s="8">
        <v>9.8299999237060547</v>
      </c>
      <c r="H44" s="8">
        <v>5.4000001400709152E-2</v>
      </c>
      <c r="I44" s="8">
        <v>-8.0000003799796104E-3</v>
      </c>
      <c r="J44" s="8">
        <v>10.673000335693359</v>
      </c>
      <c r="K44" s="8">
        <v>21.270999908447266</v>
      </c>
      <c r="L44" s="8">
        <v>3.3010001182556152</v>
      </c>
      <c r="M44" s="8">
        <v>0.25999999046325684</v>
      </c>
      <c r="N44" s="8">
        <v>0.21600000560283661</v>
      </c>
      <c r="O44" s="8">
        <v>0.91200000047683716</v>
      </c>
      <c r="P44" s="8">
        <v>0.17100000381469727</v>
      </c>
      <c r="Q44" s="8">
        <v>96.624008178710938</v>
      </c>
      <c r="R44" s="8"/>
      <c r="S44" s="8">
        <v>1.931399941444397</v>
      </c>
      <c r="T44" s="8">
        <v>-1.39999995008111E-3</v>
      </c>
      <c r="U44" s="8">
        <v>1.6000000759959221E-2</v>
      </c>
      <c r="V44" s="8">
        <v>2.4821000099182129</v>
      </c>
      <c r="W44" s="8">
        <v>5.6512999534606934</v>
      </c>
      <c r="X44" s="8">
        <v>2.4502999782562256</v>
      </c>
      <c r="Y44" s="8">
        <v>2.739799976348877</v>
      </c>
      <c r="Z44" s="37">
        <v>0.38240000605583191</v>
      </c>
      <c r="AA44" s="8">
        <v>3.4000001847743988E-2</v>
      </c>
      <c r="AB44" s="8">
        <v>1.3000000268220901E-2</v>
      </c>
      <c r="AC44" s="8">
        <v>0.43439999222755432</v>
      </c>
      <c r="AD44" s="8">
        <v>4.3600000441074371E-2</v>
      </c>
      <c r="AE44">
        <v>22</v>
      </c>
      <c r="AG44" s="8">
        <v>1.9459999422542751</v>
      </c>
      <c r="AH44" s="15">
        <v>15.68589986814186</v>
      </c>
      <c r="AI44" s="8">
        <v>5.1900999546051025</v>
      </c>
      <c r="AJ44" s="19">
        <v>0.47211036390197242</v>
      </c>
      <c r="AK44" s="8">
        <v>0.52788963609802753</v>
      </c>
      <c r="AL44" s="8">
        <v>2.3487000465393066</v>
      </c>
      <c r="AM44" s="19">
        <v>0.13339996337890625</v>
      </c>
      <c r="AN44" s="8">
        <v>0.38240000605583191</v>
      </c>
    </row>
    <row r="45" spans="1:40" x14ac:dyDescent="0.2">
      <c r="A45" t="s">
        <v>761</v>
      </c>
      <c r="B45">
        <v>15</v>
      </c>
      <c r="C45" s="36">
        <v>2E-8</v>
      </c>
      <c r="D45">
        <v>5</v>
      </c>
      <c r="E45" s="8">
        <v>36.722000122070312</v>
      </c>
      <c r="F45" s="8">
        <v>13.741999626159668</v>
      </c>
      <c r="G45" s="8">
        <v>9.7259998321533203</v>
      </c>
      <c r="H45" s="8">
        <v>4.6999998390674591E-2</v>
      </c>
      <c r="I45" s="8">
        <v>1.4000000432133675E-2</v>
      </c>
      <c r="J45" s="8">
        <v>10.397000312805176</v>
      </c>
      <c r="K45" s="8">
        <v>21.586999893188477</v>
      </c>
      <c r="L45" s="8">
        <v>3.7019999027252197</v>
      </c>
      <c r="M45" s="8">
        <v>0.24799999594688416</v>
      </c>
      <c r="N45" s="8">
        <v>0.25900000333786011</v>
      </c>
      <c r="O45" s="8">
        <v>0.88200002908706665</v>
      </c>
      <c r="P45" s="8">
        <v>0.1679999977350235</v>
      </c>
      <c r="Q45" s="8">
        <v>97.085006713867188</v>
      </c>
      <c r="R45" s="8"/>
      <c r="S45" s="8">
        <v>1.9033000469207764</v>
      </c>
      <c r="T45" s="8">
        <v>2.3000000510364771E-3</v>
      </c>
      <c r="U45" s="8">
        <v>1.3799999840557575E-2</v>
      </c>
      <c r="V45" s="8">
        <v>2.484299898147583</v>
      </c>
      <c r="W45" s="8">
        <v>5.6322999000549316</v>
      </c>
      <c r="X45" s="8">
        <v>2.3771998882293701</v>
      </c>
      <c r="Y45" s="8">
        <v>2.7690999507904053</v>
      </c>
      <c r="Z45" s="37">
        <v>0.42699998617172241</v>
      </c>
      <c r="AA45" s="8">
        <v>3.2200001180171967E-2</v>
      </c>
      <c r="AB45" s="8">
        <v>1.5599999576807022E-2</v>
      </c>
      <c r="AC45" s="8">
        <v>0.41859999299049377</v>
      </c>
      <c r="AD45" s="8">
        <v>4.2800001800060272E-2</v>
      </c>
      <c r="AE45">
        <v>22</v>
      </c>
      <c r="AG45" s="8">
        <v>1.9194000468123704</v>
      </c>
      <c r="AH45" s="15">
        <v>15.641499671386555</v>
      </c>
      <c r="AI45" s="8">
        <v>5.1462998390197754</v>
      </c>
      <c r="AJ45" s="19">
        <v>0.4619240935409934</v>
      </c>
      <c r="AK45" s="8">
        <v>0.5380759064590066</v>
      </c>
      <c r="AL45" s="8">
        <v>2.3677000999450684</v>
      </c>
      <c r="AM45" s="19">
        <v>0.11659979820251465</v>
      </c>
      <c r="AN45" s="8">
        <v>0.42699998617172241</v>
      </c>
    </row>
    <row r="46" spans="1:40" x14ac:dyDescent="0.2">
      <c r="A46" t="s">
        <v>769</v>
      </c>
      <c r="B46">
        <v>15</v>
      </c>
      <c r="C46" s="36">
        <v>2E-8</v>
      </c>
      <c r="D46">
        <v>5</v>
      </c>
      <c r="E46" s="8">
        <v>36.242000579833984</v>
      </c>
      <c r="F46" s="8">
        <v>13.473999977111816</v>
      </c>
      <c r="G46" s="8">
        <v>9.6789999008178711</v>
      </c>
      <c r="H46" s="8">
        <v>5.9000000357627869E-2</v>
      </c>
      <c r="I46" s="8">
        <v>4.0000001899898052E-3</v>
      </c>
      <c r="J46" s="8">
        <v>10.083000183105469</v>
      </c>
      <c r="K46" s="8">
        <v>22.152000427246094</v>
      </c>
      <c r="L46" s="8">
        <v>3.7969999313354492</v>
      </c>
      <c r="M46" s="8">
        <v>0.21199999749660492</v>
      </c>
      <c r="N46" s="8">
        <v>0.26499998569488525</v>
      </c>
      <c r="O46" s="8">
        <v>0.91100001335144043</v>
      </c>
      <c r="P46" s="8">
        <v>0.1679999977350235</v>
      </c>
      <c r="Q46" s="8">
        <v>96.623992919921875</v>
      </c>
      <c r="R46" s="8"/>
      <c r="S46" s="8">
        <v>1.9119000434875488</v>
      </c>
      <c r="T46" s="8">
        <v>6.99999975040555E-4</v>
      </c>
      <c r="U46" s="8">
        <v>1.7699999734759331E-2</v>
      </c>
      <c r="V46" s="8">
        <v>2.458899974822998</v>
      </c>
      <c r="W46" s="8">
        <v>5.611299991607666</v>
      </c>
      <c r="X46" s="8">
        <v>2.3271000385284424</v>
      </c>
      <c r="Y46" s="8">
        <v>2.8684000968933105</v>
      </c>
      <c r="Z46" s="37">
        <v>0.44209998846054077</v>
      </c>
      <c r="AA46" s="8">
        <v>2.7799999341368675E-2</v>
      </c>
      <c r="AB46" s="8">
        <v>1.6100000590085983E-2</v>
      </c>
      <c r="AC46" s="8">
        <v>0.43639999628067017</v>
      </c>
      <c r="AD46" s="8">
        <v>4.309999942779541E-2</v>
      </c>
      <c r="AE46">
        <v>22</v>
      </c>
      <c r="AG46" s="8">
        <v>1.9303000431973487</v>
      </c>
      <c r="AH46" s="15">
        <v>15.665900132851675</v>
      </c>
      <c r="AI46" s="8">
        <v>5.1955001354217529</v>
      </c>
      <c r="AJ46" s="19">
        <v>0.44790683820077243</v>
      </c>
      <c r="AK46" s="8">
        <v>0.55209316179922752</v>
      </c>
      <c r="AL46" s="8">
        <v>2.388700008392334</v>
      </c>
      <c r="AM46" s="19">
        <v>7.0199966430664062E-2</v>
      </c>
      <c r="AN46" s="8">
        <v>0.44209998846054077</v>
      </c>
    </row>
    <row r="47" spans="1:40" x14ac:dyDescent="0.2">
      <c r="A47" t="s">
        <v>771</v>
      </c>
      <c r="B47">
        <v>15</v>
      </c>
      <c r="C47" s="36">
        <v>2E-8</v>
      </c>
      <c r="D47">
        <v>5</v>
      </c>
      <c r="E47" s="8">
        <v>36.715000152587891</v>
      </c>
      <c r="F47" s="8">
        <v>13.729999542236328</v>
      </c>
      <c r="G47" s="8">
        <v>9.6549997329711914</v>
      </c>
      <c r="H47" s="8">
        <v>5.9000000357627869E-2</v>
      </c>
      <c r="I47" s="8">
        <v>7.0000002160668373E-3</v>
      </c>
      <c r="J47" s="8">
        <v>10.751999855041504</v>
      </c>
      <c r="K47" s="8">
        <v>21.722000122070312</v>
      </c>
      <c r="L47" s="8">
        <v>3.3220000267028809</v>
      </c>
      <c r="M47" s="8">
        <v>0.22400000691413879</v>
      </c>
      <c r="N47" s="8">
        <v>0.28200000524520874</v>
      </c>
      <c r="O47" s="8">
        <v>0.92500001192092896</v>
      </c>
      <c r="P47" s="8">
        <v>0.17000000178813934</v>
      </c>
      <c r="Q47" s="8">
        <v>97.135986328125</v>
      </c>
      <c r="R47" s="8"/>
      <c r="S47" s="8">
        <v>1.8895000219345093</v>
      </c>
      <c r="T47" s="8">
        <v>1.2000000569969416E-3</v>
      </c>
      <c r="U47" s="8">
        <v>1.7699999734759331E-2</v>
      </c>
      <c r="V47" s="8">
        <v>2.4825000762939453</v>
      </c>
      <c r="W47" s="8">
        <v>5.6318998336791992</v>
      </c>
      <c r="X47" s="8">
        <v>2.4584999084472656</v>
      </c>
      <c r="Y47" s="8">
        <v>2.7867000102996826</v>
      </c>
      <c r="Z47" s="37">
        <v>0.38319998979568481</v>
      </c>
      <c r="AA47" s="8">
        <v>2.8999999165534973E-2</v>
      </c>
      <c r="AB47" s="8">
        <v>1.6899999231100082E-2</v>
      </c>
      <c r="AC47" s="8">
        <v>0.43889999389648438</v>
      </c>
      <c r="AD47" s="8">
        <v>4.3299999088048935E-2</v>
      </c>
      <c r="AE47">
        <v>22</v>
      </c>
      <c r="AG47" s="8">
        <v>1.9084000217262655</v>
      </c>
      <c r="AH47" s="15">
        <v>15.680199839407578</v>
      </c>
      <c r="AI47" s="8">
        <v>5.2451999187469482</v>
      </c>
      <c r="AJ47" s="19">
        <v>0.46871424283759022</v>
      </c>
      <c r="AK47" s="8">
        <v>0.53128575716240978</v>
      </c>
      <c r="AL47" s="8">
        <v>2.3681001663208008</v>
      </c>
      <c r="AM47" s="19">
        <v>0.11439990997314453</v>
      </c>
      <c r="AN47" s="8">
        <v>0.38319998979568481</v>
      </c>
    </row>
    <row r="48" spans="1:40" x14ac:dyDescent="0.2">
      <c r="A48" t="s">
        <v>773</v>
      </c>
      <c r="B48">
        <v>15</v>
      </c>
      <c r="C48" s="36">
        <v>2E-8</v>
      </c>
      <c r="D48">
        <v>5</v>
      </c>
      <c r="E48" s="8">
        <v>36.623001098632812</v>
      </c>
      <c r="F48" s="8">
        <v>13.723999977111816</v>
      </c>
      <c r="G48" s="8">
        <v>9.7410001754760742</v>
      </c>
      <c r="H48" s="8">
        <v>3.9000000804662704E-2</v>
      </c>
      <c r="I48" s="8">
        <v>-3.0000000260770321E-3</v>
      </c>
      <c r="J48" s="8">
        <v>10.840999603271484</v>
      </c>
      <c r="K48" s="8">
        <v>21.38599967956543</v>
      </c>
      <c r="L48" s="8">
        <v>3.3059999942779541</v>
      </c>
      <c r="M48" s="8">
        <v>0.20800000429153442</v>
      </c>
      <c r="N48" s="8">
        <v>0.22100000083446503</v>
      </c>
      <c r="O48" s="8">
        <v>0.89999997615814209</v>
      </c>
      <c r="P48" s="8">
        <v>0.17700000107288361</v>
      </c>
      <c r="Q48" s="8">
        <v>96.744003295898438</v>
      </c>
      <c r="R48" s="8"/>
      <c r="S48" s="8">
        <v>1.9113999605178833</v>
      </c>
      <c r="T48" s="8">
        <v>-5.0000002374872565E-4</v>
      </c>
      <c r="U48" s="8">
        <v>1.1500000022351742E-2</v>
      </c>
      <c r="V48" s="8">
        <v>2.4879999160766602</v>
      </c>
      <c r="W48" s="8">
        <v>5.6326999664306641</v>
      </c>
      <c r="X48" s="8">
        <v>2.4855000972747803</v>
      </c>
      <c r="Y48" s="8">
        <v>2.7507998943328857</v>
      </c>
      <c r="Z48" s="37">
        <v>0.38240000605583191</v>
      </c>
      <c r="AA48" s="8">
        <v>2.7100000530481339E-2</v>
      </c>
      <c r="AB48" s="8">
        <v>1.3299999758601189E-2</v>
      </c>
      <c r="AC48" s="8">
        <v>0.42820000648498535</v>
      </c>
      <c r="AD48" s="8">
        <v>4.5200001448392868E-2</v>
      </c>
      <c r="AE48">
        <v>22</v>
      </c>
      <c r="AG48" s="8">
        <v>1.9223999605164863</v>
      </c>
      <c r="AH48" s="15">
        <v>15.68889984121779</v>
      </c>
      <c r="AI48" s="8">
        <v>5.236299991607666</v>
      </c>
      <c r="AJ48" s="19">
        <v>0.47466724619642614</v>
      </c>
      <c r="AK48" s="8">
        <v>0.5253327538035738</v>
      </c>
      <c r="AL48" s="8">
        <v>2.3673000335693359</v>
      </c>
      <c r="AM48" s="19">
        <v>0.12069988250732422</v>
      </c>
      <c r="AN48" s="8">
        <v>0.38240000605583191</v>
      </c>
    </row>
    <row r="49" spans="1:40" x14ac:dyDescent="0.2">
      <c r="A49" t="s">
        <v>1091</v>
      </c>
      <c r="B49">
        <v>15</v>
      </c>
      <c r="C49" s="36">
        <v>2E-8</v>
      </c>
      <c r="D49">
        <v>5</v>
      </c>
      <c r="E49" s="8">
        <v>36.243000030517578</v>
      </c>
      <c r="F49" s="8">
        <v>13.479000091552734</v>
      </c>
      <c r="G49" s="8">
        <v>9.7019996643066406</v>
      </c>
      <c r="H49" s="8">
        <v>1.7000000923871994E-2</v>
      </c>
      <c r="I49" s="8">
        <v>2.0000000949949026E-3</v>
      </c>
      <c r="J49" s="8">
        <v>9.8599996566772461</v>
      </c>
      <c r="K49" s="8">
        <v>22.153999328613281</v>
      </c>
      <c r="L49" s="8">
        <v>4.184999942779541</v>
      </c>
      <c r="M49" s="8">
        <v>0.24099999666213989</v>
      </c>
      <c r="N49" s="8">
        <v>0.25799998641014099</v>
      </c>
      <c r="O49" s="8">
        <v>0.73400002717971802</v>
      </c>
      <c r="P49" s="8">
        <v>0.16200000047683716</v>
      </c>
      <c r="Q49" s="8">
        <v>96.690986633300781</v>
      </c>
      <c r="R49" s="8"/>
      <c r="S49" s="8">
        <v>1.9128999710083008</v>
      </c>
      <c r="T49" s="8">
        <v>3.0000001424923539E-4</v>
      </c>
      <c r="U49" s="8">
        <v>4.999999888241291E-3</v>
      </c>
      <c r="V49" s="8">
        <v>2.4554998874664307</v>
      </c>
      <c r="W49" s="8">
        <v>5.6012997627258301</v>
      </c>
      <c r="X49" s="8">
        <v>2.2716000080108643</v>
      </c>
      <c r="Y49" s="8">
        <v>2.8635001182556152</v>
      </c>
      <c r="Z49" s="37">
        <v>0.48640000820159912</v>
      </c>
      <c r="AA49" s="8">
        <v>3.1500000506639481E-2</v>
      </c>
      <c r="AB49" s="8">
        <v>1.5599999576807022E-2</v>
      </c>
      <c r="AC49" s="8">
        <v>0.35210001468658447</v>
      </c>
      <c r="AD49" s="8">
        <v>4.1600000113248825E-2</v>
      </c>
      <c r="AE49">
        <v>22</v>
      </c>
      <c r="AG49" s="8">
        <v>1.9181999709107913</v>
      </c>
      <c r="AH49" s="15">
        <v>15.62799975607777</v>
      </c>
      <c r="AI49" s="8">
        <v>5.1351001262664795</v>
      </c>
      <c r="AJ49" s="19">
        <v>0.44236722793221395</v>
      </c>
      <c r="AK49" s="8">
        <v>0.55763277206778605</v>
      </c>
      <c r="AL49" s="8">
        <v>2.3987002372741699</v>
      </c>
      <c r="AM49" s="19">
        <v>5.6799650192260742E-2</v>
      </c>
      <c r="AN49" s="8">
        <v>0.48640000820159912</v>
      </c>
    </row>
    <row r="50" spans="1:40" x14ac:dyDescent="0.2">
      <c r="A50" t="s">
        <v>1092</v>
      </c>
      <c r="B50">
        <v>15</v>
      </c>
      <c r="C50" s="36">
        <v>2E-8</v>
      </c>
      <c r="D50">
        <v>5</v>
      </c>
      <c r="E50" s="8">
        <v>36.153999328613281</v>
      </c>
      <c r="F50" s="8">
        <v>13.505000114440918</v>
      </c>
      <c r="G50" s="8">
        <v>9.75</v>
      </c>
      <c r="H50" s="8">
        <v>6.8000003695487976E-2</v>
      </c>
      <c r="I50" s="8">
        <v>-8.999999612569809E-3</v>
      </c>
      <c r="J50" s="8">
        <v>9.7469997406005859</v>
      </c>
      <c r="K50" s="8">
        <v>22.054000854492188</v>
      </c>
      <c r="L50" s="8">
        <v>4.1539998054504395</v>
      </c>
      <c r="M50" s="8">
        <v>0.25299999117851257</v>
      </c>
      <c r="N50" s="8">
        <v>0.33000001311302185</v>
      </c>
      <c r="O50" s="8">
        <v>0.77700001001358032</v>
      </c>
      <c r="P50" s="8">
        <v>0.15199999511241913</v>
      </c>
      <c r="Q50" s="8">
        <v>96.573997497558594</v>
      </c>
      <c r="R50" s="8"/>
      <c r="S50" s="8">
        <v>1.926800012588501</v>
      </c>
      <c r="T50" s="8">
        <v>-1.5999999595806003E-3</v>
      </c>
      <c r="U50" s="8">
        <v>2.0400000736117363E-2</v>
      </c>
      <c r="V50" s="8">
        <v>2.4656999111175537</v>
      </c>
      <c r="W50" s="8">
        <v>5.6002998352050781</v>
      </c>
      <c r="X50" s="8">
        <v>2.2507998943328857</v>
      </c>
      <c r="Y50" s="8">
        <v>2.8571000099182129</v>
      </c>
      <c r="Z50" s="37">
        <v>0.48390001058578491</v>
      </c>
      <c r="AA50" s="8">
        <v>3.319999948143959E-2</v>
      </c>
      <c r="AB50" s="8">
        <v>1.9999999552965164E-2</v>
      </c>
      <c r="AC50" s="8">
        <v>0.37360000610351562</v>
      </c>
      <c r="AD50" s="8">
        <v>3.9200000464916229E-2</v>
      </c>
      <c r="AE50">
        <v>22</v>
      </c>
      <c r="AG50" s="8">
        <v>1.9456000133650377</v>
      </c>
      <c r="AH50" s="15">
        <v>15.636599674005993</v>
      </c>
      <c r="AI50" s="8">
        <v>5.1078999042510986</v>
      </c>
      <c r="AJ50" s="19">
        <v>0.44065074424415324</v>
      </c>
      <c r="AK50" s="8">
        <v>0.55934925575584671</v>
      </c>
      <c r="AL50" s="8">
        <v>2.3997001647949219</v>
      </c>
      <c r="AM50" s="19">
        <v>6.5999746322631836E-2</v>
      </c>
      <c r="AN50" s="8">
        <v>0.48390001058578491</v>
      </c>
    </row>
    <row r="51" spans="1:40" x14ac:dyDescent="0.2">
      <c r="A51" t="s">
        <v>1093</v>
      </c>
      <c r="B51">
        <v>15</v>
      </c>
      <c r="C51" s="36">
        <v>2E-8</v>
      </c>
      <c r="D51">
        <v>5</v>
      </c>
      <c r="E51" s="8">
        <v>36.330001831054688</v>
      </c>
      <c r="F51" s="8">
        <v>13.71399974822998</v>
      </c>
      <c r="G51" s="8">
        <v>9.633000373840332</v>
      </c>
      <c r="H51" s="8">
        <v>6.8000003695487976E-2</v>
      </c>
      <c r="I51" s="8">
        <v>1.8999999389052391E-2</v>
      </c>
      <c r="J51" s="8">
        <v>11.085000038146973</v>
      </c>
      <c r="K51" s="8">
        <v>21.569000244140625</v>
      </c>
      <c r="L51" s="8">
        <v>2.5820000171661377</v>
      </c>
      <c r="M51" s="8">
        <v>0.25499999523162842</v>
      </c>
      <c r="N51" s="8">
        <v>0.42399999499320984</v>
      </c>
      <c r="O51" s="8">
        <v>0.98199999332427979</v>
      </c>
      <c r="P51" s="8">
        <v>0.18899999558925629</v>
      </c>
      <c r="Q51" s="8">
        <v>96.393997192382812</v>
      </c>
      <c r="R51" s="8"/>
      <c r="S51" s="8">
        <v>1.9045000076293945</v>
      </c>
      <c r="T51" s="8">
        <v>3.1999999191612005E-3</v>
      </c>
      <c r="U51" s="8">
        <v>2.0500000566244125E-2</v>
      </c>
      <c r="V51" s="8">
        <v>2.505000114440918</v>
      </c>
      <c r="W51" s="8">
        <v>5.6298999786376953</v>
      </c>
      <c r="X51" s="8">
        <v>2.5608000755310059</v>
      </c>
      <c r="Y51" s="8">
        <v>2.7953999042510986</v>
      </c>
      <c r="Z51" s="37">
        <v>0.30090001225471497</v>
      </c>
      <c r="AA51" s="8">
        <v>3.3399999141693115E-2</v>
      </c>
      <c r="AB51" s="8">
        <v>2.5699999183416367E-2</v>
      </c>
      <c r="AC51" s="8">
        <v>0.47009998559951782</v>
      </c>
      <c r="AD51" s="8">
        <v>4.8500001430511475E-2</v>
      </c>
      <c r="AE51">
        <v>22</v>
      </c>
      <c r="AG51" s="8">
        <v>1.9282000081147999</v>
      </c>
      <c r="AH51" s="15">
        <v>15.753600092371926</v>
      </c>
      <c r="AI51" s="8">
        <v>5.3561999797821045</v>
      </c>
      <c r="AJ51" s="19">
        <v>0.47810016153190416</v>
      </c>
      <c r="AK51" s="8">
        <v>0.52189983846809584</v>
      </c>
      <c r="AL51" s="8">
        <v>2.3701000213623047</v>
      </c>
      <c r="AM51" s="19">
        <v>0.13490009307861328</v>
      </c>
      <c r="AN51" s="8">
        <v>0.30090001225471497</v>
      </c>
    </row>
    <row r="52" spans="1:40" x14ac:dyDescent="0.2">
      <c r="A52" t="s">
        <v>1094</v>
      </c>
      <c r="B52">
        <v>15</v>
      </c>
      <c r="C52" s="36">
        <v>2E-8</v>
      </c>
      <c r="D52">
        <v>5</v>
      </c>
      <c r="E52" s="8">
        <v>36.673999786376953</v>
      </c>
      <c r="F52" s="8">
        <v>13.588000297546387</v>
      </c>
      <c r="G52" s="8">
        <v>9.6800003051757812</v>
      </c>
      <c r="H52" s="8">
        <v>6.7000001668930054E-2</v>
      </c>
      <c r="I52" s="8">
        <v>0</v>
      </c>
      <c r="J52" s="8">
        <v>11.23799991607666</v>
      </c>
      <c r="K52" s="8">
        <v>21.607000350952148</v>
      </c>
      <c r="L52" s="8">
        <v>2.6779999732971191</v>
      </c>
      <c r="M52" s="8">
        <v>0.24300000071525574</v>
      </c>
      <c r="N52" s="8">
        <v>0.39500001072883606</v>
      </c>
      <c r="O52" s="8">
        <v>1.0590000152587891</v>
      </c>
      <c r="P52" s="8">
        <v>0.17299999296665192</v>
      </c>
      <c r="Q52" s="8">
        <v>96.916999816894531</v>
      </c>
      <c r="R52" s="8"/>
      <c r="S52" s="8">
        <v>1.902400016784668</v>
      </c>
      <c r="T52" s="8">
        <v>0</v>
      </c>
      <c r="U52" s="8">
        <v>1.9999999552965164E-2</v>
      </c>
      <c r="V52" s="8">
        <v>2.4670000076293945</v>
      </c>
      <c r="W52" s="8">
        <v>5.6490998268127441</v>
      </c>
      <c r="X52" s="8">
        <v>2.5804998874664307</v>
      </c>
      <c r="Y52" s="8">
        <v>2.7834999561309814</v>
      </c>
      <c r="Z52" s="37">
        <v>0.31029999256134033</v>
      </c>
      <c r="AA52" s="8">
        <v>3.1800001859664917E-2</v>
      </c>
      <c r="AB52" s="8">
        <v>2.3800000548362732E-2</v>
      </c>
      <c r="AC52" s="8">
        <v>0.5031999945640564</v>
      </c>
      <c r="AD52" s="8">
        <v>4.4100001454353333E-2</v>
      </c>
      <c r="AE52">
        <v>22</v>
      </c>
      <c r="AG52" s="8">
        <v>1.9224000163376331</v>
      </c>
      <c r="AH52" s="15">
        <v>15.744599688798189</v>
      </c>
      <c r="AI52" s="8">
        <v>5.3639998435974121</v>
      </c>
      <c r="AJ52" s="19">
        <v>0.48107754711189488</v>
      </c>
      <c r="AK52" s="8">
        <v>0.51892245288810512</v>
      </c>
      <c r="AL52" s="8">
        <v>2.3509001731872559</v>
      </c>
      <c r="AM52" s="19">
        <v>0.11609983444213867</v>
      </c>
      <c r="AN52" s="8">
        <v>0.31029999256134033</v>
      </c>
    </row>
    <row r="53" spans="1:40" x14ac:dyDescent="0.2">
      <c r="A53" t="s">
        <v>1095</v>
      </c>
      <c r="B53">
        <v>15</v>
      </c>
      <c r="C53" s="36">
        <v>2E-8</v>
      </c>
      <c r="D53">
        <v>5</v>
      </c>
      <c r="E53" s="8">
        <v>36.467998504638672</v>
      </c>
      <c r="F53" s="8">
        <v>15.050000190734863</v>
      </c>
      <c r="G53" s="8">
        <v>9.2889995574951172</v>
      </c>
      <c r="H53" s="8">
        <v>2.199999988079071E-2</v>
      </c>
      <c r="I53" s="8">
        <v>5.6000001728534698E-2</v>
      </c>
      <c r="J53" s="8">
        <v>16.583000183105469</v>
      </c>
      <c r="K53" s="8">
        <v>12.956000328063965</v>
      </c>
      <c r="L53" s="8">
        <v>3.6500000953674316</v>
      </c>
      <c r="M53" s="8">
        <v>0.19300000369548798</v>
      </c>
      <c r="N53" s="8">
        <v>0.32899999618530273</v>
      </c>
      <c r="O53" s="8">
        <v>-4.999999888241291E-3</v>
      </c>
      <c r="P53" s="8">
        <v>0.10100000351667404</v>
      </c>
      <c r="Q53" s="8">
        <v>94.670997619628906</v>
      </c>
      <c r="R53" s="8"/>
      <c r="S53" s="8">
        <v>1.8042000532150269</v>
      </c>
      <c r="T53" s="8">
        <v>3.5000001080334187E-3</v>
      </c>
      <c r="U53" s="8">
        <v>1.6599999740719795E-2</v>
      </c>
      <c r="V53" s="8">
        <v>2.7005000114440918</v>
      </c>
      <c r="W53" s="8">
        <v>5.5517997741699219</v>
      </c>
      <c r="X53" s="8">
        <v>2.9400999546051025</v>
      </c>
      <c r="Y53" s="8">
        <v>2.111299991607666</v>
      </c>
      <c r="Z53" s="37">
        <v>0.41780000925064087</v>
      </c>
      <c r="AA53" s="8">
        <v>2.4900000542402267E-2</v>
      </c>
      <c r="AB53" s="8">
        <v>1.9700000062584877E-2</v>
      </c>
      <c r="AC53" s="8">
        <v>-2.4000001139938831E-3</v>
      </c>
      <c r="AD53" s="8">
        <v>2.6100000366568565E-2</v>
      </c>
      <c r="AE53">
        <v>22</v>
      </c>
      <c r="AG53" s="8">
        <v>1.8243000530637801</v>
      </c>
      <c r="AH53" s="15">
        <v>15.570699794683605</v>
      </c>
      <c r="AI53" s="8">
        <v>5.0513999462127686</v>
      </c>
      <c r="AJ53" s="19">
        <v>0.58203666031421841</v>
      </c>
      <c r="AK53" s="8">
        <v>0.41796333968578153</v>
      </c>
      <c r="AL53" s="8">
        <v>2.4482002258300781</v>
      </c>
      <c r="AM53" s="19">
        <v>0.25229978561401367</v>
      </c>
      <c r="AN53" s="8">
        <v>0.41780000925064087</v>
      </c>
    </row>
    <row r="54" spans="1:40" x14ac:dyDescent="0.2">
      <c r="A54" t="s">
        <v>1096</v>
      </c>
      <c r="B54">
        <v>15</v>
      </c>
      <c r="C54" s="36">
        <v>2E-8</v>
      </c>
      <c r="D54">
        <v>5</v>
      </c>
      <c r="E54" s="8">
        <v>36.896999359130859</v>
      </c>
      <c r="F54" s="8">
        <v>14.628999710083008</v>
      </c>
      <c r="G54" s="8">
        <v>9.5749998092651367</v>
      </c>
      <c r="H54" s="8">
        <v>1.4000000432133675E-2</v>
      </c>
      <c r="I54" s="8">
        <v>3.2999999821186066E-2</v>
      </c>
      <c r="J54" s="8">
        <v>17.191999435424805</v>
      </c>
      <c r="K54" s="8">
        <v>12.730999946594238</v>
      </c>
      <c r="L54" s="8">
        <v>3.8919999599456787</v>
      </c>
      <c r="M54" s="8">
        <v>0.20800000429153442</v>
      </c>
      <c r="N54" s="8">
        <v>0.3190000057220459</v>
      </c>
      <c r="O54" s="8">
        <v>-2.8000000864267349E-2</v>
      </c>
      <c r="P54" s="8">
        <v>0.10599999874830246</v>
      </c>
      <c r="Q54" s="8">
        <v>95.556007385253906</v>
      </c>
      <c r="R54" s="8"/>
      <c r="S54" s="8">
        <v>1.8493000268936157</v>
      </c>
      <c r="T54" s="8">
        <v>2.3000000510364771E-3</v>
      </c>
      <c r="U54" s="8">
        <v>9.6000004559755325E-3</v>
      </c>
      <c r="V54" s="8">
        <v>2.6103999614715576</v>
      </c>
      <c r="W54" s="8">
        <v>5.5857000350952148</v>
      </c>
      <c r="X54" s="8">
        <v>2.8729000091552734</v>
      </c>
      <c r="Y54" s="8">
        <v>2.1767001152038574</v>
      </c>
      <c r="Z54" s="37">
        <v>0.44310000538825989</v>
      </c>
      <c r="AA54" s="8">
        <v>2.6599999517202377E-2</v>
      </c>
      <c r="AB54" s="8">
        <v>1.8899999558925629E-2</v>
      </c>
      <c r="AC54" s="8">
        <v>-1.3399999588727951E-2</v>
      </c>
      <c r="AD54" s="8">
        <v>2.7200000360608101E-2</v>
      </c>
      <c r="AE54">
        <v>22</v>
      </c>
      <c r="AG54" s="8">
        <v>1.8612000274006277</v>
      </c>
      <c r="AH54" s="15">
        <v>15.576600153231993</v>
      </c>
      <c r="AI54" s="8">
        <v>5.0496001243591309</v>
      </c>
      <c r="AJ54" s="19">
        <v>0.56893614116026403</v>
      </c>
      <c r="AK54" s="8">
        <v>0.43106385883973591</v>
      </c>
      <c r="AL54" s="8">
        <v>2.4142999649047852</v>
      </c>
      <c r="AM54" s="19">
        <v>0.19609999656677246</v>
      </c>
      <c r="AN54" s="8">
        <v>0.44310000538825989</v>
      </c>
    </row>
    <row r="55" spans="1:40" x14ac:dyDescent="0.2">
      <c r="A55" t="s">
        <v>1097</v>
      </c>
      <c r="B55">
        <v>15</v>
      </c>
      <c r="C55" s="36">
        <v>2E-8</v>
      </c>
      <c r="D55">
        <v>5</v>
      </c>
      <c r="E55" s="8">
        <v>36.561000823974609</v>
      </c>
      <c r="F55" s="8">
        <v>14.392000198364258</v>
      </c>
      <c r="G55" s="8">
        <v>9.4890003204345703</v>
      </c>
      <c r="H55" s="8">
        <v>9.9999997764825821E-3</v>
      </c>
      <c r="I55" s="8">
        <v>4.6999998390674591E-2</v>
      </c>
      <c r="J55" s="8">
        <v>17.52400016784668</v>
      </c>
      <c r="K55" s="8">
        <v>12.701000213623047</v>
      </c>
      <c r="L55" s="8">
        <v>3.940000057220459</v>
      </c>
      <c r="M55" s="8">
        <v>0.22599999606609344</v>
      </c>
      <c r="N55" s="8">
        <v>0.42599999904632568</v>
      </c>
      <c r="O55" s="8">
        <v>-1.7000000923871994E-2</v>
      </c>
      <c r="P55" s="8">
        <v>0.10700000077486038</v>
      </c>
      <c r="Q55" s="8">
        <v>95.389007568359375</v>
      </c>
      <c r="R55" s="8"/>
      <c r="S55" s="8">
        <v>1.8423999547958374</v>
      </c>
      <c r="T55" s="8">
        <v>1.7000000225380063E-3</v>
      </c>
      <c r="U55" s="8">
        <v>1.3700000010430813E-2</v>
      </c>
      <c r="V55" s="8">
        <v>2.581899881362915</v>
      </c>
      <c r="W55" s="8">
        <v>5.5644001960754395</v>
      </c>
      <c r="X55" s="8">
        <v>2.8815000057220459</v>
      </c>
      <c r="Y55" s="8">
        <v>2.2304999828338623</v>
      </c>
      <c r="Z55" s="37">
        <v>0.45100000500679016</v>
      </c>
      <c r="AA55" s="8">
        <v>2.9100000858306885E-2</v>
      </c>
      <c r="AB55" s="8">
        <v>2.5399999693036079E-2</v>
      </c>
      <c r="AC55" s="8">
        <v>-8.2999998703598976E-3</v>
      </c>
      <c r="AD55" s="8">
        <v>2.759999968111515E-2</v>
      </c>
      <c r="AE55">
        <v>22</v>
      </c>
      <c r="AG55" s="8">
        <v>1.8577999548288062</v>
      </c>
      <c r="AH55" s="15">
        <v>15.596200026688166</v>
      </c>
      <c r="AI55" s="8">
        <v>5.1119999885559082</v>
      </c>
      <c r="AJ55" s="19">
        <v>0.56367371130140442</v>
      </c>
      <c r="AK55" s="8">
        <v>0.43632628869859552</v>
      </c>
      <c r="AL55" s="8">
        <v>2.4355998039245605</v>
      </c>
      <c r="AM55" s="19">
        <v>0.14630007743835449</v>
      </c>
      <c r="AN55" s="8">
        <v>0.45100000500679016</v>
      </c>
    </row>
    <row r="56" spans="1:40" x14ac:dyDescent="0.2">
      <c r="A56" t="s">
        <v>1098</v>
      </c>
      <c r="B56">
        <v>15</v>
      </c>
      <c r="C56" s="36">
        <v>2E-8</v>
      </c>
      <c r="D56">
        <v>5</v>
      </c>
      <c r="E56" s="8">
        <v>36.581001281738281</v>
      </c>
      <c r="F56" s="8">
        <v>14.46399974822998</v>
      </c>
      <c r="G56" s="8">
        <v>9.7270002365112305</v>
      </c>
      <c r="H56" s="8">
        <v>2.0000000949949026E-3</v>
      </c>
      <c r="I56" s="8">
        <v>4.6999998390674591E-2</v>
      </c>
      <c r="J56" s="8">
        <v>17.12700080871582</v>
      </c>
      <c r="K56" s="8">
        <v>12.876999855041504</v>
      </c>
      <c r="L56" s="8">
        <v>4.1079998016357422</v>
      </c>
      <c r="M56" s="8">
        <v>0.20499999821186066</v>
      </c>
      <c r="N56" s="8">
        <v>0.40400001406669617</v>
      </c>
      <c r="O56" s="8">
        <v>9.7000002861022949E-2</v>
      </c>
      <c r="P56" s="8">
        <v>9.2000000178813934E-2</v>
      </c>
      <c r="Q56" s="8">
        <v>95.66900634765625</v>
      </c>
      <c r="R56" s="8"/>
      <c r="S56" s="8">
        <v>1.882599949836731</v>
      </c>
      <c r="T56" s="8">
        <v>3.0000001424923539E-4</v>
      </c>
      <c r="U56" s="8">
        <v>1.3899999670684338E-2</v>
      </c>
      <c r="V56" s="8">
        <v>2.586400032043457</v>
      </c>
      <c r="W56" s="8">
        <v>5.5494999885559082</v>
      </c>
      <c r="X56" s="8">
        <v>2.9119999408721924</v>
      </c>
      <c r="Y56" s="8">
        <v>2.1730000972747803</v>
      </c>
      <c r="Z56" s="37">
        <v>0.46869999170303345</v>
      </c>
      <c r="AA56" s="8">
        <v>2.630000002682209E-2</v>
      </c>
      <c r="AB56" s="8">
        <v>2.4000000208616257E-2</v>
      </c>
      <c r="AC56" s="8">
        <v>4.6199999749660492E-2</v>
      </c>
      <c r="AD56" s="8">
        <v>2.3600000888109207E-2</v>
      </c>
      <c r="AE56">
        <v>22</v>
      </c>
      <c r="AG56" s="8">
        <v>1.8967999495216645</v>
      </c>
      <c r="AH56" s="15">
        <v>15.612699999997858</v>
      </c>
      <c r="AI56" s="8">
        <v>5.0850000381469727</v>
      </c>
      <c r="AJ56" s="19">
        <v>0.57266468417438909</v>
      </c>
      <c r="AK56" s="8">
        <v>0.42733531582561096</v>
      </c>
      <c r="AL56" s="8">
        <v>2.4505000114440918</v>
      </c>
      <c r="AM56" s="19">
        <v>0.13590002059936523</v>
      </c>
      <c r="AN56" s="8">
        <v>0.46869999170303345</v>
      </c>
    </row>
    <row r="57" spans="1:40" x14ac:dyDescent="0.2">
      <c r="A57" t="s">
        <v>1099</v>
      </c>
      <c r="B57">
        <v>15</v>
      </c>
      <c r="C57" s="36">
        <v>2E-8</v>
      </c>
      <c r="D57">
        <v>5</v>
      </c>
      <c r="E57" s="8">
        <v>36.518001556396484</v>
      </c>
      <c r="F57" s="8">
        <v>14.581000328063965</v>
      </c>
      <c r="G57" s="8">
        <v>9.5600004196166992</v>
      </c>
      <c r="H57" s="8">
        <v>-1.0000000474974513E-3</v>
      </c>
      <c r="I57" s="8">
        <v>2.7000000700354576E-2</v>
      </c>
      <c r="J57" s="8">
        <v>16.520999908447266</v>
      </c>
      <c r="K57" s="8">
        <v>12.25</v>
      </c>
      <c r="L57" s="8">
        <v>4.3829998970031738</v>
      </c>
      <c r="M57" s="8">
        <v>0.22900000214576721</v>
      </c>
      <c r="N57" s="8">
        <v>0.29899999499320984</v>
      </c>
      <c r="O57" s="8">
        <v>-7.4000000953674316E-2</v>
      </c>
      <c r="P57" s="8">
        <v>0.10199999809265137</v>
      </c>
      <c r="Q57" s="8">
        <v>94.402999877929688</v>
      </c>
      <c r="R57" s="8"/>
      <c r="S57" s="8">
        <v>1.8645000457763672</v>
      </c>
      <c r="T57" s="8">
        <v>-9.9999997473787516E-5</v>
      </c>
      <c r="U57" s="8">
        <v>8.1000002101063728E-3</v>
      </c>
      <c r="V57" s="8">
        <v>2.6270999908447266</v>
      </c>
      <c r="W57" s="8">
        <v>5.5820999145507812</v>
      </c>
      <c r="X57" s="8">
        <v>2.7913999557495117</v>
      </c>
      <c r="Y57" s="8">
        <v>2.1120998859405518</v>
      </c>
      <c r="Z57" s="37">
        <v>0.50389999151229858</v>
      </c>
      <c r="AA57" s="8">
        <v>2.9600000008940697E-2</v>
      </c>
      <c r="AB57" s="8">
        <v>1.7899999395012856E-2</v>
      </c>
      <c r="AC57" s="8">
        <v>-3.5799998790025711E-2</v>
      </c>
      <c r="AD57" s="8">
        <v>2.6399999856948853E-2</v>
      </c>
      <c r="AE57">
        <v>22</v>
      </c>
      <c r="AG57" s="8">
        <v>1.8725000459889998</v>
      </c>
      <c r="AH57" s="15">
        <v>15.51869978459581</v>
      </c>
      <c r="AI57" s="8">
        <v>4.9034998416900635</v>
      </c>
      <c r="AJ57" s="19">
        <v>0.5692668595635999</v>
      </c>
      <c r="AK57" s="8">
        <v>0.4307331404364001</v>
      </c>
      <c r="AL57" s="8">
        <v>2.4179000854492188</v>
      </c>
      <c r="AM57" s="19">
        <v>0.20919990539550781</v>
      </c>
      <c r="AN57" s="8">
        <v>0.50389999151229858</v>
      </c>
    </row>
    <row r="58" spans="1:40" x14ac:dyDescent="0.2">
      <c r="A58" t="s">
        <v>1100</v>
      </c>
      <c r="B58">
        <v>15</v>
      </c>
      <c r="C58" s="36">
        <v>2E-8</v>
      </c>
      <c r="D58">
        <v>5</v>
      </c>
      <c r="E58" s="8">
        <v>36.605998992919922</v>
      </c>
      <c r="F58" s="8">
        <v>14.329000473022461</v>
      </c>
      <c r="G58" s="8">
        <v>9.5530004501342773</v>
      </c>
      <c r="H58" s="8">
        <v>-8.999999612569809E-3</v>
      </c>
      <c r="I58" s="8">
        <v>6.0000000521540642E-3</v>
      </c>
      <c r="J58" s="8">
        <v>16.745000839233398</v>
      </c>
      <c r="K58" s="8">
        <v>12.378000259399414</v>
      </c>
      <c r="L58" s="8">
        <v>4.3340001106262207</v>
      </c>
      <c r="M58" s="8">
        <v>0.24799999594688416</v>
      </c>
      <c r="N58" s="8">
        <v>0.45800000429153442</v>
      </c>
      <c r="O58" s="8">
        <v>8.0000003799796104E-3</v>
      </c>
      <c r="P58" s="8">
        <v>9.7999997437000275E-2</v>
      </c>
      <c r="Q58" s="8">
        <v>94.728996276855469</v>
      </c>
      <c r="R58" s="8"/>
      <c r="S58" s="8">
        <v>1.8619999885559082</v>
      </c>
      <c r="T58" s="8">
        <v>-1.39999995008111E-3</v>
      </c>
      <c r="U58" s="8">
        <v>1.7000000225380063E-3</v>
      </c>
      <c r="V58" s="8">
        <v>2.5803000926971436</v>
      </c>
      <c r="W58" s="8">
        <v>5.5925002098083496</v>
      </c>
      <c r="X58" s="8">
        <v>2.8190999031066895</v>
      </c>
      <c r="Y58" s="8">
        <v>2.1394999027252197</v>
      </c>
      <c r="Z58" s="37">
        <v>0.49799999594688416</v>
      </c>
      <c r="AA58" s="8">
        <v>3.2099999487400055E-2</v>
      </c>
      <c r="AB58" s="8">
        <v>2.7400000020861626E-2</v>
      </c>
      <c r="AC58" s="8">
        <v>4.0000001899898052E-3</v>
      </c>
      <c r="AD58" s="8">
        <v>2.5499999523162842E-2</v>
      </c>
      <c r="AE58">
        <v>22</v>
      </c>
      <c r="AG58" s="8">
        <v>1.8622999886283651</v>
      </c>
      <c r="AH58" s="15">
        <v>15.523800092400052</v>
      </c>
      <c r="AI58" s="8">
        <v>4.9585998058319092</v>
      </c>
      <c r="AJ58" s="19">
        <v>0.56852740965122639</v>
      </c>
      <c r="AK58" s="8">
        <v>0.43147259034877361</v>
      </c>
      <c r="AL58" s="8">
        <v>2.4074997901916504</v>
      </c>
      <c r="AM58" s="19">
        <v>0.17280030250549316</v>
      </c>
      <c r="AN58" s="8">
        <v>0.49799999594688416</v>
      </c>
    </row>
    <row r="59" spans="1:40" x14ac:dyDescent="0.2">
      <c r="A59" t="s">
        <v>1101</v>
      </c>
      <c r="B59">
        <v>15</v>
      </c>
      <c r="C59" s="36">
        <v>2E-8</v>
      </c>
      <c r="D59">
        <v>5</v>
      </c>
      <c r="E59" s="8">
        <v>36.486000061035156</v>
      </c>
      <c r="F59" s="8">
        <v>14.229000091552734</v>
      </c>
      <c r="G59" s="8">
        <v>9.5530004501342773</v>
      </c>
      <c r="H59" s="8">
        <v>-4.999999888241291E-3</v>
      </c>
      <c r="I59" s="8">
        <v>2.3000000044703484E-2</v>
      </c>
      <c r="J59" s="8">
        <v>16.759000778198242</v>
      </c>
      <c r="K59" s="8">
        <v>12.321000099182129</v>
      </c>
      <c r="L59" s="8">
        <v>4.445000171661377</v>
      </c>
      <c r="M59" s="8">
        <v>0.22599999606609344</v>
      </c>
      <c r="N59" s="8">
        <v>0.30700001120567322</v>
      </c>
      <c r="O59" s="8">
        <v>3.5999998450279236E-2</v>
      </c>
      <c r="P59" s="8">
        <v>9.3000002205371857E-2</v>
      </c>
      <c r="Q59" s="8">
        <v>94.436996459960938</v>
      </c>
      <c r="R59" s="8"/>
      <c r="S59" s="8">
        <v>1.8668999671936035</v>
      </c>
      <c r="T59" s="8">
        <v>-8.9999998454004526E-4</v>
      </c>
      <c r="U59" s="8">
        <v>6.8000000901520252E-3</v>
      </c>
      <c r="V59" s="8">
        <v>2.5692000389099121</v>
      </c>
      <c r="W59" s="8">
        <v>5.5890002250671387</v>
      </c>
      <c r="X59" s="8">
        <v>2.8134000301361084</v>
      </c>
      <c r="Y59" s="8">
        <v>2.1470000743865967</v>
      </c>
      <c r="Z59" s="37">
        <v>0.51200002431869507</v>
      </c>
      <c r="AA59" s="8">
        <v>2.930000051856041E-2</v>
      </c>
      <c r="AB59" s="8">
        <v>1.8400000408291817E-2</v>
      </c>
      <c r="AC59" s="8">
        <v>1.7200000584125519E-2</v>
      </c>
      <c r="AD59" s="8">
        <v>2.4000000208616257E-2</v>
      </c>
      <c r="AE59">
        <v>22</v>
      </c>
      <c r="AG59" s="8">
        <v>1.8727999672992155</v>
      </c>
      <c r="AH59" s="15">
        <v>15.532700360636227</v>
      </c>
      <c r="AI59" s="8">
        <v>4.9604001045227051</v>
      </c>
      <c r="AJ59" s="19">
        <v>0.56717199638209759</v>
      </c>
      <c r="AK59" s="8">
        <v>0.43282800361790236</v>
      </c>
      <c r="AL59" s="8">
        <v>2.4109997749328613</v>
      </c>
      <c r="AM59" s="19">
        <v>0.15820026397705078</v>
      </c>
      <c r="AN59" s="8">
        <v>0.51200002431869507</v>
      </c>
    </row>
    <row r="60" spans="1:40" x14ac:dyDescent="0.2">
      <c r="A60" t="s">
        <v>1102</v>
      </c>
      <c r="B60">
        <v>15</v>
      </c>
      <c r="C60" s="36">
        <v>2E-8</v>
      </c>
      <c r="D60">
        <v>5</v>
      </c>
      <c r="E60" s="8">
        <v>36.862998962402344</v>
      </c>
      <c r="F60" s="8">
        <v>14.479999542236328</v>
      </c>
      <c r="G60" s="8">
        <v>9.6389999389648438</v>
      </c>
      <c r="H60" s="8">
        <v>-9.9999997764825821E-3</v>
      </c>
      <c r="I60" s="8">
        <v>4.5000001788139343E-2</v>
      </c>
      <c r="J60" s="8">
        <v>16.576999664306641</v>
      </c>
      <c r="K60" s="8">
        <v>12.48799991607666</v>
      </c>
      <c r="L60" s="8">
        <v>4.374000072479248</v>
      </c>
      <c r="M60" s="8">
        <v>0.21199999749660492</v>
      </c>
      <c r="N60" s="8">
        <v>0.3449999988079071</v>
      </c>
      <c r="O60" s="8">
        <v>-1.9999999552965164E-2</v>
      </c>
      <c r="P60" s="8">
        <v>8.6999997496604919E-2</v>
      </c>
      <c r="Q60" s="8">
        <v>95.0679931640625</v>
      </c>
      <c r="R60" s="8"/>
      <c r="S60" s="8">
        <v>1.8673000335693359</v>
      </c>
      <c r="T60" s="8">
        <v>-1.7000000225380063E-3</v>
      </c>
      <c r="U60" s="8">
        <v>1.3299999758601189E-2</v>
      </c>
      <c r="V60" s="8">
        <v>2.5915999412536621</v>
      </c>
      <c r="W60" s="8">
        <v>5.597599983215332</v>
      </c>
      <c r="X60" s="8">
        <v>2.82669997215271</v>
      </c>
      <c r="Y60" s="8">
        <v>2.1052000522613525</v>
      </c>
      <c r="Z60" s="37">
        <v>0.49950000643730164</v>
      </c>
      <c r="AA60" s="8">
        <v>2.7200000360608101E-2</v>
      </c>
      <c r="AB60" s="8">
        <v>2.0500000566244125E-2</v>
      </c>
      <c r="AC60" s="8">
        <v>-9.4999996945261955E-3</v>
      </c>
      <c r="AD60" s="8">
        <v>2.2299999371170998E-2</v>
      </c>
      <c r="AE60">
        <v>22</v>
      </c>
      <c r="AG60" s="8">
        <v>1.8789000333053991</v>
      </c>
      <c r="AH60" s="15">
        <v>15.526699988986365</v>
      </c>
      <c r="AI60" s="8">
        <v>4.9319000244140625</v>
      </c>
      <c r="AJ60" s="19">
        <v>0.57314624346801069</v>
      </c>
      <c r="AK60" s="8">
        <v>0.42685375653198937</v>
      </c>
      <c r="AL60" s="8">
        <v>2.402400016784668</v>
      </c>
      <c r="AM60" s="19">
        <v>0.18919992446899414</v>
      </c>
      <c r="AN60" s="8">
        <v>0.49950000643730164</v>
      </c>
    </row>
    <row r="61" spans="1:40" x14ac:dyDescent="0.2">
      <c r="A61" t="s">
        <v>1103</v>
      </c>
      <c r="B61">
        <v>15</v>
      </c>
      <c r="C61" s="36">
        <v>2E-8</v>
      </c>
      <c r="D61">
        <v>5</v>
      </c>
      <c r="E61" s="8">
        <v>36.145000457763672</v>
      </c>
      <c r="F61" s="8">
        <v>14.581000328063965</v>
      </c>
      <c r="G61" s="8">
        <v>9.4940004348754883</v>
      </c>
      <c r="H61" s="8">
        <v>-1.0000000474974513E-3</v>
      </c>
      <c r="I61" s="8">
        <v>-1.3000000268220901E-2</v>
      </c>
      <c r="J61" s="8">
        <v>16.684999465942383</v>
      </c>
      <c r="K61" s="8">
        <v>11.975000381469727</v>
      </c>
      <c r="L61" s="8">
        <v>4.2439999580383301</v>
      </c>
      <c r="M61" s="8">
        <v>0.2199999988079071</v>
      </c>
      <c r="N61" s="8">
        <v>0.32800000905990601</v>
      </c>
      <c r="O61" s="8">
        <v>-8.9000001549720764E-2</v>
      </c>
      <c r="P61" s="8">
        <v>8.9000001549720764E-2</v>
      </c>
      <c r="Q61" s="8">
        <v>93.675003051757812</v>
      </c>
      <c r="R61" s="8"/>
      <c r="S61" s="8">
        <v>1.868399977684021</v>
      </c>
      <c r="T61" s="8">
        <v>-1.9999999494757503E-4</v>
      </c>
      <c r="U61" s="8">
        <v>-3.8999998942017555E-3</v>
      </c>
      <c r="V61" s="8">
        <v>2.6512999534606934</v>
      </c>
      <c r="W61" s="8">
        <v>5.5756998062133789</v>
      </c>
      <c r="X61" s="8">
        <v>2.7537000179290771</v>
      </c>
      <c r="Y61" s="8">
        <v>2.1526000499725342</v>
      </c>
      <c r="Z61" s="37">
        <v>0.49239999055862427</v>
      </c>
      <c r="AA61" s="8">
        <v>2.8699999675154686E-2</v>
      </c>
      <c r="AB61" s="8">
        <v>1.9799999892711639E-2</v>
      </c>
      <c r="AC61" s="8">
        <v>-4.3600000441074371E-2</v>
      </c>
      <c r="AD61" s="8">
        <v>2.3399999365210533E-2</v>
      </c>
      <c r="AE61">
        <v>22</v>
      </c>
      <c r="AG61" s="8">
        <v>1.8642999777948717</v>
      </c>
      <c r="AH61" s="15">
        <v>15.518699795604334</v>
      </c>
      <c r="AI61" s="8">
        <v>4.9063000679016113</v>
      </c>
      <c r="AJ61" s="19">
        <v>0.56125797032769231</v>
      </c>
      <c r="AK61" s="8">
        <v>0.43874202967230774</v>
      </c>
      <c r="AL61" s="8">
        <v>2.4243001937866211</v>
      </c>
      <c r="AM61" s="19">
        <v>0.22699975967407227</v>
      </c>
      <c r="AN61" s="8">
        <v>0.49239999055862427</v>
      </c>
    </row>
    <row r="62" spans="1:40" x14ac:dyDescent="0.2">
      <c r="A62" t="s">
        <v>1104</v>
      </c>
      <c r="B62">
        <v>15</v>
      </c>
      <c r="C62" s="36">
        <v>2E-8</v>
      </c>
      <c r="D62">
        <v>5</v>
      </c>
      <c r="E62" s="8">
        <v>36.080001831054688</v>
      </c>
      <c r="F62" s="8">
        <v>14.357999801635742</v>
      </c>
      <c r="G62" s="8">
        <v>9.3000001907348633</v>
      </c>
      <c r="H62" s="8">
        <v>-3.0000000260770321E-3</v>
      </c>
      <c r="I62" s="8">
        <v>-4.999999888241291E-3</v>
      </c>
      <c r="J62" s="8">
        <v>16.681999206542969</v>
      </c>
      <c r="K62" s="8">
        <v>12.092000007629395</v>
      </c>
      <c r="L62" s="8">
        <v>4.1020002365112305</v>
      </c>
      <c r="M62" s="8">
        <v>0.25099998712539673</v>
      </c>
      <c r="N62" s="8">
        <v>0.37200000882148743</v>
      </c>
      <c r="O62" s="8">
        <v>-3.5999998450279236E-2</v>
      </c>
      <c r="P62" s="8">
        <v>8.5000000894069672E-2</v>
      </c>
      <c r="Q62" s="8">
        <v>93.274002075195312</v>
      </c>
      <c r="R62" s="8"/>
      <c r="S62" s="8">
        <v>1.8386000394821167</v>
      </c>
      <c r="T62" s="8">
        <v>-5.0000002374872565E-4</v>
      </c>
      <c r="U62" s="8">
        <v>-1.500000013038516E-3</v>
      </c>
      <c r="V62" s="8">
        <v>2.6224000453948975</v>
      </c>
      <c r="W62" s="8">
        <v>5.5908999443054199</v>
      </c>
      <c r="X62" s="8">
        <v>2.793100118637085</v>
      </c>
      <c r="Y62" s="8">
        <v>2.1619000434875488</v>
      </c>
      <c r="Z62" s="37">
        <v>0.4779999852180481</v>
      </c>
      <c r="AA62" s="8">
        <v>3.2999999821186066E-2</v>
      </c>
      <c r="AB62" s="8">
        <v>2.2600000724196434E-2</v>
      </c>
      <c r="AC62" s="8">
        <v>-1.7500000074505806E-2</v>
      </c>
      <c r="AD62" s="8">
        <v>2.2299999371170998E-2</v>
      </c>
      <c r="AE62">
        <v>22</v>
      </c>
      <c r="AG62" s="8">
        <v>1.8366000394453295</v>
      </c>
      <c r="AH62" s="15">
        <v>15.515900176309515</v>
      </c>
      <c r="AI62" s="8">
        <v>4.9550001621246338</v>
      </c>
      <c r="AJ62" s="19">
        <v>0.56369324465156889</v>
      </c>
      <c r="AK62" s="8">
        <v>0.43630675534843105</v>
      </c>
      <c r="AL62" s="8">
        <v>2.4091000556945801</v>
      </c>
      <c r="AM62" s="19">
        <v>0.21329998970031738</v>
      </c>
      <c r="AN62" s="8">
        <v>0.4779999852180481</v>
      </c>
    </row>
    <row r="63" spans="1:40" x14ac:dyDescent="0.2">
      <c r="A63" t="s">
        <v>1105</v>
      </c>
      <c r="B63">
        <v>15</v>
      </c>
      <c r="C63" s="36">
        <v>2E-8</v>
      </c>
      <c r="D63">
        <v>5</v>
      </c>
      <c r="E63" s="8">
        <v>36.580001831054688</v>
      </c>
      <c r="F63" s="8">
        <v>14.430999755859375</v>
      </c>
      <c r="G63" s="8">
        <v>9.5399999618530273</v>
      </c>
      <c r="H63" s="8">
        <v>-4.999999888241291E-3</v>
      </c>
      <c r="I63" s="8">
        <v>7.0000002160668373E-3</v>
      </c>
      <c r="J63" s="8">
        <v>16.521999359130859</v>
      </c>
      <c r="K63" s="8">
        <v>12.652999877929688</v>
      </c>
      <c r="L63" s="8">
        <v>4.070000171661377</v>
      </c>
      <c r="M63" s="8">
        <v>0.20900000631809235</v>
      </c>
      <c r="N63" s="8">
        <v>0.289000004529953</v>
      </c>
      <c r="O63" s="8">
        <v>-1.7000000923871994E-2</v>
      </c>
      <c r="P63" s="8">
        <v>0.10000000149011612</v>
      </c>
      <c r="Q63" s="8">
        <v>94.362998962402344</v>
      </c>
      <c r="R63" s="8"/>
      <c r="S63" s="8">
        <v>1.8614000082015991</v>
      </c>
      <c r="T63" s="8">
        <v>-8.9999998454004526E-4</v>
      </c>
      <c r="U63" s="8">
        <v>2.0000000949949026E-3</v>
      </c>
      <c r="V63" s="8">
        <v>2.6013000011444092</v>
      </c>
      <c r="W63" s="8">
        <v>5.5942997932434082</v>
      </c>
      <c r="X63" s="8">
        <v>2.8845999240875244</v>
      </c>
      <c r="Y63" s="8">
        <v>2.1131999492645264</v>
      </c>
      <c r="Z63" s="37">
        <v>0.46810001134872437</v>
      </c>
      <c r="AA63" s="8">
        <v>2.7100000530481339E-2</v>
      </c>
      <c r="AB63" s="8">
        <v>1.7300000414252281E-2</v>
      </c>
      <c r="AC63" s="8">
        <v>-8.39999970048666E-3</v>
      </c>
      <c r="AD63" s="8">
        <v>2.5800000876188278E-2</v>
      </c>
      <c r="AE63">
        <v>22</v>
      </c>
      <c r="AG63" s="8">
        <v>1.862500008312054</v>
      </c>
      <c r="AH63" s="15">
        <v>15.551099687931128</v>
      </c>
      <c r="AI63" s="8">
        <v>4.9977998733520508</v>
      </c>
      <c r="AJ63" s="19">
        <v>0.5771739559777147</v>
      </c>
      <c r="AK63" s="8">
        <v>0.42282604402228535</v>
      </c>
      <c r="AL63" s="8">
        <v>2.4057002067565918</v>
      </c>
      <c r="AM63" s="19">
        <v>0.19559979438781738</v>
      </c>
      <c r="AN63" s="8">
        <v>0.46810001134872437</v>
      </c>
    </row>
    <row r="64" spans="1:40" x14ac:dyDescent="0.2">
      <c r="A64" t="s">
        <v>1106</v>
      </c>
      <c r="B64">
        <v>15</v>
      </c>
      <c r="C64" s="36">
        <v>2E-8</v>
      </c>
      <c r="D64">
        <v>5</v>
      </c>
      <c r="E64" s="8">
        <v>36.228000640869141</v>
      </c>
      <c r="F64" s="8">
        <v>14.416000366210938</v>
      </c>
      <c r="G64" s="8">
        <v>9.3909997940063477</v>
      </c>
      <c r="H64" s="8">
        <v>-3.0000000260770321E-3</v>
      </c>
      <c r="I64" s="8">
        <v>2.8000000864267349E-2</v>
      </c>
      <c r="J64" s="8">
        <v>16.465000152587891</v>
      </c>
      <c r="K64" s="8">
        <v>12.340999603271484</v>
      </c>
      <c r="L64" s="8">
        <v>4.1220002174377441</v>
      </c>
      <c r="M64" s="8">
        <v>0.20399999618530273</v>
      </c>
      <c r="N64" s="8">
        <v>0.34799998998641968</v>
      </c>
      <c r="O64" s="8">
        <v>-5.2000001072883606E-2</v>
      </c>
      <c r="P64" s="8">
        <v>9.7999997437000275E-2</v>
      </c>
      <c r="Q64" s="8">
        <v>93.586013793945312</v>
      </c>
      <c r="R64" s="8"/>
      <c r="S64" s="8">
        <v>1.8480000495910645</v>
      </c>
      <c r="T64" s="8">
        <v>-5.0000002374872565E-4</v>
      </c>
      <c r="U64" s="8">
        <v>8.2999998703598976E-3</v>
      </c>
      <c r="V64" s="8">
        <v>2.6208999156951904</v>
      </c>
      <c r="W64" s="8">
        <v>5.5878000259399414</v>
      </c>
      <c r="X64" s="8">
        <v>2.837399959564209</v>
      </c>
      <c r="Y64" s="8">
        <v>2.1238999366760254</v>
      </c>
      <c r="Z64" s="37">
        <v>0.47819998860359192</v>
      </c>
      <c r="AA64" s="8">
        <v>2.669999934732914E-2</v>
      </c>
      <c r="AB64" s="8">
        <v>2.0999999716877937E-2</v>
      </c>
      <c r="AC64" s="8">
        <v>-2.5599999353289604E-2</v>
      </c>
      <c r="AD64" s="8">
        <v>2.5699999183416367E-2</v>
      </c>
      <c r="AE64">
        <v>22</v>
      </c>
      <c r="AG64" s="8">
        <v>1.8558000494376756</v>
      </c>
      <c r="AH64" s="15">
        <v>15.530699875263963</v>
      </c>
      <c r="AI64" s="8">
        <v>4.9612998962402344</v>
      </c>
      <c r="AJ64" s="19">
        <v>0.57190656055975242</v>
      </c>
      <c r="AK64" s="8">
        <v>0.42809343944024758</v>
      </c>
      <c r="AL64" s="8">
        <v>2.4121999740600586</v>
      </c>
      <c r="AM64" s="19">
        <v>0.20869994163513184</v>
      </c>
      <c r="AN64" s="8">
        <v>0.47819998860359192</v>
      </c>
    </row>
    <row r="65" spans="1:40" x14ac:dyDescent="0.2">
      <c r="A65" t="s">
        <v>1107</v>
      </c>
      <c r="B65">
        <v>15</v>
      </c>
      <c r="C65" s="36">
        <v>2E-8</v>
      </c>
      <c r="D65">
        <v>5</v>
      </c>
      <c r="E65" s="8">
        <v>36.595001220703125</v>
      </c>
      <c r="F65" s="8">
        <v>14.522000312805176</v>
      </c>
      <c r="G65" s="8">
        <v>9.6239995956420898</v>
      </c>
      <c r="H65" s="8">
        <v>-4.999999888241291E-3</v>
      </c>
      <c r="I65" s="8">
        <v>5.299999937415123E-2</v>
      </c>
      <c r="J65" s="8">
        <v>16.674999237060547</v>
      </c>
      <c r="K65" s="8">
        <v>12.345000267028809</v>
      </c>
      <c r="L65" s="8">
        <v>4.1729998588562012</v>
      </c>
      <c r="M65" s="8">
        <v>0.21699999272823334</v>
      </c>
      <c r="N65" s="8">
        <v>0.41100001335144043</v>
      </c>
      <c r="O65" s="8">
        <v>-2.8000000864267349E-2</v>
      </c>
      <c r="P65" s="8">
        <v>9.4999998807907104E-2</v>
      </c>
      <c r="Q65" s="8">
        <v>94.667999267578125</v>
      </c>
      <c r="R65" s="8"/>
      <c r="S65" s="8">
        <v>1.8755999803543091</v>
      </c>
      <c r="T65" s="8">
        <v>-8.9999998454004526E-4</v>
      </c>
      <c r="U65" s="8">
        <v>1.5599999576807022E-2</v>
      </c>
      <c r="V65" s="8">
        <v>2.614799976348877</v>
      </c>
      <c r="W65" s="8">
        <v>5.5900001525878906</v>
      </c>
      <c r="X65" s="8">
        <v>2.8111000061035156</v>
      </c>
      <c r="Y65" s="8">
        <v>2.1303000450134277</v>
      </c>
      <c r="Z65" s="37">
        <v>0.47949999570846558</v>
      </c>
      <c r="AA65" s="8">
        <v>2.8100000694394112E-2</v>
      </c>
      <c r="AB65" s="8">
        <v>2.4599999189376831E-2</v>
      </c>
      <c r="AC65" s="8">
        <v>-1.3299999758601189E-2</v>
      </c>
      <c r="AD65" s="8">
        <v>2.4599999189376831E-2</v>
      </c>
      <c r="AE65">
        <v>22</v>
      </c>
      <c r="AG65" s="8">
        <v>1.8902999799465761</v>
      </c>
      <c r="AH65" s="15">
        <v>15.544100156403147</v>
      </c>
      <c r="AI65" s="8">
        <v>4.9414000511169434</v>
      </c>
      <c r="AJ65" s="19">
        <v>0.56888735520778178</v>
      </c>
      <c r="AK65" s="8">
        <v>0.43111264479221822</v>
      </c>
      <c r="AL65" s="8">
        <v>2.4099998474121094</v>
      </c>
      <c r="AM65" s="19">
        <v>0.20480012893676758</v>
      </c>
      <c r="AN65" s="8">
        <v>0.47949999570846558</v>
      </c>
    </row>
    <row r="66" spans="1:40" x14ac:dyDescent="0.2">
      <c r="A66" t="s">
        <v>1108</v>
      </c>
      <c r="B66">
        <v>15</v>
      </c>
      <c r="C66" s="36">
        <v>2E-8</v>
      </c>
      <c r="D66">
        <v>5</v>
      </c>
      <c r="E66" s="8">
        <v>36.306999206542969</v>
      </c>
      <c r="F66" s="8">
        <v>14.314999580383301</v>
      </c>
      <c r="G66" s="8">
        <v>9.5790004730224609</v>
      </c>
      <c r="H66" s="8">
        <v>-8.0000003799796104E-3</v>
      </c>
      <c r="I66" s="8">
        <v>1.9999999552965164E-2</v>
      </c>
      <c r="J66" s="8">
        <v>16.718000411987305</v>
      </c>
      <c r="K66" s="8">
        <v>12.236000061035156</v>
      </c>
      <c r="L66" s="8">
        <v>4.125</v>
      </c>
      <c r="M66" s="8">
        <v>0.2199999988079071</v>
      </c>
      <c r="N66" s="8">
        <v>0.27599999308586121</v>
      </c>
      <c r="O66" s="8">
        <v>-5.4000001400709152E-2</v>
      </c>
      <c r="P66" s="8">
        <v>7.9999998211860657E-2</v>
      </c>
      <c r="Q66" s="8">
        <v>93.819000244140625</v>
      </c>
      <c r="R66" s="8"/>
      <c r="S66" s="8">
        <v>1.8832999467849731</v>
      </c>
      <c r="T66" s="8">
        <v>-1.3000000035390258E-3</v>
      </c>
      <c r="U66" s="8">
        <v>6.0000000521540642E-3</v>
      </c>
      <c r="V66" s="8">
        <v>2.600100040435791</v>
      </c>
      <c r="W66" s="8">
        <v>5.5949001312255859</v>
      </c>
      <c r="X66" s="8">
        <v>2.8106999397277832</v>
      </c>
      <c r="Y66" s="8">
        <v>2.1545000076293945</v>
      </c>
      <c r="Z66" s="37">
        <v>0.4781000018119812</v>
      </c>
      <c r="AA66" s="8">
        <v>2.8699999675154686E-2</v>
      </c>
      <c r="AB66" s="8">
        <v>1.6699999570846558E-2</v>
      </c>
      <c r="AC66" s="8">
        <v>-2.6200000196695328E-2</v>
      </c>
      <c r="AD66" s="8">
        <v>2.0899999886751175E-2</v>
      </c>
      <c r="AE66">
        <v>22</v>
      </c>
      <c r="AG66" s="8">
        <v>1.8879999468335882</v>
      </c>
      <c r="AH66" s="15">
        <v>15.555000067339279</v>
      </c>
      <c r="AI66" s="8">
        <v>4.9651999473571777</v>
      </c>
      <c r="AJ66" s="19">
        <v>0.56607991007972036</v>
      </c>
      <c r="AK66" s="8">
        <v>0.43392008992027969</v>
      </c>
      <c r="AL66" s="8">
        <v>2.4050998687744141</v>
      </c>
      <c r="AM66" s="19">
        <v>0.19500017166137695</v>
      </c>
      <c r="AN66" s="8">
        <v>0.4781000018119812</v>
      </c>
    </row>
    <row r="67" spans="1:40" x14ac:dyDescent="0.2">
      <c r="A67" t="s">
        <v>1109</v>
      </c>
      <c r="B67">
        <v>15</v>
      </c>
      <c r="C67" s="36">
        <v>2E-8</v>
      </c>
      <c r="D67">
        <v>5</v>
      </c>
      <c r="E67" s="8">
        <v>36.443000793457031</v>
      </c>
      <c r="F67" s="8">
        <v>14.302000045776367</v>
      </c>
      <c r="G67" s="8">
        <v>9.5629997253417969</v>
      </c>
      <c r="H67" s="8">
        <v>-7.0000002160668373E-3</v>
      </c>
      <c r="I67" s="8">
        <v>-8.999999612569809E-3</v>
      </c>
      <c r="J67" s="8">
        <v>17.073999404907227</v>
      </c>
      <c r="K67" s="8">
        <v>12.194999694824219</v>
      </c>
      <c r="L67" s="8">
        <v>4.3210000991821289</v>
      </c>
      <c r="M67" s="8">
        <v>0.2370000034570694</v>
      </c>
      <c r="N67" s="8">
        <v>0.36000001430511475</v>
      </c>
      <c r="O67" s="8">
        <v>0</v>
      </c>
      <c r="P67" s="8">
        <v>8.1000000238418579E-2</v>
      </c>
      <c r="Q67" s="8">
        <v>94.541999816894531</v>
      </c>
      <c r="R67" s="8"/>
      <c r="S67" s="8">
        <v>1.8696999549865723</v>
      </c>
      <c r="T67" s="8">
        <v>-1.0999999940395355E-3</v>
      </c>
      <c r="U67" s="8">
        <v>-2.4999999441206455E-3</v>
      </c>
      <c r="V67" s="8">
        <v>2.5834000110626221</v>
      </c>
      <c r="W67" s="8">
        <v>5.58489990234375</v>
      </c>
      <c r="X67" s="8">
        <v>2.7857999801635742</v>
      </c>
      <c r="Y67" s="8">
        <v>2.1882998943328857</v>
      </c>
      <c r="Z67" s="37">
        <v>0.49799999594688416</v>
      </c>
      <c r="AA67" s="8">
        <v>3.0799999833106995E-2</v>
      </c>
      <c r="AB67" s="8">
        <v>2.1600000560283661E-2</v>
      </c>
      <c r="AC67" s="8">
        <v>9.9999997473787516E-5</v>
      </c>
      <c r="AD67" s="8">
        <v>2.0999999716877937E-2</v>
      </c>
      <c r="AE67">
        <v>22</v>
      </c>
      <c r="AG67" s="8">
        <v>1.8660999550484121</v>
      </c>
      <c r="AH67" s="15">
        <v>15.537299738731235</v>
      </c>
      <c r="AI67" s="8">
        <v>4.97409987449646</v>
      </c>
      <c r="AJ67" s="19">
        <v>0.56006112672709196</v>
      </c>
      <c r="AK67" s="8">
        <v>0.43993887327290804</v>
      </c>
      <c r="AL67" s="8">
        <v>2.41510009765625</v>
      </c>
      <c r="AM67" s="19">
        <v>0.16829991340637207</v>
      </c>
      <c r="AN67" s="8">
        <v>0.49799999594688416</v>
      </c>
    </row>
    <row r="68" spans="1:40" x14ac:dyDescent="0.2">
      <c r="A68" t="s">
        <v>1110</v>
      </c>
      <c r="B68">
        <v>15</v>
      </c>
      <c r="C68" s="36">
        <v>2E-8</v>
      </c>
      <c r="D68">
        <v>5</v>
      </c>
      <c r="E68" s="8">
        <v>36.605998992919922</v>
      </c>
      <c r="F68" s="8">
        <v>14.461999893188477</v>
      </c>
      <c r="G68" s="8">
        <v>9.6040000915527344</v>
      </c>
      <c r="H68" s="8">
        <v>-1.2000000104308128E-2</v>
      </c>
      <c r="I68" s="8">
        <v>1.2000000104308128E-2</v>
      </c>
      <c r="J68" s="8">
        <v>16.51099967956543</v>
      </c>
      <c r="K68" s="8">
        <v>12.446000099182129</v>
      </c>
      <c r="L68" s="8">
        <v>4.2179999351501465</v>
      </c>
      <c r="M68" s="8">
        <v>0.210999995470047</v>
      </c>
      <c r="N68" s="8">
        <v>0.40999999642372131</v>
      </c>
      <c r="O68" s="8">
        <v>2.0999999716877937E-2</v>
      </c>
      <c r="P68" s="8">
        <v>9.0000003576278687E-2</v>
      </c>
      <c r="Q68" s="8">
        <v>94.550003051757812</v>
      </c>
      <c r="R68" s="8"/>
      <c r="S68" s="8">
        <v>1.8726999759674072</v>
      </c>
      <c r="T68" s="8">
        <v>-2.0000000949949026E-3</v>
      </c>
      <c r="U68" s="8">
        <v>3.4000000450760126E-3</v>
      </c>
      <c r="V68" s="8">
        <v>2.6052000522613525</v>
      </c>
      <c r="W68" s="8">
        <v>5.5943999290466309</v>
      </c>
      <c r="X68" s="8">
        <v>2.8354001045227051</v>
      </c>
      <c r="Y68" s="8">
        <v>2.1103000640869141</v>
      </c>
      <c r="Z68" s="37">
        <v>0.48480001091957092</v>
      </c>
      <c r="AA68" s="8">
        <v>2.7300000190734863E-2</v>
      </c>
      <c r="AB68" s="8">
        <v>2.4599999189376831E-2</v>
      </c>
      <c r="AC68" s="8">
        <v>1.0200000368058681E-2</v>
      </c>
      <c r="AD68" s="8">
        <v>2.3199999704957008E-2</v>
      </c>
      <c r="AE68">
        <v>22</v>
      </c>
      <c r="AG68" s="8">
        <v>1.8740999759174883</v>
      </c>
      <c r="AH68" s="15">
        <v>15.531500136945397</v>
      </c>
      <c r="AI68" s="8">
        <v>4.9457001686096191</v>
      </c>
      <c r="AJ68" s="19">
        <v>0.5733061058814285</v>
      </c>
      <c r="AK68" s="8">
        <v>0.4266938941185715</v>
      </c>
      <c r="AL68" s="8">
        <v>2.4056000709533691</v>
      </c>
      <c r="AM68" s="19">
        <v>0.1995999813079834</v>
      </c>
      <c r="AN68" s="8">
        <v>0.48480001091957092</v>
      </c>
    </row>
    <row r="69" spans="1:40" x14ac:dyDescent="0.2">
      <c r="A69" t="s">
        <v>1111</v>
      </c>
      <c r="B69">
        <v>15</v>
      </c>
      <c r="C69" s="36">
        <v>2E-8</v>
      </c>
      <c r="D69">
        <v>5</v>
      </c>
      <c r="E69" s="8">
        <v>36.484001159667969</v>
      </c>
      <c r="F69" s="8">
        <v>14.239999771118164</v>
      </c>
      <c r="G69" s="8">
        <v>9.4870004653930664</v>
      </c>
      <c r="H69" s="8">
        <v>-4.999999888241291E-3</v>
      </c>
      <c r="I69" s="8">
        <v>1.8999999389052391E-2</v>
      </c>
      <c r="J69" s="8">
        <v>16.863000869750977</v>
      </c>
      <c r="K69" s="8">
        <v>12.411999702453613</v>
      </c>
      <c r="L69" s="8">
        <v>4.1640000343322754</v>
      </c>
      <c r="M69" s="8">
        <v>0.23299999535083771</v>
      </c>
      <c r="N69" s="8">
        <v>0.44100001454353333</v>
      </c>
      <c r="O69" s="8">
        <v>-5.0999999046325684E-2</v>
      </c>
      <c r="P69" s="8">
        <v>9.3999996781349182E-2</v>
      </c>
      <c r="Q69" s="8">
        <v>94.380996704101562</v>
      </c>
      <c r="R69" s="8"/>
      <c r="S69" s="8">
        <v>1.8562999963760376</v>
      </c>
      <c r="T69" s="8">
        <v>-7.9999997979030013E-4</v>
      </c>
      <c r="U69" s="8">
        <v>5.59999980032444E-3</v>
      </c>
      <c r="V69" s="8">
        <v>2.574199914932251</v>
      </c>
      <c r="W69" s="8">
        <v>5.5953001976013184</v>
      </c>
      <c r="X69" s="8">
        <v>2.8375999927520752</v>
      </c>
      <c r="Y69" s="8">
        <v>2.1628999710083008</v>
      </c>
      <c r="Z69" s="37">
        <v>0.48030000925064087</v>
      </c>
      <c r="AA69" s="8">
        <v>3.0300000682473183E-2</v>
      </c>
      <c r="AB69" s="8">
        <v>2.6499999687075615E-2</v>
      </c>
      <c r="AC69" s="8">
        <v>-2.4900000542402267E-2</v>
      </c>
      <c r="AD69" s="8">
        <v>2.4399999529123306E-2</v>
      </c>
      <c r="AE69">
        <v>22</v>
      </c>
      <c r="AG69" s="8">
        <v>1.8610999961965717</v>
      </c>
      <c r="AH69" s="15">
        <v>15.541700082423631</v>
      </c>
      <c r="AI69" s="8">
        <v>5.000499963760376</v>
      </c>
      <c r="AJ69" s="19">
        <v>0.56746325633771233</v>
      </c>
      <c r="AK69" s="8">
        <v>0.43253674366228773</v>
      </c>
      <c r="AL69" s="8">
        <v>2.4046998023986816</v>
      </c>
      <c r="AM69" s="19">
        <v>0.16950011253356934</v>
      </c>
      <c r="AN69" s="8">
        <v>0.48030000925064087</v>
      </c>
    </row>
    <row r="70" spans="1:40" x14ac:dyDescent="0.2">
      <c r="A70" t="s">
        <v>1112</v>
      </c>
      <c r="B70">
        <v>15</v>
      </c>
      <c r="C70" s="36">
        <v>2E-8</v>
      </c>
      <c r="D70">
        <v>5</v>
      </c>
      <c r="E70" s="8">
        <v>36.672000885009766</v>
      </c>
      <c r="F70" s="8">
        <v>14.354000091552734</v>
      </c>
      <c r="G70" s="8">
        <v>9.5979995727539062</v>
      </c>
      <c r="H70" s="8">
        <v>-8.999999612569809E-3</v>
      </c>
      <c r="I70" s="8">
        <v>1.9999999552965164E-2</v>
      </c>
      <c r="J70" s="8">
        <v>16.841999053955078</v>
      </c>
      <c r="K70" s="8">
        <v>12.534999847412109</v>
      </c>
      <c r="L70" s="8">
        <v>4.2129998207092285</v>
      </c>
      <c r="M70" s="8">
        <v>0.21799999475479126</v>
      </c>
      <c r="N70" s="8">
        <v>0.32199999690055847</v>
      </c>
      <c r="O70" s="8">
        <v>-1.0999999940395355E-2</v>
      </c>
      <c r="P70" s="8">
        <v>9.4999998807907104E-2</v>
      </c>
      <c r="Q70" s="8">
        <v>94.8330078125</v>
      </c>
      <c r="R70" s="8"/>
      <c r="S70" s="8">
        <v>1.8673000335693359</v>
      </c>
      <c r="T70" s="8">
        <v>-1.500000013038516E-3</v>
      </c>
      <c r="U70" s="8">
        <v>5.9000002220273018E-3</v>
      </c>
      <c r="V70" s="8">
        <v>2.5799000263214111</v>
      </c>
      <c r="W70" s="8">
        <v>5.5921001434326172</v>
      </c>
      <c r="X70" s="8">
        <v>2.8492999076843262</v>
      </c>
      <c r="Y70" s="8">
        <v>2.1477999687194824</v>
      </c>
      <c r="Z70" s="37">
        <v>0.48320001363754272</v>
      </c>
      <c r="AA70" s="8">
        <v>2.8100000694394112E-2</v>
      </c>
      <c r="AB70" s="8">
        <v>1.9200000911951065E-2</v>
      </c>
      <c r="AC70" s="8">
        <v>-5.2999998442828655E-3</v>
      </c>
      <c r="AD70" s="8">
        <v>2.4599999189376831E-2</v>
      </c>
      <c r="AE70">
        <v>22</v>
      </c>
      <c r="AG70" s="8">
        <v>1.8717000337783247</v>
      </c>
      <c r="AH70" s="15">
        <v>15.552100094268098</v>
      </c>
      <c r="AI70" s="8">
        <v>4.9970998764038086</v>
      </c>
      <c r="AJ70" s="19">
        <v>0.57019070624116508</v>
      </c>
      <c r="AK70" s="8">
        <v>0.42980929375883498</v>
      </c>
      <c r="AL70" s="8">
        <v>2.4078998565673828</v>
      </c>
      <c r="AM70" s="19">
        <v>0.17200016975402832</v>
      </c>
      <c r="AN70" s="8">
        <v>0.48320001363754272</v>
      </c>
    </row>
    <row r="71" spans="1:40" x14ac:dyDescent="0.2">
      <c r="A71" t="s">
        <v>1113</v>
      </c>
      <c r="B71">
        <v>15</v>
      </c>
      <c r="C71" s="36">
        <v>2E-8</v>
      </c>
      <c r="D71">
        <v>5</v>
      </c>
      <c r="E71" s="8">
        <v>36.754001617431641</v>
      </c>
      <c r="F71" s="8">
        <v>14.440999984741211</v>
      </c>
      <c r="G71" s="8">
        <v>9.7259998321533203</v>
      </c>
      <c r="H71" s="8">
        <v>-6.0000000521540642E-3</v>
      </c>
      <c r="I71" s="8">
        <v>5.000000074505806E-2</v>
      </c>
      <c r="J71" s="8">
        <v>17.91200065612793</v>
      </c>
      <c r="K71" s="8">
        <v>12.027000427246094</v>
      </c>
      <c r="L71" s="8">
        <v>4.5539999008178711</v>
      </c>
      <c r="M71" s="8">
        <v>0.21600000560283661</v>
      </c>
      <c r="N71" s="8">
        <v>0.39599999785423279</v>
      </c>
      <c r="O71" s="8">
        <v>-8.999999612569809E-3</v>
      </c>
      <c r="P71" s="8">
        <v>9.0000003576278687E-2</v>
      </c>
      <c r="Q71" s="8">
        <v>96.135002136230469</v>
      </c>
      <c r="R71" s="8"/>
      <c r="S71" s="8">
        <v>1.8777999877929688</v>
      </c>
      <c r="T71" s="8">
        <v>-1.0000000474974513E-3</v>
      </c>
      <c r="U71" s="8">
        <v>1.4600000344216824E-2</v>
      </c>
      <c r="V71" s="8">
        <v>2.5757999420166016</v>
      </c>
      <c r="W71" s="8">
        <v>5.5618000030517578</v>
      </c>
      <c r="X71" s="8">
        <v>2.7130000591278076</v>
      </c>
      <c r="Y71" s="8">
        <v>2.2669000625610352</v>
      </c>
      <c r="Z71" s="37">
        <v>0.51819998025894165</v>
      </c>
      <c r="AA71" s="8">
        <v>2.759999968111515E-2</v>
      </c>
      <c r="AB71" s="8">
        <v>2.3499999195337296E-2</v>
      </c>
      <c r="AC71" s="8">
        <v>-4.3000001460313797E-3</v>
      </c>
      <c r="AD71" s="8">
        <v>2.3099999874830246E-2</v>
      </c>
      <c r="AE71">
        <v>22</v>
      </c>
      <c r="AG71" s="8">
        <v>1.8913999880896881</v>
      </c>
      <c r="AH71" s="15">
        <v>15.554700034786947</v>
      </c>
      <c r="AI71" s="8">
        <v>4.9799001216888428</v>
      </c>
      <c r="AJ71" s="19">
        <v>0.54479005458602303</v>
      </c>
      <c r="AK71" s="8">
        <v>0.45520994541397691</v>
      </c>
      <c r="AL71" s="8">
        <v>2.4381999969482422</v>
      </c>
      <c r="AM71" s="19">
        <v>0.13759994506835938</v>
      </c>
      <c r="AN71" s="8">
        <v>0.51819998025894165</v>
      </c>
    </row>
    <row r="72" spans="1:40" x14ac:dyDescent="0.2">
      <c r="A72" t="s">
        <v>1114</v>
      </c>
      <c r="B72">
        <v>15</v>
      </c>
      <c r="C72" s="36">
        <v>2E-8</v>
      </c>
      <c r="D72">
        <v>5</v>
      </c>
      <c r="E72" s="8">
        <v>36.624000549316406</v>
      </c>
      <c r="F72" s="8">
        <v>14.744999885559082</v>
      </c>
      <c r="G72" s="8">
        <v>9.5950002670288086</v>
      </c>
      <c r="H72" s="8">
        <v>-1.0000000474974513E-3</v>
      </c>
      <c r="I72" s="8">
        <v>6.1999998986721039E-2</v>
      </c>
      <c r="J72" s="8">
        <v>17.618000030517578</v>
      </c>
      <c r="K72" s="8">
        <v>11.951000213623047</v>
      </c>
      <c r="L72" s="8">
        <v>4.3949999809265137</v>
      </c>
      <c r="M72" s="8">
        <v>0.22800000011920929</v>
      </c>
      <c r="N72" s="8">
        <v>0.28499999642372131</v>
      </c>
      <c r="O72" s="8">
        <v>1.8999999389052391E-2</v>
      </c>
      <c r="P72" s="8">
        <v>8.9000001549720764E-2</v>
      </c>
      <c r="Q72" s="8">
        <v>95.581993103027344</v>
      </c>
      <c r="R72" s="8"/>
      <c r="S72" s="8">
        <v>1.8578000068664551</v>
      </c>
      <c r="T72" s="8">
        <v>-9.9999997473787516E-5</v>
      </c>
      <c r="U72" s="8">
        <v>1.8400000408291817E-2</v>
      </c>
      <c r="V72" s="8">
        <v>2.6375999450683594</v>
      </c>
      <c r="W72" s="8">
        <v>5.5581998825073242</v>
      </c>
      <c r="X72" s="8">
        <v>2.703700065612793</v>
      </c>
      <c r="Y72" s="8">
        <v>2.2360999584197998</v>
      </c>
      <c r="Z72" s="37">
        <v>0.50160002708435059</v>
      </c>
      <c r="AA72" s="8">
        <v>2.930000051856041E-2</v>
      </c>
      <c r="AB72" s="8">
        <v>1.6899999231100082E-2</v>
      </c>
      <c r="AC72" s="8">
        <v>9.3000000342726707E-3</v>
      </c>
      <c r="AD72" s="8">
        <v>2.3000000044703484E-2</v>
      </c>
      <c r="AE72">
        <v>22</v>
      </c>
      <c r="AG72" s="8">
        <v>1.8761000072772731</v>
      </c>
      <c r="AH72" s="15">
        <v>15.54259988648846</v>
      </c>
      <c r="AI72" s="8">
        <v>4.9398000240325928</v>
      </c>
      <c r="AJ72" s="19">
        <v>0.54732986203065659</v>
      </c>
      <c r="AK72" s="8">
        <v>0.45267013796934341</v>
      </c>
      <c r="AL72" s="8">
        <v>2.4418001174926758</v>
      </c>
      <c r="AM72" s="19">
        <v>0.19579982757568359</v>
      </c>
      <c r="AN72" s="8">
        <v>0.50160002708435059</v>
      </c>
    </row>
    <row r="73" spans="1:40" x14ac:dyDescent="0.2">
      <c r="A73" t="s">
        <v>1115</v>
      </c>
      <c r="B73">
        <v>15</v>
      </c>
      <c r="C73" s="36">
        <v>2E-8</v>
      </c>
      <c r="D73">
        <v>5</v>
      </c>
      <c r="E73" s="8">
        <v>36.451999664306641</v>
      </c>
      <c r="F73" s="8">
        <v>14.473999977111816</v>
      </c>
      <c r="G73" s="8">
        <v>9.5270004272460938</v>
      </c>
      <c r="H73" s="8">
        <v>1.9999999552965164E-2</v>
      </c>
      <c r="I73" s="8">
        <v>7.2999998927116394E-2</v>
      </c>
      <c r="J73" s="8">
        <v>18.242000579833984</v>
      </c>
      <c r="K73" s="8">
        <v>11.888999938964844</v>
      </c>
      <c r="L73" s="8">
        <v>4.1479997634887695</v>
      </c>
      <c r="M73" s="8">
        <v>0.21799999475479126</v>
      </c>
      <c r="N73" s="8">
        <v>0.29600000381469727</v>
      </c>
      <c r="O73" s="8">
        <v>4.999999888241291E-3</v>
      </c>
      <c r="P73" s="8">
        <v>9.0999998152256012E-2</v>
      </c>
      <c r="Q73" s="8">
        <v>95.412002563476562</v>
      </c>
      <c r="R73" s="8"/>
      <c r="S73" s="8">
        <v>1.854699969291687</v>
      </c>
      <c r="T73" s="8">
        <v>3.1999999191612005E-3</v>
      </c>
      <c r="U73" s="8">
        <v>2.1600000560283661E-2</v>
      </c>
      <c r="V73" s="8">
        <v>2.603100061416626</v>
      </c>
      <c r="W73" s="8">
        <v>5.5619997978210449</v>
      </c>
      <c r="X73" s="8">
        <v>2.7042000293731689</v>
      </c>
      <c r="Y73" s="8">
        <v>2.3278999328613281</v>
      </c>
      <c r="Z73" s="37">
        <v>0.47600001096725464</v>
      </c>
      <c r="AA73" s="8">
        <v>2.8100000694394112E-2</v>
      </c>
      <c r="AB73" s="8">
        <v>1.7699999734759331E-2</v>
      </c>
      <c r="AC73" s="8">
        <v>2.6000000070780516E-3</v>
      </c>
      <c r="AD73" s="8">
        <v>2.3499999195337296E-2</v>
      </c>
      <c r="AE73">
        <v>22</v>
      </c>
      <c r="AG73" s="8">
        <v>1.8794999697711319</v>
      </c>
      <c r="AH73" s="15">
        <v>15.580799802904949</v>
      </c>
      <c r="AI73" s="8">
        <v>5.0320999622344971</v>
      </c>
      <c r="AJ73" s="19">
        <v>0.53738996634962966</v>
      </c>
      <c r="AK73" s="8">
        <v>0.46261003365037034</v>
      </c>
      <c r="AL73" s="8">
        <v>2.4380002021789551</v>
      </c>
      <c r="AM73" s="19">
        <v>0.1650998592376709</v>
      </c>
      <c r="AN73" s="8">
        <v>0.47600001096725464</v>
      </c>
    </row>
    <row r="74" spans="1:40" x14ac:dyDescent="0.2">
      <c r="A74" t="s">
        <v>1116</v>
      </c>
      <c r="B74">
        <v>15</v>
      </c>
      <c r="C74" s="36">
        <v>2E-8</v>
      </c>
      <c r="D74">
        <v>5</v>
      </c>
      <c r="E74" s="8">
        <v>36.28900146484375</v>
      </c>
      <c r="F74" s="8">
        <v>14.569000244140625</v>
      </c>
      <c r="G74" s="8">
        <v>9.6499996185302734</v>
      </c>
      <c r="H74" s="8">
        <v>1.0000000474974513E-3</v>
      </c>
      <c r="I74" s="8">
        <v>5.7999998331069946E-2</v>
      </c>
      <c r="J74" s="8">
        <v>17.954999923706055</v>
      </c>
      <c r="K74" s="8">
        <v>11.600000381469727</v>
      </c>
      <c r="L74" s="8">
        <v>4.4239997863769531</v>
      </c>
      <c r="M74" s="8">
        <v>0.22300000488758087</v>
      </c>
      <c r="N74" s="8">
        <v>0.35400000214576721</v>
      </c>
      <c r="O74" s="8">
        <v>-2.0999999716877937E-2</v>
      </c>
      <c r="P74" s="8">
        <v>9.0999998152256012E-2</v>
      </c>
      <c r="Q74" s="8">
        <v>95.180999755859375</v>
      </c>
      <c r="R74" s="8"/>
      <c r="S74" s="8">
        <v>1.8831000328063965</v>
      </c>
      <c r="T74" s="8">
        <v>9.9999997473787516E-5</v>
      </c>
      <c r="U74" s="8">
        <v>1.7300000414252281E-2</v>
      </c>
      <c r="V74" s="8">
        <v>2.6263999938964844</v>
      </c>
      <c r="W74" s="8">
        <v>5.550300121307373</v>
      </c>
      <c r="X74" s="8">
        <v>2.6447999477386475</v>
      </c>
      <c r="Y74" s="8">
        <v>2.2967000007629395</v>
      </c>
      <c r="Z74" s="37">
        <v>0.508899986743927</v>
      </c>
      <c r="AA74" s="8">
        <v>2.8899999335408211E-2</v>
      </c>
      <c r="AB74" s="8">
        <v>2.1199999377131462E-2</v>
      </c>
      <c r="AC74" s="8">
        <v>-9.8999999463558197E-3</v>
      </c>
      <c r="AD74" s="8">
        <v>2.3600000888109207E-2</v>
      </c>
      <c r="AE74">
        <v>22</v>
      </c>
      <c r="AG74" s="8">
        <v>1.9005000332181226</v>
      </c>
      <c r="AH74" s="15">
        <v>15.556500083002902</v>
      </c>
      <c r="AI74" s="8">
        <v>4.9414999485015869</v>
      </c>
      <c r="AJ74" s="19">
        <v>0.53522209355493999</v>
      </c>
      <c r="AK74" s="8">
        <v>0.46477790644506001</v>
      </c>
      <c r="AL74" s="8">
        <v>2.449699878692627</v>
      </c>
      <c r="AM74" s="19">
        <v>0.17670011520385742</v>
      </c>
      <c r="AN74" s="8">
        <v>0.508899986743927</v>
      </c>
    </row>
    <row r="75" spans="1:40" x14ac:dyDescent="0.2">
      <c r="A75" t="s">
        <v>1117</v>
      </c>
      <c r="B75">
        <v>15</v>
      </c>
      <c r="C75" s="36">
        <v>2E-8</v>
      </c>
      <c r="D75">
        <v>5</v>
      </c>
      <c r="E75" s="8">
        <v>36.687000274658203</v>
      </c>
      <c r="F75" s="8">
        <v>14.574999809265137</v>
      </c>
      <c r="G75" s="8">
        <v>9.7720003128051758</v>
      </c>
      <c r="H75" s="8">
        <v>-7.0000002160668373E-3</v>
      </c>
      <c r="I75" s="8">
        <v>4.6999998390674591E-2</v>
      </c>
      <c r="J75" s="8">
        <v>17.683000564575195</v>
      </c>
      <c r="K75" s="8">
        <v>11.66100025177002</v>
      </c>
      <c r="L75" s="8">
        <v>4.5250000953674316</v>
      </c>
      <c r="M75" s="8">
        <v>0.24199999868869781</v>
      </c>
      <c r="N75" s="8">
        <v>0.41200000047683716</v>
      </c>
      <c r="O75" s="8">
        <v>-8.3999998867511749E-2</v>
      </c>
      <c r="P75" s="8">
        <v>9.3000002205371857E-2</v>
      </c>
      <c r="Q75" s="8">
        <v>95.620002746582031</v>
      </c>
      <c r="R75" s="8"/>
      <c r="S75" s="8">
        <v>1.8946000337600708</v>
      </c>
      <c r="T75" s="8">
        <v>-1.2000000569969416E-3</v>
      </c>
      <c r="U75" s="8">
        <v>1.3799999840557575E-2</v>
      </c>
      <c r="V75" s="8">
        <v>2.6108999252319336</v>
      </c>
      <c r="W75" s="8">
        <v>5.5756001472473145</v>
      </c>
      <c r="X75" s="8">
        <v>2.6419000625610352</v>
      </c>
      <c r="Y75" s="8">
        <v>2.2476000785827637</v>
      </c>
      <c r="Z75" s="37">
        <v>0.51719999313354492</v>
      </c>
      <c r="AA75" s="8">
        <v>3.1099999323487282E-2</v>
      </c>
      <c r="AB75" s="8">
        <v>2.4599999189376831E-2</v>
      </c>
      <c r="AC75" s="8">
        <v>-4.0199998766183853E-2</v>
      </c>
      <c r="AD75" s="8">
        <v>2.4000000208616257E-2</v>
      </c>
      <c r="AE75">
        <v>22</v>
      </c>
      <c r="AG75" s="8">
        <v>1.9072000335436314</v>
      </c>
      <c r="AH75" s="15">
        <v>15.531500239623711</v>
      </c>
      <c r="AI75" s="8">
        <v>4.8895001411437988</v>
      </c>
      <c r="AJ75" s="19">
        <v>0.54032109342428947</v>
      </c>
      <c r="AK75" s="8">
        <v>0.45967890657571053</v>
      </c>
      <c r="AL75" s="8">
        <v>2.4243998527526855</v>
      </c>
      <c r="AM75" s="19">
        <v>0.18650007247924805</v>
      </c>
      <c r="AN75" s="8">
        <v>0.51719999313354492</v>
      </c>
    </row>
    <row r="76" spans="1:40" x14ac:dyDescent="0.2">
      <c r="A76" t="s">
        <v>1118</v>
      </c>
      <c r="B76">
        <v>15</v>
      </c>
      <c r="C76" s="36">
        <v>2E-8</v>
      </c>
      <c r="D76">
        <v>5</v>
      </c>
      <c r="E76" s="8">
        <v>36.4739990234375</v>
      </c>
      <c r="F76" s="8">
        <v>14.621999740600586</v>
      </c>
      <c r="G76" s="8">
        <v>9.6049995422363281</v>
      </c>
      <c r="H76" s="8">
        <v>8.999999612569809E-3</v>
      </c>
      <c r="I76" s="8">
        <v>4.999999888241291E-3</v>
      </c>
      <c r="J76" s="8">
        <v>17.878000259399414</v>
      </c>
      <c r="K76" s="8">
        <v>11.548000335693359</v>
      </c>
      <c r="L76" s="8">
        <v>4.4629998207092285</v>
      </c>
      <c r="M76" s="8">
        <v>0.20399999618530273</v>
      </c>
      <c r="N76" s="8">
        <v>0.37900000810623169</v>
      </c>
      <c r="O76" s="8">
        <v>-6.1000000685453415E-2</v>
      </c>
      <c r="P76" s="8">
        <v>9.0000003576278687E-2</v>
      </c>
      <c r="Q76" s="8">
        <v>95.221992492675781</v>
      </c>
      <c r="R76" s="8"/>
      <c r="S76" s="8">
        <v>1.8702000379562378</v>
      </c>
      <c r="T76" s="8">
        <v>1.39999995008111E-3</v>
      </c>
      <c r="U76" s="8">
        <v>1.39999995008111E-3</v>
      </c>
      <c r="V76" s="8">
        <v>2.6305999755859375</v>
      </c>
      <c r="W76" s="8">
        <v>5.5668997764587402</v>
      </c>
      <c r="X76" s="8">
        <v>2.6273999214172363</v>
      </c>
      <c r="Y76" s="8">
        <v>2.2820000648498535</v>
      </c>
      <c r="Z76" s="37">
        <v>0.51230001449584961</v>
      </c>
      <c r="AA76" s="8">
        <v>2.630000002682209E-2</v>
      </c>
      <c r="AB76" s="8">
        <v>2.2700000554323196E-2</v>
      </c>
      <c r="AC76" s="8">
        <v>-2.9500000178813934E-2</v>
      </c>
      <c r="AD76" s="8">
        <v>2.3299999535083771E-2</v>
      </c>
      <c r="AE76">
        <v>22</v>
      </c>
      <c r="AG76" s="8">
        <v>1.8730000378564</v>
      </c>
      <c r="AH76" s="15">
        <v>15.518499790690839</v>
      </c>
      <c r="AI76" s="8">
        <v>4.9093999862670898</v>
      </c>
      <c r="AJ76" s="19">
        <v>0.53517740024580995</v>
      </c>
      <c r="AK76" s="8">
        <v>0.46482259975419005</v>
      </c>
      <c r="AL76" s="8">
        <v>2.4331002235412598</v>
      </c>
      <c r="AM76" s="19">
        <v>0.19749975204467773</v>
      </c>
      <c r="AN76" s="8">
        <v>0.51230001449584961</v>
      </c>
    </row>
    <row r="77" spans="1:40" x14ac:dyDescent="0.2">
      <c r="A77" t="s">
        <v>1119</v>
      </c>
      <c r="B77">
        <v>15</v>
      </c>
      <c r="C77" s="36">
        <v>2E-8</v>
      </c>
      <c r="D77">
        <v>5</v>
      </c>
      <c r="E77" s="8">
        <v>36.283000946044922</v>
      </c>
      <c r="F77" s="8">
        <v>14.659999847412109</v>
      </c>
      <c r="G77" s="8">
        <v>9.5760002136230469</v>
      </c>
      <c r="H77" s="8">
        <v>1.2000000104308128E-2</v>
      </c>
      <c r="I77" s="8">
        <v>3.4000001847743988E-2</v>
      </c>
      <c r="J77" s="8">
        <v>18.153999328613281</v>
      </c>
      <c r="K77" s="8">
        <v>11.361000061035156</v>
      </c>
      <c r="L77" s="8">
        <v>4.5390000343322754</v>
      </c>
      <c r="M77" s="8">
        <v>0.2460000067949295</v>
      </c>
      <c r="N77" s="8">
        <v>0.35499998927116394</v>
      </c>
      <c r="O77" s="8">
        <v>-7.9999998211860657E-2</v>
      </c>
      <c r="P77" s="8">
        <v>9.6000000834465027E-2</v>
      </c>
      <c r="Q77" s="8">
        <v>95.248008728027344</v>
      </c>
      <c r="R77" s="8"/>
      <c r="S77" s="8">
        <v>1.867400050163269</v>
      </c>
      <c r="T77" s="8">
        <v>2.0000000949949026E-3</v>
      </c>
      <c r="U77" s="8">
        <v>1.0200000368058681E-2</v>
      </c>
      <c r="V77" s="8">
        <v>2.641200065612793</v>
      </c>
      <c r="W77" s="8">
        <v>5.5455999374389648</v>
      </c>
      <c r="X77" s="8">
        <v>2.5885999202728271</v>
      </c>
      <c r="Y77" s="8">
        <v>2.3206000328063965</v>
      </c>
      <c r="Z77" s="37">
        <v>0.52179998159408569</v>
      </c>
      <c r="AA77" s="8">
        <v>3.189999982714653E-2</v>
      </c>
      <c r="AB77" s="8">
        <v>2.1299999207258224E-2</v>
      </c>
      <c r="AC77" s="8">
        <v>-3.8699999451637268E-2</v>
      </c>
      <c r="AD77" s="8">
        <v>2.4800000712275505E-2</v>
      </c>
      <c r="AE77">
        <v>22</v>
      </c>
      <c r="AG77" s="8">
        <v>1.8796000506263226</v>
      </c>
      <c r="AH77" s="15">
        <v>15.529299988178536</v>
      </c>
      <c r="AI77" s="8">
        <v>4.9091999530792236</v>
      </c>
      <c r="AJ77" s="19">
        <v>0.5272956785248003</v>
      </c>
      <c r="AK77" s="8">
        <v>0.4727043214751997</v>
      </c>
      <c r="AL77" s="8">
        <v>2.4544000625610352</v>
      </c>
      <c r="AM77" s="19">
        <v>0.18680000305175781</v>
      </c>
      <c r="AN77" s="8">
        <v>0.52179998159408569</v>
      </c>
    </row>
    <row r="78" spans="1:40" x14ac:dyDescent="0.2">
      <c r="A78" t="s">
        <v>1120</v>
      </c>
      <c r="B78">
        <v>15</v>
      </c>
      <c r="C78" s="36">
        <v>2E-8</v>
      </c>
      <c r="D78">
        <v>5</v>
      </c>
      <c r="E78" s="8">
        <v>36.069000244140625</v>
      </c>
      <c r="F78" s="8">
        <v>15.12399959564209</v>
      </c>
      <c r="G78" s="8">
        <v>9.5869998931884766</v>
      </c>
      <c r="H78" s="8">
        <v>-8.999999612569809E-3</v>
      </c>
      <c r="I78" s="8">
        <v>4.6999998390674591E-2</v>
      </c>
      <c r="J78" s="8">
        <v>17.839000701904297</v>
      </c>
      <c r="K78" s="8">
        <v>11.246000289916992</v>
      </c>
      <c r="L78" s="8">
        <v>4.2350001335144043</v>
      </c>
      <c r="M78" s="8">
        <v>0.20600000023841858</v>
      </c>
      <c r="N78" s="8">
        <v>0.29699999094009399</v>
      </c>
      <c r="O78" s="8">
        <v>-0.12099999934434891</v>
      </c>
      <c r="P78" s="8">
        <v>0.10000000149011612</v>
      </c>
      <c r="Q78" s="8">
        <v>94.648002624511719</v>
      </c>
      <c r="R78" s="8"/>
      <c r="S78" s="8">
        <v>1.8767999410629272</v>
      </c>
      <c r="T78" s="8">
        <v>-1.39999995008111E-3</v>
      </c>
      <c r="U78" s="8">
        <v>1.3899999670684338E-2</v>
      </c>
      <c r="V78" s="8">
        <v>2.7353000640869141</v>
      </c>
      <c r="W78" s="8">
        <v>5.534599781036377</v>
      </c>
      <c r="X78" s="8">
        <v>2.5724999904632568</v>
      </c>
      <c r="Y78" s="8">
        <v>2.2892999649047852</v>
      </c>
      <c r="Z78" s="37">
        <v>0.48870000243186951</v>
      </c>
      <c r="AA78" s="8">
        <v>2.6799999177455902E-2</v>
      </c>
      <c r="AB78" s="8">
        <v>1.7899999395012856E-2</v>
      </c>
      <c r="AC78" s="8">
        <v>-5.8600001037120819E-2</v>
      </c>
      <c r="AD78" s="8">
        <v>2.6000000536441803E-2</v>
      </c>
      <c r="AE78">
        <v>22</v>
      </c>
      <c r="AG78" s="8">
        <v>1.8892999407835305</v>
      </c>
      <c r="AH78" s="15">
        <v>15.536499742884189</v>
      </c>
      <c r="AI78" s="8">
        <v>4.861799955368042</v>
      </c>
      <c r="AJ78" s="19">
        <v>0.52912501832225567</v>
      </c>
      <c r="AK78" s="8">
        <v>0.47087498167774439</v>
      </c>
      <c r="AL78" s="8">
        <v>2.465400218963623</v>
      </c>
      <c r="AM78" s="19">
        <v>0.26989984512329102</v>
      </c>
      <c r="AN78" s="8">
        <v>0.48870000243186951</v>
      </c>
    </row>
    <row r="79" spans="1:40" x14ac:dyDescent="0.2">
      <c r="A79" t="s">
        <v>1121</v>
      </c>
      <c r="B79">
        <v>15</v>
      </c>
      <c r="C79" s="36">
        <v>2E-8</v>
      </c>
      <c r="D79">
        <v>5</v>
      </c>
      <c r="E79" s="8">
        <v>35.344001770019531</v>
      </c>
      <c r="F79" s="8">
        <v>17.368999481201172</v>
      </c>
      <c r="G79" s="8">
        <v>9.8199996948242188</v>
      </c>
      <c r="H79" s="8">
        <v>5.7000000029802322E-2</v>
      </c>
      <c r="I79" s="8">
        <v>-1.6000000759959221E-2</v>
      </c>
      <c r="J79" s="8">
        <v>6.4260001182556152</v>
      </c>
      <c r="K79" s="8">
        <v>22.426000595092773</v>
      </c>
      <c r="L79" s="8">
        <v>3.2720000743865967</v>
      </c>
      <c r="M79" s="8">
        <v>0.28299999237060547</v>
      </c>
      <c r="N79" s="8">
        <v>1.4000000432133675E-2</v>
      </c>
      <c r="O79" s="8">
        <v>0.53600001335144043</v>
      </c>
      <c r="P79" s="8">
        <v>9.3999996781349182E-2</v>
      </c>
      <c r="Q79" s="8">
        <v>95.378013610839844</v>
      </c>
      <c r="R79" s="8"/>
      <c r="S79" s="8">
        <v>1.9521000385284424</v>
      </c>
      <c r="T79" s="8">
        <v>-2.7000000700354576E-3</v>
      </c>
      <c r="U79" s="8">
        <v>1.7100000753998756E-2</v>
      </c>
      <c r="V79" s="8">
        <v>3.1898000240325928</v>
      </c>
      <c r="W79" s="8">
        <v>5.5068998336791992</v>
      </c>
      <c r="X79" s="8">
        <v>1.4924999475479126</v>
      </c>
      <c r="Y79" s="8">
        <v>2.9221999645233154</v>
      </c>
      <c r="Z79" s="37">
        <v>0.38339999318122864</v>
      </c>
      <c r="AA79" s="8">
        <v>3.7300001829862595E-2</v>
      </c>
      <c r="AB79" s="8">
        <v>7.9999997979030013E-4</v>
      </c>
      <c r="AC79" s="8">
        <v>0.26050001382827759</v>
      </c>
      <c r="AD79" s="8">
        <v>2.4599999189376831E-2</v>
      </c>
      <c r="AE79">
        <v>22</v>
      </c>
      <c r="AG79" s="8">
        <v>1.9665000392124057</v>
      </c>
      <c r="AH79" s="15">
        <v>15.498599804006517</v>
      </c>
      <c r="AI79" s="8">
        <v>4.414699912071228</v>
      </c>
      <c r="AJ79" s="19">
        <v>0.33807506224079498</v>
      </c>
      <c r="AK79" s="8">
        <v>0.66192493775920502</v>
      </c>
      <c r="AL79" s="8">
        <v>2.4931001663208008</v>
      </c>
      <c r="AM79" s="19">
        <v>0.69669985771179199</v>
      </c>
      <c r="AN79" s="8">
        <v>0.38339999318122864</v>
      </c>
    </row>
    <row r="80" spans="1:40" x14ac:dyDescent="0.2">
      <c r="A80" t="s">
        <v>1123</v>
      </c>
      <c r="B80">
        <v>15</v>
      </c>
      <c r="C80" s="36">
        <v>2E-8</v>
      </c>
      <c r="D80">
        <v>5</v>
      </c>
      <c r="E80" s="8">
        <v>35.159000396728516</v>
      </c>
      <c r="F80" s="8">
        <v>17.169000625610352</v>
      </c>
      <c r="G80" s="8">
        <v>9.7569999694824219</v>
      </c>
      <c r="H80" s="8">
        <v>7.1000002324581146E-2</v>
      </c>
      <c r="I80" s="8">
        <v>-1.6000000759959221E-2</v>
      </c>
      <c r="J80" s="8">
        <v>5.9660000801086426</v>
      </c>
      <c r="K80" s="8">
        <v>22.468999862670898</v>
      </c>
      <c r="L80" s="8">
        <v>3.9149999618530273</v>
      </c>
      <c r="M80" s="8">
        <v>0.28299999237060547</v>
      </c>
      <c r="N80" s="8">
        <v>4.6999998390674591E-2</v>
      </c>
      <c r="O80" s="8">
        <v>0.52899998426437378</v>
      </c>
      <c r="P80" s="8">
        <v>0.13400000333786011</v>
      </c>
      <c r="Q80" s="8">
        <v>95.230003356933594</v>
      </c>
      <c r="R80" s="8"/>
      <c r="S80" s="8">
        <v>1.9451999664306641</v>
      </c>
      <c r="T80" s="8">
        <v>-2.6000000070780516E-3</v>
      </c>
      <c r="U80" s="8">
        <v>2.1500000730156898E-2</v>
      </c>
      <c r="V80" s="8">
        <v>3.1624999046325684</v>
      </c>
      <c r="W80" s="8">
        <v>5.4944000244140625</v>
      </c>
      <c r="X80" s="8">
        <v>1.3897000551223755</v>
      </c>
      <c r="Y80" s="8">
        <v>2.936500072479248</v>
      </c>
      <c r="Z80" s="37">
        <v>0.46009999513626099</v>
      </c>
      <c r="AA80" s="8">
        <v>3.7500001490116119E-2</v>
      </c>
      <c r="AB80" s="8">
        <v>2.899999963119626E-3</v>
      </c>
      <c r="AC80" s="8">
        <v>0.2581000030040741</v>
      </c>
      <c r="AD80" s="8">
        <v>3.5000000149011612E-2</v>
      </c>
      <c r="AE80">
        <v>22</v>
      </c>
      <c r="AG80" s="8">
        <v>1.9640999671537429</v>
      </c>
      <c r="AH80" s="15">
        <v>15.444800020428374</v>
      </c>
      <c r="AI80" s="8">
        <v>4.3262001276016235</v>
      </c>
      <c r="AJ80" s="19">
        <v>0.3212287952783181</v>
      </c>
      <c r="AK80" s="8">
        <v>0.67877120472168195</v>
      </c>
      <c r="AL80" s="8">
        <v>2.5055999755859375</v>
      </c>
      <c r="AM80" s="19">
        <v>0.65689992904663086</v>
      </c>
      <c r="AN80" s="8">
        <v>0.46009999513626099</v>
      </c>
    </row>
    <row r="81" spans="1:40" x14ac:dyDescent="0.2">
      <c r="A81" t="s">
        <v>1124</v>
      </c>
      <c r="B81">
        <v>15</v>
      </c>
      <c r="C81" s="36">
        <v>2E-8</v>
      </c>
      <c r="D81">
        <v>5</v>
      </c>
      <c r="E81" s="8">
        <v>35.340000152587891</v>
      </c>
      <c r="F81" s="8">
        <v>17.545000076293945</v>
      </c>
      <c r="G81" s="8">
        <v>9.8319997787475586</v>
      </c>
      <c r="H81" s="8">
        <v>3.0999999493360519E-2</v>
      </c>
      <c r="I81" s="8">
        <v>-1.8999999389052391E-2</v>
      </c>
      <c r="J81" s="8">
        <v>5.9650001525878906</v>
      </c>
      <c r="K81" s="8">
        <v>22.700000762939453</v>
      </c>
      <c r="L81" s="8">
        <v>3.8840000629425049</v>
      </c>
      <c r="M81" s="8">
        <v>0.28099998831748962</v>
      </c>
      <c r="N81" s="8">
        <v>6.4000003039836884E-2</v>
      </c>
      <c r="O81" s="8">
        <v>0.45899999141693115</v>
      </c>
      <c r="P81" s="8">
        <v>0.10400000214576721</v>
      </c>
      <c r="Q81" s="8">
        <v>95.969993591308594</v>
      </c>
      <c r="R81" s="8"/>
      <c r="S81" s="8">
        <v>1.9437999725341797</v>
      </c>
      <c r="T81" s="8">
        <v>-3.1999999191612005E-3</v>
      </c>
      <c r="U81" s="8">
        <v>9.3000000342726707E-3</v>
      </c>
      <c r="V81" s="8">
        <v>3.2046999931335449</v>
      </c>
      <c r="W81" s="8">
        <v>5.476600170135498</v>
      </c>
      <c r="X81" s="8">
        <v>1.3781000375747681</v>
      </c>
      <c r="Y81" s="8">
        <v>2.9419999122619629</v>
      </c>
      <c r="Z81" s="37">
        <v>0.45269998908042908</v>
      </c>
      <c r="AA81" s="8">
        <v>3.6899998784065247E-2</v>
      </c>
      <c r="AB81" s="8">
        <v>3.8999998942017555E-3</v>
      </c>
      <c r="AC81" s="8">
        <v>0.22249999642372131</v>
      </c>
      <c r="AD81" s="8">
        <v>2.7100000530481339E-2</v>
      </c>
      <c r="AE81">
        <v>22</v>
      </c>
      <c r="AG81" s="8">
        <v>1.9498999726492912</v>
      </c>
      <c r="AH81" s="15">
        <v>15.440900073619559</v>
      </c>
      <c r="AI81" s="8">
        <v>4.320099949836731</v>
      </c>
      <c r="AJ81" s="19">
        <v>0.31899725783586336</v>
      </c>
      <c r="AK81" s="8">
        <v>0.68100274216413659</v>
      </c>
      <c r="AL81" s="8">
        <v>2.523399829864502</v>
      </c>
      <c r="AM81" s="19">
        <v>0.68130016326904297</v>
      </c>
      <c r="AN81" s="8">
        <v>0.45269998908042908</v>
      </c>
    </row>
    <row r="82" spans="1:40" hidden="1" x14ac:dyDescent="0.2">
      <c r="A82" t="s">
        <v>1125</v>
      </c>
      <c r="B82">
        <v>15</v>
      </c>
      <c r="C82" s="36">
        <v>2E-8</v>
      </c>
      <c r="D82">
        <v>5</v>
      </c>
      <c r="E82" s="8">
        <v>27.788999557495117</v>
      </c>
      <c r="F82" s="8">
        <v>18.190000534057617</v>
      </c>
      <c r="G82" s="8">
        <v>1.9149999618530273</v>
      </c>
      <c r="H82" s="8">
        <v>4.1000001132488251E-2</v>
      </c>
      <c r="I82" s="8">
        <v>3.5000000149011612E-2</v>
      </c>
      <c r="J82" s="8">
        <v>7.745999813079834</v>
      </c>
      <c r="K82" s="8">
        <v>32.386001586914062</v>
      </c>
      <c r="L82" s="8">
        <v>0.83600002527236938</v>
      </c>
      <c r="M82" s="8">
        <v>0.37999999523162842</v>
      </c>
      <c r="N82" s="8">
        <v>-3.0000000260770321E-3</v>
      </c>
      <c r="O82" s="8">
        <v>-0.36100000143051147</v>
      </c>
      <c r="P82" s="8">
        <v>4.1000001132488251E-2</v>
      </c>
      <c r="Q82" s="8">
        <v>89.138008117675781</v>
      </c>
      <c r="R82" s="8"/>
      <c r="S82" s="8">
        <v>0.41589999198913574</v>
      </c>
      <c r="T82" s="8">
        <v>6.399999838322401E-3</v>
      </c>
      <c r="U82" s="8">
        <v>1.3700000010430813E-2</v>
      </c>
      <c r="V82" s="8">
        <v>3.6494998931884766</v>
      </c>
      <c r="W82" s="8">
        <v>4.730100154876709</v>
      </c>
      <c r="X82" s="8">
        <v>1.9656000137329102</v>
      </c>
      <c r="Y82" s="8">
        <v>4.6103000640869141</v>
      </c>
      <c r="Z82" s="37">
        <v>0.10700000077486038</v>
      </c>
      <c r="AA82" s="8">
        <v>5.4800000041723251E-2</v>
      </c>
      <c r="AB82" s="8">
        <v>-1.9999999494757503E-4</v>
      </c>
      <c r="AC82" s="8">
        <v>-0.19589999318122864</v>
      </c>
      <c r="AD82" s="8">
        <v>1.1900000274181366E-2</v>
      </c>
      <c r="AE82">
        <v>22</v>
      </c>
      <c r="AG82" s="8">
        <v>0.43599999183788896</v>
      </c>
      <c r="AH82" s="15">
        <v>15.553300118539482</v>
      </c>
      <c r="AI82" s="8">
        <v>6.5759000778198242</v>
      </c>
      <c r="AJ82" s="19">
        <v>0.29890965350321835</v>
      </c>
      <c r="AK82" s="8">
        <v>0.7010903464967817</v>
      </c>
      <c r="AL82" s="8">
        <v>3.269899845123291</v>
      </c>
      <c r="AM82" s="19">
        <v>0.37960004806518555</v>
      </c>
      <c r="AN82" s="8">
        <v>0.10700000077486038</v>
      </c>
    </row>
    <row r="83" spans="1:40" x14ac:dyDescent="0.2">
      <c r="A83" t="s">
        <v>1126</v>
      </c>
      <c r="B83">
        <v>15</v>
      </c>
      <c r="C83" s="36">
        <v>2E-8</v>
      </c>
      <c r="D83">
        <v>5</v>
      </c>
      <c r="E83" s="8">
        <v>35.025001525878906</v>
      </c>
      <c r="F83" s="8">
        <v>17.159000396728516</v>
      </c>
      <c r="G83" s="8">
        <v>9.7980003356933594</v>
      </c>
      <c r="H83" s="8">
        <v>2.9999999329447746E-2</v>
      </c>
      <c r="I83" s="8">
        <v>-1.3000000268220901E-2</v>
      </c>
      <c r="J83" s="8">
        <v>6.1999998092651367</v>
      </c>
      <c r="K83" s="8">
        <v>22.920999526977539</v>
      </c>
      <c r="L83" s="8">
        <v>3.7420001029968262</v>
      </c>
      <c r="M83" s="8">
        <v>0.2630000114440918</v>
      </c>
      <c r="N83" s="8">
        <v>7.5999997556209564E-2</v>
      </c>
      <c r="O83" s="8">
        <v>0.51499998569488525</v>
      </c>
      <c r="P83" s="8">
        <v>0.12399999797344208</v>
      </c>
      <c r="Q83" s="8">
        <v>95.594993591308594</v>
      </c>
      <c r="R83" s="8"/>
      <c r="S83" s="8">
        <v>1.9510999917984009</v>
      </c>
      <c r="T83" s="8">
        <v>-2.199999988079071E-3</v>
      </c>
      <c r="U83" s="8">
        <v>9.2000002041459084E-3</v>
      </c>
      <c r="V83" s="8">
        <v>3.1568999290466309</v>
      </c>
      <c r="W83" s="8">
        <v>5.4668998718261719</v>
      </c>
      <c r="X83" s="8">
        <v>1.4427000284194946</v>
      </c>
      <c r="Y83" s="8">
        <v>2.9921000003814697</v>
      </c>
      <c r="Z83" s="37">
        <v>0.43930000066757202</v>
      </c>
      <c r="AA83" s="8">
        <v>3.4800000488758087E-2</v>
      </c>
      <c r="AB83" s="8">
        <v>4.6999999321997166E-3</v>
      </c>
      <c r="AC83" s="8">
        <v>0.25069999694824219</v>
      </c>
      <c r="AD83" s="8">
        <v>3.229999914765358E-2</v>
      </c>
      <c r="AE83">
        <v>22</v>
      </c>
      <c r="AG83" s="8">
        <v>1.9580999920144677</v>
      </c>
      <c r="AH83" s="15">
        <v>15.490799822844565</v>
      </c>
      <c r="AI83" s="8">
        <v>4.4348000288009644</v>
      </c>
      <c r="AJ83" s="19">
        <v>0.32531343443901733</v>
      </c>
      <c r="AK83" s="8">
        <v>0.67468656556098272</v>
      </c>
      <c r="AL83" s="8">
        <v>2.5331001281738281</v>
      </c>
      <c r="AM83" s="19">
        <v>0.62379980087280273</v>
      </c>
      <c r="AN83" s="8">
        <v>0.43930000066757202</v>
      </c>
    </row>
    <row r="84" spans="1:40" x14ac:dyDescent="0.2">
      <c r="A84" t="s">
        <v>1127</v>
      </c>
      <c r="B84">
        <v>15</v>
      </c>
      <c r="C84" s="36">
        <v>2E-8</v>
      </c>
      <c r="D84">
        <v>5</v>
      </c>
      <c r="E84" s="8">
        <v>34.944000244140625</v>
      </c>
      <c r="F84" s="8">
        <v>17.169000625610352</v>
      </c>
      <c r="G84" s="8">
        <v>9.8599996566772461</v>
      </c>
      <c r="H84" s="8">
        <v>4.6999998390674591E-2</v>
      </c>
      <c r="I84" s="8">
        <v>-1.7999999225139618E-2</v>
      </c>
      <c r="J84" s="8">
        <v>6.0500001907348633</v>
      </c>
      <c r="K84" s="8">
        <v>22.715999603271484</v>
      </c>
      <c r="L84" s="8">
        <v>3.7839999198913574</v>
      </c>
      <c r="M84" s="8">
        <v>0.24799999594688416</v>
      </c>
      <c r="N84" s="8">
        <v>0.10700000077486038</v>
      </c>
      <c r="O84" s="8">
        <v>0.51399999856948853</v>
      </c>
      <c r="P84" s="8">
        <v>0.1080000028014183</v>
      </c>
      <c r="Q84" s="8">
        <v>95.28900146484375</v>
      </c>
      <c r="R84" s="8"/>
      <c r="S84" s="8">
        <v>1.969499945640564</v>
      </c>
      <c r="T84" s="8">
        <v>-2.899999963119626E-3</v>
      </c>
      <c r="U84" s="8">
        <v>1.4200000092387199E-2</v>
      </c>
      <c r="V84" s="8">
        <v>3.1682999134063721</v>
      </c>
      <c r="W84" s="8">
        <v>5.4709000587463379</v>
      </c>
      <c r="X84" s="8">
        <v>1.4119999408721924</v>
      </c>
      <c r="Y84" s="8">
        <v>2.9744000434875488</v>
      </c>
      <c r="Z84" s="37">
        <v>0.44549998641014099</v>
      </c>
      <c r="AA84" s="8">
        <v>3.2900001853704453E-2</v>
      </c>
      <c r="AB84" s="8">
        <v>6.5000001341104507E-3</v>
      </c>
      <c r="AC84" s="8">
        <v>0.25119999051094055</v>
      </c>
      <c r="AD84" s="8">
        <v>2.8300000354647636E-2</v>
      </c>
      <c r="AE84">
        <v>22</v>
      </c>
      <c r="AG84" s="8">
        <v>1.9807999457698315</v>
      </c>
      <c r="AH84" s="15">
        <v>15.484799890546128</v>
      </c>
      <c r="AI84" s="8">
        <v>4.3863999843597412</v>
      </c>
      <c r="AJ84" s="19">
        <v>0.32190405478452833</v>
      </c>
      <c r="AK84" s="8">
        <v>0.67809594521547167</v>
      </c>
      <c r="AL84" s="8">
        <v>2.5290999412536621</v>
      </c>
      <c r="AM84" s="19">
        <v>0.63919997215270996</v>
      </c>
      <c r="AN84" s="8">
        <v>0.44549998641014099</v>
      </c>
    </row>
    <row r="85" spans="1:40" x14ac:dyDescent="0.2">
      <c r="A85" t="s">
        <v>1128</v>
      </c>
      <c r="B85">
        <v>15</v>
      </c>
      <c r="C85" s="36">
        <v>2E-8</v>
      </c>
      <c r="D85">
        <v>5</v>
      </c>
      <c r="E85" s="8">
        <v>35.303001403808594</v>
      </c>
      <c r="F85" s="8">
        <v>17.594999313354492</v>
      </c>
      <c r="G85" s="8">
        <v>9.7629995346069336</v>
      </c>
      <c r="H85" s="8">
        <v>5.2000001072883606E-2</v>
      </c>
      <c r="I85" s="8">
        <v>-1.2000000104308128E-2</v>
      </c>
      <c r="J85" s="8">
        <v>5.9250001907348633</v>
      </c>
      <c r="K85" s="8">
        <v>22.350000381469727</v>
      </c>
      <c r="L85" s="8">
        <v>3.8819999694824219</v>
      </c>
      <c r="M85" s="8">
        <v>0.28600001335144043</v>
      </c>
      <c r="N85" s="8">
        <v>0.11699999868869781</v>
      </c>
      <c r="O85" s="8">
        <v>0.51999998092651367</v>
      </c>
      <c r="P85" s="8">
        <v>0.10100000351667404</v>
      </c>
      <c r="Q85" s="8">
        <v>95.639999389648438</v>
      </c>
      <c r="R85" s="8"/>
      <c r="S85" s="8">
        <v>1.9347000122070312</v>
      </c>
      <c r="T85" s="8">
        <v>-2.0000000949949026E-3</v>
      </c>
      <c r="U85" s="8">
        <v>1.5599999576807022E-2</v>
      </c>
      <c r="V85" s="8">
        <v>3.2214000225067139</v>
      </c>
      <c r="W85" s="8">
        <v>5.4836997985839844</v>
      </c>
      <c r="X85" s="8">
        <v>1.371999979019165</v>
      </c>
      <c r="Y85" s="8">
        <v>2.9035999774932861</v>
      </c>
      <c r="Z85" s="37">
        <v>0.45350000262260437</v>
      </c>
      <c r="AA85" s="8">
        <v>3.7599999457597733E-2</v>
      </c>
      <c r="AB85" s="8">
        <v>7.1000000461935997E-3</v>
      </c>
      <c r="AC85" s="8">
        <v>0.25229999423027039</v>
      </c>
      <c r="AD85" s="8">
        <v>2.6200000196695328E-2</v>
      </c>
      <c r="AE85">
        <v>22</v>
      </c>
      <c r="AG85" s="8">
        <v>1.9483000116888434</v>
      </c>
      <c r="AH85" s="15">
        <v>15.420099791372195</v>
      </c>
      <c r="AI85" s="8">
        <v>4.2755999565124512</v>
      </c>
      <c r="AJ85" s="19">
        <v>0.32089063358918329</v>
      </c>
      <c r="AK85" s="8">
        <v>0.67910936641081665</v>
      </c>
      <c r="AL85" s="8">
        <v>2.5163002014160156</v>
      </c>
      <c r="AM85" s="19">
        <v>0.70509982109069824</v>
      </c>
      <c r="AN85" s="8">
        <v>0.45350000262260437</v>
      </c>
    </row>
    <row r="86" spans="1:40" x14ac:dyDescent="0.2">
      <c r="A86" t="s">
        <v>1129</v>
      </c>
      <c r="B86">
        <v>15</v>
      </c>
      <c r="C86" s="36">
        <v>2E-8</v>
      </c>
      <c r="D86">
        <v>5</v>
      </c>
      <c r="E86" s="8">
        <v>35.83599853515625</v>
      </c>
      <c r="F86" s="8">
        <v>18.802000045776367</v>
      </c>
      <c r="G86" s="8">
        <v>9.8879995346069336</v>
      </c>
      <c r="H86" s="8">
        <v>4.1999999433755875E-2</v>
      </c>
      <c r="I86" s="8">
        <v>-9.9999997764825821E-3</v>
      </c>
      <c r="J86" s="8">
        <v>5.9419999122619629</v>
      </c>
      <c r="K86" s="8">
        <v>21.315999984741211</v>
      </c>
      <c r="L86" s="8">
        <v>3.3289999961853027</v>
      </c>
      <c r="M86" s="8">
        <v>0.25</v>
      </c>
      <c r="N86" s="8">
        <v>6.4000003039836884E-2</v>
      </c>
      <c r="O86" s="8">
        <v>0.37400001287460327</v>
      </c>
      <c r="P86" s="8">
        <v>0.15299999713897705</v>
      </c>
      <c r="Q86" s="8">
        <v>95.793998718261719</v>
      </c>
      <c r="R86" s="8"/>
      <c r="S86" s="8">
        <v>1.9383000135421753</v>
      </c>
      <c r="T86" s="8">
        <v>-1.5999999595806003E-3</v>
      </c>
      <c r="U86" s="8">
        <v>1.2600000016391277E-2</v>
      </c>
      <c r="V86" s="8">
        <v>3.4052000045776367</v>
      </c>
      <c r="W86" s="8">
        <v>5.506199836730957</v>
      </c>
      <c r="X86" s="8">
        <v>1.3609000444412231</v>
      </c>
      <c r="Y86" s="8">
        <v>2.7392001152038574</v>
      </c>
      <c r="Z86" s="37">
        <v>0.38470000028610229</v>
      </c>
      <c r="AA86" s="8">
        <v>3.2600000500679016E-2</v>
      </c>
      <c r="AB86" s="8">
        <v>3.8999998942017555E-3</v>
      </c>
      <c r="AC86" s="8">
        <v>0.18009999394416809</v>
      </c>
      <c r="AD86" s="8">
        <v>3.9299998432397842E-2</v>
      </c>
      <c r="AE86">
        <v>22</v>
      </c>
      <c r="AG86" s="8">
        <v>1.949300013598986</v>
      </c>
      <c r="AH86" s="15">
        <v>15.378100015339442</v>
      </c>
      <c r="AI86" s="8">
        <v>4.1001001596450806</v>
      </c>
      <c r="AJ86" s="19">
        <v>0.33191873160460245</v>
      </c>
      <c r="AK86" s="8">
        <v>0.6680812683953975</v>
      </c>
      <c r="AL86" s="8">
        <v>2.493800163269043</v>
      </c>
      <c r="AM86" s="19">
        <v>0.91139984130859375</v>
      </c>
      <c r="AN86" s="8">
        <v>0.38470000028610229</v>
      </c>
    </row>
    <row r="87" spans="1:40" hidden="1" x14ac:dyDescent="0.2">
      <c r="A87" t="s">
        <v>1130</v>
      </c>
      <c r="B87">
        <v>15</v>
      </c>
      <c r="C87" s="36">
        <v>2E-8</v>
      </c>
      <c r="D87">
        <v>5</v>
      </c>
      <c r="E87" s="8">
        <v>33.207000732421875</v>
      </c>
      <c r="F87" s="8">
        <v>17.08799934387207</v>
      </c>
      <c r="G87" s="8">
        <v>7.4140000343322754</v>
      </c>
      <c r="H87" s="8">
        <v>1.4000000432133675E-2</v>
      </c>
      <c r="I87" s="8">
        <v>8.999999612569809E-3</v>
      </c>
      <c r="J87" s="8">
        <v>6.4340000152587891</v>
      </c>
      <c r="K87" s="8">
        <v>24.062000274658203</v>
      </c>
      <c r="L87" s="8">
        <v>3.0360000133514404</v>
      </c>
      <c r="M87" s="8">
        <v>0.25400000810623169</v>
      </c>
      <c r="N87" s="8">
        <v>5.6000001728534698E-2</v>
      </c>
      <c r="O87" s="8">
        <v>0.28499999642372131</v>
      </c>
      <c r="P87" s="8">
        <v>7.9999998211860657E-2</v>
      </c>
      <c r="Q87" s="8">
        <v>91.801002502441406</v>
      </c>
      <c r="R87" s="8"/>
      <c r="S87" s="8">
        <v>1.5312999486923218</v>
      </c>
      <c r="T87" s="8">
        <v>1.5999999595806003E-3</v>
      </c>
      <c r="U87" s="8">
        <v>4.3000001460313797E-3</v>
      </c>
      <c r="V87" s="8">
        <v>3.2606000900268555</v>
      </c>
      <c r="W87" s="8">
        <v>5.3758001327514648</v>
      </c>
      <c r="X87" s="8">
        <v>1.5527000427246094</v>
      </c>
      <c r="Y87" s="8">
        <v>3.2576999664306641</v>
      </c>
      <c r="Z87" s="37">
        <v>0.36970001459121704</v>
      </c>
      <c r="AA87" s="8">
        <v>3.48999984562397E-2</v>
      </c>
      <c r="AB87" s="8">
        <v>3.5000001080334187E-3</v>
      </c>
      <c r="AC87" s="8">
        <v>0.14470000565052032</v>
      </c>
      <c r="AD87" s="8">
        <v>2.1700000390410423E-2</v>
      </c>
      <c r="AE87">
        <v>22</v>
      </c>
      <c r="AG87" s="8">
        <v>1.5371999487979338</v>
      </c>
      <c r="AH87" s="15">
        <v>15.388600193778984</v>
      </c>
      <c r="AI87" s="8">
        <v>4.8104000091552734</v>
      </c>
      <c r="AJ87" s="19">
        <v>0.32277981867817063</v>
      </c>
      <c r="AK87" s="8">
        <v>0.67722018132182937</v>
      </c>
      <c r="AL87" s="8">
        <v>2.6241998672485352</v>
      </c>
      <c r="AM87" s="19">
        <v>0.63640022277832031</v>
      </c>
      <c r="AN87" s="8">
        <v>0.36970001459121704</v>
      </c>
    </row>
    <row r="88" spans="1:40" x14ac:dyDescent="0.2">
      <c r="A88" t="s">
        <v>1131</v>
      </c>
      <c r="B88">
        <v>15</v>
      </c>
      <c r="C88" s="36">
        <v>2E-8</v>
      </c>
      <c r="D88">
        <v>5</v>
      </c>
      <c r="E88" s="8">
        <v>34.993999481201172</v>
      </c>
      <c r="F88" s="8">
        <v>16.443000793457031</v>
      </c>
      <c r="G88" s="8">
        <v>9.555999755859375</v>
      </c>
      <c r="H88" s="8">
        <v>3.7999998778104782E-2</v>
      </c>
      <c r="I88" s="8">
        <v>-8.0000003799796104E-3</v>
      </c>
      <c r="J88" s="8">
        <v>6.1040000915527344</v>
      </c>
      <c r="K88" s="8">
        <v>23.308000564575195</v>
      </c>
      <c r="L88" s="8">
        <v>3.5710000991821289</v>
      </c>
      <c r="M88" s="8">
        <v>0.30799999833106995</v>
      </c>
      <c r="N88" s="8">
        <v>6.1000000685453415E-2</v>
      </c>
      <c r="O88" s="8">
        <v>0.48600000143051147</v>
      </c>
      <c r="P88" s="8">
        <v>9.6000000834465027E-2</v>
      </c>
      <c r="Q88" s="8">
        <v>94.730003356933594</v>
      </c>
      <c r="R88" s="8"/>
      <c r="S88" s="8">
        <v>1.9234999418258667</v>
      </c>
      <c r="T88" s="8">
        <v>-1.3000000035390258E-3</v>
      </c>
      <c r="U88" s="8">
        <v>1.1500000022351742E-2</v>
      </c>
      <c r="V88" s="8">
        <v>3.0580999851226807</v>
      </c>
      <c r="W88" s="8">
        <v>5.5215001106262207</v>
      </c>
      <c r="X88" s="8">
        <v>1.4357000589370728</v>
      </c>
      <c r="Y88" s="8">
        <v>3.075700044631958</v>
      </c>
      <c r="Z88" s="37">
        <v>0.4237000048160553</v>
      </c>
      <c r="AA88" s="8">
        <v>4.1099999099969864E-2</v>
      </c>
      <c r="AB88" s="8">
        <v>3.7000000011175871E-3</v>
      </c>
      <c r="AC88" s="8">
        <v>0.23980000615119934</v>
      </c>
      <c r="AD88" s="8">
        <v>2.5299999862909317E-2</v>
      </c>
      <c r="AE88">
        <v>22</v>
      </c>
      <c r="AG88" s="8">
        <v>1.9336999418446794</v>
      </c>
      <c r="AH88" s="15">
        <v>15.489500145078637</v>
      </c>
      <c r="AI88" s="8">
        <v>4.5114001035690308</v>
      </c>
      <c r="AJ88" s="19">
        <v>0.31823824665900741</v>
      </c>
      <c r="AK88" s="8">
        <v>0.68176175334099265</v>
      </c>
      <c r="AL88" s="8">
        <v>2.4784998893737793</v>
      </c>
      <c r="AM88" s="19">
        <v>0.57960009574890137</v>
      </c>
      <c r="AN88" s="8">
        <v>0.4237000048160553</v>
      </c>
    </row>
    <row r="89" spans="1:40" x14ac:dyDescent="0.2">
      <c r="A89" t="s">
        <v>1132</v>
      </c>
      <c r="B89">
        <v>15</v>
      </c>
      <c r="C89" s="36">
        <v>2E-8</v>
      </c>
      <c r="D89">
        <v>5</v>
      </c>
      <c r="E89" s="8">
        <v>35.099998474121094</v>
      </c>
      <c r="F89" s="8">
        <v>16.905000686645508</v>
      </c>
      <c r="G89" s="8">
        <v>9.5489997863769531</v>
      </c>
      <c r="H89" s="8">
        <v>6.1999998986721039E-2</v>
      </c>
      <c r="I89" s="8">
        <v>-8.999999612569809E-3</v>
      </c>
      <c r="J89" s="8">
        <v>5.8410000801086426</v>
      </c>
      <c r="K89" s="8">
        <v>23.118000030517578</v>
      </c>
      <c r="L89" s="8">
        <v>3.6640000343322754</v>
      </c>
      <c r="M89" s="8">
        <v>0.23999999463558197</v>
      </c>
      <c r="N89" s="8">
        <v>7.5000002980232239E-2</v>
      </c>
      <c r="O89" s="8">
        <v>0.49000000953674316</v>
      </c>
      <c r="P89" s="8">
        <v>9.4999998807907104E-2</v>
      </c>
      <c r="Q89" s="8">
        <v>94.902999877929688</v>
      </c>
      <c r="R89" s="8"/>
      <c r="S89" s="8">
        <v>1.9141000509262085</v>
      </c>
      <c r="T89" s="8">
        <v>-1.500000013038516E-3</v>
      </c>
      <c r="U89" s="8">
        <v>1.8899999558925629E-2</v>
      </c>
      <c r="V89" s="8">
        <v>3.1308000087738037</v>
      </c>
      <c r="W89" s="8">
        <v>5.5151000022888184</v>
      </c>
      <c r="X89" s="8">
        <v>1.3681000471115112</v>
      </c>
      <c r="Y89" s="8">
        <v>3.0378999710083008</v>
      </c>
      <c r="Z89" s="37">
        <v>0.43290001153945923</v>
      </c>
      <c r="AA89" s="8">
        <v>3.189999982714653E-2</v>
      </c>
      <c r="AB89" s="8">
        <v>4.6000001020729542E-3</v>
      </c>
      <c r="AC89" s="8">
        <v>0.24040000140666962</v>
      </c>
      <c r="AD89" s="8">
        <v>2.4900000542402267E-2</v>
      </c>
      <c r="AE89">
        <v>22</v>
      </c>
      <c r="AG89" s="8">
        <v>1.9315000504720956</v>
      </c>
      <c r="AH89" s="15">
        <v>15.448200091021135</v>
      </c>
      <c r="AI89" s="8">
        <v>4.406000018119812</v>
      </c>
      <c r="AJ89" s="19">
        <v>0.31050840705518779</v>
      </c>
      <c r="AK89" s="8">
        <v>0.68949159294481221</v>
      </c>
      <c r="AL89" s="8">
        <v>2.4848999977111816</v>
      </c>
      <c r="AM89" s="19">
        <v>0.64590001106262207</v>
      </c>
      <c r="AN89" s="8">
        <v>0.43290001153945923</v>
      </c>
    </row>
    <row r="90" spans="1:40" x14ac:dyDescent="0.2">
      <c r="A90" t="s">
        <v>1133</v>
      </c>
      <c r="B90">
        <v>15</v>
      </c>
      <c r="C90" s="36">
        <v>2E-8</v>
      </c>
      <c r="D90">
        <v>5</v>
      </c>
      <c r="E90" s="8">
        <v>35.020999908447266</v>
      </c>
      <c r="F90" s="8">
        <v>17.28700065612793</v>
      </c>
      <c r="G90" s="8">
        <v>9.5889997482299805</v>
      </c>
      <c r="H90" s="8">
        <v>7.0000002160668373E-3</v>
      </c>
      <c r="I90" s="8">
        <v>-1.4999999664723873E-2</v>
      </c>
      <c r="J90" s="8">
        <v>5.6939997673034668</v>
      </c>
      <c r="K90" s="8">
        <v>22.826000213623047</v>
      </c>
      <c r="L90" s="8">
        <v>3.4749999046325684</v>
      </c>
      <c r="M90" s="8">
        <v>0.20000000298023224</v>
      </c>
      <c r="N90" s="8">
        <v>-7.0000002160668373E-3</v>
      </c>
      <c r="O90" s="8">
        <v>0.42300000786781311</v>
      </c>
      <c r="P90" s="8">
        <v>0.15099999308586121</v>
      </c>
      <c r="Q90" s="8">
        <v>94.439002990722656</v>
      </c>
      <c r="R90" s="8"/>
      <c r="S90" s="8">
        <v>1.926800012588501</v>
      </c>
      <c r="T90" s="8">
        <v>-2.4999999441206455E-3</v>
      </c>
      <c r="U90" s="8">
        <v>2.199999988079071E-3</v>
      </c>
      <c r="V90" s="8">
        <v>3.2091000080108643</v>
      </c>
      <c r="W90" s="8">
        <v>5.5156998634338379</v>
      </c>
      <c r="X90" s="8">
        <v>1.336899995803833</v>
      </c>
      <c r="Y90" s="8">
        <v>3.0065999031066895</v>
      </c>
      <c r="Z90" s="37">
        <v>0.41170001029968262</v>
      </c>
      <c r="AA90" s="8">
        <v>2.669999934732914E-2</v>
      </c>
      <c r="AB90" s="8">
        <v>-5.0000002374872565E-4</v>
      </c>
      <c r="AC90" s="8">
        <v>0.20849999785423279</v>
      </c>
      <c r="AD90" s="8">
        <v>3.9900001138448715E-2</v>
      </c>
      <c r="AE90">
        <v>22</v>
      </c>
      <c r="AG90" s="8">
        <v>1.9265000126324594</v>
      </c>
      <c r="AH90" s="15">
        <v>15.433199792634696</v>
      </c>
      <c r="AI90" s="8">
        <v>4.3434998989105225</v>
      </c>
      <c r="AJ90" s="19">
        <v>0.30779326048543637</v>
      </c>
      <c r="AK90" s="8">
        <v>0.69220673951456357</v>
      </c>
      <c r="AL90" s="8">
        <v>2.4843001365661621</v>
      </c>
      <c r="AM90" s="19">
        <v>0.72479987144470215</v>
      </c>
      <c r="AN90" s="8">
        <v>0.41170001029968262</v>
      </c>
    </row>
    <row r="91" spans="1:40" hidden="1" x14ac:dyDescent="0.2">
      <c r="A91" t="s">
        <v>1134</v>
      </c>
      <c r="B91">
        <v>15</v>
      </c>
      <c r="C91" s="36">
        <v>2E-8</v>
      </c>
      <c r="D91">
        <v>5</v>
      </c>
      <c r="E91" s="8">
        <v>25.518999099731445</v>
      </c>
      <c r="F91" s="8">
        <v>19.721000671386719</v>
      </c>
      <c r="G91" s="8">
        <v>1.4999999664723873E-2</v>
      </c>
      <c r="H91" s="8">
        <v>2.0000000949949026E-3</v>
      </c>
      <c r="I91" s="8">
        <v>5.9999998658895493E-2</v>
      </c>
      <c r="J91" s="8">
        <v>8.6269998550415039</v>
      </c>
      <c r="K91" s="8">
        <v>32.881999969482422</v>
      </c>
      <c r="L91" s="8">
        <v>0.1379999965429306</v>
      </c>
      <c r="M91" s="8">
        <v>0.44200000166893005</v>
      </c>
      <c r="N91" s="8">
        <v>1.9999999552965164E-2</v>
      </c>
      <c r="O91" s="8">
        <v>-0.51999998092651367</v>
      </c>
      <c r="P91" s="8">
        <v>1.8999999389052391E-2</v>
      </c>
      <c r="Q91" s="8">
        <v>87.139999389648438</v>
      </c>
      <c r="R91" s="8"/>
      <c r="S91" s="8">
        <v>3.4000000450760126E-3</v>
      </c>
      <c r="T91" s="8">
        <v>1.119999960064888E-2</v>
      </c>
      <c r="U91" s="8">
        <v>7.9999997979030013E-4</v>
      </c>
      <c r="V91" s="8">
        <v>4.028900146484375</v>
      </c>
      <c r="W91" s="8">
        <v>4.4229001998901367</v>
      </c>
      <c r="X91" s="8">
        <v>2.2288999557495117</v>
      </c>
      <c r="Y91" s="8">
        <v>4.7663002014160156</v>
      </c>
      <c r="Z91" s="37">
        <v>1.7999999225139618E-2</v>
      </c>
      <c r="AA91" s="8">
        <v>6.4900003373622894E-2</v>
      </c>
      <c r="AB91" s="8">
        <v>1.39999995008111E-3</v>
      </c>
      <c r="AC91" s="8">
        <v>-0.28850001096725464</v>
      </c>
      <c r="AD91" s="8">
        <v>5.59999980032444E-3</v>
      </c>
      <c r="AE91">
        <v>22</v>
      </c>
      <c r="AG91" s="8">
        <v>1.5399999625515193E-2</v>
      </c>
      <c r="AH91" s="15">
        <v>15.545300505764317</v>
      </c>
      <c r="AI91" s="8">
        <v>6.9952001571655273</v>
      </c>
      <c r="AJ91" s="19">
        <v>0.31863276327645035</v>
      </c>
      <c r="AK91" s="8">
        <v>0.68136723672354971</v>
      </c>
      <c r="AL91" s="8">
        <v>3.5770998001098633</v>
      </c>
      <c r="AM91" s="19">
        <v>0.45180034637451172</v>
      </c>
      <c r="AN91" s="8">
        <v>1.7999999225139618E-2</v>
      </c>
    </row>
    <row r="92" spans="1:40" hidden="1" x14ac:dyDescent="0.2">
      <c r="A92" t="s">
        <v>1135</v>
      </c>
      <c r="B92">
        <v>15</v>
      </c>
      <c r="C92" s="36">
        <v>2E-8</v>
      </c>
      <c r="D92">
        <v>5</v>
      </c>
      <c r="E92" s="8">
        <v>25.472000122070312</v>
      </c>
      <c r="F92" s="8">
        <v>18.58799934387207</v>
      </c>
      <c r="G92" s="8">
        <v>2.8000000864267349E-2</v>
      </c>
      <c r="H92" s="8">
        <v>3.7000000476837158E-2</v>
      </c>
      <c r="I92" s="8">
        <v>0.1289999932050705</v>
      </c>
      <c r="J92" s="8">
        <v>7.6750001907348633</v>
      </c>
      <c r="K92" s="8">
        <v>34.463001251220703</v>
      </c>
      <c r="L92" s="8">
        <v>0.17499999701976776</v>
      </c>
      <c r="M92" s="8">
        <v>0.43299999833106995</v>
      </c>
      <c r="N92" s="8">
        <v>1.8999999389052391E-2</v>
      </c>
      <c r="O92" s="8">
        <v>-0.56499999761581421</v>
      </c>
      <c r="P92" s="8">
        <v>3.5999998450279236E-2</v>
      </c>
      <c r="Q92" s="8">
        <v>86.720008850097656</v>
      </c>
      <c r="R92" s="8"/>
      <c r="S92" s="8">
        <v>6.2000001780688763E-3</v>
      </c>
      <c r="T92" s="8">
        <v>2.4299999698996544E-2</v>
      </c>
      <c r="U92" s="8">
        <v>1.269999984651804E-2</v>
      </c>
      <c r="V92" s="8">
        <v>3.8592000007629395</v>
      </c>
      <c r="W92" s="8">
        <v>4.4865999221801758</v>
      </c>
      <c r="X92" s="8">
        <v>2.0151998996734619</v>
      </c>
      <c r="Y92" s="8">
        <v>5.0767998695373535</v>
      </c>
      <c r="Z92" s="37">
        <v>2.3199999704957008E-2</v>
      </c>
      <c r="AA92" s="8">
        <v>6.4599998295307159E-2</v>
      </c>
      <c r="AB92" s="8">
        <v>1.3000000035390258E-3</v>
      </c>
      <c r="AC92" s="8">
        <v>-0.31909999251365662</v>
      </c>
      <c r="AD92" s="8">
        <v>1.080000028014183E-2</v>
      </c>
      <c r="AE92">
        <v>22</v>
      </c>
      <c r="AG92" s="8">
        <v>4.319999972358346E-2</v>
      </c>
      <c r="AH92" s="15">
        <v>15.568799689877778</v>
      </c>
      <c r="AI92" s="8">
        <v>7.0919997692108154</v>
      </c>
      <c r="AJ92" s="19">
        <v>0.28415115133283619</v>
      </c>
      <c r="AK92" s="8">
        <v>0.71584884866716381</v>
      </c>
      <c r="AL92" s="8">
        <v>3.5134000778198242</v>
      </c>
      <c r="AM92" s="19">
        <v>0.34579992294311523</v>
      </c>
      <c r="AN92" s="8">
        <v>2.3199999704957008E-2</v>
      </c>
    </row>
    <row r="93" spans="1:40" hidden="1" x14ac:dyDescent="0.2">
      <c r="A93" t="s">
        <v>1136</v>
      </c>
      <c r="B93">
        <v>15</v>
      </c>
      <c r="C93" s="36">
        <v>2E-8</v>
      </c>
      <c r="D93">
        <v>5</v>
      </c>
      <c r="E93" s="8">
        <v>26.930999755859375</v>
      </c>
      <c r="F93" s="8">
        <v>18.979999542236328</v>
      </c>
      <c r="G93" s="8">
        <v>1.3279999494552612</v>
      </c>
      <c r="H93" s="8">
        <v>4.999999888241291E-3</v>
      </c>
      <c r="I93" s="8">
        <v>7.2999998927116394E-2</v>
      </c>
      <c r="J93" s="8">
        <v>7.6909999847412109</v>
      </c>
      <c r="K93" s="8">
        <v>32.512001037597656</v>
      </c>
      <c r="L93" s="8">
        <v>0.77100002765655518</v>
      </c>
      <c r="M93" s="8">
        <v>0.32499998807907104</v>
      </c>
      <c r="N93" s="8">
        <v>-2.8999999165534973E-2</v>
      </c>
      <c r="O93" s="8">
        <v>-0.38600000739097595</v>
      </c>
      <c r="P93" s="8">
        <v>2.7000000700354576E-2</v>
      </c>
      <c r="Q93" s="8">
        <v>88.385009765625</v>
      </c>
      <c r="R93" s="8"/>
      <c r="S93" s="8">
        <v>0.29019999504089355</v>
      </c>
      <c r="T93" s="8">
        <v>1.3299999758601189E-2</v>
      </c>
      <c r="U93" s="8">
        <v>1.5999999595806003E-3</v>
      </c>
      <c r="V93" s="8">
        <v>3.8322999477386475</v>
      </c>
      <c r="W93" s="8">
        <v>4.6133999824523926</v>
      </c>
      <c r="X93" s="8">
        <v>1.9638999700546265</v>
      </c>
      <c r="Y93" s="8">
        <v>4.6578998565673828</v>
      </c>
      <c r="Z93" s="37">
        <v>9.9299997091293335E-2</v>
      </c>
      <c r="AA93" s="8">
        <v>4.7100000083446503E-2</v>
      </c>
      <c r="AB93" s="8">
        <v>-1.9000000320374966E-3</v>
      </c>
      <c r="AC93" s="8">
        <v>-0.21119999885559082</v>
      </c>
      <c r="AD93" s="8">
        <v>7.799999788403511E-3</v>
      </c>
      <c r="AE93">
        <v>22</v>
      </c>
      <c r="AG93" s="8">
        <v>0.30509999475907534</v>
      </c>
      <c r="AH93" s="15">
        <v>15.518999748746864</v>
      </c>
      <c r="AI93" s="8">
        <v>6.6217998266220093</v>
      </c>
      <c r="AJ93" s="19">
        <v>0.29658099330623744</v>
      </c>
      <c r="AK93" s="8">
        <v>0.70341900669376256</v>
      </c>
      <c r="AL93" s="8">
        <v>3.3866000175476074</v>
      </c>
      <c r="AM93" s="19">
        <v>0.44569993019104004</v>
      </c>
      <c r="AN93" s="8">
        <v>9.9299997091293335E-2</v>
      </c>
    </row>
    <row r="94" spans="1:40" hidden="1" x14ac:dyDescent="0.2">
      <c r="A94" t="s">
        <v>1137</v>
      </c>
      <c r="B94">
        <v>15</v>
      </c>
      <c r="C94" s="36">
        <v>2E-8</v>
      </c>
      <c r="D94">
        <v>5</v>
      </c>
      <c r="E94" s="8">
        <v>27.045999526977539</v>
      </c>
      <c r="F94" s="8">
        <v>18.384000778198242</v>
      </c>
      <c r="G94" s="8">
        <v>1.1369999647140503</v>
      </c>
      <c r="H94" s="8">
        <v>2.0999999716877937E-2</v>
      </c>
      <c r="I94" s="8">
        <v>9.3999996781349182E-2</v>
      </c>
      <c r="J94" s="8">
        <v>8.2539997100830078</v>
      </c>
      <c r="K94" s="8">
        <v>31.902999877929688</v>
      </c>
      <c r="L94" s="8">
        <v>0.68300002813339233</v>
      </c>
      <c r="M94" s="8">
        <v>0.42100000381469727</v>
      </c>
      <c r="N94" s="8">
        <v>3.5000000149011612E-2</v>
      </c>
      <c r="O94" s="8">
        <v>-0.40599998831748962</v>
      </c>
      <c r="P94" s="8">
        <v>3.5000000149011612E-2</v>
      </c>
      <c r="Q94" s="8">
        <v>87.769996643066406</v>
      </c>
      <c r="R94" s="8"/>
      <c r="S94" s="8">
        <v>0.24959999322891235</v>
      </c>
      <c r="T94" s="8">
        <v>1.7400000244379044E-2</v>
      </c>
      <c r="U94" s="8">
        <v>6.8999999202787876E-3</v>
      </c>
      <c r="V94" s="8">
        <v>3.7295000553131104</v>
      </c>
      <c r="W94" s="8">
        <v>4.654900074005127</v>
      </c>
      <c r="X94" s="8">
        <v>2.1177000999450684</v>
      </c>
      <c r="Y94" s="8">
        <v>4.5921001434326172</v>
      </c>
      <c r="Z94" s="37">
        <v>8.8399998843669891E-2</v>
      </c>
      <c r="AA94" s="8">
        <v>6.1400000005960464E-2</v>
      </c>
      <c r="AB94" s="8">
        <v>2.4000001139938831E-3</v>
      </c>
      <c r="AC94" s="8">
        <v>-0.22300000488758087</v>
      </c>
      <c r="AD94" s="8">
        <v>1.0200000368058681E-2</v>
      </c>
      <c r="AE94">
        <v>22</v>
      </c>
      <c r="AG94" s="8">
        <v>0.27389999339357018</v>
      </c>
      <c r="AH94" s="15">
        <v>15.517900364939123</v>
      </c>
      <c r="AI94" s="8">
        <v>6.7098002433776855</v>
      </c>
      <c r="AJ94" s="19">
        <v>0.31561298744104294</v>
      </c>
      <c r="AK94" s="8">
        <v>0.68438701255895706</v>
      </c>
      <c r="AL94" s="8">
        <v>3.345099925994873</v>
      </c>
      <c r="AM94" s="19">
        <v>0.3844001293182373</v>
      </c>
      <c r="AN94" s="8">
        <v>8.8399998843669891E-2</v>
      </c>
    </row>
    <row r="95" spans="1:40" hidden="1" x14ac:dyDescent="0.2">
      <c r="A95" t="s">
        <v>1138</v>
      </c>
      <c r="B95">
        <v>15</v>
      </c>
      <c r="C95" s="36">
        <v>2E-8</v>
      </c>
      <c r="D95">
        <v>5</v>
      </c>
      <c r="E95" s="8">
        <v>27.63599967956543</v>
      </c>
      <c r="F95" s="8">
        <v>18.919000625610352</v>
      </c>
      <c r="G95" s="8">
        <v>1.9320000410079956</v>
      </c>
      <c r="H95" s="8">
        <v>2.199999988079071E-2</v>
      </c>
      <c r="I95" s="8">
        <v>5.299999937415123E-2</v>
      </c>
      <c r="J95" s="8">
        <v>7.4720001220703125</v>
      </c>
      <c r="K95" s="8">
        <v>31.61400032043457</v>
      </c>
      <c r="L95" s="8">
        <v>0.91500002145767212</v>
      </c>
      <c r="M95" s="8">
        <v>0.33000001311302185</v>
      </c>
      <c r="N95" s="8">
        <v>4.6000000089406967E-2</v>
      </c>
      <c r="O95" s="8">
        <v>-0.34099999070167542</v>
      </c>
      <c r="P95" s="8">
        <v>3.7999998778104782E-2</v>
      </c>
      <c r="Q95" s="8">
        <v>88.771003723144531</v>
      </c>
      <c r="R95" s="8"/>
      <c r="S95" s="8">
        <v>0.41949999332427979</v>
      </c>
      <c r="T95" s="8">
        <v>9.7000002861022949E-3</v>
      </c>
      <c r="U95" s="8">
        <v>7.1999998763203621E-3</v>
      </c>
      <c r="V95" s="8">
        <v>3.7946000099182129</v>
      </c>
      <c r="W95" s="8">
        <v>4.702700138092041</v>
      </c>
      <c r="X95" s="8">
        <v>1.8954999446868896</v>
      </c>
      <c r="Y95" s="8">
        <v>4.4991998672485352</v>
      </c>
      <c r="Z95" s="37">
        <v>0.11710000038146973</v>
      </c>
      <c r="AA95" s="8">
        <v>4.7600001096725464E-2</v>
      </c>
      <c r="AB95" s="8">
        <v>3.1000000890344381E-3</v>
      </c>
      <c r="AC95" s="8">
        <v>-0.18520000576972961</v>
      </c>
      <c r="AD95" s="8">
        <v>1.0999999940395355E-2</v>
      </c>
      <c r="AE95">
        <v>22</v>
      </c>
      <c r="AG95" s="8">
        <v>0.43639999348670244</v>
      </c>
      <c r="AH95" s="15">
        <v>15.493099954910576</v>
      </c>
      <c r="AI95" s="8">
        <v>6.3946998119354248</v>
      </c>
      <c r="AJ95" s="19">
        <v>0.29641734568196976</v>
      </c>
      <c r="AK95" s="8">
        <v>0.70358265431803024</v>
      </c>
      <c r="AL95" s="8">
        <v>3.297299861907959</v>
      </c>
      <c r="AM95" s="19">
        <v>0.49730014801025391</v>
      </c>
      <c r="AN95" s="8">
        <v>0.11710000038146973</v>
      </c>
    </row>
    <row r="96" spans="1:40" hidden="1" x14ac:dyDescent="0.2">
      <c r="A96" t="s">
        <v>1139</v>
      </c>
      <c r="B96">
        <v>15</v>
      </c>
      <c r="C96" s="36">
        <v>2E-8</v>
      </c>
      <c r="D96">
        <v>5</v>
      </c>
      <c r="E96" s="8">
        <v>25.64900016784668</v>
      </c>
      <c r="F96" s="8">
        <v>19.063999176025391</v>
      </c>
      <c r="G96" s="8">
        <v>0.14800000190734863</v>
      </c>
      <c r="H96" s="8">
        <v>1.0999999940395355E-2</v>
      </c>
      <c r="I96" s="8">
        <v>5.6000001728534698E-2</v>
      </c>
      <c r="J96" s="8">
        <v>8.1899995803833008</v>
      </c>
      <c r="K96" s="8">
        <v>33.320999145507812</v>
      </c>
      <c r="L96" s="8">
        <v>0.11100000143051147</v>
      </c>
      <c r="M96" s="8">
        <v>0.40400001406669617</v>
      </c>
      <c r="N96" s="8">
        <v>-1.6000000759959221E-2</v>
      </c>
      <c r="O96" s="8">
        <v>-0.49900001287460327</v>
      </c>
      <c r="P96" s="8">
        <v>1.2000000104308128E-2</v>
      </c>
      <c r="Q96" s="8">
        <v>86.657997131347656</v>
      </c>
      <c r="R96" s="8"/>
      <c r="S96" s="8">
        <v>3.3100001513957977E-2</v>
      </c>
      <c r="T96" s="8">
        <v>1.0499999858438969E-2</v>
      </c>
      <c r="U96" s="8">
        <v>3.8999998942017555E-3</v>
      </c>
      <c r="V96" s="8">
        <v>3.9314000606536865</v>
      </c>
      <c r="W96" s="8">
        <v>4.4874000549316406</v>
      </c>
      <c r="X96" s="8">
        <v>2.1359000205993652</v>
      </c>
      <c r="Y96" s="8">
        <v>4.8754000663757324</v>
      </c>
      <c r="Z96" s="37">
        <v>1.4600000344216824E-2</v>
      </c>
      <c r="AA96" s="8">
        <v>5.9900000691413879E-2</v>
      </c>
      <c r="AB96" s="8">
        <v>-1.0999999940395355E-3</v>
      </c>
      <c r="AC96" s="8">
        <v>-0.27979999780654907</v>
      </c>
      <c r="AD96" s="8">
        <v>3.599999938160181E-3</v>
      </c>
      <c r="AE96">
        <v>22</v>
      </c>
      <c r="AG96" s="8">
        <v>4.7500001266598701E-2</v>
      </c>
      <c r="AH96" s="15">
        <v>15.552100204862654</v>
      </c>
      <c r="AI96" s="8">
        <v>7.0113000869750977</v>
      </c>
      <c r="AJ96" s="19">
        <v>0.30463679975233549</v>
      </c>
      <c r="AK96" s="8">
        <v>0.69536320024766451</v>
      </c>
      <c r="AL96" s="8">
        <v>3.5125999450683594</v>
      </c>
      <c r="AM96" s="19">
        <v>0.41880011558532715</v>
      </c>
      <c r="AN96" s="8">
        <v>1.4600000344216824E-2</v>
      </c>
    </row>
    <row r="97" spans="1:43" hidden="1" x14ac:dyDescent="0.2">
      <c r="A97" t="s">
        <v>1140</v>
      </c>
      <c r="B97">
        <v>15</v>
      </c>
      <c r="C97" s="36">
        <v>2E-8</v>
      </c>
      <c r="D97">
        <v>5</v>
      </c>
      <c r="E97" s="8">
        <v>25.308000564575195</v>
      </c>
      <c r="F97" s="8">
        <v>18.680999755859375</v>
      </c>
      <c r="G97" s="8">
        <v>3.5999998450279236E-2</v>
      </c>
      <c r="H97" s="8">
        <v>1.0999999940395355E-2</v>
      </c>
      <c r="I97" s="8">
        <v>6.8000003695487976E-2</v>
      </c>
      <c r="J97" s="8">
        <v>8.0830001831054688</v>
      </c>
      <c r="K97" s="8">
        <v>32.515998840332031</v>
      </c>
      <c r="L97" s="8">
        <v>8.2999996840953827E-2</v>
      </c>
      <c r="M97" s="8">
        <v>0.43000000715255737</v>
      </c>
      <c r="N97" s="8">
        <v>-3.2999999821186066E-2</v>
      </c>
      <c r="O97" s="8">
        <v>-0.5130000114440918</v>
      </c>
      <c r="P97" s="8">
        <v>1.4999999664723873E-2</v>
      </c>
      <c r="Q97" s="8">
        <v>84.898002624511719</v>
      </c>
      <c r="R97" s="8"/>
      <c r="S97" s="8">
        <v>8.1000002101063728E-3</v>
      </c>
      <c r="T97" s="8">
        <v>1.2900000438094139E-2</v>
      </c>
      <c r="U97" s="8">
        <v>3.8000000640749931E-3</v>
      </c>
      <c r="V97" s="8">
        <v>3.9233999252319336</v>
      </c>
      <c r="W97" s="8">
        <v>4.5095000267028809</v>
      </c>
      <c r="X97" s="8">
        <v>2.1470000743865967</v>
      </c>
      <c r="Y97" s="8">
        <v>4.8453998565673828</v>
      </c>
      <c r="Z97" s="37">
        <v>1.1099999770522118E-2</v>
      </c>
      <c r="AA97" s="8">
        <v>6.4900003373622894E-2</v>
      </c>
      <c r="AB97" s="8">
        <v>-2.3000000510364771E-3</v>
      </c>
      <c r="AC97" s="8">
        <v>-0.29280000925064087</v>
      </c>
      <c r="AD97" s="8">
        <v>4.6999999321997166E-3</v>
      </c>
      <c r="AE97">
        <v>22</v>
      </c>
      <c r="AG97" s="8">
        <v>2.4800000712275505E-2</v>
      </c>
      <c r="AH97" s="15">
        <v>15.526099886745214</v>
      </c>
      <c r="AI97" s="8">
        <v>6.9923999309539795</v>
      </c>
      <c r="AJ97" s="19">
        <v>0.30704766540630057</v>
      </c>
      <c r="AK97" s="8">
        <v>0.69295233459369943</v>
      </c>
      <c r="AL97" s="8">
        <v>3.4904999732971191</v>
      </c>
      <c r="AM97" s="19">
        <v>0.43289995193481445</v>
      </c>
      <c r="AN97" s="8">
        <v>1.1099999770522118E-2</v>
      </c>
    </row>
    <row r="98" spans="1:43" x14ac:dyDescent="0.2">
      <c r="A98" t="s">
        <v>1141</v>
      </c>
      <c r="B98">
        <v>15</v>
      </c>
      <c r="C98" s="36">
        <v>2E-8</v>
      </c>
      <c r="D98">
        <v>5</v>
      </c>
      <c r="E98" s="8">
        <v>34.854000091552734</v>
      </c>
      <c r="F98" s="8">
        <v>16.924999237060547</v>
      </c>
      <c r="G98" s="8">
        <v>9.7609996795654297</v>
      </c>
      <c r="H98" s="8">
        <v>2.9999999329447746E-2</v>
      </c>
      <c r="I98" s="8">
        <v>-8.999999612569809E-3</v>
      </c>
      <c r="J98" s="8">
        <v>5.7630000114440918</v>
      </c>
      <c r="K98" s="8">
        <v>24.077999114990234</v>
      </c>
      <c r="L98" s="8">
        <v>3.8519999980926514</v>
      </c>
      <c r="M98" s="8">
        <v>0.29899999499320984</v>
      </c>
      <c r="N98" s="8">
        <v>9.6000000834465027E-2</v>
      </c>
      <c r="O98" s="8">
        <v>0.42800000309944153</v>
      </c>
      <c r="P98" s="8">
        <v>0.10999999940395355</v>
      </c>
      <c r="Q98" s="8">
        <v>95.981986999511719</v>
      </c>
      <c r="R98" s="8"/>
      <c r="S98" s="8">
        <v>1.9472999572753906</v>
      </c>
      <c r="T98" s="8">
        <v>-1.5999999595806003E-3</v>
      </c>
      <c r="U98" s="8">
        <v>9.2000002041459084E-3</v>
      </c>
      <c r="V98" s="8">
        <v>3.1194999217987061</v>
      </c>
      <c r="W98" s="8">
        <v>5.4500999450683594</v>
      </c>
      <c r="X98" s="8">
        <v>1.3432999849319458</v>
      </c>
      <c r="Y98" s="8">
        <v>3.148900032043457</v>
      </c>
      <c r="Z98" s="37">
        <v>0.45300000905990601</v>
      </c>
      <c r="AA98" s="8">
        <v>3.9599999785423279E-2</v>
      </c>
      <c r="AB98" s="8">
        <v>5.9000002220273018E-3</v>
      </c>
      <c r="AC98" s="8">
        <v>0.20929999649524689</v>
      </c>
      <c r="AD98" s="8">
        <v>2.8899999335408211E-2</v>
      </c>
      <c r="AE98">
        <v>22</v>
      </c>
      <c r="AG98" s="8">
        <v>1.9548999575199559</v>
      </c>
      <c r="AH98" s="15">
        <v>15.509299850207753</v>
      </c>
      <c r="AI98" s="8">
        <v>4.4922000169754028</v>
      </c>
      <c r="AJ98" s="19">
        <v>0.299029424303415</v>
      </c>
      <c r="AK98" s="8">
        <v>0.70097057569658505</v>
      </c>
      <c r="AL98" s="8">
        <v>2.5499000549316406</v>
      </c>
      <c r="AM98" s="19">
        <v>0.56959986686706543</v>
      </c>
      <c r="AN98" s="8">
        <v>0.45300000905990601</v>
      </c>
    </row>
    <row r="99" spans="1:43" hidden="1" x14ac:dyDescent="0.2">
      <c r="A99" t="s">
        <v>1142</v>
      </c>
      <c r="C99" s="36">
        <v>2E-8</v>
      </c>
      <c r="E99">
        <v>25.909999847412109</v>
      </c>
      <c r="F99">
        <v>19.174999237060547</v>
      </c>
      <c r="G99">
        <v>1.9999999552965164E-2</v>
      </c>
      <c r="H99">
        <v>-8.0000003799796104E-3</v>
      </c>
      <c r="I99">
        <v>5.299999937415123E-2</v>
      </c>
      <c r="J99">
        <v>8.616999626159668</v>
      </c>
      <c r="K99">
        <v>33.011001586914062</v>
      </c>
      <c r="L99">
        <v>0.28499999642372131</v>
      </c>
      <c r="M99">
        <v>0.39800000190734863</v>
      </c>
      <c r="N99">
        <v>2.8999999165534973E-2</v>
      </c>
      <c r="O99">
        <v>-0.5339999794960022</v>
      </c>
      <c r="P99">
        <v>7.0000002160668373E-3</v>
      </c>
      <c r="Q99">
        <v>87.185997009277344</v>
      </c>
      <c r="S99" s="8">
        <v>4.4999998062849045E-3</v>
      </c>
      <c r="T99" s="8">
        <v>9.7000002861022949E-3</v>
      </c>
      <c r="U99" s="8">
        <v>-2.7000000700354576E-3</v>
      </c>
      <c r="V99" s="8">
        <v>3.9147999286651611</v>
      </c>
      <c r="W99" s="8">
        <v>4.4878997802734375</v>
      </c>
      <c r="X99" s="8">
        <v>2.2249000072479248</v>
      </c>
      <c r="Y99" s="8">
        <v>4.7818999290466309</v>
      </c>
      <c r="Z99" s="37">
        <v>3.7099998444318771E-2</v>
      </c>
      <c r="AA99" s="8">
        <v>5.8400001376867294E-2</v>
      </c>
      <c r="AB99" s="8">
        <v>2.0000000949949026E-3</v>
      </c>
      <c r="AC99" s="8">
        <v>-0.29620000720024109</v>
      </c>
      <c r="AD99" s="8">
        <v>1.9000000320374966E-3</v>
      </c>
      <c r="AE99">
        <v>22</v>
      </c>
      <c r="AG99" s="8">
        <v>1.1500000022351742E-2</v>
      </c>
      <c r="AH99" s="15">
        <v>15.516499645076692</v>
      </c>
      <c r="AI99" s="8">
        <v>7.0067999362945557</v>
      </c>
      <c r="AJ99" s="19">
        <v>0.31753439908040687</v>
      </c>
      <c r="AK99" s="8">
        <v>0.68246560091959318</v>
      </c>
      <c r="AL99" s="8">
        <v>3.5121002197265625</v>
      </c>
      <c r="AM99" s="19">
        <v>0.40269970893859863</v>
      </c>
      <c r="AN99" s="8">
        <v>3.7099998444318771E-2</v>
      </c>
    </row>
    <row r="100" spans="1:43" hidden="1" x14ac:dyDescent="0.2">
      <c r="A100" t="s">
        <v>1143</v>
      </c>
      <c r="C100" s="36">
        <v>2E-8</v>
      </c>
      <c r="E100">
        <v>25.652000427246094</v>
      </c>
      <c r="F100">
        <v>19.205999374389648</v>
      </c>
      <c r="G100">
        <v>0.15899999439716339</v>
      </c>
      <c r="H100">
        <v>1.8999999389052391E-2</v>
      </c>
      <c r="I100">
        <v>1.2000000104308128E-2</v>
      </c>
      <c r="J100">
        <v>7.5390000343322754</v>
      </c>
      <c r="K100">
        <v>33.363998413085938</v>
      </c>
      <c r="L100">
        <v>0.19099999964237213</v>
      </c>
      <c r="M100">
        <v>0.36100000143051147</v>
      </c>
      <c r="N100">
        <v>2.0999999716877937E-2</v>
      </c>
      <c r="O100">
        <v>-0.51200002431869507</v>
      </c>
      <c r="P100">
        <v>1.7000000923871994E-2</v>
      </c>
      <c r="Q100">
        <v>86.240997314453125</v>
      </c>
      <c r="S100" s="8">
        <v>3.5599999129772186E-2</v>
      </c>
      <c r="T100" s="8">
        <v>2.3000000510364771E-3</v>
      </c>
      <c r="U100" s="8">
        <v>6.5000001341104507E-3</v>
      </c>
      <c r="V100" s="8">
        <v>3.9797999858856201</v>
      </c>
      <c r="W100" s="8">
        <v>4.5097999572753906</v>
      </c>
      <c r="X100" s="8">
        <v>1.9758000373840332</v>
      </c>
      <c r="Y100" s="8">
        <v>4.9056000709533691</v>
      </c>
      <c r="Z100" s="37">
        <v>2.5299999862909317E-2</v>
      </c>
      <c r="AA100" s="8">
        <v>5.3800001740455627E-2</v>
      </c>
      <c r="AB100" s="8">
        <v>1.39999995008111E-3</v>
      </c>
      <c r="AC100" s="8">
        <v>-0.28839999437332153</v>
      </c>
      <c r="AD100" s="8">
        <v>5.1000001840293407E-3</v>
      </c>
      <c r="AE100">
        <v>22</v>
      </c>
      <c r="AG100" s="8">
        <v>4.4399999314919114E-2</v>
      </c>
      <c r="AH100" s="15">
        <v>15.494500052416697</v>
      </c>
      <c r="AI100" s="8">
        <v>6.8814001083374023</v>
      </c>
      <c r="AJ100" s="19">
        <v>0.28712180752143496</v>
      </c>
      <c r="AK100" s="8">
        <v>0.7128781924785651</v>
      </c>
      <c r="AL100" s="8">
        <v>3.4902000427246094</v>
      </c>
      <c r="AM100" s="19">
        <v>0.48959994316101074</v>
      </c>
      <c r="AN100" s="8">
        <v>2.5299999862909317E-2</v>
      </c>
    </row>
    <row r="101" spans="1:43" hidden="1" x14ac:dyDescent="0.2">
      <c r="A101" t="s">
        <v>1144</v>
      </c>
      <c r="C101" s="36">
        <v>2E-8</v>
      </c>
      <c r="E101">
        <v>32.383998870849609</v>
      </c>
      <c r="F101">
        <v>17.040000915527344</v>
      </c>
      <c r="G101">
        <v>7.2480001449584961</v>
      </c>
      <c r="H101">
        <v>4.6000000089406967E-2</v>
      </c>
      <c r="I101">
        <v>4.999999888241291E-3</v>
      </c>
      <c r="J101">
        <v>6.4180002212524414</v>
      </c>
      <c r="K101">
        <v>25.325000762939453</v>
      </c>
      <c r="L101">
        <v>3.1110000610351562</v>
      </c>
      <c r="M101">
        <v>0.29199999570846558</v>
      </c>
      <c r="N101">
        <v>1.7000000923871994E-2</v>
      </c>
      <c r="O101">
        <v>0.14599999785423279</v>
      </c>
      <c r="P101">
        <v>7.9000003635883331E-2</v>
      </c>
      <c r="Q101">
        <v>92.031997680664062</v>
      </c>
      <c r="S101" s="8">
        <v>1.50409996509552</v>
      </c>
      <c r="T101" s="8">
        <v>8.9999998454004526E-4</v>
      </c>
      <c r="U101" s="8">
        <v>1.4499999582767487E-2</v>
      </c>
      <c r="V101" s="8">
        <v>3.2671000957489014</v>
      </c>
      <c r="W101" s="8">
        <v>5.2677001953125</v>
      </c>
      <c r="X101" s="8">
        <v>1.5561000108718872</v>
      </c>
      <c r="Y101" s="8">
        <v>3.4451999664306641</v>
      </c>
      <c r="Z101" s="37">
        <v>0.38060000538825989</v>
      </c>
      <c r="AA101" s="8">
        <v>4.0199998766183853E-2</v>
      </c>
      <c r="AB101" s="8">
        <v>1.0999999940395355E-3</v>
      </c>
      <c r="AC101" s="8">
        <v>7.4900001287460327E-2</v>
      </c>
      <c r="AD101" s="8">
        <v>2.1700000390410423E-2</v>
      </c>
      <c r="AE101">
        <v>22</v>
      </c>
      <c r="AG101" s="8">
        <v>1.5194999646628276</v>
      </c>
      <c r="AH101" s="15">
        <v>15.476400237181224</v>
      </c>
      <c r="AI101" s="8">
        <v>5.0012999773025513</v>
      </c>
      <c r="AJ101" s="19">
        <v>0.3111391074188613</v>
      </c>
      <c r="AK101" s="8">
        <v>0.6888608925811387</v>
      </c>
      <c r="AL101" s="8">
        <v>2.7322998046875</v>
      </c>
      <c r="AM101" s="19">
        <v>0.53480029106140137</v>
      </c>
      <c r="AN101" s="8">
        <v>0.38060000538825989</v>
      </c>
    </row>
    <row r="102" spans="1:43" hidden="1" x14ac:dyDescent="0.2">
      <c r="A102" t="s">
        <v>1145</v>
      </c>
      <c r="C102" s="36">
        <v>2E-8</v>
      </c>
      <c r="E102">
        <v>25.767999649047852</v>
      </c>
      <c r="F102">
        <v>18.955999374389648</v>
      </c>
      <c r="G102">
        <v>0.24699999392032623</v>
      </c>
      <c r="H102">
        <v>-3.2000001519918442E-2</v>
      </c>
      <c r="I102">
        <v>3.7999998778104782E-2</v>
      </c>
      <c r="J102">
        <v>7.880000114440918</v>
      </c>
      <c r="K102">
        <v>33.756999969482422</v>
      </c>
      <c r="L102">
        <v>0.28700000047683716</v>
      </c>
      <c r="M102">
        <v>0.39300000667572021</v>
      </c>
      <c r="N102">
        <v>9.9999997764825821E-3</v>
      </c>
      <c r="O102">
        <v>-0.58799999952316284</v>
      </c>
      <c r="P102">
        <v>1.3000000268220901E-2</v>
      </c>
      <c r="Q102">
        <v>86.973991394042969</v>
      </c>
      <c r="S102" s="8">
        <v>5.5100001394748688E-2</v>
      </c>
      <c r="T102" s="8">
        <v>7.1999998763203621E-3</v>
      </c>
      <c r="U102" s="8">
        <v>-1.0700000450015068E-2</v>
      </c>
      <c r="V102" s="8">
        <v>3.9021999835968018</v>
      </c>
      <c r="W102" s="8">
        <v>4.5002999305725098</v>
      </c>
      <c r="X102" s="8">
        <v>2.0515999794006348</v>
      </c>
      <c r="Y102" s="8">
        <v>4.9306998252868652</v>
      </c>
      <c r="Z102" s="37">
        <v>3.7700001150369644E-2</v>
      </c>
      <c r="AA102" s="8">
        <v>5.820000171661377E-2</v>
      </c>
      <c r="AB102" s="8">
        <v>6.99999975040555E-4</v>
      </c>
      <c r="AC102" s="8">
        <v>-0.3294999897480011</v>
      </c>
      <c r="AD102" s="8">
        <v>3.8000000640749931E-3</v>
      </c>
      <c r="AE102">
        <v>22</v>
      </c>
      <c r="AG102" s="8">
        <v>5.1600000821053982E-2</v>
      </c>
      <c r="AH102" s="15">
        <v>15.532299722544849</v>
      </c>
      <c r="AI102" s="8">
        <v>6.9822998046875</v>
      </c>
      <c r="AJ102" s="19">
        <v>0.29382868636252379</v>
      </c>
      <c r="AK102" s="8">
        <v>0.70617131363747621</v>
      </c>
      <c r="AL102" s="8">
        <v>3.4997000694274902</v>
      </c>
      <c r="AM102" s="19">
        <v>0.40249991416931152</v>
      </c>
      <c r="AN102" s="8">
        <v>3.7700001150369644E-2</v>
      </c>
    </row>
    <row r="103" spans="1:43" hidden="1" x14ac:dyDescent="0.2">
      <c r="A103" t="s">
        <v>1146</v>
      </c>
      <c r="C103" s="36">
        <v>2E-8</v>
      </c>
      <c r="E103">
        <v>25.649999618530273</v>
      </c>
      <c r="F103">
        <v>18.895000457763672</v>
      </c>
      <c r="G103">
        <v>8.2000002264976501E-2</v>
      </c>
      <c r="H103">
        <v>1.7000000923871994E-2</v>
      </c>
      <c r="I103">
        <v>6.1000000685453415E-2</v>
      </c>
      <c r="J103">
        <v>8.125</v>
      </c>
      <c r="K103">
        <v>33.999000549316406</v>
      </c>
      <c r="L103">
        <v>0.15299999713897705</v>
      </c>
      <c r="M103">
        <v>0.375</v>
      </c>
      <c r="N103">
        <v>-5.299999937415123E-2</v>
      </c>
      <c r="O103">
        <v>-0.56000000238418579</v>
      </c>
      <c r="P103">
        <v>1.9999999552965164E-2</v>
      </c>
      <c r="Q103">
        <v>86.995002746582031</v>
      </c>
      <c r="S103" s="8">
        <v>1.8200000748038292E-2</v>
      </c>
      <c r="T103" s="8">
        <v>1.1400000192224979E-2</v>
      </c>
      <c r="U103" s="8">
        <v>5.7000000961124897E-3</v>
      </c>
      <c r="V103" s="8">
        <v>3.8912999629974365</v>
      </c>
      <c r="W103" s="8">
        <v>4.4815998077392578</v>
      </c>
      <c r="X103" s="8">
        <v>2.1164000034332275</v>
      </c>
      <c r="Y103" s="8">
        <v>4.9682002067565918</v>
      </c>
      <c r="Z103" s="37">
        <v>2.0099999383091927E-2</v>
      </c>
      <c r="AA103" s="8">
        <v>5.5500000715255737E-2</v>
      </c>
      <c r="AB103" s="8">
        <v>-3.599999938160181E-3</v>
      </c>
      <c r="AC103" s="8">
        <v>-0.31400001049041748</v>
      </c>
      <c r="AD103" s="8">
        <v>6.0000000521540642E-3</v>
      </c>
      <c r="AE103">
        <v>22</v>
      </c>
      <c r="AG103" s="8">
        <v>3.5300001036375761E-2</v>
      </c>
      <c r="AH103" s="15">
        <v>15.568399982061237</v>
      </c>
      <c r="AI103" s="8">
        <v>7.0846002101898193</v>
      </c>
      <c r="AJ103" s="19">
        <v>0.29873245358138878</v>
      </c>
      <c r="AK103" s="8">
        <v>0.70126754641861122</v>
      </c>
      <c r="AL103" s="8">
        <v>3.5184001922607422</v>
      </c>
      <c r="AM103" s="19">
        <v>0.37289977073669434</v>
      </c>
      <c r="AN103" s="8">
        <v>2.0099999383091927E-2</v>
      </c>
    </row>
    <row r="104" spans="1:43" x14ac:dyDescent="0.2">
      <c r="C104" s="36"/>
      <c r="S104" s="8"/>
      <c r="T104" s="8"/>
      <c r="U104" s="8"/>
      <c r="V104" s="8"/>
      <c r="W104" s="8"/>
      <c r="X104" s="8"/>
      <c r="Y104" s="8"/>
      <c r="Z104" s="37"/>
      <c r="AA104" s="8"/>
      <c r="AB104" s="8"/>
      <c r="AC104" s="8"/>
      <c r="AD104" s="8"/>
      <c r="AG104" s="8"/>
      <c r="AH104" s="15"/>
      <c r="AI104" s="8"/>
      <c r="AJ104" s="19"/>
      <c r="AK104" s="8"/>
      <c r="AL104" s="8"/>
      <c r="AM104" s="19"/>
      <c r="AN104" s="8"/>
    </row>
    <row r="105" spans="1:43" x14ac:dyDescent="0.2">
      <c r="A105" t="s">
        <v>1722</v>
      </c>
      <c r="C105" s="36"/>
      <c r="S105" s="8"/>
      <c r="T105" s="8"/>
      <c r="U105" s="8"/>
      <c r="V105" s="8"/>
      <c r="W105" s="8"/>
      <c r="X105" s="8"/>
      <c r="Y105" s="8"/>
      <c r="Z105" s="37"/>
      <c r="AA105" s="8"/>
      <c r="AB105" s="8"/>
      <c r="AC105" s="8"/>
      <c r="AD105" s="8"/>
    </row>
    <row r="106" spans="1:43" x14ac:dyDescent="0.2">
      <c r="A106" t="s">
        <v>1718</v>
      </c>
      <c r="B106">
        <v>15</v>
      </c>
      <c r="C106" s="36">
        <v>2E-8</v>
      </c>
      <c r="D106">
        <v>5</v>
      </c>
      <c r="E106" s="8">
        <v>40.167999267578125</v>
      </c>
      <c r="F106" s="8">
        <v>16.827999114990234</v>
      </c>
      <c r="G106" s="8">
        <v>7.7329998016357422</v>
      </c>
      <c r="H106" s="8">
        <v>0.10400000214576721</v>
      </c>
      <c r="I106" s="8">
        <v>0.125</v>
      </c>
      <c r="J106" s="8">
        <v>21.275999069213867</v>
      </c>
      <c r="K106" s="8">
        <v>9.5129995346069336</v>
      </c>
      <c r="L106" s="8">
        <v>1.3799999952316284</v>
      </c>
      <c r="M106" s="8">
        <v>9.2000000178813934E-2</v>
      </c>
      <c r="N106" s="8">
        <v>0.21799999475479126</v>
      </c>
      <c r="O106" s="8">
        <v>-0.4440000057220459</v>
      </c>
      <c r="P106" s="8">
        <v>1.7999999225139618E-2</v>
      </c>
      <c r="Q106" s="8">
        <v>97.194000244140625</v>
      </c>
      <c r="S106" s="8">
        <v>1.381100058555603</v>
      </c>
      <c r="T106" s="8">
        <v>1.8799999728798866E-2</v>
      </c>
      <c r="U106" s="8">
        <v>2.8300000354647636E-2</v>
      </c>
      <c r="V106" s="8">
        <v>2.776400089263916</v>
      </c>
      <c r="W106" s="8">
        <v>5.6226000785827637</v>
      </c>
      <c r="X106" s="8">
        <v>4.4394998550415039</v>
      </c>
      <c r="Y106" s="8">
        <v>1.1136000156402588</v>
      </c>
      <c r="Z106" s="8">
        <v>0.1453000009059906</v>
      </c>
      <c r="AA106" s="8">
        <v>1.0900000110268593E-2</v>
      </c>
      <c r="AB106" s="8">
        <v>1.1900000274181366E-2</v>
      </c>
      <c r="AC106" s="8">
        <v>-0.19840000569820404</v>
      </c>
      <c r="AD106" s="8">
        <v>4.3999999761581421E-3</v>
      </c>
      <c r="AE106">
        <v>22</v>
      </c>
      <c r="AM106"/>
      <c r="AQ106" s="17"/>
    </row>
    <row r="107" spans="1:43" x14ac:dyDescent="0.2">
      <c r="A107" t="s">
        <v>1718</v>
      </c>
      <c r="B107">
        <v>15</v>
      </c>
      <c r="C107" s="36">
        <v>2E-8</v>
      </c>
      <c r="D107">
        <v>5</v>
      </c>
      <c r="E107" s="8">
        <v>38.792999267578125</v>
      </c>
      <c r="F107" s="8">
        <v>15.963000297546387</v>
      </c>
      <c r="G107" s="8">
        <v>7.9879999160766602</v>
      </c>
      <c r="H107" s="8">
        <v>8.7999999523162842E-2</v>
      </c>
      <c r="I107" s="8">
        <v>0.13400000333786011</v>
      </c>
      <c r="J107" s="8">
        <v>20.402000427246094</v>
      </c>
      <c r="K107" s="8">
        <v>9.3179998397827148</v>
      </c>
      <c r="L107" s="8">
        <v>1.3910000324249268</v>
      </c>
      <c r="M107" s="8">
        <v>9.0000003576278687E-2</v>
      </c>
      <c r="N107" s="8">
        <v>0.20999999344348907</v>
      </c>
      <c r="O107" s="8">
        <v>-0.29100000858306885</v>
      </c>
      <c r="P107" s="8">
        <v>2.199999988079071E-2</v>
      </c>
      <c r="Q107" s="8">
        <v>94.225990295410156</v>
      </c>
      <c r="S107" s="8">
        <v>1.4790999889373779</v>
      </c>
      <c r="T107" s="8">
        <v>2.0899999886751175E-2</v>
      </c>
      <c r="U107" s="8">
        <v>2.4700000882148743E-2</v>
      </c>
      <c r="V107" s="8">
        <v>2.7307000160217285</v>
      </c>
      <c r="W107" s="8">
        <v>5.6298999786376953</v>
      </c>
      <c r="X107" s="8">
        <v>4.4137997627258301</v>
      </c>
      <c r="Y107" s="8">
        <v>1.1309000253677368</v>
      </c>
      <c r="Z107" s="8">
        <v>0.15189999341964722</v>
      </c>
      <c r="AA107" s="8">
        <v>1.1099999770522118E-2</v>
      </c>
      <c r="AB107" s="8">
        <v>1.1900000274181366E-2</v>
      </c>
      <c r="AC107" s="8">
        <v>-0.13420000672340393</v>
      </c>
      <c r="AD107" s="8">
        <v>5.59999980032444E-3</v>
      </c>
      <c r="AE107">
        <v>22</v>
      </c>
      <c r="AM107"/>
      <c r="AQ107" s="17"/>
    </row>
    <row r="108" spans="1:43" x14ac:dyDescent="0.2">
      <c r="A108" t="s">
        <v>1718</v>
      </c>
      <c r="B108">
        <v>15</v>
      </c>
      <c r="C108" s="36">
        <v>2E-8</v>
      </c>
      <c r="D108">
        <v>5</v>
      </c>
      <c r="E108" s="8">
        <v>36.186000823974609</v>
      </c>
      <c r="F108" s="8">
        <v>15.706999778747559</v>
      </c>
      <c r="G108" s="8">
        <v>8.1280002593994141</v>
      </c>
      <c r="H108" s="8">
        <v>7.6999999582767487E-2</v>
      </c>
      <c r="I108" s="8">
        <v>0.15299999713897705</v>
      </c>
      <c r="J108" s="8">
        <v>16.111000061035156</v>
      </c>
      <c r="K108" s="8">
        <v>12.605999946594238</v>
      </c>
      <c r="L108" s="8">
        <v>1.9500000476837158</v>
      </c>
      <c r="M108" s="8">
        <v>0.2370000034570694</v>
      </c>
      <c r="N108" s="8">
        <v>0.29499998688697815</v>
      </c>
      <c r="O108" s="8">
        <v>-0.16300000250339508</v>
      </c>
      <c r="P108" s="8">
        <v>2.8000000864267349E-2</v>
      </c>
      <c r="Q108" s="8">
        <v>91.377998352050781</v>
      </c>
      <c r="S108" s="8">
        <v>1.5911999940872192</v>
      </c>
      <c r="T108" s="8">
        <v>2.5100000202655792E-2</v>
      </c>
      <c r="U108" s="8">
        <v>2.2800000384449959E-2</v>
      </c>
      <c r="V108" s="8">
        <v>2.8406999111175537</v>
      </c>
      <c r="W108" s="8">
        <v>5.5524997711181641</v>
      </c>
      <c r="X108" s="8">
        <v>3.6851999759674072</v>
      </c>
      <c r="Y108" s="8">
        <v>1.6177999973297119</v>
      </c>
      <c r="Z108" s="8">
        <v>0.22509999573230743</v>
      </c>
      <c r="AA108" s="8">
        <v>3.0799999833106995E-2</v>
      </c>
      <c r="AB108" s="8">
        <v>1.7699999734759331E-2</v>
      </c>
      <c r="AC108" s="8">
        <v>-7.9300001263618469E-2</v>
      </c>
      <c r="AD108" s="8">
        <v>7.3000001721084118E-3</v>
      </c>
      <c r="AE108">
        <v>22</v>
      </c>
      <c r="AM108"/>
      <c r="AQ108" s="17"/>
    </row>
    <row r="109" spans="1:43" x14ac:dyDescent="0.2">
      <c r="A109" t="s">
        <v>1718</v>
      </c>
      <c r="B109">
        <v>15</v>
      </c>
      <c r="C109" s="36">
        <v>2E-8</v>
      </c>
      <c r="D109">
        <v>5</v>
      </c>
      <c r="E109" s="8">
        <v>39.522998809814453</v>
      </c>
      <c r="F109" s="8">
        <v>16.309000015258789</v>
      </c>
      <c r="G109" s="8">
        <v>7.4840002059936523</v>
      </c>
      <c r="H109" s="8">
        <v>9.6000000834465027E-2</v>
      </c>
      <c r="I109" s="8">
        <v>0.10499999672174454</v>
      </c>
      <c r="J109" s="8">
        <v>20.666999816894531</v>
      </c>
      <c r="K109" s="8">
        <v>9.5939998626708984</v>
      </c>
      <c r="L109" s="8">
        <v>1.5920000076293945</v>
      </c>
      <c r="M109" s="8">
        <v>0.11100000143051147</v>
      </c>
      <c r="N109" s="8">
        <v>0.18299999833106995</v>
      </c>
      <c r="O109" s="8">
        <v>-0.29499998688697815</v>
      </c>
      <c r="P109" s="8">
        <v>1.3000000268220901E-2</v>
      </c>
      <c r="Q109" s="8">
        <v>95.502998352050781</v>
      </c>
      <c r="S109" s="8">
        <v>1.361799955368042</v>
      </c>
      <c r="T109" s="8">
        <v>1.6000000759959221E-2</v>
      </c>
      <c r="U109" s="8">
        <v>2.669999934732914E-2</v>
      </c>
      <c r="V109" s="8">
        <v>2.7416999340057373</v>
      </c>
      <c r="W109" s="8">
        <v>5.6368999481201172</v>
      </c>
      <c r="X109" s="8">
        <v>4.3940000534057617</v>
      </c>
      <c r="Y109" s="8">
        <v>1.1444000005722046</v>
      </c>
      <c r="Z109" s="8">
        <v>0.17069999873638153</v>
      </c>
      <c r="AA109" s="8">
        <v>1.3399999588727951E-2</v>
      </c>
      <c r="AB109" s="8">
        <v>1.0200000368058681E-2</v>
      </c>
      <c r="AC109" s="8">
        <v>-0.1339000016450882</v>
      </c>
      <c r="AD109" s="8">
        <v>3.1999999191612005E-3</v>
      </c>
      <c r="AE109">
        <v>22</v>
      </c>
      <c r="AM109"/>
      <c r="AQ109" s="17"/>
    </row>
    <row r="110" spans="1:43" x14ac:dyDescent="0.2">
      <c r="A110" t="s">
        <v>1718</v>
      </c>
      <c r="B110">
        <v>15</v>
      </c>
      <c r="C110" s="36">
        <v>2E-8</v>
      </c>
      <c r="D110">
        <v>5</v>
      </c>
      <c r="E110" s="8">
        <v>39.646999359130859</v>
      </c>
      <c r="F110" s="8">
        <v>16.976999282836914</v>
      </c>
      <c r="G110" s="8">
        <v>3.5120000839233398</v>
      </c>
      <c r="H110" s="8">
        <v>8.999999612569809E-3</v>
      </c>
      <c r="I110" s="8">
        <v>0.14100000262260437</v>
      </c>
      <c r="J110" s="8">
        <v>17.024999618530273</v>
      </c>
      <c r="K110" s="8">
        <v>14.008999824523926</v>
      </c>
      <c r="L110" s="8">
        <v>2.122999906539917</v>
      </c>
      <c r="M110" s="8">
        <v>0.25</v>
      </c>
      <c r="N110" s="8">
        <v>0.24300000071525574</v>
      </c>
      <c r="O110" s="8">
        <v>0.34999999403953552</v>
      </c>
      <c r="P110" s="8">
        <v>2.6000000536441803E-2</v>
      </c>
      <c r="Q110" s="8">
        <v>94.15899658203125</v>
      </c>
      <c r="S110" s="8">
        <v>0.64709997177124023</v>
      </c>
      <c r="T110" s="8">
        <v>2.1800000220537186E-2</v>
      </c>
      <c r="U110" s="8">
        <v>2.6000000070780516E-3</v>
      </c>
      <c r="V110" s="8">
        <v>2.8903999328613281</v>
      </c>
      <c r="W110" s="8">
        <v>5.7269001007080078</v>
      </c>
      <c r="X110" s="8">
        <v>3.6659998893737793</v>
      </c>
      <c r="Y110" s="8">
        <v>1.6922999620437622</v>
      </c>
      <c r="Z110" s="8">
        <v>0.23059999942779541</v>
      </c>
      <c r="AA110" s="8">
        <v>3.060000017285347E-2</v>
      </c>
      <c r="AB110" s="8">
        <v>1.3799999840557575E-2</v>
      </c>
      <c r="AC110" s="8">
        <v>0.15860000252723694</v>
      </c>
      <c r="AD110" s="8">
        <v>6.3000000081956387E-3</v>
      </c>
      <c r="AE110">
        <v>22</v>
      </c>
      <c r="AM110"/>
      <c r="AQ110" s="17"/>
    </row>
    <row r="111" spans="1:43" x14ac:dyDescent="0.2">
      <c r="A111" t="s">
        <v>1718</v>
      </c>
      <c r="B111">
        <v>15</v>
      </c>
      <c r="C111" s="36">
        <v>2E-8</v>
      </c>
      <c r="D111">
        <v>5</v>
      </c>
      <c r="E111" s="8">
        <v>40.143001556396484</v>
      </c>
      <c r="F111" s="8">
        <v>16.106000900268555</v>
      </c>
      <c r="G111" s="8">
        <v>5.5289998054504395</v>
      </c>
      <c r="H111" s="8">
        <v>5.000000074505806E-2</v>
      </c>
      <c r="I111" s="8">
        <v>7.4000000953674316E-2</v>
      </c>
      <c r="J111" s="8">
        <v>20.677000045776367</v>
      </c>
      <c r="K111" s="8">
        <v>10.038999557495117</v>
      </c>
      <c r="L111" s="8">
        <v>1.7400000095367432</v>
      </c>
      <c r="M111" s="8">
        <v>9.0999998152256012E-2</v>
      </c>
      <c r="N111" s="8">
        <v>0.11900000274181366</v>
      </c>
      <c r="O111" s="8">
        <v>-0.55000001192092896</v>
      </c>
      <c r="P111" s="8">
        <v>1.7000000923871994E-2</v>
      </c>
      <c r="Q111" s="8">
        <v>94.263008117675781</v>
      </c>
      <c r="S111" s="8">
        <v>1.0053000450134277</v>
      </c>
      <c r="T111" s="8">
        <v>1.1300000362098217E-2</v>
      </c>
      <c r="U111" s="8">
        <v>1.3700000010430813E-2</v>
      </c>
      <c r="V111" s="8">
        <v>2.7053000926971436</v>
      </c>
      <c r="W111" s="8">
        <v>5.7207999229431152</v>
      </c>
      <c r="X111" s="8">
        <v>4.3924999237060547</v>
      </c>
      <c r="Y111" s="8">
        <v>1.1964999437332153</v>
      </c>
      <c r="Z111" s="8">
        <v>0.18649999797344208</v>
      </c>
      <c r="AA111" s="8">
        <v>1.0999999940395355E-2</v>
      </c>
      <c r="AB111" s="8">
        <v>6.6999997943639755E-3</v>
      </c>
      <c r="AC111" s="8">
        <v>-0.25069999694824219</v>
      </c>
      <c r="AD111" s="8">
        <v>4.1000000201165676E-3</v>
      </c>
      <c r="AE111">
        <v>22</v>
      </c>
      <c r="AM111"/>
      <c r="AQ111" s="17"/>
    </row>
    <row r="112" spans="1:43" x14ac:dyDescent="0.2">
      <c r="A112" t="s">
        <v>1718</v>
      </c>
      <c r="B112">
        <v>15</v>
      </c>
      <c r="C112" s="36">
        <v>2E-8</v>
      </c>
      <c r="D112">
        <v>5</v>
      </c>
      <c r="E112" s="8">
        <v>36.446998596191406</v>
      </c>
      <c r="F112" s="8">
        <v>15.75100040435791</v>
      </c>
      <c r="G112" s="8">
        <v>9.6709995269775391</v>
      </c>
      <c r="H112" s="8">
        <v>0.10400000214576721</v>
      </c>
      <c r="I112" s="8">
        <v>0.17200000584125519</v>
      </c>
      <c r="J112" s="8">
        <v>16.48699951171875</v>
      </c>
      <c r="K112" s="8">
        <v>13.060999870300293</v>
      </c>
      <c r="L112" s="8">
        <v>1.7020000219345093</v>
      </c>
      <c r="M112" s="8">
        <v>0.23299999535083771</v>
      </c>
      <c r="N112" s="8">
        <v>0.27900001406669617</v>
      </c>
      <c r="O112" s="8">
        <v>-0.23600000143051147</v>
      </c>
      <c r="P112" s="8">
        <v>2.7000000700354576E-2</v>
      </c>
      <c r="Q112" s="8">
        <v>93.791000366210938</v>
      </c>
      <c r="S112" s="8">
        <v>1.864799976348877</v>
      </c>
      <c r="T112" s="8">
        <v>2.7899999171495438E-2</v>
      </c>
      <c r="U112" s="8">
        <v>3.060000017285347E-2</v>
      </c>
      <c r="V112" s="8">
        <v>2.8059000968933105</v>
      </c>
      <c r="W112" s="8">
        <v>5.5085000991821289</v>
      </c>
      <c r="X112" s="8">
        <v>3.714400053024292</v>
      </c>
      <c r="Y112" s="8">
        <v>1.6507999897003174</v>
      </c>
      <c r="Z112" s="8">
        <v>0.19339999556541443</v>
      </c>
      <c r="AA112" s="8">
        <v>2.9799999669194221E-2</v>
      </c>
      <c r="AB112" s="8">
        <v>1.6499999910593033E-2</v>
      </c>
      <c r="AC112" s="8">
        <v>-0.11349999904632568</v>
      </c>
      <c r="AD112" s="8">
        <v>7.1000000461935997E-3</v>
      </c>
      <c r="AE112">
        <v>22</v>
      </c>
      <c r="AM112"/>
      <c r="AQ112" s="17"/>
    </row>
    <row r="113" spans="1:43" x14ac:dyDescent="0.2">
      <c r="A113" t="s">
        <v>1718</v>
      </c>
      <c r="B113">
        <v>15</v>
      </c>
      <c r="C113" s="36">
        <v>2E-8</v>
      </c>
      <c r="D113">
        <v>5</v>
      </c>
      <c r="E113" s="8">
        <v>39.178001403808594</v>
      </c>
      <c r="F113" s="8">
        <v>16.193000793457031</v>
      </c>
      <c r="G113" s="8">
        <v>6.994999885559082</v>
      </c>
      <c r="H113" s="8">
        <v>0.25699999928474426</v>
      </c>
      <c r="I113" s="8">
        <v>7.2999998927116394E-2</v>
      </c>
      <c r="J113" s="8">
        <v>9.5679998397827148</v>
      </c>
      <c r="K113" s="8">
        <v>20.129999160766602</v>
      </c>
      <c r="L113" s="8">
        <v>1.3710000514984131</v>
      </c>
      <c r="M113" s="8">
        <v>0.11100000143051147</v>
      </c>
      <c r="N113" s="8">
        <v>0.15899999439716339</v>
      </c>
      <c r="O113" s="8">
        <v>-0.14100000262260437</v>
      </c>
      <c r="P113" s="8">
        <v>9.9999997764825821E-3</v>
      </c>
      <c r="Q113" s="8">
        <v>93.96099853515625</v>
      </c>
      <c r="S113" s="8">
        <v>1.2913999557495117</v>
      </c>
      <c r="T113" s="8">
        <v>3.9900001138448715E-2</v>
      </c>
      <c r="U113" s="8">
        <v>2.0400000736117363E-2</v>
      </c>
      <c r="V113" s="8">
        <v>2.7620999813079834</v>
      </c>
      <c r="W113" s="8">
        <v>5.6696000099182129</v>
      </c>
      <c r="X113" s="8">
        <v>4.3425998687744141</v>
      </c>
      <c r="Y113" s="8">
        <v>1.1579999923706055</v>
      </c>
      <c r="Z113" s="8">
        <v>0.1492999941110611</v>
      </c>
      <c r="AA113" s="8">
        <v>1.360000018030405E-2</v>
      </c>
      <c r="AB113" s="8">
        <v>8.999999612569809E-3</v>
      </c>
      <c r="AC113" s="8">
        <v>-6.4499996602535248E-2</v>
      </c>
      <c r="AD113" s="8">
        <v>2.4999999441206455E-3</v>
      </c>
      <c r="AE113">
        <v>22</v>
      </c>
      <c r="AM113"/>
      <c r="AQ113" s="17"/>
    </row>
    <row r="114" spans="1:43" x14ac:dyDescent="0.2">
      <c r="A114" t="s">
        <v>1718</v>
      </c>
      <c r="B114">
        <v>15</v>
      </c>
      <c r="C114" s="36">
        <v>2E-8</v>
      </c>
      <c r="D114">
        <v>5</v>
      </c>
      <c r="E114" s="8">
        <v>37.950000762939453</v>
      </c>
      <c r="F114" s="8">
        <v>15.637999534606934</v>
      </c>
      <c r="G114" s="8">
        <v>8.2390003204345703</v>
      </c>
      <c r="H114" s="8">
        <v>0.12600000202655792</v>
      </c>
      <c r="I114" s="8">
        <v>7.0000000298023224E-2</v>
      </c>
      <c r="J114" s="8">
        <v>9.6370000839233398</v>
      </c>
      <c r="K114" s="8">
        <v>19.334999084472656</v>
      </c>
      <c r="L114" s="8">
        <v>1.5959999561309814</v>
      </c>
      <c r="M114" s="8">
        <v>7.5999997556209564E-2</v>
      </c>
      <c r="N114" s="8">
        <v>0.16200000047683716</v>
      </c>
      <c r="O114" s="8">
        <v>-0.34900000691413879</v>
      </c>
      <c r="P114" s="8">
        <v>2.3000000044703484E-2</v>
      </c>
      <c r="Q114" s="8">
        <v>92.644996643066406</v>
      </c>
      <c r="S114" s="8">
        <v>1.5580999851226807</v>
      </c>
      <c r="T114" s="8">
        <v>1.9999999552965164E-2</v>
      </c>
      <c r="U114" s="8">
        <v>2.0199999213218689E-2</v>
      </c>
      <c r="V114" s="8">
        <v>2.7321999073028564</v>
      </c>
      <c r="W114" s="8">
        <v>5.6252999305725098</v>
      </c>
      <c r="X114" s="8">
        <v>4.27239990234375</v>
      </c>
      <c r="Y114" s="8">
        <v>1.1947000026702881</v>
      </c>
      <c r="Z114" s="8">
        <v>0.17790000140666962</v>
      </c>
      <c r="AA114" s="8">
        <v>9.6000004559755325E-3</v>
      </c>
      <c r="AB114" s="8">
        <v>9.3999998643994331E-3</v>
      </c>
      <c r="AC114" s="8">
        <v>-0.16459999978542328</v>
      </c>
      <c r="AD114" s="8">
        <v>5.7999999262392521E-3</v>
      </c>
      <c r="AE114">
        <v>22</v>
      </c>
      <c r="AM114"/>
      <c r="AQ114" s="17"/>
    </row>
    <row r="115" spans="1:43" x14ac:dyDescent="0.2">
      <c r="A115" t="s">
        <v>1718</v>
      </c>
      <c r="B115">
        <v>15</v>
      </c>
      <c r="C115" s="36">
        <v>2E-8</v>
      </c>
      <c r="D115">
        <v>5</v>
      </c>
      <c r="E115" s="8">
        <v>38.006999969482422</v>
      </c>
      <c r="F115" s="8">
        <v>15.644000053405762</v>
      </c>
      <c r="G115" s="8">
        <v>6.815000057220459</v>
      </c>
      <c r="H115" s="8">
        <v>0.14200000464916229</v>
      </c>
      <c r="I115" s="8">
        <v>9.7000002861022949E-2</v>
      </c>
      <c r="J115" s="8">
        <v>9.9689998626708984</v>
      </c>
      <c r="K115" s="8">
        <v>19.312999725341797</v>
      </c>
      <c r="L115" s="8">
        <v>1.6289999485015869</v>
      </c>
      <c r="M115" s="8">
        <v>7.9000003635883331E-2</v>
      </c>
      <c r="N115" s="8">
        <v>0.17599999904632568</v>
      </c>
      <c r="O115" s="8">
        <v>-0.20499999821186066</v>
      </c>
      <c r="P115" s="8">
        <v>1.3000000268220901E-2</v>
      </c>
      <c r="Q115" s="8">
        <v>91.762001037597656</v>
      </c>
      <c r="S115" s="8">
        <v>1.2927000522613525</v>
      </c>
      <c r="T115" s="8">
        <v>2.2600000724196434E-2</v>
      </c>
      <c r="U115" s="8">
        <v>2.7899999171495438E-2</v>
      </c>
      <c r="V115" s="8">
        <v>2.7414000034332275</v>
      </c>
      <c r="W115" s="8">
        <v>5.6504998207092285</v>
      </c>
      <c r="X115" s="8">
        <v>4.2800998687744141</v>
      </c>
      <c r="Y115" s="8">
        <v>1.2395000457763672</v>
      </c>
      <c r="Z115" s="8">
        <v>0.18209999799728394</v>
      </c>
      <c r="AA115" s="8">
        <v>9.9999997764825821E-3</v>
      </c>
      <c r="AB115" s="8">
        <v>1.0300000198185444E-2</v>
      </c>
      <c r="AC115" s="8">
        <v>-9.6799999475479126E-2</v>
      </c>
      <c r="AD115" s="8">
        <v>3.4000000450760126E-3</v>
      </c>
      <c r="AE115">
        <v>22</v>
      </c>
      <c r="AM115"/>
      <c r="AQ115" s="17"/>
    </row>
    <row r="116" spans="1:43" x14ac:dyDescent="0.2">
      <c r="A116" t="s">
        <v>1718</v>
      </c>
      <c r="B116">
        <v>15</v>
      </c>
      <c r="C116" s="36">
        <v>2E-8</v>
      </c>
      <c r="D116">
        <v>5</v>
      </c>
      <c r="E116" s="8">
        <v>37.438999176025391</v>
      </c>
      <c r="F116" s="8">
        <v>16.238000869750977</v>
      </c>
      <c r="G116" s="8">
        <v>8.6789999008178711</v>
      </c>
      <c r="H116" s="8">
        <v>0.18799999356269836</v>
      </c>
      <c r="I116" s="8">
        <v>6.3000001013278961E-2</v>
      </c>
      <c r="J116" s="8">
        <v>13.326999664306641</v>
      </c>
      <c r="K116" s="8">
        <v>16.413999557495117</v>
      </c>
      <c r="L116" s="8">
        <v>2.0420000553131104</v>
      </c>
      <c r="M116" s="8">
        <v>0.2460000067949295</v>
      </c>
      <c r="N116" s="8">
        <v>0.29699999094009399</v>
      </c>
      <c r="O116" s="8">
        <v>-0.22800000011920929</v>
      </c>
      <c r="P116" s="8">
        <v>1.7999999225139618E-2</v>
      </c>
      <c r="Q116" s="8">
        <v>94.81500244140625</v>
      </c>
      <c r="S116" s="8">
        <v>1.6416000127792358</v>
      </c>
      <c r="T116" s="8">
        <v>2.9799999669194221E-2</v>
      </c>
      <c r="U116" s="8">
        <v>1.8200000748038292E-2</v>
      </c>
      <c r="V116" s="8">
        <v>2.837399959564209</v>
      </c>
      <c r="W116" s="8">
        <v>5.5503997802734375</v>
      </c>
      <c r="X116" s="8">
        <v>3.6275999546051025</v>
      </c>
      <c r="Y116" s="8">
        <v>1.6523000001907349</v>
      </c>
      <c r="Z116" s="8">
        <v>0.22769999504089355</v>
      </c>
      <c r="AA116" s="8">
        <v>3.0899999663233757E-2</v>
      </c>
      <c r="AB116" s="8">
        <v>1.7300000414252281E-2</v>
      </c>
      <c r="AC116" s="8">
        <v>-0.10750000178813934</v>
      </c>
      <c r="AD116" s="8">
        <v>4.6000001020729542E-3</v>
      </c>
      <c r="AE116">
        <v>22</v>
      </c>
      <c r="AM116"/>
      <c r="AQ116" s="17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7265E-3A5D-6845-A092-9BE44D0199AE}">
  <dimension ref="A1:CW320"/>
  <sheetViews>
    <sheetView zoomScale="115" workbookViewId="0">
      <pane xSplit="1" ySplit="2" topLeftCell="B288" activePane="bottomRight" state="frozen"/>
      <selection activeCell="B159" sqref="B159"/>
      <selection pane="topRight" activeCell="B159" sqref="B159"/>
      <selection pane="bottomLeft" activeCell="B159" sqref="B159"/>
      <selection pane="bottomRight" activeCell="A161" sqref="A161"/>
    </sheetView>
  </sheetViews>
  <sheetFormatPr baseColWidth="10" defaultColWidth="8.83203125" defaultRowHeight="15" x14ac:dyDescent="0.2"/>
  <cols>
    <col min="1" max="1" width="22.1640625" bestFit="1" customWidth="1"/>
    <col min="2" max="2" width="8.5" bestFit="1" customWidth="1"/>
    <col min="3" max="3" width="13.6640625" bestFit="1" customWidth="1"/>
    <col min="4" max="4" width="14.1640625" bestFit="1" customWidth="1"/>
    <col min="5" max="15" width="8.83203125" customWidth="1"/>
    <col min="26" max="33" width="8.83203125" customWidth="1"/>
  </cols>
  <sheetData>
    <row r="1" spans="1:29" x14ac:dyDescent="0.2">
      <c r="A1" t="s">
        <v>1746</v>
      </c>
    </row>
    <row r="2" spans="1:29" x14ac:dyDescent="0.2">
      <c r="A2" t="s">
        <v>1764</v>
      </c>
      <c r="B2" t="s">
        <v>444</v>
      </c>
      <c r="C2" t="s">
        <v>445</v>
      </c>
      <c r="D2" t="s">
        <v>1755</v>
      </c>
      <c r="E2" t="s">
        <v>458</v>
      </c>
      <c r="F2" t="s">
        <v>457</v>
      </c>
      <c r="G2" t="s">
        <v>454</v>
      </c>
      <c r="H2" t="s">
        <v>456</v>
      </c>
      <c r="I2" t="s">
        <v>455</v>
      </c>
      <c r="J2" t="s">
        <v>460</v>
      </c>
      <c r="K2" t="s">
        <v>1075</v>
      </c>
      <c r="L2" t="s">
        <v>1175</v>
      </c>
      <c r="M2" t="s">
        <v>463</v>
      </c>
      <c r="O2" t="s">
        <v>481</v>
      </c>
      <c r="P2" t="s">
        <v>480</v>
      </c>
      <c r="Q2" t="s">
        <v>477</v>
      </c>
      <c r="R2" t="s">
        <v>479</v>
      </c>
      <c r="S2" t="s">
        <v>478</v>
      </c>
      <c r="T2" t="s">
        <v>483</v>
      </c>
      <c r="U2" t="s">
        <v>1076</v>
      </c>
      <c r="V2" t="s">
        <v>1176</v>
      </c>
      <c r="W2" t="s">
        <v>486</v>
      </c>
      <c r="Y2" t="s">
        <v>1177</v>
      </c>
      <c r="Z2" t="s">
        <v>1178</v>
      </c>
      <c r="AA2" t="s">
        <v>1179</v>
      </c>
      <c r="AB2" t="s">
        <v>1180</v>
      </c>
      <c r="AC2" t="s">
        <v>1181</v>
      </c>
    </row>
    <row r="3" spans="1:29" x14ac:dyDescent="0.2">
      <c r="A3" t="s">
        <v>1182</v>
      </c>
      <c r="B3">
        <v>15</v>
      </c>
      <c r="C3">
        <v>1.997999987679577E-8</v>
      </c>
      <c r="D3">
        <v>5</v>
      </c>
      <c r="E3">
        <v>63.784000396728523</v>
      </c>
      <c r="F3">
        <v>23.018999099731449</v>
      </c>
      <c r="G3">
        <v>0.1550000011920929</v>
      </c>
      <c r="H3">
        <v>9.880000114440918</v>
      </c>
      <c r="I3">
        <v>3.4769999980926509</v>
      </c>
      <c r="J3">
        <v>8.5000000894069672E-2</v>
      </c>
      <c r="K3">
        <v>2.60000005364418E-2</v>
      </c>
      <c r="L3">
        <v>0.1070000007748604</v>
      </c>
      <c r="M3">
        <v>100.5329971313477</v>
      </c>
      <c r="O3">
        <v>2.8066000938415532</v>
      </c>
      <c r="P3">
        <v>1.193899989128113</v>
      </c>
      <c r="Q3">
        <v>8.7000001221895218E-3</v>
      </c>
      <c r="R3">
        <v>0.84289997816085815</v>
      </c>
      <c r="S3">
        <v>0.16390000283718109</v>
      </c>
      <c r="T3">
        <v>3.1000000890344381E-3</v>
      </c>
      <c r="U3">
        <v>5.0000002374872565E-4</v>
      </c>
      <c r="V3">
        <v>2.700000070035458E-3</v>
      </c>
      <c r="W3">
        <v>8</v>
      </c>
      <c r="Y3" s="20">
        <f>SUM(O3:V3)</f>
        <v>5.0223000642727138</v>
      </c>
      <c r="Z3">
        <f t="shared" ref="Z3:Z34" si="0">SUM(Q3:S3)+U3+V3</f>
        <v>1.018699981214013</v>
      </c>
      <c r="AA3" s="8">
        <f t="shared" ref="AA3:AA34" si="1">100*Q3/SUM($Q3:$S3)</f>
        <v>0.85672085513899154</v>
      </c>
      <c r="AB3" s="8">
        <f t="shared" ref="AB3:AB34" si="2">100*R3/SUM($Q3:$S3)</f>
        <v>83.003445970627169</v>
      </c>
      <c r="AC3" s="8">
        <f t="shared" ref="AC3:AC34" si="3">100*S3/SUM($Q3:$S3)</f>
        <v>16.139833174233843</v>
      </c>
    </row>
    <row r="4" spans="1:29" x14ac:dyDescent="0.2">
      <c r="A4" t="s">
        <v>1183</v>
      </c>
      <c r="B4">
        <v>15</v>
      </c>
      <c r="C4">
        <v>1.99900007658016E-8</v>
      </c>
      <c r="D4">
        <v>5</v>
      </c>
      <c r="E4">
        <v>63.955001831054688</v>
      </c>
      <c r="F4">
        <v>23.01300048828125</v>
      </c>
      <c r="G4">
        <v>0.13400000333786011</v>
      </c>
      <c r="H4">
        <v>9.9029998779296875</v>
      </c>
      <c r="I4">
        <v>3.500999927520752</v>
      </c>
      <c r="J4">
        <v>8.6000002920627594E-2</v>
      </c>
      <c r="K4">
        <v>1.9999999552965161E-2</v>
      </c>
      <c r="L4">
        <v>6.3000001013278961E-2</v>
      </c>
      <c r="M4">
        <v>100.6750030517578</v>
      </c>
      <c r="O4">
        <v>2.808900117874146</v>
      </c>
      <c r="P4">
        <v>1.19130003452301</v>
      </c>
      <c r="Q4">
        <v>7.4999998323619366E-3</v>
      </c>
      <c r="R4">
        <v>0.84340000152587891</v>
      </c>
      <c r="S4">
        <v>0.1648000031709671</v>
      </c>
      <c r="T4">
        <v>3.1000000890344381E-3</v>
      </c>
      <c r="U4">
        <v>3.0000001424923539E-4</v>
      </c>
      <c r="V4">
        <v>1.5999999595806E-3</v>
      </c>
      <c r="W4">
        <v>8</v>
      </c>
      <c r="Y4" s="20">
        <f>SUM(O4:V4)</f>
        <v>5.020900156989228</v>
      </c>
      <c r="Z4">
        <f t="shared" si="0"/>
        <v>1.0176000045030378</v>
      </c>
      <c r="AA4" s="8">
        <f t="shared" si="1"/>
        <v>0.73840699014649491</v>
      </c>
      <c r="AB4" s="8">
        <f t="shared" si="2"/>
        <v>83.036329404843059</v>
      </c>
      <c r="AC4" s="8">
        <f t="shared" si="3"/>
        <v>16.225263605010454</v>
      </c>
    </row>
    <row r="5" spans="1:29" ht="16" x14ac:dyDescent="0.2">
      <c r="A5" t="s">
        <v>1184</v>
      </c>
      <c r="B5">
        <v>15</v>
      </c>
      <c r="C5">
        <v>1.9970000764146789E-8</v>
      </c>
      <c r="D5">
        <v>5</v>
      </c>
      <c r="E5">
        <v>62.891998291015625</v>
      </c>
      <c r="F5">
        <v>22.721000671386719</v>
      </c>
      <c r="G5">
        <v>0.13199999928474426</v>
      </c>
      <c r="H5">
        <v>9.4899997711181641</v>
      </c>
      <c r="I5">
        <v>3.5130000114440918</v>
      </c>
      <c r="J5">
        <v>7.9000003635883331E-2</v>
      </c>
      <c r="K5">
        <v>-3.7000000476837158E-2</v>
      </c>
      <c r="L5">
        <v>9.6000000834465027E-2</v>
      </c>
      <c r="M5">
        <v>98.886001586914062</v>
      </c>
      <c r="O5">
        <v>2.8090999126434326</v>
      </c>
      <c r="P5">
        <v>1.1962000131607056</v>
      </c>
      <c r="Q5">
        <v>7.4999998323619366E-3</v>
      </c>
      <c r="R5">
        <v>0.82190001010894775</v>
      </c>
      <c r="S5">
        <v>0.16809999942779541</v>
      </c>
      <c r="T5">
        <v>2.899999963119626E-3</v>
      </c>
      <c r="V5">
        <v>2.4999999441206455E-3</v>
      </c>
      <c r="W5">
        <v>8</v>
      </c>
      <c r="Y5" s="21">
        <v>5.0075999350519851</v>
      </c>
      <c r="Z5">
        <f t="shared" si="0"/>
        <v>1.0000000093132257</v>
      </c>
      <c r="AA5" s="8">
        <f t="shared" si="1"/>
        <v>0.7518796753802045</v>
      </c>
      <c r="AB5" s="8">
        <f t="shared" si="2"/>
        <v>82.395990214454216</v>
      </c>
      <c r="AC5" s="8">
        <f t="shared" si="3"/>
        <v>16.852130110165575</v>
      </c>
    </row>
    <row r="6" spans="1:29" ht="16" x14ac:dyDescent="0.2">
      <c r="A6" t="s">
        <v>1185</v>
      </c>
      <c r="B6">
        <v>15</v>
      </c>
      <c r="C6">
        <v>1.9970000764146789E-8</v>
      </c>
      <c r="D6">
        <v>5</v>
      </c>
      <c r="E6">
        <v>62.846000671386719</v>
      </c>
      <c r="F6">
        <v>22.606000900268555</v>
      </c>
      <c r="G6">
        <v>0.11999999731779099</v>
      </c>
      <c r="H6">
        <v>9.6610002517700195</v>
      </c>
      <c r="I6">
        <v>3.3090000152587891</v>
      </c>
      <c r="J6">
        <v>9.8999999463558197E-2</v>
      </c>
      <c r="K6">
        <v>8.0000003799796104E-3</v>
      </c>
      <c r="L6">
        <v>8.1000000238418579E-2</v>
      </c>
      <c r="M6">
        <v>98.730003356933594</v>
      </c>
      <c r="O6">
        <v>2.8122000694274902</v>
      </c>
      <c r="P6">
        <v>1.1922999620437622</v>
      </c>
      <c r="Q6">
        <v>6.8999999202787876E-3</v>
      </c>
      <c r="R6">
        <v>0.83819997310638428</v>
      </c>
      <c r="S6">
        <v>0.15860000252723694</v>
      </c>
      <c r="T6">
        <v>3.7000000011175871E-3</v>
      </c>
      <c r="U6">
        <v>9.9999997473787516E-5</v>
      </c>
      <c r="V6">
        <v>2.099999925121665E-3</v>
      </c>
      <c r="W6">
        <v>8</v>
      </c>
      <c r="Y6" s="21">
        <v>5.0141000069488655</v>
      </c>
      <c r="Z6">
        <f t="shared" si="0"/>
        <v>1.0058999754764955</v>
      </c>
      <c r="AA6" s="8">
        <f t="shared" si="1"/>
        <v>0.68745642007921404</v>
      </c>
      <c r="AB6" s="8">
        <f t="shared" si="2"/>
        <v>83.511008620261933</v>
      </c>
      <c r="AC6" s="8">
        <f t="shared" si="3"/>
        <v>15.801534959658859</v>
      </c>
    </row>
    <row r="7" spans="1:29" ht="16" x14ac:dyDescent="0.2">
      <c r="A7" t="s">
        <v>1186</v>
      </c>
      <c r="B7">
        <v>15</v>
      </c>
      <c r="C7">
        <v>1.9970000764146789E-8</v>
      </c>
      <c r="D7">
        <v>5</v>
      </c>
      <c r="E7">
        <v>64.25</v>
      </c>
      <c r="F7">
        <v>22.572999954223633</v>
      </c>
      <c r="G7">
        <v>0.13899999856948853</v>
      </c>
      <c r="H7">
        <v>9.9549999237060547</v>
      </c>
      <c r="I7">
        <v>2.9939999580383301</v>
      </c>
      <c r="J7">
        <v>5.4999999701976776E-2</v>
      </c>
      <c r="K7">
        <v>4.8999998718500137E-2</v>
      </c>
      <c r="L7">
        <v>8.7999999523162842E-2</v>
      </c>
      <c r="M7">
        <v>100.10299682617188</v>
      </c>
      <c r="O7">
        <v>2.8322999477386475</v>
      </c>
      <c r="P7">
        <v>1.1728999614715576</v>
      </c>
      <c r="Q7">
        <v>7.799999788403511E-3</v>
      </c>
      <c r="R7">
        <v>0.85089999437332153</v>
      </c>
      <c r="S7">
        <v>0.14139999449253082</v>
      </c>
      <c r="T7">
        <v>2.0000000949949026E-3</v>
      </c>
      <c r="U7">
        <v>8.9999998454004526E-4</v>
      </c>
      <c r="V7">
        <v>2.199999988079071E-3</v>
      </c>
      <c r="W7">
        <v>8</v>
      </c>
      <c r="Y7" s="21">
        <v>5.010399897932075</v>
      </c>
      <c r="Z7">
        <f t="shared" si="0"/>
        <v>1.003199988626875</v>
      </c>
      <c r="AA7" s="8">
        <f t="shared" si="1"/>
        <v>0.77992199548959751</v>
      </c>
      <c r="AB7" s="8">
        <f t="shared" si="2"/>
        <v>85.081492253419654</v>
      </c>
      <c r="AC7" s="8">
        <f t="shared" si="3"/>
        <v>14.13858575109075</v>
      </c>
    </row>
    <row r="8" spans="1:29" x14ac:dyDescent="0.2">
      <c r="A8" t="s">
        <v>1187</v>
      </c>
      <c r="B8">
        <v>15</v>
      </c>
      <c r="C8">
        <v>1.9959999875140969E-8</v>
      </c>
      <c r="D8">
        <v>5</v>
      </c>
      <c r="E8">
        <v>64.220001220703125</v>
      </c>
      <c r="F8">
        <v>22.57600021362305</v>
      </c>
      <c r="G8">
        <v>0.13099999725818631</v>
      </c>
      <c r="H8">
        <v>9.8780002593994141</v>
      </c>
      <c r="I8">
        <v>3.2960000038146968</v>
      </c>
      <c r="J8">
        <v>0.1120000034570694</v>
      </c>
      <c r="K8">
        <v>-8.0000003799796104E-3</v>
      </c>
      <c r="L8">
        <v>0.12399999797344211</v>
      </c>
      <c r="M8">
        <v>100.32900238037109</v>
      </c>
      <c r="O8">
        <v>2.8273999691009521</v>
      </c>
      <c r="P8">
        <v>1.1715999841690059</v>
      </c>
      <c r="Q8">
        <v>7.4000000022351742E-3</v>
      </c>
      <c r="R8">
        <v>0.84320002794265747</v>
      </c>
      <c r="S8">
        <v>0.15549999475479129</v>
      </c>
      <c r="T8">
        <v>4.1000000201165676E-3</v>
      </c>
      <c r="V8">
        <v>3.199999919161201E-3</v>
      </c>
      <c r="W8">
        <v>8</v>
      </c>
      <c r="Y8" s="20">
        <v>5.0122999759114464</v>
      </c>
      <c r="Z8">
        <f t="shared" si="0"/>
        <v>1.0093000226188451</v>
      </c>
      <c r="AA8" s="8">
        <f t="shared" si="1"/>
        <v>0.73551335207990942</v>
      </c>
      <c r="AB8" s="8">
        <f t="shared" si="2"/>
        <v>83.808767410628391</v>
      </c>
      <c r="AC8" s="8">
        <f t="shared" si="3"/>
        <v>15.455719237291708</v>
      </c>
    </row>
    <row r="9" spans="1:29" x14ac:dyDescent="0.2">
      <c r="A9" t="s">
        <v>1188</v>
      </c>
      <c r="B9">
        <v>15</v>
      </c>
      <c r="C9">
        <v>2.0010000767456401E-8</v>
      </c>
      <c r="D9">
        <v>5</v>
      </c>
      <c r="E9">
        <v>64.371002197265625</v>
      </c>
      <c r="F9">
        <v>22.971000671386719</v>
      </c>
      <c r="G9">
        <v>0.1180000007152557</v>
      </c>
      <c r="H9">
        <v>9.8509998321533203</v>
      </c>
      <c r="I9">
        <v>3.53600001335144</v>
      </c>
      <c r="J9">
        <v>9.7000002861022949E-2</v>
      </c>
      <c r="K9">
        <v>1.499999966472387E-2</v>
      </c>
      <c r="L9">
        <v>9.3999996781349182E-2</v>
      </c>
      <c r="M9">
        <v>101.05300140380859</v>
      </c>
      <c r="O9">
        <v>2.8153998851776119</v>
      </c>
      <c r="P9">
        <v>1.1842000484466551</v>
      </c>
      <c r="Q9">
        <v>6.5999999642372131E-3</v>
      </c>
      <c r="R9">
        <v>0.83539998531341553</v>
      </c>
      <c r="S9">
        <v>0.16570000350475311</v>
      </c>
      <c r="T9">
        <v>3.5000001080334191E-3</v>
      </c>
      <c r="U9">
        <v>3.0000001424923539E-4</v>
      </c>
      <c r="V9">
        <v>2.4000001139938831E-3</v>
      </c>
      <c r="W9">
        <v>8</v>
      </c>
      <c r="Y9" s="20">
        <v>5.0134999226429491</v>
      </c>
      <c r="Z9">
        <f t="shared" si="0"/>
        <v>1.010399988910649</v>
      </c>
      <c r="AA9" s="8">
        <f t="shared" si="1"/>
        <v>0.65495683613254074</v>
      </c>
      <c r="AB9" s="8">
        <f t="shared" si="2"/>
        <v>82.901656704672718</v>
      </c>
      <c r="AC9" s="8">
        <f t="shared" si="3"/>
        <v>16.443386459194748</v>
      </c>
    </row>
    <row r="10" spans="1:29" x14ac:dyDescent="0.2">
      <c r="A10" t="s">
        <v>1189</v>
      </c>
      <c r="B10">
        <v>15</v>
      </c>
      <c r="C10">
        <v>1.9959999875140969E-8</v>
      </c>
      <c r="D10">
        <v>5</v>
      </c>
      <c r="E10">
        <v>64.349998474121094</v>
      </c>
      <c r="F10">
        <v>22.579000473022461</v>
      </c>
      <c r="G10">
        <v>9.7999997437000275E-2</v>
      </c>
      <c r="H10">
        <v>9.9270000457763672</v>
      </c>
      <c r="I10">
        <v>3.1789999008178711</v>
      </c>
      <c r="J10">
        <v>9.7000002861022949E-2</v>
      </c>
      <c r="K10">
        <v>1.30000002682209E-2</v>
      </c>
      <c r="L10">
        <v>6.7000001668930054E-2</v>
      </c>
      <c r="M10">
        <v>100.30999755859381</v>
      </c>
      <c r="O10">
        <v>2.8310999870300289</v>
      </c>
      <c r="P10">
        <v>1.1708999872207639</v>
      </c>
      <c r="Q10">
        <v>5.4999999701976776E-3</v>
      </c>
      <c r="R10">
        <v>0.84689998626708984</v>
      </c>
      <c r="S10">
        <v>0.14990000426769259</v>
      </c>
      <c r="T10">
        <v>3.599999938160181E-3</v>
      </c>
      <c r="U10">
        <v>1.9999999494757501E-4</v>
      </c>
      <c r="V10">
        <v>1.7000000225380061E-3</v>
      </c>
      <c r="W10">
        <v>8</v>
      </c>
      <c r="Y10" s="20">
        <f>SUM(O10:V10)</f>
        <v>5.0097999647114184</v>
      </c>
      <c r="Z10">
        <f t="shared" si="0"/>
        <v>1.0041999905224657</v>
      </c>
      <c r="AA10" s="8">
        <f t="shared" si="1"/>
        <v>0.54873790504843367</v>
      </c>
      <c r="AB10" s="8">
        <f t="shared" si="2"/>
        <v>84.495659412348544</v>
      </c>
      <c r="AC10" s="8">
        <f t="shared" si="3"/>
        <v>14.955602682603018</v>
      </c>
    </row>
    <row r="11" spans="1:29" x14ac:dyDescent="0.2">
      <c r="A11" t="s">
        <v>1190</v>
      </c>
      <c r="B11">
        <v>15</v>
      </c>
      <c r="C11">
        <v>1.9970000764146789E-8</v>
      </c>
      <c r="D11">
        <v>5</v>
      </c>
      <c r="E11">
        <v>63.676998138427727</v>
      </c>
      <c r="F11">
        <v>23.232999801635739</v>
      </c>
      <c r="G11">
        <v>0.18700000643730161</v>
      </c>
      <c r="H11">
        <v>9.5500001907348633</v>
      </c>
      <c r="I11">
        <v>3.657000064849854</v>
      </c>
      <c r="J11">
        <v>9.0999998152256012E-2</v>
      </c>
      <c r="K11">
        <v>-4.1999999433755868E-2</v>
      </c>
      <c r="L11">
        <v>0.1190000027418137</v>
      </c>
      <c r="M11">
        <v>100.4720077514648</v>
      </c>
      <c r="O11">
        <v>2.8011999130249019</v>
      </c>
      <c r="P11">
        <v>1.2046999931335449</v>
      </c>
      <c r="Q11">
        <v>1.049999985843897E-2</v>
      </c>
      <c r="R11">
        <v>0.81459999084472656</v>
      </c>
      <c r="S11">
        <v>0.17239999771118161</v>
      </c>
      <c r="T11">
        <v>3.400000045076013E-3</v>
      </c>
      <c r="V11">
        <v>3.0000000260770321E-3</v>
      </c>
      <c r="W11">
        <v>8</v>
      </c>
      <c r="Y11" s="20">
        <f>SUM(O11:V11)</f>
        <v>5.0097998946439475</v>
      </c>
      <c r="Z11">
        <f t="shared" si="0"/>
        <v>1.0004999884404242</v>
      </c>
      <c r="AA11" s="8">
        <f t="shared" si="1"/>
        <v>1.0526315769817756</v>
      </c>
      <c r="AB11" s="8">
        <f t="shared" si="2"/>
        <v>81.664160431684479</v>
      </c>
      <c r="AC11" s="8">
        <f t="shared" si="3"/>
        <v>17.283207991333743</v>
      </c>
    </row>
    <row r="12" spans="1:29" x14ac:dyDescent="0.2">
      <c r="A12" t="s">
        <v>1191</v>
      </c>
      <c r="B12">
        <v>15</v>
      </c>
      <c r="C12">
        <v>1.9970000764146789E-8</v>
      </c>
      <c r="D12">
        <v>5</v>
      </c>
      <c r="E12">
        <v>64.513999938964844</v>
      </c>
      <c r="F12">
        <v>22.965999603271481</v>
      </c>
      <c r="G12">
        <v>0.1089999973773956</v>
      </c>
      <c r="H12">
        <v>9.7489995956420898</v>
      </c>
      <c r="I12">
        <v>3.5450000762939449</v>
      </c>
      <c r="J12">
        <v>7.0000000298023224E-2</v>
      </c>
      <c r="K12">
        <v>-1.0000000474974511E-3</v>
      </c>
      <c r="L12">
        <v>0.1049999967217445</v>
      </c>
      <c r="M12">
        <v>101.056999206543</v>
      </c>
      <c r="O12">
        <v>2.8192000389099121</v>
      </c>
      <c r="P12">
        <v>1.182899951934814</v>
      </c>
      <c r="Q12">
        <v>6.0999998822808266E-3</v>
      </c>
      <c r="R12">
        <v>0.82609999179840088</v>
      </c>
      <c r="S12">
        <v>0.16599999368190771</v>
      </c>
      <c r="T12">
        <v>2.600000007078052E-3</v>
      </c>
      <c r="U12">
        <v>0</v>
      </c>
      <c r="V12">
        <v>2.700000070035458E-3</v>
      </c>
      <c r="W12">
        <v>8</v>
      </c>
      <c r="Y12" s="20">
        <f>SUM(O12:V12)</f>
        <v>5.0055999762844294</v>
      </c>
      <c r="Z12">
        <f t="shared" si="0"/>
        <v>1.0008999854326248</v>
      </c>
      <c r="AA12" s="8">
        <f t="shared" si="1"/>
        <v>0.61109997713184128</v>
      </c>
      <c r="AB12" s="8">
        <f t="shared" si="2"/>
        <v>82.758966530972813</v>
      </c>
      <c r="AC12" s="8">
        <f t="shared" si="3"/>
        <v>16.629933491895351</v>
      </c>
    </row>
    <row r="13" spans="1:29" ht="16" x14ac:dyDescent="0.2">
      <c r="A13" t="s">
        <v>1192</v>
      </c>
      <c r="B13">
        <v>15</v>
      </c>
      <c r="C13">
        <v>1.9970000764146789E-8</v>
      </c>
      <c r="D13">
        <v>5</v>
      </c>
      <c r="E13">
        <v>62.498001098632812</v>
      </c>
      <c r="F13">
        <v>22.940999984741211</v>
      </c>
      <c r="G13">
        <v>0.13699999451637268</v>
      </c>
      <c r="H13">
        <v>9.4960002899169922</v>
      </c>
      <c r="I13">
        <v>3.5130000114440918</v>
      </c>
      <c r="J13">
        <v>8.6000002920627594E-2</v>
      </c>
      <c r="K13">
        <v>8.0000003799796104E-3</v>
      </c>
      <c r="L13">
        <v>0.10999999940395355</v>
      </c>
      <c r="M13">
        <v>98.78900146484375</v>
      </c>
      <c r="O13">
        <v>2.7971000671386719</v>
      </c>
      <c r="P13">
        <v>1.2101999521255493</v>
      </c>
      <c r="Q13">
        <v>7.799999788403511E-3</v>
      </c>
      <c r="R13">
        <v>0.82410001754760742</v>
      </c>
      <c r="S13">
        <v>0.16850000619888306</v>
      </c>
      <c r="T13">
        <v>3.1999999191612005E-3</v>
      </c>
      <c r="U13">
        <v>9.9999997473787516E-5</v>
      </c>
      <c r="V13">
        <v>2.899999963119626E-3</v>
      </c>
      <c r="W13">
        <v>8</v>
      </c>
      <c r="Y13" s="21">
        <v>5.0139000426788698</v>
      </c>
      <c r="Z13">
        <f t="shared" si="0"/>
        <v>1.0034000234954874</v>
      </c>
      <c r="AA13" s="8">
        <f t="shared" si="1"/>
        <v>0.77968808525637212</v>
      </c>
      <c r="AB13" s="8">
        <f t="shared" si="2"/>
        <v>82.37704899642705</v>
      </c>
      <c r="AC13" s="8">
        <f t="shared" si="3"/>
        <v>16.843262918316572</v>
      </c>
    </row>
    <row r="14" spans="1:29" ht="16" x14ac:dyDescent="0.2">
      <c r="A14" t="s">
        <v>1193</v>
      </c>
      <c r="B14">
        <v>15</v>
      </c>
      <c r="C14">
        <v>1.9970000764146789E-8</v>
      </c>
      <c r="D14">
        <v>5</v>
      </c>
      <c r="E14">
        <v>62.186000823974609</v>
      </c>
      <c r="F14">
        <v>22.920999526977539</v>
      </c>
      <c r="G14">
        <v>0.13099999725818634</v>
      </c>
      <c r="H14">
        <v>9.305999755859375</v>
      </c>
      <c r="I14">
        <v>3.6440000534057617</v>
      </c>
      <c r="J14">
        <v>0.11900000274181366</v>
      </c>
      <c r="K14">
        <v>1.0000000474974513E-3</v>
      </c>
      <c r="L14">
        <v>8.5000000894069672E-2</v>
      </c>
      <c r="M14">
        <v>98.392997741699219</v>
      </c>
      <c r="O14">
        <v>2.7939999103546143</v>
      </c>
      <c r="P14">
        <v>1.2138999700546265</v>
      </c>
      <c r="Q14">
        <v>7.4999998323619366E-3</v>
      </c>
      <c r="R14">
        <v>0.81069999933242798</v>
      </c>
      <c r="S14">
        <v>0.17550000548362732</v>
      </c>
      <c r="T14">
        <v>4.4999998062849045E-3</v>
      </c>
      <c r="U14">
        <v>0</v>
      </c>
      <c r="V14">
        <v>2.199999988079071E-3</v>
      </c>
      <c r="W14">
        <v>8</v>
      </c>
      <c r="Y14" s="21">
        <v>5.0082998848520219</v>
      </c>
      <c r="Z14">
        <f t="shared" si="0"/>
        <v>0.99590000463649631</v>
      </c>
      <c r="AA14" s="8">
        <f t="shared" si="1"/>
        <v>0.75475493582346564</v>
      </c>
      <c r="AB14" s="8">
        <f t="shared" si="2"/>
        <v>81.58397861930807</v>
      </c>
      <c r="AC14" s="8">
        <f t="shared" si="3"/>
        <v>17.661266444868467</v>
      </c>
    </row>
    <row r="15" spans="1:29" ht="16" x14ac:dyDescent="0.2">
      <c r="A15" t="s">
        <v>1194</v>
      </c>
      <c r="B15">
        <v>15</v>
      </c>
      <c r="C15">
        <v>1.9970000764146789E-8</v>
      </c>
      <c r="D15">
        <v>5</v>
      </c>
      <c r="E15">
        <v>62.909999847412109</v>
      </c>
      <c r="F15">
        <v>22.722000122070312</v>
      </c>
      <c r="G15">
        <v>0.13600000739097595</v>
      </c>
      <c r="H15">
        <v>9.4549999237060547</v>
      </c>
      <c r="I15">
        <v>3.3629999160766602</v>
      </c>
      <c r="J15">
        <v>8.2000002264976501E-2</v>
      </c>
      <c r="K15">
        <v>3.2000001519918442E-2</v>
      </c>
      <c r="L15">
        <v>0.12099999934434891</v>
      </c>
      <c r="M15">
        <v>98.820999145507812</v>
      </c>
      <c r="O15">
        <v>2.8115999698638916</v>
      </c>
      <c r="P15">
        <v>1.1970000267028809</v>
      </c>
      <c r="Q15">
        <v>7.799999788403511E-3</v>
      </c>
      <c r="R15">
        <v>0.81940001249313354</v>
      </c>
      <c r="S15">
        <v>0.16099999845027924</v>
      </c>
      <c r="T15">
        <v>3.1000000890344381E-3</v>
      </c>
      <c r="U15">
        <v>6.0000002849847078E-4</v>
      </c>
      <c r="V15">
        <v>3.1000000890344381E-3</v>
      </c>
      <c r="W15">
        <v>8</v>
      </c>
      <c r="Y15" s="21">
        <v>5.0036000075051561</v>
      </c>
      <c r="Z15">
        <f t="shared" si="0"/>
        <v>0.9919000108493492</v>
      </c>
      <c r="AA15" s="8">
        <f t="shared" si="1"/>
        <v>0.78931387408376807</v>
      </c>
      <c r="AB15" s="8">
        <f t="shared" si="2"/>
        <v>82.918437926986357</v>
      </c>
      <c r="AC15" s="8">
        <f t="shared" si="3"/>
        <v>16.292248198929883</v>
      </c>
    </row>
    <row r="16" spans="1:29" ht="16" x14ac:dyDescent="0.2">
      <c r="A16" t="s">
        <v>1195</v>
      </c>
      <c r="B16">
        <v>15</v>
      </c>
      <c r="C16">
        <v>1.9979999876795773E-8</v>
      </c>
      <c r="D16">
        <v>5</v>
      </c>
      <c r="E16">
        <v>62.673000335693359</v>
      </c>
      <c r="F16">
        <v>22.714000701904297</v>
      </c>
      <c r="G16">
        <v>0.15199999511241913</v>
      </c>
      <c r="H16">
        <v>9.5159997940063477</v>
      </c>
      <c r="I16">
        <v>3.2839999198913574</v>
      </c>
      <c r="J16">
        <v>7.4000000953674316E-2</v>
      </c>
      <c r="K16">
        <v>2.3000000044703484E-2</v>
      </c>
      <c r="L16">
        <v>0.14900000393390656</v>
      </c>
      <c r="M16">
        <v>98.585006713867188</v>
      </c>
      <c r="O16">
        <v>2.8087999820709229</v>
      </c>
      <c r="P16">
        <v>1.1999000310897827</v>
      </c>
      <c r="Q16">
        <v>8.7000001221895218E-3</v>
      </c>
      <c r="R16">
        <v>0.82690000534057617</v>
      </c>
      <c r="S16">
        <v>0.15770000219345093</v>
      </c>
      <c r="T16">
        <v>2.79999990016222E-3</v>
      </c>
      <c r="U16">
        <v>3.9999998989515007E-4</v>
      </c>
      <c r="V16">
        <v>3.8999998942017555E-3</v>
      </c>
      <c r="W16">
        <v>8</v>
      </c>
      <c r="Y16" s="21">
        <v>5.0091000206011813</v>
      </c>
      <c r="Z16">
        <f t="shared" si="0"/>
        <v>0.99760000754031353</v>
      </c>
      <c r="AA16" s="8">
        <f t="shared" si="1"/>
        <v>0.87586832327908448</v>
      </c>
      <c r="AB16" s="8">
        <f t="shared" si="2"/>
        <v>83.247759887943957</v>
      </c>
      <c r="AC16" s="8">
        <f t="shared" si="3"/>
        <v>15.876371788776957</v>
      </c>
    </row>
    <row r="17" spans="1:29" ht="16" x14ac:dyDescent="0.2">
      <c r="A17" t="s">
        <v>1196</v>
      </c>
      <c r="B17">
        <v>15</v>
      </c>
      <c r="C17">
        <v>1.9979999876795773E-8</v>
      </c>
      <c r="D17">
        <v>5</v>
      </c>
      <c r="E17">
        <v>63.566001892089844</v>
      </c>
      <c r="F17">
        <v>22.711999893188477</v>
      </c>
      <c r="G17">
        <v>8.9000001549720764E-2</v>
      </c>
      <c r="H17">
        <v>9.7939996719360352</v>
      </c>
      <c r="I17">
        <v>3.2000000476837158</v>
      </c>
      <c r="J17">
        <v>9.3000002205371857E-2</v>
      </c>
      <c r="K17">
        <v>-4.999999888241291E-3</v>
      </c>
      <c r="L17">
        <v>0.10400000214576721</v>
      </c>
      <c r="M17">
        <v>99.553001403808594</v>
      </c>
      <c r="O17">
        <v>2.8187999725341797</v>
      </c>
      <c r="P17">
        <v>1.1871000528335571</v>
      </c>
      <c r="Q17">
        <v>4.999999888241291E-3</v>
      </c>
      <c r="R17">
        <v>0.84219998121261597</v>
      </c>
      <c r="S17">
        <v>0.15199999511241913</v>
      </c>
      <c r="T17">
        <v>3.4000000450760126E-3</v>
      </c>
      <c r="V17">
        <v>2.7000000700354576E-3</v>
      </c>
      <c r="W17">
        <v>8</v>
      </c>
      <c r="Y17" s="21">
        <v>5.0111000016986509</v>
      </c>
      <c r="Z17">
        <f t="shared" si="0"/>
        <v>1.0018999762833118</v>
      </c>
      <c r="AA17" s="8">
        <f t="shared" si="1"/>
        <v>0.50040032098380027</v>
      </c>
      <c r="AB17" s="8">
        <f t="shared" si="2"/>
        <v>84.287430070239594</v>
      </c>
      <c r="AC17" s="8">
        <f t="shared" si="3"/>
        <v>15.212169608776609</v>
      </c>
    </row>
    <row r="18" spans="1:29" ht="16" x14ac:dyDescent="0.2">
      <c r="A18" t="s">
        <v>1197</v>
      </c>
      <c r="B18">
        <v>15</v>
      </c>
      <c r="C18">
        <v>1.9979999876795773E-8</v>
      </c>
      <c r="D18">
        <v>5</v>
      </c>
      <c r="E18">
        <v>62.634998321533203</v>
      </c>
      <c r="F18">
        <v>22.650999069213867</v>
      </c>
      <c r="G18">
        <v>0.11800000071525574</v>
      </c>
      <c r="H18">
        <v>9.5649995803833008</v>
      </c>
      <c r="I18">
        <v>3.3599998950958252</v>
      </c>
      <c r="J18">
        <v>8.9000001549720764E-2</v>
      </c>
      <c r="K18">
        <v>-3.2000001519918442E-2</v>
      </c>
      <c r="L18">
        <v>7.2999998927116394E-2</v>
      </c>
      <c r="M18">
        <v>98.458999633789062</v>
      </c>
      <c r="O18">
        <v>2.8092000484466553</v>
      </c>
      <c r="P18">
        <v>1.1974999904632568</v>
      </c>
      <c r="Q18">
        <v>6.6999997943639755E-3</v>
      </c>
      <c r="R18">
        <v>0.83179998397827148</v>
      </c>
      <c r="S18">
        <v>0.16150000691413879</v>
      </c>
      <c r="T18">
        <v>3.2999999821186066E-3</v>
      </c>
      <c r="V18">
        <v>1.9000000320374966E-3</v>
      </c>
      <c r="W18">
        <v>8</v>
      </c>
      <c r="Y18" s="21">
        <v>5.011300029582344</v>
      </c>
      <c r="Z18">
        <f t="shared" si="0"/>
        <v>1.0018999907188118</v>
      </c>
      <c r="AA18" s="8">
        <f t="shared" si="1"/>
        <v>0.66999998567625862</v>
      </c>
      <c r="AB18" s="8">
        <f t="shared" si="2"/>
        <v>83.179999172501255</v>
      </c>
      <c r="AC18" s="8">
        <f t="shared" si="3"/>
        <v>16.150000841822482</v>
      </c>
    </row>
    <row r="19" spans="1:29" ht="16" x14ac:dyDescent="0.2">
      <c r="A19" t="s">
        <v>1198</v>
      </c>
      <c r="B19">
        <v>15</v>
      </c>
      <c r="C19">
        <v>1.9970000764146789E-8</v>
      </c>
      <c r="D19">
        <v>5</v>
      </c>
      <c r="E19">
        <v>63.009998321533203</v>
      </c>
      <c r="F19">
        <v>22.659000396728516</v>
      </c>
      <c r="G19">
        <v>0.12999999523162842</v>
      </c>
      <c r="H19">
        <v>9.5450000762939453</v>
      </c>
      <c r="I19">
        <v>3.3389999866485596</v>
      </c>
      <c r="J19">
        <v>6.4999997615814209E-2</v>
      </c>
      <c r="K19">
        <v>4.6000000089406967E-2</v>
      </c>
      <c r="L19">
        <v>9.3999996781349182E-2</v>
      </c>
      <c r="M19">
        <v>98.88800048828125</v>
      </c>
      <c r="O19">
        <v>2.8141999244689941</v>
      </c>
      <c r="P19">
        <v>1.1928000450134277</v>
      </c>
      <c r="Q19">
        <v>7.4000000022351742E-3</v>
      </c>
      <c r="R19">
        <v>0.82660001516342163</v>
      </c>
      <c r="S19">
        <v>0.15979999303817749</v>
      </c>
      <c r="T19">
        <v>2.4000001139938831E-3</v>
      </c>
      <c r="U19">
        <v>7.9999997979030013E-4</v>
      </c>
      <c r="V19">
        <v>2.4000001139938831E-3</v>
      </c>
      <c r="W19">
        <v>8</v>
      </c>
      <c r="Y19" s="21">
        <v>5.0063999778940342</v>
      </c>
      <c r="Z19">
        <f t="shared" si="0"/>
        <v>0.99700000829761848</v>
      </c>
      <c r="AA19" s="8">
        <f t="shared" si="1"/>
        <v>0.74461661714108074</v>
      </c>
      <c r="AB19" s="8">
        <f t="shared" si="2"/>
        <v>83.17569011268121</v>
      </c>
      <c r="AC19" s="8">
        <f t="shared" si="3"/>
        <v>16.07969327017771</v>
      </c>
    </row>
    <row r="20" spans="1:29" ht="16" x14ac:dyDescent="0.2">
      <c r="A20" t="s">
        <v>1199</v>
      </c>
      <c r="B20">
        <v>15</v>
      </c>
      <c r="C20">
        <v>1.9970000764146789E-8</v>
      </c>
      <c r="D20">
        <v>5</v>
      </c>
      <c r="E20">
        <v>63.330001831054688</v>
      </c>
      <c r="F20">
        <v>22.982000350952148</v>
      </c>
      <c r="G20">
        <v>0.16599999368190765</v>
      </c>
      <c r="H20">
        <v>9.3489999771118164</v>
      </c>
      <c r="I20">
        <v>3.5130000114440918</v>
      </c>
      <c r="J20">
        <v>7.1000002324581146E-2</v>
      </c>
      <c r="K20">
        <v>2.0000000949949026E-3</v>
      </c>
      <c r="L20">
        <v>0.10599999874830246</v>
      </c>
      <c r="M20">
        <v>99.518997192382812</v>
      </c>
      <c r="O20">
        <v>2.8092000484466553</v>
      </c>
      <c r="P20">
        <v>1.2015999555587769</v>
      </c>
      <c r="Q20">
        <v>9.3999998643994331E-3</v>
      </c>
      <c r="R20">
        <v>0.80409997701644897</v>
      </c>
      <c r="S20">
        <v>0.16699999570846558</v>
      </c>
      <c r="T20">
        <v>2.6000000070780516E-3</v>
      </c>
      <c r="U20">
        <v>0</v>
      </c>
      <c r="V20">
        <v>2.7000000700354576E-3</v>
      </c>
      <c r="W20">
        <v>8</v>
      </c>
      <c r="Y20" s="21">
        <v>4.9965999766718596</v>
      </c>
      <c r="Z20">
        <f t="shared" si="0"/>
        <v>0.98319997265934944</v>
      </c>
      <c r="AA20" s="8">
        <f t="shared" si="1"/>
        <v>0.95869455657156433</v>
      </c>
      <c r="AB20" s="8">
        <f t="shared" si="2"/>
        <v>82.009178938880936</v>
      </c>
      <c r="AC20" s="8">
        <f t="shared" si="3"/>
        <v>17.032126504547506</v>
      </c>
    </row>
    <row r="21" spans="1:29" ht="16" x14ac:dyDescent="0.2">
      <c r="A21" t="s">
        <v>1200</v>
      </c>
      <c r="B21">
        <v>15</v>
      </c>
      <c r="C21">
        <v>1.9970000764146789E-8</v>
      </c>
      <c r="D21">
        <v>5</v>
      </c>
      <c r="E21">
        <v>62.750999450683594</v>
      </c>
      <c r="F21">
        <v>22.708999633789062</v>
      </c>
      <c r="G21">
        <v>0.14900000393390656</v>
      </c>
      <c r="H21">
        <v>9.4029998779296875</v>
      </c>
      <c r="I21">
        <v>3.3450000286102295</v>
      </c>
      <c r="J21">
        <v>9.8999999463558197E-2</v>
      </c>
      <c r="K21">
        <v>-1.7000000923871994E-2</v>
      </c>
      <c r="L21">
        <v>5.6000001728534698E-2</v>
      </c>
      <c r="M21">
        <v>98.495002746582031</v>
      </c>
      <c r="O21">
        <v>2.811500072479248</v>
      </c>
      <c r="P21">
        <v>1.1993000507354736</v>
      </c>
      <c r="Q21">
        <v>8.500000461935997E-3</v>
      </c>
      <c r="R21">
        <v>0.81690001487731934</v>
      </c>
      <c r="S21">
        <v>0.16060000658035278</v>
      </c>
      <c r="T21">
        <v>3.7000000011175871E-3</v>
      </c>
      <c r="V21">
        <v>1.500000013038516E-3</v>
      </c>
      <c r="W21">
        <v>8</v>
      </c>
      <c r="Y21" s="21">
        <v>5.0017001451342367</v>
      </c>
      <c r="Z21">
        <f t="shared" si="0"/>
        <v>0.98750002193264663</v>
      </c>
      <c r="AA21" s="8">
        <f t="shared" si="1"/>
        <v>0.86206899320221619</v>
      </c>
      <c r="AB21" s="8">
        <f t="shared" si="2"/>
        <v>82.849898247154798</v>
      </c>
      <c r="AC21" s="8">
        <f t="shared" si="3"/>
        <v>16.288032759642984</v>
      </c>
    </row>
    <row r="22" spans="1:29" x14ac:dyDescent="0.2">
      <c r="A22" t="s">
        <v>1201</v>
      </c>
      <c r="B22">
        <v>15</v>
      </c>
      <c r="C22">
        <v>1.99900007658016E-8</v>
      </c>
      <c r="D22">
        <v>5</v>
      </c>
      <c r="E22">
        <v>65.942001342773438</v>
      </c>
      <c r="F22">
        <v>21.204000473022461</v>
      </c>
      <c r="G22">
        <v>0.1379999965429306</v>
      </c>
      <c r="H22">
        <v>10.91800022125244</v>
      </c>
      <c r="I22">
        <v>1.427000045776367</v>
      </c>
      <c r="J22">
        <v>6.1999998986721039E-2</v>
      </c>
      <c r="K22">
        <v>-6.0000000521540642E-3</v>
      </c>
      <c r="L22">
        <v>3.4000001847743988E-2</v>
      </c>
      <c r="M22">
        <v>99.719001770019531</v>
      </c>
      <c r="O22">
        <v>2.9042000770568852</v>
      </c>
      <c r="P22">
        <v>1.1007000207901001</v>
      </c>
      <c r="Q22">
        <v>7.799999788403511E-3</v>
      </c>
      <c r="R22">
        <v>0.93239998817443848</v>
      </c>
      <c r="S22">
        <v>6.7400000989437103E-2</v>
      </c>
      <c r="T22">
        <v>2.3000000510364771E-3</v>
      </c>
      <c r="V22">
        <v>8.9999998454004526E-4</v>
      </c>
      <c r="W22">
        <v>8</v>
      </c>
      <c r="Y22" s="20">
        <v>5.0156000868373667</v>
      </c>
      <c r="Z22">
        <f t="shared" si="0"/>
        <v>1.0084999889368191</v>
      </c>
      <c r="AA22" s="8">
        <f t="shared" si="1"/>
        <v>0.77411670046901182</v>
      </c>
      <c r="AB22" s="8">
        <f t="shared" si="2"/>
        <v>92.536720761972717</v>
      </c>
      <c r="AC22" s="8">
        <f t="shared" si="3"/>
        <v>6.6891625375582686</v>
      </c>
    </row>
    <row r="23" spans="1:29" x14ac:dyDescent="0.2">
      <c r="A23" t="s">
        <v>1202</v>
      </c>
      <c r="B23">
        <v>15</v>
      </c>
      <c r="C23">
        <v>1.99900007658016E-8</v>
      </c>
      <c r="D23">
        <v>5</v>
      </c>
      <c r="E23">
        <v>65.152000427246094</v>
      </c>
      <c r="F23">
        <v>21.117000579833981</v>
      </c>
      <c r="G23">
        <v>7.9000003635883331E-2</v>
      </c>
      <c r="H23">
        <v>10.739999771118161</v>
      </c>
      <c r="I23">
        <v>1.375</v>
      </c>
      <c r="J23">
        <v>3.9000000804662698E-2</v>
      </c>
      <c r="K23">
        <v>1.9999999552965161E-2</v>
      </c>
      <c r="L23">
        <v>8.999999612569809E-3</v>
      </c>
      <c r="M23">
        <v>98.530998229980469</v>
      </c>
      <c r="O23">
        <v>2.9017000198364258</v>
      </c>
      <c r="P23">
        <v>1.1086000204086299</v>
      </c>
      <c r="Q23">
        <v>4.4999998062849036E-3</v>
      </c>
      <c r="R23">
        <v>0.92750000953674316</v>
      </c>
      <c r="S23">
        <v>6.5600000321865082E-2</v>
      </c>
      <c r="T23">
        <v>1.500000013038516E-3</v>
      </c>
      <c r="U23">
        <v>3.0000001424923539E-4</v>
      </c>
      <c r="V23">
        <v>1.9999999494757501E-4</v>
      </c>
      <c r="W23">
        <v>8</v>
      </c>
      <c r="Y23" s="20">
        <v>5.0099000499321846</v>
      </c>
      <c r="Z23">
        <f t="shared" si="0"/>
        <v>0.99810000967408996</v>
      </c>
      <c r="AA23" s="8">
        <f t="shared" si="1"/>
        <v>0.45108257444749944</v>
      </c>
      <c r="AB23" s="8">
        <f t="shared" si="2"/>
        <v>92.97313558049207</v>
      </c>
      <c r="AC23" s="8">
        <f t="shared" si="3"/>
        <v>6.5757818450604244</v>
      </c>
    </row>
    <row r="24" spans="1:29" x14ac:dyDescent="0.2">
      <c r="A24" t="s">
        <v>1203</v>
      </c>
      <c r="B24">
        <v>15</v>
      </c>
      <c r="C24">
        <v>1.99900007658016E-8</v>
      </c>
      <c r="D24">
        <v>5</v>
      </c>
      <c r="E24">
        <v>66.415000915527344</v>
      </c>
      <c r="F24">
        <v>21.333000183105469</v>
      </c>
      <c r="G24">
        <v>0.14200000464916229</v>
      </c>
      <c r="H24">
        <v>10.970999717712401</v>
      </c>
      <c r="I24">
        <v>1.1319999694824221</v>
      </c>
      <c r="J24">
        <v>2.999999932944775E-2</v>
      </c>
      <c r="K24">
        <v>2.500000037252903E-2</v>
      </c>
      <c r="L24">
        <v>2.0999999716877941E-2</v>
      </c>
      <c r="M24">
        <v>100.0690002441406</v>
      </c>
      <c r="O24">
        <v>2.9107999801635742</v>
      </c>
      <c r="P24">
        <v>1.102100014686584</v>
      </c>
      <c r="Q24">
        <v>7.8999996185302734E-3</v>
      </c>
      <c r="R24">
        <v>0.93229997158050537</v>
      </c>
      <c r="S24">
        <v>5.3100001066923141E-2</v>
      </c>
      <c r="T24">
        <v>1.099999994039536E-3</v>
      </c>
      <c r="U24">
        <v>3.9999998989515012E-4</v>
      </c>
      <c r="V24">
        <v>5.0000002374872565E-4</v>
      </c>
      <c r="W24">
        <v>8</v>
      </c>
      <c r="Y24" s="20">
        <v>5.0081999671238009</v>
      </c>
      <c r="Z24">
        <f t="shared" si="0"/>
        <v>0.99419997227960266</v>
      </c>
      <c r="AA24" s="8">
        <f t="shared" si="1"/>
        <v>0.79532868610762697</v>
      </c>
      <c r="AB24" s="8">
        <f t="shared" si="2"/>
        <v>93.858854083495288</v>
      </c>
      <c r="AC24" s="8">
        <f t="shared" si="3"/>
        <v>5.3458172303970901</v>
      </c>
    </row>
    <row r="25" spans="1:29" x14ac:dyDescent="0.2">
      <c r="A25" t="s">
        <v>1204</v>
      </c>
      <c r="B25">
        <v>15</v>
      </c>
      <c r="C25">
        <v>1.99900007658016E-8</v>
      </c>
      <c r="D25">
        <v>5</v>
      </c>
      <c r="E25">
        <v>66.426002502441406</v>
      </c>
      <c r="F25">
        <v>21.47299957275391</v>
      </c>
      <c r="G25">
        <v>7.1000002324581146E-2</v>
      </c>
      <c r="H25">
        <v>10.840000152587891</v>
      </c>
      <c r="I25">
        <v>1.3240000009536741</v>
      </c>
      <c r="J25">
        <v>6.1999998986721039E-2</v>
      </c>
      <c r="K25">
        <v>-4.6999998390674591E-2</v>
      </c>
      <c r="L25">
        <v>4.3999999761581421E-2</v>
      </c>
      <c r="M25">
        <v>100.193000793457</v>
      </c>
      <c r="O25">
        <v>2.9063000679016109</v>
      </c>
      <c r="P25">
        <v>1.1073999404907231</v>
      </c>
      <c r="Q25">
        <v>4.0000001899898052E-3</v>
      </c>
      <c r="R25">
        <v>0.91960000991821289</v>
      </c>
      <c r="S25">
        <v>6.210000067949295E-2</v>
      </c>
      <c r="T25">
        <v>2.3000000510364771E-3</v>
      </c>
      <c r="V25">
        <v>1.099999994039536E-3</v>
      </c>
      <c r="W25">
        <v>8</v>
      </c>
      <c r="Y25" s="20">
        <v>5.0020000192453153</v>
      </c>
      <c r="Z25">
        <f t="shared" si="0"/>
        <v>0.98680001078173518</v>
      </c>
      <c r="AA25" s="8">
        <f t="shared" si="1"/>
        <v>0.40580299748534165</v>
      </c>
      <c r="AB25" s="8">
        <f t="shared" si="2"/>
        <v>93.29410569685794</v>
      </c>
      <c r="AC25" s="8">
        <f t="shared" si="3"/>
        <v>6.3000913056567187</v>
      </c>
    </row>
    <row r="26" spans="1:29" ht="16" x14ac:dyDescent="0.2">
      <c r="A26" t="s">
        <v>1205</v>
      </c>
      <c r="B26">
        <v>15</v>
      </c>
      <c r="C26">
        <v>1.9959999875140966E-8</v>
      </c>
      <c r="D26">
        <v>5</v>
      </c>
      <c r="E26">
        <v>69.130996704101562</v>
      </c>
      <c r="F26">
        <v>19.957000732421875</v>
      </c>
      <c r="G26">
        <v>6.8000003695487976E-2</v>
      </c>
      <c r="H26">
        <v>11.645000457763672</v>
      </c>
      <c r="I26">
        <v>5.4000001400709152E-2</v>
      </c>
      <c r="J26">
        <v>1.0000000474974513E-3</v>
      </c>
      <c r="K26">
        <v>-6.1999998986721039E-2</v>
      </c>
      <c r="L26">
        <v>-8.999999612569809E-3</v>
      </c>
      <c r="M26">
        <v>100.78500366210938</v>
      </c>
      <c r="O26">
        <v>2.9909000396728516</v>
      </c>
      <c r="P26">
        <v>1.0176999568939209</v>
      </c>
      <c r="Q26">
        <v>3.8000000640749931E-3</v>
      </c>
      <c r="R26">
        <v>0.97689998149871826</v>
      </c>
      <c r="S26">
        <v>2.4999999441206455E-3</v>
      </c>
      <c r="T26">
        <v>9.9999997473787516E-5</v>
      </c>
      <c r="W26">
        <v>8</v>
      </c>
      <c r="Y26" s="21">
        <v>4.9906999780287151</v>
      </c>
      <c r="Z26">
        <f t="shared" si="0"/>
        <v>0.9831999815069139</v>
      </c>
      <c r="AA26" s="8">
        <f t="shared" si="1"/>
        <v>0.3864930975945377</v>
      </c>
      <c r="AB26" s="8">
        <f t="shared" si="2"/>
        <v>99.359235137643125</v>
      </c>
      <c r="AC26" s="8">
        <f t="shared" si="3"/>
        <v>0.25427176476234153</v>
      </c>
    </row>
    <row r="27" spans="1:29" ht="16" x14ac:dyDescent="0.2">
      <c r="A27" t="s">
        <v>1206</v>
      </c>
      <c r="B27">
        <v>15</v>
      </c>
      <c r="C27">
        <v>1.9959999875140966E-8</v>
      </c>
      <c r="D27">
        <v>5</v>
      </c>
      <c r="E27">
        <v>69.314002990722656</v>
      </c>
      <c r="F27">
        <v>19.518999099731445</v>
      </c>
      <c r="G27">
        <v>0.11400000005960464</v>
      </c>
      <c r="H27">
        <v>11.850000381469727</v>
      </c>
      <c r="I27">
        <v>7.4000000953674316E-2</v>
      </c>
      <c r="J27">
        <v>-4.0000001899898052E-3</v>
      </c>
      <c r="K27">
        <v>-1.4999999664723873E-2</v>
      </c>
      <c r="L27">
        <v>4.6999998390674591E-2</v>
      </c>
      <c r="M27">
        <v>100.89900207519531</v>
      </c>
      <c r="O27">
        <v>3.0006999969482422</v>
      </c>
      <c r="P27">
        <v>0.99599999189376831</v>
      </c>
      <c r="Q27">
        <v>6.3000000081956387E-3</v>
      </c>
      <c r="R27">
        <v>0.99470001459121704</v>
      </c>
      <c r="S27">
        <v>3.4000000450760126E-3</v>
      </c>
      <c r="T27">
        <v>-9.9999997473787516E-5</v>
      </c>
      <c r="V27">
        <v>1.2000000569969416E-3</v>
      </c>
      <c r="W27">
        <v>8</v>
      </c>
      <c r="Y27" s="21">
        <v>5.0019000035317731</v>
      </c>
      <c r="Z27">
        <f t="shared" si="0"/>
        <v>1.0056000147014856</v>
      </c>
      <c r="AA27" s="8">
        <f t="shared" si="1"/>
        <v>0.62724013503977782</v>
      </c>
      <c r="AB27" s="8">
        <f t="shared" si="2"/>
        <v>99.034249311843652</v>
      </c>
      <c r="AC27" s="8">
        <f t="shared" si="3"/>
        <v>0.33851055311657435</v>
      </c>
    </row>
    <row r="28" spans="1:29" ht="16" x14ac:dyDescent="0.2">
      <c r="A28" t="s">
        <v>1207</v>
      </c>
      <c r="B28">
        <v>15</v>
      </c>
      <c r="C28">
        <v>1.9959999875140966E-8</v>
      </c>
      <c r="D28">
        <v>5</v>
      </c>
      <c r="E28">
        <v>69.115997314453125</v>
      </c>
      <c r="F28">
        <v>19.961000442504883</v>
      </c>
      <c r="G28">
        <v>6.8000003695487976E-2</v>
      </c>
      <c r="H28">
        <v>11.465000152587891</v>
      </c>
      <c r="I28">
        <v>0.51700001955032349</v>
      </c>
      <c r="J28">
        <v>1.6000000759959221E-2</v>
      </c>
      <c r="K28">
        <v>-1.0999999940395355E-2</v>
      </c>
      <c r="L28">
        <v>3.0999999493360519E-2</v>
      </c>
      <c r="M28">
        <v>101.16298675537109</v>
      </c>
      <c r="O28">
        <v>2.9844999313354492</v>
      </c>
      <c r="P28">
        <v>1.0160000324249268</v>
      </c>
      <c r="Q28">
        <v>3.7000000011175871E-3</v>
      </c>
      <c r="R28">
        <v>0.95999997854232788</v>
      </c>
      <c r="S28">
        <v>2.3900000378489494E-2</v>
      </c>
      <c r="T28">
        <v>6.0000002849847078E-4</v>
      </c>
      <c r="V28">
        <v>7.9999997979030013E-4</v>
      </c>
      <c r="W28">
        <v>8</v>
      </c>
      <c r="Y28" s="21">
        <v>4.9892999426956521</v>
      </c>
      <c r="Z28">
        <f t="shared" si="0"/>
        <v>0.98839997890172526</v>
      </c>
      <c r="AA28" s="8">
        <f t="shared" si="1"/>
        <v>0.37464561361741933</v>
      </c>
      <c r="AB28" s="8">
        <f t="shared" si="2"/>
        <v>97.205346195963344</v>
      </c>
      <c r="AC28" s="8">
        <f t="shared" si="3"/>
        <v>2.4200081904192379</v>
      </c>
    </row>
    <row r="29" spans="1:29" ht="16" x14ac:dyDescent="0.2">
      <c r="A29" t="s">
        <v>1208</v>
      </c>
      <c r="B29">
        <v>15</v>
      </c>
      <c r="C29">
        <v>1.9950000762491982E-8</v>
      </c>
      <c r="D29">
        <v>5</v>
      </c>
      <c r="E29">
        <v>68.21099853515625</v>
      </c>
      <c r="F29">
        <v>20.018999099731445</v>
      </c>
      <c r="G29">
        <v>0.11800000071525574</v>
      </c>
      <c r="H29">
        <v>11.642999649047852</v>
      </c>
      <c r="I29">
        <v>7.1999996900558472E-2</v>
      </c>
      <c r="J29">
        <v>6.0000000521540642E-3</v>
      </c>
      <c r="K29">
        <v>7.0000002160668373E-3</v>
      </c>
      <c r="L29">
        <v>6.0000000521540642E-3</v>
      </c>
      <c r="M29">
        <v>100.08199310302734</v>
      </c>
      <c r="O29">
        <v>2.9774999618530273</v>
      </c>
      <c r="P29">
        <v>1.0299999713897705</v>
      </c>
      <c r="Q29">
        <v>6.5999999642372131E-3</v>
      </c>
      <c r="R29">
        <v>0.98549997806549072</v>
      </c>
      <c r="S29">
        <v>3.4000000450760126E-3</v>
      </c>
      <c r="T29">
        <v>1.9999999494757503E-4</v>
      </c>
      <c r="U29">
        <v>9.9999997473787516E-5</v>
      </c>
      <c r="V29">
        <v>9.9999997473787516E-5</v>
      </c>
      <c r="W29">
        <v>8</v>
      </c>
      <c r="Y29" s="21">
        <v>5.003399911307497</v>
      </c>
      <c r="Z29">
        <f t="shared" si="0"/>
        <v>0.99569997806975152</v>
      </c>
      <c r="AA29" s="8">
        <f t="shared" si="1"/>
        <v>0.66298343642366964</v>
      </c>
      <c r="AB29" s="8">
        <f t="shared" si="2"/>
        <v>98.995479635403683</v>
      </c>
      <c r="AC29" s="8">
        <f t="shared" si="3"/>
        <v>0.34153692817264225</v>
      </c>
    </row>
    <row r="30" spans="1:29" ht="16" x14ac:dyDescent="0.2">
      <c r="A30" t="s">
        <v>1209</v>
      </c>
      <c r="B30">
        <v>15</v>
      </c>
      <c r="C30">
        <v>1.9950000762491982E-8</v>
      </c>
      <c r="D30">
        <v>5</v>
      </c>
      <c r="E30">
        <v>68.874000549316406</v>
      </c>
      <c r="F30">
        <v>19.658000946044922</v>
      </c>
      <c r="G30">
        <v>0.10999999940395355</v>
      </c>
      <c r="H30">
        <v>11.744000434875488</v>
      </c>
      <c r="I30">
        <v>0.12600000202655792</v>
      </c>
      <c r="J30">
        <v>2.8000000864267349E-2</v>
      </c>
      <c r="K30">
        <v>-2.199999988079071E-2</v>
      </c>
      <c r="L30">
        <v>7.0000002160668373E-3</v>
      </c>
      <c r="M30">
        <v>100.52500915527344</v>
      </c>
      <c r="O30">
        <v>2.9927000999450684</v>
      </c>
      <c r="P30">
        <v>1.0068000555038452</v>
      </c>
      <c r="Q30">
        <v>6.0999998822808266E-3</v>
      </c>
      <c r="R30">
        <v>0.98940002918243408</v>
      </c>
      <c r="S30">
        <v>5.9000002220273018E-3</v>
      </c>
      <c r="T30">
        <v>1.0000000474974513E-3</v>
      </c>
      <c r="V30">
        <v>1.9999999494757503E-4</v>
      </c>
      <c r="W30">
        <v>8</v>
      </c>
      <c r="Y30" s="21">
        <v>5.0017001847882057</v>
      </c>
      <c r="Z30">
        <f t="shared" si="0"/>
        <v>1.0016000292816898</v>
      </c>
      <c r="AA30" s="8">
        <f t="shared" si="1"/>
        <v>0.60914716435804539</v>
      </c>
      <c r="AB30" s="8">
        <f t="shared" si="2"/>
        <v>98.801677675917858</v>
      </c>
      <c r="AC30" s="8">
        <f t="shared" si="3"/>
        <v>0.5891751597240954</v>
      </c>
    </row>
    <row r="31" spans="1:29" ht="16" x14ac:dyDescent="0.2">
      <c r="A31" t="s">
        <v>1210</v>
      </c>
      <c r="B31">
        <v>15</v>
      </c>
      <c r="C31">
        <v>1.9939999873486158E-8</v>
      </c>
      <c r="D31">
        <v>5</v>
      </c>
      <c r="E31">
        <v>68.862998962402344</v>
      </c>
      <c r="F31">
        <v>19.896999359130859</v>
      </c>
      <c r="G31">
        <v>0.10700000077486038</v>
      </c>
      <c r="H31">
        <v>11.711999893188477</v>
      </c>
      <c r="I31">
        <v>0.22400000691413879</v>
      </c>
      <c r="J31">
        <v>-1.0000000474974513E-3</v>
      </c>
      <c r="K31">
        <v>-3.0999999493360519E-2</v>
      </c>
      <c r="L31">
        <v>7.9999998211860657E-2</v>
      </c>
      <c r="M31">
        <v>100.85099792480469</v>
      </c>
      <c r="O31">
        <v>2.984299898147583</v>
      </c>
      <c r="P31">
        <v>1.0163999795913696</v>
      </c>
      <c r="Q31">
        <v>5.9000002220273018E-3</v>
      </c>
      <c r="R31">
        <v>0.98409998416900635</v>
      </c>
      <c r="S31">
        <v>1.0400000028312206E-2</v>
      </c>
      <c r="T31">
        <v>0</v>
      </c>
      <c r="V31">
        <v>2.0000000949949026E-3</v>
      </c>
      <c r="W31">
        <v>8</v>
      </c>
      <c r="Y31" s="21">
        <v>5.0025998622295447</v>
      </c>
      <c r="Z31">
        <f t="shared" si="0"/>
        <v>1.0023999845143408</v>
      </c>
      <c r="AA31" s="8">
        <f t="shared" si="1"/>
        <v>0.58976412574134451</v>
      </c>
      <c r="AB31" s="8">
        <f t="shared" si="2"/>
        <v>98.370651688904175</v>
      </c>
      <c r="AC31" s="8">
        <f t="shared" si="3"/>
        <v>1.0395841853544805</v>
      </c>
    </row>
    <row r="32" spans="1:29" ht="16" x14ac:dyDescent="0.2">
      <c r="A32" t="s">
        <v>1211</v>
      </c>
      <c r="B32">
        <v>15</v>
      </c>
      <c r="C32">
        <v>1.9939999873486158E-8</v>
      </c>
      <c r="D32">
        <v>5</v>
      </c>
      <c r="E32">
        <v>68.71099853515625</v>
      </c>
      <c r="F32">
        <v>19.840999603271484</v>
      </c>
      <c r="G32">
        <v>9.8999999463558197E-2</v>
      </c>
      <c r="H32">
        <v>11.562000274658203</v>
      </c>
      <c r="I32">
        <v>0.27399998903274536</v>
      </c>
      <c r="J32">
        <v>-3.0000000260770321E-3</v>
      </c>
      <c r="K32">
        <v>2.500000037252903E-2</v>
      </c>
      <c r="L32">
        <v>1.7000000923871994E-2</v>
      </c>
      <c r="M32">
        <v>100.5260009765625</v>
      </c>
      <c r="O32">
        <v>2.9860999584197998</v>
      </c>
      <c r="P32">
        <v>1.0162999629974365</v>
      </c>
      <c r="Q32">
        <v>5.4999999701976776E-3</v>
      </c>
      <c r="R32">
        <v>0.97430002689361572</v>
      </c>
      <c r="S32">
        <v>1.269999984651804E-2</v>
      </c>
      <c r="T32">
        <v>-9.9999997473787516E-5</v>
      </c>
      <c r="U32">
        <v>3.9999998989515007E-4</v>
      </c>
      <c r="V32">
        <v>3.9999998989515007E-4</v>
      </c>
      <c r="W32">
        <v>8</v>
      </c>
      <c r="Y32" s="21">
        <v>4.9955999481098843</v>
      </c>
      <c r="Z32">
        <f t="shared" si="0"/>
        <v>0.99330002669012174</v>
      </c>
      <c r="AA32" s="8">
        <f t="shared" si="1"/>
        <v>0.55415615336833579</v>
      </c>
      <c r="AB32" s="8">
        <f t="shared" si="2"/>
        <v>98.166246919202607</v>
      </c>
      <c r="AC32" s="8">
        <f t="shared" si="3"/>
        <v>1.2795969274290639</v>
      </c>
    </row>
    <row r="33" spans="1:29" ht="16" x14ac:dyDescent="0.2">
      <c r="A33" t="s">
        <v>1212</v>
      </c>
      <c r="B33">
        <v>15</v>
      </c>
      <c r="C33">
        <v>1.9930000760837174E-8</v>
      </c>
      <c r="D33">
        <v>5</v>
      </c>
      <c r="E33">
        <v>68.097999572753906</v>
      </c>
      <c r="F33">
        <v>20.392000198364258</v>
      </c>
      <c r="G33">
        <v>6.8999998271465302E-2</v>
      </c>
      <c r="H33">
        <v>11.440999984741211</v>
      </c>
      <c r="I33">
        <v>0.30799999833106995</v>
      </c>
      <c r="J33">
        <v>1.0999999940395355E-2</v>
      </c>
      <c r="K33">
        <v>-1.0999999940395355E-2</v>
      </c>
      <c r="L33">
        <v>2.0000000949949026E-3</v>
      </c>
      <c r="M33">
        <v>100.30999755859375</v>
      </c>
      <c r="O33">
        <v>2.9653000831604004</v>
      </c>
      <c r="P33">
        <v>1.0465999841690063</v>
      </c>
      <c r="Q33">
        <v>3.8000000640749931E-3</v>
      </c>
      <c r="R33">
        <v>0.9660000205039978</v>
      </c>
      <c r="S33">
        <v>1.4399999752640724E-2</v>
      </c>
      <c r="T33">
        <v>3.9999998989515007E-4</v>
      </c>
      <c r="V33">
        <v>0</v>
      </c>
      <c r="W33">
        <v>8</v>
      </c>
      <c r="Y33" s="21">
        <v>4.9963000876450678</v>
      </c>
      <c r="Z33">
        <f t="shared" si="0"/>
        <v>0.98420002032071352</v>
      </c>
      <c r="AA33" s="8">
        <f t="shared" si="1"/>
        <v>0.38610038463895957</v>
      </c>
      <c r="AB33" s="8">
        <f t="shared" si="2"/>
        <v>98.150782418112016</v>
      </c>
      <c r="AC33" s="8">
        <f t="shared" si="3"/>
        <v>1.4631171972490216</v>
      </c>
    </row>
    <row r="34" spans="1:29" ht="16" x14ac:dyDescent="0.2">
      <c r="A34" t="s">
        <v>1213</v>
      </c>
      <c r="B34">
        <v>15</v>
      </c>
      <c r="C34">
        <v>1.9930000760837174E-8</v>
      </c>
      <c r="D34">
        <v>5</v>
      </c>
      <c r="E34">
        <v>69.241996765136719</v>
      </c>
      <c r="F34">
        <v>20.389999389648438</v>
      </c>
      <c r="G34">
        <v>8.7999999523162842E-2</v>
      </c>
      <c r="H34">
        <v>11.560999870300293</v>
      </c>
      <c r="I34">
        <v>0.38400000333786011</v>
      </c>
      <c r="J34">
        <v>8.0000003799796104E-3</v>
      </c>
      <c r="K34">
        <v>-2.7000000700354576E-2</v>
      </c>
      <c r="L34">
        <v>7.5000002980232239E-2</v>
      </c>
      <c r="M34">
        <v>101.72099304199219</v>
      </c>
      <c r="O34">
        <v>2.9742000102996826</v>
      </c>
      <c r="P34">
        <v>1.0322999954223633</v>
      </c>
      <c r="Q34">
        <v>4.8000002279877663E-3</v>
      </c>
      <c r="R34">
        <v>0.96289998292922974</v>
      </c>
      <c r="S34">
        <v>1.7699999734759331E-2</v>
      </c>
      <c r="T34">
        <v>3.0000001424923539E-4</v>
      </c>
      <c r="V34">
        <v>1.9000000320374966E-3</v>
      </c>
      <c r="W34">
        <v>8</v>
      </c>
      <c r="Y34" s="21">
        <v>4.9935999886365607</v>
      </c>
      <c r="Z34">
        <f t="shared" si="0"/>
        <v>0.98729998292401433</v>
      </c>
      <c r="AA34" s="8">
        <f t="shared" si="1"/>
        <v>0.48711186435183446</v>
      </c>
      <c r="AB34" s="8">
        <f t="shared" si="2"/>
        <v>97.716663248083933</v>
      </c>
      <c r="AC34" s="8">
        <f t="shared" si="3"/>
        <v>1.7962248875642277</v>
      </c>
    </row>
    <row r="35" spans="1:29" ht="16" x14ac:dyDescent="0.2">
      <c r="A35" t="s">
        <v>1214</v>
      </c>
      <c r="B35">
        <v>15</v>
      </c>
      <c r="C35">
        <v>1.9930000760837174E-8</v>
      </c>
      <c r="D35">
        <v>5</v>
      </c>
      <c r="E35">
        <v>68.532997131347656</v>
      </c>
      <c r="F35">
        <v>19.895000457763672</v>
      </c>
      <c r="G35">
        <v>4.3000001460313797E-2</v>
      </c>
      <c r="H35">
        <v>11.741999626159668</v>
      </c>
      <c r="I35">
        <v>2.0999999716877937E-2</v>
      </c>
      <c r="J35">
        <v>8.0000003799796104E-3</v>
      </c>
      <c r="K35">
        <v>-1.7999999225139618E-2</v>
      </c>
      <c r="L35">
        <v>5.9999998658895493E-2</v>
      </c>
      <c r="M35">
        <v>100.28399658203125</v>
      </c>
      <c r="O35">
        <v>2.9844000339508057</v>
      </c>
      <c r="P35">
        <v>1.0211999416351318</v>
      </c>
      <c r="Q35">
        <v>2.4000001139938831E-3</v>
      </c>
      <c r="R35">
        <v>0.99150002002716064</v>
      </c>
      <c r="S35">
        <v>1.0000000474974513E-3</v>
      </c>
      <c r="T35">
        <v>3.0000001424923539E-4</v>
      </c>
      <c r="V35">
        <v>1.500000013038516E-3</v>
      </c>
      <c r="W35">
        <v>8</v>
      </c>
      <c r="Y35" s="21">
        <v>5.001999995787628</v>
      </c>
      <c r="Z35">
        <f t="shared" ref="Z35:Z66" si="4">SUM(Q35:S35)+U35+V35</f>
        <v>0.9964000202016905</v>
      </c>
      <c r="AA35" s="8">
        <f t="shared" ref="AA35:AA66" si="5">100*Q35/SUM($Q35:$S35)</f>
        <v>0.24123028096218124</v>
      </c>
      <c r="AB35" s="8">
        <f t="shared" ref="AB35:AB66" si="6">100*R35/SUM($Q35:$S35)</f>
        <v>99.65825710197025</v>
      </c>
      <c r="AC35" s="8">
        <f t="shared" ref="AC35:AC66" si="7">100*S35/SUM($Q35:$S35)</f>
        <v>0.10051261706757553</v>
      </c>
    </row>
    <row r="36" spans="1:29" ht="16" x14ac:dyDescent="0.2">
      <c r="A36" t="s">
        <v>1215</v>
      </c>
      <c r="B36">
        <v>15</v>
      </c>
      <c r="C36">
        <v>1.9930000760837174E-8</v>
      </c>
      <c r="D36">
        <v>5</v>
      </c>
      <c r="E36">
        <v>68.311996459960938</v>
      </c>
      <c r="F36">
        <v>20.044000625610352</v>
      </c>
      <c r="G36">
        <v>9.2000000178813934E-2</v>
      </c>
      <c r="H36">
        <v>11.241999626159668</v>
      </c>
      <c r="I36">
        <v>0.64200001955032349</v>
      </c>
      <c r="J36">
        <v>8.999999612569809E-3</v>
      </c>
      <c r="K36">
        <v>-3.7000000476837158E-2</v>
      </c>
      <c r="L36">
        <v>5.000000074505806E-2</v>
      </c>
      <c r="M36">
        <v>100.35399627685547</v>
      </c>
      <c r="O36">
        <v>2.9744000434875488</v>
      </c>
      <c r="P36">
        <v>1.0286999940872192</v>
      </c>
      <c r="Q36">
        <v>5.1000001840293407E-3</v>
      </c>
      <c r="R36">
        <v>0.94910001754760742</v>
      </c>
      <c r="S36">
        <v>2.9999999329447746E-2</v>
      </c>
      <c r="T36">
        <v>3.0000001424923539E-4</v>
      </c>
      <c r="V36">
        <v>1.3000000035390258E-3</v>
      </c>
      <c r="W36">
        <v>8</v>
      </c>
      <c r="Y36" s="21">
        <v>4.9883000546251424</v>
      </c>
      <c r="Z36">
        <f t="shared" si="4"/>
        <v>0.98550001706462353</v>
      </c>
      <c r="AA36" s="8">
        <f t="shared" si="5"/>
        <v>0.51818737000822557</v>
      </c>
      <c r="AB36" s="8">
        <f t="shared" si="6"/>
        <v>96.433651808065491</v>
      </c>
      <c r="AC36" s="8">
        <f t="shared" si="7"/>
        <v>3.0481608219262806</v>
      </c>
    </row>
    <row r="37" spans="1:29" ht="16" x14ac:dyDescent="0.2">
      <c r="A37" t="s">
        <v>1216</v>
      </c>
      <c r="B37">
        <v>15</v>
      </c>
      <c r="C37">
        <v>1.9930000760837174E-8</v>
      </c>
      <c r="D37">
        <v>5</v>
      </c>
      <c r="E37">
        <v>68.628997802734375</v>
      </c>
      <c r="F37">
        <v>20.232000350952148</v>
      </c>
      <c r="G37">
        <v>8.2999996840953827E-2</v>
      </c>
      <c r="H37">
        <v>11.470999717712402</v>
      </c>
      <c r="I37">
        <v>0.26199999451637268</v>
      </c>
      <c r="J37">
        <v>1.2000000104308128E-2</v>
      </c>
      <c r="K37">
        <v>1.8999999389052391E-2</v>
      </c>
      <c r="L37">
        <v>6.0000000521540642E-3</v>
      </c>
      <c r="M37">
        <v>100.71399688720703</v>
      </c>
      <c r="O37">
        <v>2.9756999015808105</v>
      </c>
      <c r="P37">
        <v>1.034000039100647</v>
      </c>
      <c r="Q37">
        <v>4.6000001020729542E-3</v>
      </c>
      <c r="R37">
        <v>0.96439999341964722</v>
      </c>
      <c r="S37">
        <v>1.2199999764561653E-2</v>
      </c>
      <c r="T37">
        <v>3.9999998989515007E-4</v>
      </c>
      <c r="U37">
        <v>3.0000001424923539E-4</v>
      </c>
      <c r="V37">
        <v>1.9999999494757503E-4</v>
      </c>
      <c r="W37">
        <v>8</v>
      </c>
      <c r="Y37" s="21">
        <v>4.9917999339668313</v>
      </c>
      <c r="Z37">
        <f t="shared" si="4"/>
        <v>0.98169999329547863</v>
      </c>
      <c r="AA37" s="8">
        <f t="shared" si="5"/>
        <v>0.46881371112390802</v>
      </c>
      <c r="AB37" s="8">
        <f t="shared" si="6"/>
        <v>98.287810845741319</v>
      </c>
      <c r="AC37" s="8">
        <f t="shared" si="7"/>
        <v>1.2433754431347712</v>
      </c>
    </row>
    <row r="38" spans="1:29" ht="16" x14ac:dyDescent="0.2">
      <c r="A38" t="s">
        <v>1217</v>
      </c>
      <c r="B38">
        <v>15</v>
      </c>
      <c r="C38">
        <v>1.9959999875140966E-8</v>
      </c>
      <c r="D38">
        <v>5</v>
      </c>
      <c r="E38">
        <v>62.588001251220703</v>
      </c>
      <c r="F38">
        <v>23.336000442504883</v>
      </c>
      <c r="G38">
        <v>0.19499999284744263</v>
      </c>
      <c r="H38">
        <v>8.8909997940063477</v>
      </c>
      <c r="I38">
        <v>4.4340000152587891</v>
      </c>
      <c r="J38">
        <v>1.7000000923871994E-2</v>
      </c>
      <c r="K38">
        <v>5.0999999046325684E-2</v>
      </c>
      <c r="L38">
        <v>8.1000000238418579E-2</v>
      </c>
      <c r="M38">
        <v>99.593002319335938</v>
      </c>
      <c r="O38">
        <v>2.7815001010894775</v>
      </c>
      <c r="P38">
        <v>1.2223999500274658</v>
      </c>
      <c r="Q38">
        <v>1.0999999940395355E-2</v>
      </c>
      <c r="R38">
        <v>0.76609998941421509</v>
      </c>
      <c r="S38">
        <v>0.21109999716281891</v>
      </c>
      <c r="T38">
        <v>6.0000002849847078E-4</v>
      </c>
      <c r="U38">
        <v>8.9999998454004526E-4</v>
      </c>
      <c r="V38">
        <v>2.099999925121665E-3</v>
      </c>
      <c r="W38">
        <v>8</v>
      </c>
      <c r="Y38" s="21">
        <v>4.9957000375725329</v>
      </c>
      <c r="Z38">
        <f t="shared" si="4"/>
        <v>0.99119998642709106</v>
      </c>
      <c r="AA38" s="8">
        <f t="shared" si="5"/>
        <v>1.1131350020719053</v>
      </c>
      <c r="AB38" s="8">
        <f t="shared" si="6"/>
        <v>77.524792538610612</v>
      </c>
      <c r="AC38" s="8">
        <f t="shared" si="7"/>
        <v>21.362072459317488</v>
      </c>
    </row>
    <row r="39" spans="1:29" ht="16" x14ac:dyDescent="0.2">
      <c r="A39" t="s">
        <v>1218</v>
      </c>
      <c r="B39">
        <v>15</v>
      </c>
      <c r="C39">
        <v>1.9959999875140966E-8</v>
      </c>
      <c r="D39">
        <v>5</v>
      </c>
      <c r="E39">
        <v>62.859001159667969</v>
      </c>
      <c r="F39">
        <v>23.391000747680664</v>
      </c>
      <c r="G39">
        <v>0.1120000034570694</v>
      </c>
      <c r="H39">
        <v>8.9180002212524414</v>
      </c>
      <c r="I39">
        <v>4.4070000648498535</v>
      </c>
      <c r="J39">
        <v>2.3000000044703484E-2</v>
      </c>
      <c r="K39">
        <v>-6.0000000521540642E-3</v>
      </c>
      <c r="L39">
        <v>6.1000000685453415E-2</v>
      </c>
      <c r="M39">
        <v>99.764999389648438</v>
      </c>
      <c r="O39">
        <v>2.7850000858306885</v>
      </c>
      <c r="P39">
        <v>1.221500039100647</v>
      </c>
      <c r="Q39">
        <v>6.3000000081956387E-3</v>
      </c>
      <c r="R39">
        <v>0.76609998941421509</v>
      </c>
      <c r="S39">
        <v>0.20919999480247498</v>
      </c>
      <c r="T39">
        <v>7.9999997979030013E-4</v>
      </c>
      <c r="V39">
        <v>1.5999999595806003E-3</v>
      </c>
      <c r="W39">
        <v>8</v>
      </c>
      <c r="Y39" s="21">
        <v>4.9904001090981183</v>
      </c>
      <c r="Z39">
        <f t="shared" si="4"/>
        <v>0.9831999841844663</v>
      </c>
      <c r="AA39" s="8">
        <f t="shared" si="5"/>
        <v>0.64180930210287179</v>
      </c>
      <c r="AB39" s="8">
        <f t="shared" si="6"/>
        <v>78.046047445605979</v>
      </c>
      <c r="AC39" s="8">
        <f t="shared" si="7"/>
        <v>21.31214325229115</v>
      </c>
    </row>
    <row r="40" spans="1:29" ht="16" x14ac:dyDescent="0.2">
      <c r="A40" t="s">
        <v>1219</v>
      </c>
      <c r="B40">
        <v>15</v>
      </c>
      <c r="C40">
        <v>1.9959999875140966E-8</v>
      </c>
      <c r="D40">
        <v>5</v>
      </c>
      <c r="E40">
        <v>63.042999267578125</v>
      </c>
      <c r="F40">
        <v>23.423999786376953</v>
      </c>
      <c r="G40">
        <v>0.13899999856948853</v>
      </c>
      <c r="H40">
        <v>9.0729999542236328</v>
      </c>
      <c r="I40">
        <v>4.2589998245239258</v>
      </c>
      <c r="J40">
        <v>1.0000000474974513E-3</v>
      </c>
      <c r="K40">
        <v>1.7999999225139618E-2</v>
      </c>
      <c r="L40">
        <v>8.2999996840953827E-2</v>
      </c>
      <c r="M40">
        <v>100.04000091552734</v>
      </c>
      <c r="O40">
        <v>2.7862999439239502</v>
      </c>
      <c r="P40">
        <v>1.2202999591827393</v>
      </c>
      <c r="Q40">
        <v>7.8999996185302734E-3</v>
      </c>
      <c r="R40">
        <v>0.7775999903678894</v>
      </c>
      <c r="S40">
        <v>0.20170000195503235</v>
      </c>
      <c r="T40">
        <v>0</v>
      </c>
      <c r="U40">
        <v>3.0000001424923539E-4</v>
      </c>
      <c r="V40">
        <v>2.099999925121665E-3</v>
      </c>
      <c r="W40">
        <v>8</v>
      </c>
      <c r="Y40" s="21">
        <v>4.9961998949875124</v>
      </c>
      <c r="Z40">
        <f t="shared" si="4"/>
        <v>0.98959999188082293</v>
      </c>
      <c r="AA40" s="8">
        <f t="shared" si="5"/>
        <v>0.8002430797222696</v>
      </c>
      <c r="AB40" s="8">
        <f t="shared" si="6"/>
        <v>78.768233054645989</v>
      </c>
      <c r="AC40" s="8">
        <f t="shared" si="7"/>
        <v>20.431523865631736</v>
      </c>
    </row>
    <row r="41" spans="1:29" ht="16" x14ac:dyDescent="0.2">
      <c r="A41" t="s">
        <v>1220</v>
      </c>
      <c r="B41">
        <v>15</v>
      </c>
      <c r="C41">
        <v>1.9959999875140966E-8</v>
      </c>
      <c r="D41">
        <v>5</v>
      </c>
      <c r="E41">
        <v>62.506000518798828</v>
      </c>
      <c r="F41">
        <v>23.420999526977539</v>
      </c>
      <c r="G41">
        <v>0.13699999451637268</v>
      </c>
      <c r="H41">
        <v>8.8760004043579102</v>
      </c>
      <c r="I41">
        <v>4.4219999313354492</v>
      </c>
      <c r="J41">
        <v>3.7000000476837158E-2</v>
      </c>
      <c r="K41">
        <v>-1.0999999940395355E-2</v>
      </c>
      <c r="L41">
        <v>4.8000000417232513E-2</v>
      </c>
      <c r="M41">
        <v>99.435997009277344</v>
      </c>
      <c r="O41">
        <v>2.7795000076293945</v>
      </c>
      <c r="P41">
        <v>1.2275999784469604</v>
      </c>
      <c r="Q41">
        <v>7.799999788403511E-3</v>
      </c>
      <c r="R41">
        <v>0.76529997587203979</v>
      </c>
      <c r="S41">
        <v>0.21070000529289246</v>
      </c>
      <c r="T41">
        <v>1.39999995008111E-3</v>
      </c>
      <c r="V41">
        <v>1.2000000569969416E-3</v>
      </c>
      <c r="W41">
        <v>8</v>
      </c>
      <c r="Y41" s="21">
        <v>4.9932999670418212</v>
      </c>
      <c r="Z41">
        <f t="shared" si="4"/>
        <v>0.9849999810103327</v>
      </c>
      <c r="AA41" s="8">
        <f t="shared" si="5"/>
        <v>0.79284406784040029</v>
      </c>
      <c r="AB41" s="8">
        <f t="shared" si="6"/>
        <v>77.790200313933525</v>
      </c>
      <c r="AC41" s="8">
        <f t="shared" si="7"/>
        <v>21.416955618226069</v>
      </c>
    </row>
    <row r="42" spans="1:29" ht="16" x14ac:dyDescent="0.2">
      <c r="A42" t="s">
        <v>1221</v>
      </c>
      <c r="B42">
        <v>15</v>
      </c>
      <c r="C42">
        <v>1.9950000762491982E-8</v>
      </c>
      <c r="D42">
        <v>5</v>
      </c>
      <c r="E42">
        <v>62.641998291015625</v>
      </c>
      <c r="F42">
        <v>23.250999450683594</v>
      </c>
      <c r="G42">
        <v>0.1679999977350235</v>
      </c>
      <c r="H42">
        <v>8.9910001754760742</v>
      </c>
      <c r="I42">
        <v>4.3920001983642578</v>
      </c>
      <c r="J42">
        <v>1.2000000104308128E-2</v>
      </c>
      <c r="K42">
        <v>1.9999999552965164E-2</v>
      </c>
      <c r="L42">
        <v>9.0999998152256012E-2</v>
      </c>
      <c r="M42">
        <v>99.567001342773438</v>
      </c>
      <c r="O42">
        <v>2.7841999530792236</v>
      </c>
      <c r="P42">
        <v>1.2180999517440796</v>
      </c>
      <c r="Q42">
        <v>9.4999996945261955E-3</v>
      </c>
      <c r="R42">
        <v>0.77490001916885376</v>
      </c>
      <c r="S42">
        <v>0.20919999480247498</v>
      </c>
      <c r="T42">
        <v>5.0000002374872565E-4</v>
      </c>
      <c r="U42">
        <v>3.0000001424923539E-4</v>
      </c>
      <c r="V42">
        <v>2.3000000510364771E-3</v>
      </c>
      <c r="W42">
        <v>8</v>
      </c>
      <c r="Y42" s="21">
        <v>4.9989999185781926</v>
      </c>
      <c r="Z42">
        <f t="shared" si="4"/>
        <v>0.99620001373114064</v>
      </c>
      <c r="AA42" s="8">
        <f t="shared" si="5"/>
        <v>0.95611911874641142</v>
      </c>
      <c r="AB42" s="8">
        <f t="shared" si="6"/>
        <v>77.989131291361943</v>
      </c>
      <c r="AC42" s="8">
        <f t="shared" si="7"/>
        <v>21.054749589891649</v>
      </c>
    </row>
    <row r="43" spans="1:29" ht="16" x14ac:dyDescent="0.2">
      <c r="A43" t="s">
        <v>1222</v>
      </c>
      <c r="B43">
        <v>15</v>
      </c>
      <c r="C43">
        <v>1.9950000762491982E-8</v>
      </c>
      <c r="D43">
        <v>5</v>
      </c>
      <c r="E43">
        <v>63.070999145507812</v>
      </c>
      <c r="F43">
        <v>23.423999786376953</v>
      </c>
      <c r="G43">
        <v>0.18199999630451202</v>
      </c>
      <c r="H43">
        <v>8.9750003814697266</v>
      </c>
      <c r="I43">
        <v>4.3769998550415039</v>
      </c>
      <c r="J43">
        <v>2.0999999716877937E-2</v>
      </c>
      <c r="K43">
        <v>-8.0000003799796104E-3</v>
      </c>
      <c r="L43">
        <v>6.5999999642372131E-2</v>
      </c>
      <c r="M43">
        <v>100.10800170898438</v>
      </c>
      <c r="O43">
        <v>2.7859001159667969</v>
      </c>
      <c r="P43">
        <v>1.219499945640564</v>
      </c>
      <c r="Q43">
        <v>1.0200000368058681E-2</v>
      </c>
      <c r="R43">
        <v>0.7687000036239624</v>
      </c>
      <c r="S43">
        <v>0.20720000565052032</v>
      </c>
      <c r="T43">
        <v>7.9999997979030013E-4</v>
      </c>
      <c r="V43">
        <v>1.7000000225380063E-3</v>
      </c>
      <c r="W43">
        <v>8</v>
      </c>
      <c r="Y43" s="21">
        <v>4.9939000712547568</v>
      </c>
      <c r="Z43">
        <f t="shared" si="4"/>
        <v>0.98780000966507941</v>
      </c>
      <c r="AA43" s="8">
        <f t="shared" si="5"/>
        <v>1.0343778793548692</v>
      </c>
      <c r="AB43" s="8">
        <f t="shared" si="6"/>
        <v>77.953554011485522</v>
      </c>
      <c r="AC43" s="8">
        <f t="shared" si="7"/>
        <v>21.012068109159614</v>
      </c>
    </row>
    <row r="44" spans="1:29" ht="16" x14ac:dyDescent="0.2">
      <c r="A44" t="s">
        <v>1223</v>
      </c>
      <c r="B44">
        <v>15</v>
      </c>
      <c r="C44">
        <v>1.9950000762491982E-8</v>
      </c>
      <c r="D44">
        <v>5</v>
      </c>
      <c r="E44">
        <v>62.105998992919922</v>
      </c>
      <c r="F44">
        <v>23.688999176025391</v>
      </c>
      <c r="G44">
        <v>0.22800000011920929</v>
      </c>
      <c r="H44">
        <v>8.8620004653930664</v>
      </c>
      <c r="I44">
        <v>4.7080001831054688</v>
      </c>
      <c r="J44">
        <v>4.8999998718500137E-2</v>
      </c>
      <c r="K44">
        <v>-2.3000000044703484E-2</v>
      </c>
      <c r="L44">
        <v>8.5000000894069672E-2</v>
      </c>
      <c r="M44">
        <v>99.704002380371094</v>
      </c>
      <c r="O44">
        <v>2.7609000205993652</v>
      </c>
      <c r="P44">
        <v>1.2412999868392944</v>
      </c>
      <c r="Q44">
        <v>1.3000000268220901E-2</v>
      </c>
      <c r="R44">
        <v>0.76380002498626709</v>
      </c>
      <c r="S44">
        <v>0.22429999709129333</v>
      </c>
      <c r="T44">
        <v>1.7999999690800905E-3</v>
      </c>
      <c r="V44">
        <v>2.199999988079071E-3</v>
      </c>
      <c r="W44">
        <v>8</v>
      </c>
      <c r="Y44" s="21">
        <v>5.006900029751705</v>
      </c>
      <c r="Z44">
        <f t="shared" si="4"/>
        <v>1.0033000223338604</v>
      </c>
      <c r="AA44" s="8">
        <f t="shared" si="5"/>
        <v>1.2985715690785076</v>
      </c>
      <c r="AB44" s="8">
        <f t="shared" si="6"/>
        <v>76.296075111109076</v>
      </c>
      <c r="AC44" s="8">
        <f t="shared" si="7"/>
        <v>22.405353319812413</v>
      </c>
    </row>
    <row r="45" spans="1:29" ht="16" x14ac:dyDescent="0.2">
      <c r="A45" t="s">
        <v>1224</v>
      </c>
      <c r="B45">
        <v>15</v>
      </c>
      <c r="C45">
        <v>1.9959999875140966E-8</v>
      </c>
      <c r="D45">
        <v>5</v>
      </c>
      <c r="E45">
        <v>62.726001739501953</v>
      </c>
      <c r="F45">
        <v>23.629999160766602</v>
      </c>
      <c r="G45">
        <v>0.10199999809265137</v>
      </c>
      <c r="H45">
        <v>8.991999626159668</v>
      </c>
      <c r="I45">
        <v>4.5240001678466797</v>
      </c>
      <c r="J45">
        <v>3.0999999493360519E-2</v>
      </c>
      <c r="K45">
        <v>3.5000000149011612E-2</v>
      </c>
      <c r="L45">
        <v>4.8999998718500137E-2</v>
      </c>
      <c r="M45">
        <v>100.08899688720703</v>
      </c>
      <c r="O45">
        <v>2.7734999656677246</v>
      </c>
      <c r="P45">
        <v>1.2315000295639038</v>
      </c>
      <c r="Q45">
        <v>5.7000000961124897E-3</v>
      </c>
      <c r="R45">
        <v>0.77100002765655518</v>
      </c>
      <c r="S45">
        <v>0.2143000066280365</v>
      </c>
      <c r="T45">
        <v>1.2000000569969416E-3</v>
      </c>
      <c r="U45">
        <v>6.0000002849847078E-4</v>
      </c>
      <c r="V45">
        <v>1.3000000035390258E-3</v>
      </c>
      <c r="W45">
        <v>8</v>
      </c>
      <c r="Y45" s="21">
        <v>4.999100029701367</v>
      </c>
      <c r="Z45">
        <f t="shared" si="4"/>
        <v>0.99290003441274166</v>
      </c>
      <c r="AA45" s="8">
        <f t="shared" si="5"/>
        <v>0.57517657904770247</v>
      </c>
      <c r="AB45" s="8">
        <f t="shared" si="6"/>
        <v>77.80020190800181</v>
      </c>
      <c r="AC45" s="8">
        <f t="shared" si="7"/>
        <v>21.62462151295049</v>
      </c>
    </row>
    <row r="46" spans="1:29" ht="16" x14ac:dyDescent="0.2">
      <c r="A46" t="s">
        <v>1225</v>
      </c>
      <c r="B46">
        <v>15</v>
      </c>
      <c r="C46">
        <v>1.9950000762491982E-8</v>
      </c>
      <c r="D46">
        <v>5</v>
      </c>
      <c r="E46">
        <v>62.291000366210938</v>
      </c>
      <c r="F46">
        <v>23.606000900268555</v>
      </c>
      <c r="G46">
        <v>0.17100000381469727</v>
      </c>
      <c r="H46">
        <v>8.8859996795654297</v>
      </c>
      <c r="I46">
        <v>4.4619998931884766</v>
      </c>
      <c r="J46">
        <v>3.9000000804662704E-2</v>
      </c>
      <c r="K46">
        <v>4.6999998390674591E-2</v>
      </c>
      <c r="L46">
        <v>9.0999998152256012E-2</v>
      </c>
      <c r="M46">
        <v>99.593002319335938</v>
      </c>
      <c r="O46">
        <v>2.7695999145507812</v>
      </c>
      <c r="P46">
        <v>1.2371000051498413</v>
      </c>
      <c r="Q46">
        <v>9.7000002861022949E-3</v>
      </c>
      <c r="R46">
        <v>0.76609998941421509</v>
      </c>
      <c r="S46">
        <v>0.2125999927520752</v>
      </c>
      <c r="T46">
        <v>1.39999995008111E-3</v>
      </c>
      <c r="U46">
        <v>7.9999997979030013E-4</v>
      </c>
      <c r="V46">
        <v>2.3000000510364771E-3</v>
      </c>
      <c r="W46">
        <v>8</v>
      </c>
      <c r="Y46" s="21">
        <v>4.999599902133923</v>
      </c>
      <c r="Z46">
        <f t="shared" si="4"/>
        <v>0.99149998248321936</v>
      </c>
      <c r="AA46" s="8">
        <f t="shared" si="5"/>
        <v>0.98138410140749943</v>
      </c>
      <c r="AB46" s="8">
        <f t="shared" si="6"/>
        <v>77.509105930312501</v>
      </c>
      <c r="AC46" s="8">
        <f t="shared" si="7"/>
        <v>21.509509968280003</v>
      </c>
    </row>
    <row r="47" spans="1:29" ht="16" x14ac:dyDescent="0.2">
      <c r="A47" t="s">
        <v>1226</v>
      </c>
      <c r="B47">
        <v>15</v>
      </c>
      <c r="C47">
        <v>1.9950000762491982E-8</v>
      </c>
      <c r="D47">
        <v>5</v>
      </c>
      <c r="E47">
        <v>62.534000396728516</v>
      </c>
      <c r="F47">
        <v>23.808000564575195</v>
      </c>
      <c r="G47">
        <v>0.14900000393390656</v>
      </c>
      <c r="H47">
        <v>8.6689996719360352</v>
      </c>
      <c r="I47">
        <v>4.8769998550415039</v>
      </c>
      <c r="J47">
        <v>7.1000002324581146E-2</v>
      </c>
      <c r="K47">
        <v>3.0999999493360519E-2</v>
      </c>
      <c r="L47">
        <v>8.6000002920627594E-2</v>
      </c>
      <c r="M47">
        <v>100.22499847412109</v>
      </c>
      <c r="O47">
        <v>2.7637999057769775</v>
      </c>
      <c r="P47">
        <v>1.2403000593185425</v>
      </c>
      <c r="Q47">
        <v>8.39999970048666E-3</v>
      </c>
      <c r="R47">
        <v>0.74290001392364502</v>
      </c>
      <c r="S47">
        <v>0.23100000619888306</v>
      </c>
      <c r="T47">
        <v>2.6000000070780516E-3</v>
      </c>
      <c r="U47">
        <v>5.0000002374872565E-4</v>
      </c>
      <c r="V47">
        <v>2.199999988079071E-3</v>
      </c>
      <c r="W47">
        <v>8</v>
      </c>
      <c r="Y47" s="21">
        <v>4.9916999849374406</v>
      </c>
      <c r="Z47">
        <f t="shared" si="4"/>
        <v>0.98500001983484253</v>
      </c>
      <c r="AA47" s="8">
        <f t="shared" si="5"/>
        <v>0.85513585778000134</v>
      </c>
      <c r="AB47" s="8">
        <f t="shared" si="6"/>
        <v>75.628626583708765</v>
      </c>
      <c r="AC47" s="8">
        <f t="shared" si="7"/>
        <v>23.516237558511232</v>
      </c>
    </row>
    <row r="48" spans="1:29" ht="16" x14ac:dyDescent="0.2">
      <c r="A48" t="s">
        <v>1227</v>
      </c>
      <c r="B48">
        <v>15</v>
      </c>
      <c r="C48">
        <v>1.9950000762491982E-8</v>
      </c>
      <c r="D48">
        <v>5</v>
      </c>
      <c r="E48">
        <v>62.285999298095703</v>
      </c>
      <c r="F48">
        <v>23.729999542236328</v>
      </c>
      <c r="G48">
        <v>0.21699999272823334</v>
      </c>
      <c r="H48">
        <v>8.6429996490478516</v>
      </c>
      <c r="I48">
        <v>4.880000114440918</v>
      </c>
      <c r="J48">
        <v>9.0000003576278687E-2</v>
      </c>
      <c r="K48">
        <v>3.7000000476837158E-2</v>
      </c>
      <c r="L48">
        <v>1.8999999389052391E-2</v>
      </c>
      <c r="M48">
        <v>99.901992797851562</v>
      </c>
      <c r="O48">
        <v>2.7625000476837158</v>
      </c>
      <c r="P48">
        <v>1.2405999898910522</v>
      </c>
      <c r="Q48">
        <v>1.2299999594688416E-2</v>
      </c>
      <c r="R48">
        <v>0.74330002069473267</v>
      </c>
      <c r="S48">
        <v>0.23190000653266907</v>
      </c>
      <c r="T48">
        <v>3.2999999821186066E-3</v>
      </c>
      <c r="U48">
        <v>6.0000002849847078E-4</v>
      </c>
      <c r="V48">
        <v>5.0000002374872565E-4</v>
      </c>
      <c r="W48">
        <v>8</v>
      </c>
      <c r="Y48" s="21">
        <v>4.995000064431224</v>
      </c>
      <c r="Z48">
        <f t="shared" si="4"/>
        <v>0.98860002687433735</v>
      </c>
      <c r="AA48" s="8">
        <f t="shared" si="5"/>
        <v>1.2455695453772788</v>
      </c>
      <c r="AB48" s="8">
        <f t="shared" si="6"/>
        <v>75.270886127140017</v>
      </c>
      <c r="AC48" s="8">
        <f t="shared" si="7"/>
        <v>23.483544327482697</v>
      </c>
    </row>
    <row r="49" spans="1:29" ht="16" x14ac:dyDescent="0.2">
      <c r="A49" t="s">
        <v>1228</v>
      </c>
      <c r="B49">
        <v>15</v>
      </c>
      <c r="C49">
        <v>1.9950000762491982E-8</v>
      </c>
      <c r="D49">
        <v>5</v>
      </c>
      <c r="E49">
        <v>62.58599853515625</v>
      </c>
      <c r="F49">
        <v>23.450000762939453</v>
      </c>
      <c r="G49">
        <v>0.22599999606609344</v>
      </c>
      <c r="H49">
        <v>8.8599996566772461</v>
      </c>
      <c r="I49">
        <v>4.6399998664855957</v>
      </c>
      <c r="J49">
        <v>7.2999998927116394E-2</v>
      </c>
      <c r="K49">
        <v>-1.2000000104308128E-2</v>
      </c>
      <c r="L49">
        <v>5.9999998658895493E-2</v>
      </c>
      <c r="M49">
        <v>99.883003234863281</v>
      </c>
      <c r="O49">
        <v>2.7750000953674316</v>
      </c>
      <c r="P49">
        <v>1.2254999876022339</v>
      </c>
      <c r="Q49">
        <v>1.2799999676644802E-2</v>
      </c>
      <c r="R49">
        <v>0.76179999113082886</v>
      </c>
      <c r="S49">
        <v>0.22040000557899475</v>
      </c>
      <c r="T49">
        <v>2.7000000700354576E-3</v>
      </c>
      <c r="V49">
        <v>1.500000013038516E-3</v>
      </c>
      <c r="W49">
        <v>8</v>
      </c>
      <c r="Y49" s="21">
        <v>4.9995000794442603</v>
      </c>
      <c r="Z49">
        <f t="shared" si="4"/>
        <v>0.99649999639950693</v>
      </c>
      <c r="AA49" s="8">
        <f t="shared" si="5"/>
        <v>1.2864321329779331</v>
      </c>
      <c r="AB49" s="8">
        <f t="shared" si="6"/>
        <v>76.562813457030188</v>
      </c>
      <c r="AC49" s="8">
        <f t="shared" si="7"/>
        <v>22.150754409991887</v>
      </c>
    </row>
    <row r="50" spans="1:29" ht="16" x14ac:dyDescent="0.2">
      <c r="A50" t="s">
        <v>1229</v>
      </c>
      <c r="B50">
        <v>15</v>
      </c>
      <c r="C50">
        <v>1.9939999873486158E-8</v>
      </c>
      <c r="D50">
        <v>5</v>
      </c>
      <c r="E50">
        <v>63.563999176025391</v>
      </c>
      <c r="F50">
        <v>23.218000411987305</v>
      </c>
      <c r="G50">
        <v>6.5999999642372131E-2</v>
      </c>
      <c r="H50">
        <v>9.2639999389648438</v>
      </c>
      <c r="I50">
        <v>4.0520000457763672</v>
      </c>
      <c r="J50">
        <v>1.2000000104308128E-2</v>
      </c>
      <c r="K50">
        <v>2.0999999716877937E-2</v>
      </c>
      <c r="L50">
        <v>7.4000000953674316E-2</v>
      </c>
      <c r="M50">
        <v>100.27100372314453</v>
      </c>
      <c r="O50">
        <v>2.8001000881195068</v>
      </c>
      <c r="P50">
        <v>1.2056000232696533</v>
      </c>
      <c r="Q50">
        <v>3.7000000011175871E-3</v>
      </c>
      <c r="R50">
        <v>0.79129999876022339</v>
      </c>
      <c r="S50">
        <v>0.19120000302791595</v>
      </c>
      <c r="T50">
        <v>5.0000002374872565E-4</v>
      </c>
      <c r="U50">
        <v>3.9999998989515007E-4</v>
      </c>
      <c r="V50">
        <v>1.9000000320374966E-3</v>
      </c>
      <c r="W50">
        <v>8</v>
      </c>
      <c r="Y50" s="21">
        <v>4.9947001132240985</v>
      </c>
      <c r="Z50">
        <f t="shared" si="4"/>
        <v>0.98850000181118958</v>
      </c>
      <c r="AA50" s="8">
        <f t="shared" si="5"/>
        <v>0.37517744822598847</v>
      </c>
      <c r="AB50" s="8">
        <f t="shared" si="6"/>
        <v>80.237274115247658</v>
      </c>
      <c r="AC50" s="8">
        <f t="shared" si="7"/>
        <v>19.387548436526355</v>
      </c>
    </row>
    <row r="51" spans="1:29" ht="16" x14ac:dyDescent="0.2">
      <c r="A51" t="s">
        <v>1230</v>
      </c>
      <c r="B51">
        <v>15</v>
      </c>
      <c r="C51">
        <v>1.9939999873486158E-8</v>
      </c>
      <c r="D51">
        <v>5</v>
      </c>
      <c r="E51">
        <v>63.116001129150391</v>
      </c>
      <c r="F51">
        <v>23.388999938964844</v>
      </c>
      <c r="G51">
        <v>0.1809999942779541</v>
      </c>
      <c r="H51">
        <v>9.0959997177124023</v>
      </c>
      <c r="I51">
        <v>4.4010000228881836</v>
      </c>
      <c r="J51">
        <v>3.7999998778104782E-2</v>
      </c>
      <c r="K51">
        <v>-4.1999999433755875E-2</v>
      </c>
      <c r="L51">
        <v>7.9999998211860657E-2</v>
      </c>
      <c r="M51">
        <v>100.25900268554688</v>
      </c>
      <c r="O51">
        <v>2.785099983215332</v>
      </c>
      <c r="P51">
        <v>1.2165000438690186</v>
      </c>
      <c r="Q51">
        <v>1.0200000368058681E-2</v>
      </c>
      <c r="R51">
        <v>0.77829998731613159</v>
      </c>
      <c r="S51">
        <v>0.20810000598430634</v>
      </c>
      <c r="T51">
        <v>1.39999995008111E-3</v>
      </c>
      <c r="V51">
        <v>2.099999925121665E-3</v>
      </c>
      <c r="W51">
        <v>8</v>
      </c>
      <c r="Y51" s="21">
        <v>5.0010000206530094</v>
      </c>
      <c r="Z51">
        <f t="shared" si="4"/>
        <v>0.99869999359361827</v>
      </c>
      <c r="AA51" s="8">
        <f t="shared" si="5"/>
        <v>1.0234798748605602</v>
      </c>
      <c r="AB51" s="8">
        <f t="shared" si="6"/>
        <v>78.095524007701414</v>
      </c>
      <c r="AC51" s="8">
        <f t="shared" si="7"/>
        <v>20.88099611743802</v>
      </c>
    </row>
    <row r="52" spans="1:29" ht="16" x14ac:dyDescent="0.2">
      <c r="A52" t="s">
        <v>1231</v>
      </c>
      <c r="B52">
        <v>15</v>
      </c>
      <c r="C52">
        <v>1.9939999873486158E-8</v>
      </c>
      <c r="D52">
        <v>5</v>
      </c>
      <c r="E52">
        <v>62.862998962402344</v>
      </c>
      <c r="F52">
        <v>23.357000350952148</v>
      </c>
      <c r="G52">
        <v>0.14800000190734863</v>
      </c>
      <c r="H52">
        <v>8.9829998016357422</v>
      </c>
      <c r="I52">
        <v>4.3470001220703125</v>
      </c>
      <c r="J52">
        <v>2.8000000864267349E-2</v>
      </c>
      <c r="K52">
        <v>2.4000000208616257E-2</v>
      </c>
      <c r="L52">
        <v>2.8999999165534973E-2</v>
      </c>
      <c r="M52">
        <v>99.778999328613281</v>
      </c>
      <c r="O52">
        <v>2.785599946975708</v>
      </c>
      <c r="P52">
        <v>1.2200000286102295</v>
      </c>
      <c r="Q52">
        <v>8.39999970048666E-3</v>
      </c>
      <c r="R52">
        <v>0.7718999981880188</v>
      </c>
      <c r="S52">
        <v>0.20640000700950623</v>
      </c>
      <c r="T52">
        <v>1.0000000474974513E-3</v>
      </c>
      <c r="U52">
        <v>3.9999998989515007E-4</v>
      </c>
      <c r="V52">
        <v>6.99999975040555E-4</v>
      </c>
      <c r="W52">
        <v>8</v>
      </c>
      <c r="Y52" s="21">
        <v>4.9943999804963823</v>
      </c>
      <c r="Z52">
        <f t="shared" si="4"/>
        <v>0.98780000486294739</v>
      </c>
      <c r="AA52" s="8">
        <f t="shared" si="5"/>
        <v>0.85132255587197547</v>
      </c>
      <c r="AB52" s="8">
        <f t="shared" si="6"/>
        <v>78.230464615007747</v>
      </c>
      <c r="AC52" s="8">
        <f t="shared" si="7"/>
        <v>20.918212829120272</v>
      </c>
    </row>
    <row r="53" spans="1:29" ht="16" x14ac:dyDescent="0.2">
      <c r="A53" t="s">
        <v>1232</v>
      </c>
      <c r="B53">
        <v>15</v>
      </c>
      <c r="C53">
        <v>1.9939999873486158E-8</v>
      </c>
      <c r="D53">
        <v>5</v>
      </c>
      <c r="E53">
        <v>63.134998321533203</v>
      </c>
      <c r="F53">
        <v>23.159999847412109</v>
      </c>
      <c r="G53">
        <v>0.21500000357627869</v>
      </c>
      <c r="H53">
        <v>9.1319999694824219</v>
      </c>
      <c r="I53">
        <v>4.2399997711181641</v>
      </c>
      <c r="J53">
        <v>5.7000000029802322E-2</v>
      </c>
      <c r="K53">
        <v>2.7000000700354576E-2</v>
      </c>
      <c r="L53">
        <v>5.9999998658895493E-2</v>
      </c>
      <c r="M53">
        <v>100.0260009765625</v>
      </c>
      <c r="O53">
        <v>2.7929000854492188</v>
      </c>
      <c r="P53">
        <v>1.2075999975204468</v>
      </c>
      <c r="Q53">
        <v>1.2099999934434891E-2</v>
      </c>
      <c r="R53">
        <v>0.78329998254776001</v>
      </c>
      <c r="S53">
        <v>0.20100000500679016</v>
      </c>
      <c r="T53">
        <v>2.099999925121665E-3</v>
      </c>
      <c r="U53">
        <v>5.0000002374872565E-4</v>
      </c>
      <c r="V53">
        <v>1.500000013038516E-3</v>
      </c>
      <c r="W53">
        <v>8</v>
      </c>
      <c r="Y53" s="21">
        <v>5.0010000704205595</v>
      </c>
      <c r="Z53">
        <f t="shared" si="4"/>
        <v>0.9983999875257723</v>
      </c>
      <c r="AA53" s="8">
        <f t="shared" si="5"/>
        <v>1.2143717469254438</v>
      </c>
      <c r="AB53" s="8">
        <f t="shared" si="6"/>
        <v>78.613006060120924</v>
      </c>
      <c r="AC53" s="8">
        <f t="shared" si="7"/>
        <v>20.172622192953625</v>
      </c>
    </row>
    <row r="54" spans="1:29" ht="16" x14ac:dyDescent="0.2">
      <c r="A54" t="s">
        <v>1233</v>
      </c>
      <c r="B54">
        <v>15</v>
      </c>
      <c r="C54">
        <v>1.9930000760837174E-8</v>
      </c>
      <c r="D54">
        <v>5</v>
      </c>
      <c r="E54">
        <v>63.126998901367188</v>
      </c>
      <c r="F54">
        <v>23.104000091552734</v>
      </c>
      <c r="G54">
        <v>0.28799998760223389</v>
      </c>
      <c r="H54">
        <v>9.0539999008178711</v>
      </c>
      <c r="I54">
        <v>4.255000114440918</v>
      </c>
      <c r="J54">
        <v>3.7999998778104782E-2</v>
      </c>
      <c r="K54">
        <v>-4.6999998390674591E-2</v>
      </c>
      <c r="L54">
        <v>6.3000001013278961E-2</v>
      </c>
      <c r="M54">
        <v>99.882003784179688</v>
      </c>
      <c r="O54">
        <v>2.7952001094818115</v>
      </c>
      <c r="P54">
        <v>1.2058000564575195</v>
      </c>
      <c r="Q54">
        <v>1.6300000250339508E-2</v>
      </c>
      <c r="R54">
        <v>0.77730000019073486</v>
      </c>
      <c r="S54">
        <v>0.20190000534057617</v>
      </c>
      <c r="T54">
        <v>1.39999995008111E-3</v>
      </c>
      <c r="V54">
        <v>1.5999999595806003E-3</v>
      </c>
      <c r="W54">
        <v>8</v>
      </c>
      <c r="Y54" s="21">
        <v>4.998700171650853</v>
      </c>
      <c r="Z54">
        <f t="shared" si="4"/>
        <v>0.99710000574123114</v>
      </c>
      <c r="AA54" s="8">
        <f t="shared" si="5"/>
        <v>1.6373681723428029</v>
      </c>
      <c r="AB54" s="8">
        <f t="shared" si="6"/>
        <v>78.081365713344368</v>
      </c>
      <c r="AC54" s="8">
        <f t="shared" si="7"/>
        <v>20.281266114312832</v>
      </c>
    </row>
    <row r="55" spans="1:29" ht="16" x14ac:dyDescent="0.2">
      <c r="A55" t="s">
        <v>1234</v>
      </c>
      <c r="B55">
        <v>15</v>
      </c>
      <c r="C55">
        <v>1.9939999873486158E-8</v>
      </c>
      <c r="D55">
        <v>5</v>
      </c>
      <c r="E55">
        <v>62.943000793457031</v>
      </c>
      <c r="F55">
        <v>23.246999740600586</v>
      </c>
      <c r="G55">
        <v>0.26399999856948853</v>
      </c>
      <c r="H55">
        <v>8.9519996643066406</v>
      </c>
      <c r="I55">
        <v>4.370999813079834</v>
      </c>
      <c r="J55">
        <v>5.000000074505806E-2</v>
      </c>
      <c r="K55">
        <v>3.5000000149011612E-2</v>
      </c>
      <c r="L55">
        <v>4.3999999761581421E-2</v>
      </c>
      <c r="M55">
        <v>99.905998229980469</v>
      </c>
      <c r="O55">
        <v>2.7881999015808105</v>
      </c>
      <c r="P55">
        <v>1.2137999534606934</v>
      </c>
      <c r="Q55">
        <v>1.4899999834597111E-2</v>
      </c>
      <c r="R55">
        <v>0.76889997720718384</v>
      </c>
      <c r="S55">
        <v>0.20749999582767487</v>
      </c>
      <c r="T55">
        <v>1.9000000320374966E-3</v>
      </c>
      <c r="U55">
        <v>6.0000002849847078E-4</v>
      </c>
      <c r="V55">
        <v>1.0999999940395355E-3</v>
      </c>
      <c r="W55">
        <v>8</v>
      </c>
      <c r="Y55" s="21">
        <v>4.9968998279655352</v>
      </c>
      <c r="Z55">
        <f t="shared" si="4"/>
        <v>0.99299997289199382</v>
      </c>
      <c r="AA55" s="8">
        <f t="shared" si="5"/>
        <v>1.5030767923322934</v>
      </c>
      <c r="AB55" s="8">
        <f t="shared" si="6"/>
        <v>77.564813704321594</v>
      </c>
      <c r="AC55" s="8">
        <f t="shared" si="7"/>
        <v>20.932109503346119</v>
      </c>
    </row>
    <row r="56" spans="1:29" ht="16" x14ac:dyDescent="0.2">
      <c r="A56" t="s">
        <v>1235</v>
      </c>
      <c r="B56">
        <v>15</v>
      </c>
      <c r="C56">
        <v>1.9939999873486158E-8</v>
      </c>
      <c r="D56">
        <v>5</v>
      </c>
      <c r="E56">
        <v>62.757999420166016</v>
      </c>
      <c r="F56">
        <v>23.381000518798828</v>
      </c>
      <c r="G56">
        <v>0.18000000715255737</v>
      </c>
      <c r="H56">
        <v>8.883000373840332</v>
      </c>
      <c r="I56">
        <v>4.5419998168945312</v>
      </c>
      <c r="J56">
        <v>5.4999999701976776E-2</v>
      </c>
      <c r="K56">
        <v>0</v>
      </c>
      <c r="L56">
        <v>2.0000000949949026E-3</v>
      </c>
      <c r="M56">
        <v>99.800987243652344</v>
      </c>
      <c r="O56">
        <v>2.7815999984741211</v>
      </c>
      <c r="P56">
        <v>1.221500039100647</v>
      </c>
      <c r="Q56">
        <v>1.0200000368058681E-2</v>
      </c>
      <c r="R56">
        <v>0.76340001821517944</v>
      </c>
      <c r="S56">
        <v>0.21570000052452087</v>
      </c>
      <c r="T56">
        <v>2.0000000949949026E-3</v>
      </c>
      <c r="U56">
        <v>0</v>
      </c>
      <c r="V56">
        <v>0</v>
      </c>
      <c r="W56">
        <v>8</v>
      </c>
      <c r="Y56" s="21">
        <v>4.994400056777522</v>
      </c>
      <c r="Z56">
        <f t="shared" si="4"/>
        <v>0.989300019107759</v>
      </c>
      <c r="AA56" s="8">
        <f t="shared" si="5"/>
        <v>1.0310320601487477</v>
      </c>
      <c r="AB56" s="8">
        <f t="shared" si="6"/>
        <v>77.165673048675686</v>
      </c>
      <c r="AC56" s="8">
        <f t="shared" si="7"/>
        <v>21.803294891175561</v>
      </c>
    </row>
    <row r="57" spans="1:29" ht="16" x14ac:dyDescent="0.2">
      <c r="A57" t="s">
        <v>1236</v>
      </c>
      <c r="B57">
        <v>15</v>
      </c>
      <c r="C57">
        <v>1.9930000760837174E-8</v>
      </c>
      <c r="D57">
        <v>5</v>
      </c>
      <c r="E57">
        <v>62.748001098632812</v>
      </c>
      <c r="F57">
        <v>23.443000793457031</v>
      </c>
      <c r="G57">
        <v>0.19799999892711639</v>
      </c>
      <c r="H57">
        <v>8.9969997406005859</v>
      </c>
      <c r="I57">
        <v>4.5349998474121094</v>
      </c>
      <c r="J57">
        <v>2.7000000700354576E-2</v>
      </c>
      <c r="K57">
        <v>-1.0999999940395355E-2</v>
      </c>
      <c r="L57">
        <v>2.500000037252903E-2</v>
      </c>
      <c r="M57">
        <v>99.962013244628906</v>
      </c>
      <c r="O57">
        <v>2.7781999111175537</v>
      </c>
      <c r="P57">
        <v>1.2233999967575073</v>
      </c>
      <c r="Q57">
        <v>1.119999960064888E-2</v>
      </c>
      <c r="R57">
        <v>0.77240002155303955</v>
      </c>
      <c r="S57">
        <v>0.2151000052690506</v>
      </c>
      <c r="T57">
        <v>1.0000000474974513E-3</v>
      </c>
      <c r="V57">
        <v>6.0000002849847078E-4</v>
      </c>
      <c r="W57">
        <v>8</v>
      </c>
      <c r="Y57" s="21">
        <v>5.0016999343788484</v>
      </c>
      <c r="Z57">
        <f t="shared" si="4"/>
        <v>0.9993000264512375</v>
      </c>
      <c r="AA57" s="8">
        <f t="shared" si="5"/>
        <v>1.1214578256061887</v>
      </c>
      <c r="AB57" s="8">
        <f t="shared" si="6"/>
        <v>77.340542817417614</v>
      </c>
      <c r="AC57" s="8">
        <f t="shared" si="7"/>
        <v>21.537999356976194</v>
      </c>
    </row>
    <row r="58" spans="1:29" ht="16" x14ac:dyDescent="0.2">
      <c r="A58" t="s">
        <v>1237</v>
      </c>
      <c r="B58">
        <v>15</v>
      </c>
      <c r="C58">
        <v>1.9930000760837174E-8</v>
      </c>
      <c r="D58">
        <v>5</v>
      </c>
      <c r="E58">
        <v>62.933998107910156</v>
      </c>
      <c r="F58">
        <v>23.288000106811523</v>
      </c>
      <c r="G58">
        <v>0.1379999965429306</v>
      </c>
      <c r="H58">
        <v>8.9549999237060547</v>
      </c>
      <c r="I58">
        <v>4.3969998359680176</v>
      </c>
      <c r="J58">
        <v>2.0999999716877937E-2</v>
      </c>
      <c r="K58">
        <v>3.2000001519918442E-2</v>
      </c>
      <c r="L58">
        <v>6.1000000685453415E-2</v>
      </c>
      <c r="M58">
        <v>99.825996398925781</v>
      </c>
      <c r="O58">
        <v>2.7880001068115234</v>
      </c>
      <c r="P58">
        <v>1.215999960899353</v>
      </c>
      <c r="Q58">
        <v>7.799999788403511E-3</v>
      </c>
      <c r="R58">
        <v>0.76920002698898315</v>
      </c>
      <c r="S58">
        <v>0.20870000123977661</v>
      </c>
      <c r="T58">
        <v>7.9999997979030013E-4</v>
      </c>
      <c r="U58">
        <v>6.0000002849847078E-4</v>
      </c>
      <c r="V58">
        <v>1.5999999595806003E-3</v>
      </c>
      <c r="W58">
        <v>8</v>
      </c>
      <c r="Y58" s="21">
        <v>4.9927000956959091</v>
      </c>
      <c r="Z58">
        <f t="shared" si="4"/>
        <v>0.98790002800524235</v>
      </c>
      <c r="AA58" s="8">
        <f t="shared" si="5"/>
        <v>0.79131577221256766</v>
      </c>
      <c r="AB58" s="8">
        <f t="shared" si="6"/>
        <v>78.035914083953912</v>
      </c>
      <c r="AC58" s="8">
        <f t="shared" si="7"/>
        <v>21.172770143833521</v>
      </c>
    </row>
    <row r="59" spans="1:29" ht="16" x14ac:dyDescent="0.2">
      <c r="A59" t="s">
        <v>1238</v>
      </c>
      <c r="B59">
        <v>15</v>
      </c>
      <c r="C59">
        <v>1.9930000760837174E-8</v>
      </c>
      <c r="D59">
        <v>5</v>
      </c>
      <c r="E59">
        <v>63.202999114990234</v>
      </c>
      <c r="F59">
        <v>23.243000030517578</v>
      </c>
      <c r="G59">
        <v>9.7999997437000275E-2</v>
      </c>
      <c r="H59">
        <v>8.9980001449584961</v>
      </c>
      <c r="I59">
        <v>4.314000129699707</v>
      </c>
      <c r="J59">
        <v>3.0999999493360519E-2</v>
      </c>
      <c r="K59">
        <v>2.7000000700354576E-2</v>
      </c>
      <c r="L59">
        <v>2.0999999716877937E-2</v>
      </c>
      <c r="M59">
        <v>99.935012817382812</v>
      </c>
      <c r="O59">
        <v>2.7941000461578369</v>
      </c>
      <c r="P59">
        <v>1.2111999988555908</v>
      </c>
      <c r="Q59">
        <v>5.4999999701976776E-3</v>
      </c>
      <c r="R59">
        <v>0.77130001783370972</v>
      </c>
      <c r="S59">
        <v>0.20430000126361847</v>
      </c>
      <c r="T59">
        <v>1.2000000569969416E-3</v>
      </c>
      <c r="U59">
        <v>5.0000002374872565E-4</v>
      </c>
      <c r="V59">
        <v>5.0000002374872565E-4</v>
      </c>
      <c r="W59">
        <v>8</v>
      </c>
      <c r="Y59" s="21">
        <v>4.988600064185448</v>
      </c>
      <c r="Z59">
        <f t="shared" si="4"/>
        <v>0.98210001911502331</v>
      </c>
      <c r="AA59" s="8">
        <f t="shared" si="5"/>
        <v>0.56059523629660957</v>
      </c>
      <c r="AB59" s="8">
        <f t="shared" si="6"/>
        <v>78.615839653818583</v>
      </c>
      <c r="AC59" s="8">
        <f t="shared" si="7"/>
        <v>20.823565109884804</v>
      </c>
    </row>
    <row r="60" spans="1:29" ht="16" x14ac:dyDescent="0.2">
      <c r="A60" t="s">
        <v>1239</v>
      </c>
      <c r="B60">
        <v>15</v>
      </c>
      <c r="C60">
        <v>1.9919999871831351E-8</v>
      </c>
      <c r="D60">
        <v>5</v>
      </c>
      <c r="E60">
        <v>62.705001831054688</v>
      </c>
      <c r="F60">
        <v>23.513999938964844</v>
      </c>
      <c r="G60">
        <v>0.10300000011920929</v>
      </c>
      <c r="H60">
        <v>8.9899997711181641</v>
      </c>
      <c r="I60">
        <v>4.4239997863769531</v>
      </c>
      <c r="J60">
        <v>4.3000001460313797E-2</v>
      </c>
      <c r="K60">
        <v>-1.3000000268220901E-2</v>
      </c>
      <c r="L60">
        <v>4.0000001899898052E-3</v>
      </c>
      <c r="M60">
        <v>99.769996643066406</v>
      </c>
      <c r="O60">
        <v>2.7785999774932861</v>
      </c>
      <c r="P60">
        <v>1.2280999422073364</v>
      </c>
      <c r="Q60">
        <v>5.7999999262392521E-3</v>
      </c>
      <c r="R60">
        <v>0.77240002155303955</v>
      </c>
      <c r="S60">
        <v>0.20999999344348907</v>
      </c>
      <c r="T60">
        <v>1.5999999595806003E-3</v>
      </c>
      <c r="V60">
        <v>9.9999997473787516E-5</v>
      </c>
      <c r="W60">
        <v>8</v>
      </c>
      <c r="Y60" s="21">
        <v>4.9963999345854972</v>
      </c>
      <c r="Z60">
        <f t="shared" si="4"/>
        <v>0.98830001492024167</v>
      </c>
      <c r="AA60" s="8">
        <f t="shared" si="5"/>
        <v>0.58692570721045245</v>
      </c>
      <c r="AB60" s="8">
        <f t="shared" si="6"/>
        <v>78.162316321499546</v>
      </c>
      <c r="AC60" s="8">
        <f t="shared" si="7"/>
        <v>21.25075797129</v>
      </c>
    </row>
    <row r="61" spans="1:29" ht="16" x14ac:dyDescent="0.2">
      <c r="A61" t="s">
        <v>1240</v>
      </c>
      <c r="B61">
        <v>15</v>
      </c>
      <c r="C61">
        <v>1.9919999871831351E-8</v>
      </c>
      <c r="D61">
        <v>5</v>
      </c>
      <c r="E61">
        <v>62.408000946044922</v>
      </c>
      <c r="F61">
        <v>23.523000717163086</v>
      </c>
      <c r="G61">
        <v>0.18199999630451202</v>
      </c>
      <c r="H61">
        <v>8.8400001525878906</v>
      </c>
      <c r="I61">
        <v>4.7280001640319824</v>
      </c>
      <c r="J61">
        <v>5.7000000029802322E-2</v>
      </c>
      <c r="K61">
        <v>0</v>
      </c>
      <c r="L61">
        <v>6.4999997615814209E-2</v>
      </c>
      <c r="M61">
        <v>99.803009033203125</v>
      </c>
      <c r="O61">
        <v>2.7699000835418701</v>
      </c>
      <c r="P61">
        <v>1.2305999994277954</v>
      </c>
      <c r="Q61">
        <v>1.0300000198185444E-2</v>
      </c>
      <c r="R61">
        <v>0.76080000400543213</v>
      </c>
      <c r="S61">
        <v>0.2249000072479248</v>
      </c>
      <c r="T61">
        <v>2.099999925121665E-3</v>
      </c>
      <c r="U61">
        <v>0</v>
      </c>
      <c r="V61">
        <v>1.7000000225380063E-3</v>
      </c>
      <c r="W61">
        <v>8</v>
      </c>
      <c r="Y61" s="21">
        <v>5.0003000943688676</v>
      </c>
      <c r="Z61">
        <f t="shared" si="4"/>
        <v>0.99770001147408038</v>
      </c>
      <c r="AA61" s="8">
        <f t="shared" si="5"/>
        <v>1.0341365541928573</v>
      </c>
      <c r="AB61" s="8">
        <f t="shared" si="6"/>
        <v>76.38554169258127</v>
      </c>
      <c r="AC61" s="8">
        <f t="shared" si="7"/>
        <v>22.580321753225874</v>
      </c>
    </row>
    <row r="62" spans="1:29" ht="16" x14ac:dyDescent="0.2">
      <c r="A62" t="s">
        <v>1241</v>
      </c>
      <c r="B62">
        <v>15</v>
      </c>
      <c r="C62">
        <v>1.9919999871831351E-8</v>
      </c>
      <c r="D62">
        <v>5</v>
      </c>
      <c r="E62">
        <v>62.854000091552734</v>
      </c>
      <c r="F62">
        <v>23.325000762939453</v>
      </c>
      <c r="G62">
        <v>9.7999997437000275E-2</v>
      </c>
      <c r="H62">
        <v>8.9340000152587891</v>
      </c>
      <c r="I62">
        <v>4.4629998207092285</v>
      </c>
      <c r="J62">
        <v>1.9999999552965164E-2</v>
      </c>
      <c r="K62">
        <v>3.0999999493360519E-2</v>
      </c>
      <c r="L62">
        <v>6.4999997615814209E-2</v>
      </c>
      <c r="M62">
        <v>99.790008544921875</v>
      </c>
      <c r="O62">
        <v>2.7855000495910645</v>
      </c>
      <c r="P62">
        <v>1.2184000015258789</v>
      </c>
      <c r="Q62">
        <v>5.59999980032444E-3</v>
      </c>
      <c r="R62">
        <v>0.76770001649856567</v>
      </c>
      <c r="S62">
        <v>0.21189999580383301</v>
      </c>
      <c r="T62">
        <v>6.99999975040555E-4</v>
      </c>
      <c r="U62">
        <v>5.0000002374872565E-4</v>
      </c>
      <c r="V62">
        <v>1.7000000225380063E-3</v>
      </c>
      <c r="W62">
        <v>8</v>
      </c>
      <c r="Y62" s="21">
        <v>4.9920000632409938</v>
      </c>
      <c r="Z62">
        <f t="shared" si="4"/>
        <v>0.98740001214900985</v>
      </c>
      <c r="AA62" s="8">
        <f t="shared" si="5"/>
        <v>0.56841247782491389</v>
      </c>
      <c r="AB62" s="8">
        <f t="shared" si="6"/>
        <v>77.923265029205098</v>
      </c>
      <c r="AC62" s="8">
        <f t="shared" si="7"/>
        <v>21.508322492969985</v>
      </c>
    </row>
    <row r="63" spans="1:29" ht="16" x14ac:dyDescent="0.2">
      <c r="A63" t="s">
        <v>1242</v>
      </c>
      <c r="B63">
        <v>15</v>
      </c>
      <c r="C63">
        <v>1.9919999871831351E-8</v>
      </c>
      <c r="D63">
        <v>5</v>
      </c>
      <c r="E63">
        <v>62.326000213623047</v>
      </c>
      <c r="F63">
        <v>23.295000076293945</v>
      </c>
      <c r="G63">
        <v>0.25</v>
      </c>
      <c r="H63">
        <v>8.9250001907348633</v>
      </c>
      <c r="I63">
        <v>4.5269999504089355</v>
      </c>
      <c r="J63">
        <v>5.2000001072883606E-2</v>
      </c>
      <c r="K63">
        <v>-8.0000003799796104E-3</v>
      </c>
      <c r="L63">
        <v>3.9000000804662704E-2</v>
      </c>
      <c r="M63">
        <v>99.406013488769531</v>
      </c>
      <c r="O63">
        <v>2.7767999172210693</v>
      </c>
      <c r="P63">
        <v>1.2232999801635742</v>
      </c>
      <c r="Q63">
        <v>1.4200000092387199E-2</v>
      </c>
      <c r="R63">
        <v>0.77100002765655518</v>
      </c>
      <c r="S63">
        <v>0.21610000729560852</v>
      </c>
      <c r="T63">
        <v>1.9000000320374966E-3</v>
      </c>
      <c r="V63">
        <v>1.0000000474974513E-3</v>
      </c>
      <c r="W63">
        <v>8</v>
      </c>
      <c r="Y63" s="21">
        <v>5.0041999325112556</v>
      </c>
      <c r="Z63">
        <f t="shared" si="4"/>
        <v>1.0023000350920483</v>
      </c>
      <c r="AA63" s="8">
        <f t="shared" si="5"/>
        <v>1.4181563562769073</v>
      </c>
      <c r="AB63" s="8">
        <f t="shared" si="6"/>
        <v>76.999900196972533</v>
      </c>
      <c r="AC63" s="8">
        <f t="shared" si="7"/>
        <v>21.581943446750561</v>
      </c>
    </row>
    <row r="64" spans="1:29" ht="16" x14ac:dyDescent="0.2">
      <c r="A64" t="s">
        <v>1243</v>
      </c>
      <c r="B64">
        <v>15</v>
      </c>
      <c r="C64">
        <v>1.9919999871831351E-8</v>
      </c>
      <c r="D64">
        <v>5</v>
      </c>
      <c r="E64">
        <v>62.687999725341797</v>
      </c>
      <c r="F64">
        <v>23.249000549316406</v>
      </c>
      <c r="G64">
        <v>0.23399999737739563</v>
      </c>
      <c r="H64">
        <v>8.8690004348754883</v>
      </c>
      <c r="I64">
        <v>4.439000129699707</v>
      </c>
      <c r="J64">
        <v>2.6000000536441803E-2</v>
      </c>
      <c r="K64">
        <v>2.3000000044703484E-2</v>
      </c>
      <c r="L64">
        <v>5.000000074505806E-2</v>
      </c>
      <c r="M64">
        <v>99.5780029296875</v>
      </c>
      <c r="O64">
        <v>2.7853999137878418</v>
      </c>
      <c r="P64">
        <v>1.2175999879837036</v>
      </c>
      <c r="Q64">
        <v>1.3299999758601189E-2</v>
      </c>
      <c r="R64">
        <v>0.76410001516342163</v>
      </c>
      <c r="S64">
        <v>0.21140000224113464</v>
      </c>
      <c r="T64">
        <v>1.0000000474974513E-3</v>
      </c>
      <c r="U64">
        <v>3.9999998989515007E-4</v>
      </c>
      <c r="V64">
        <v>1.3000000035390258E-3</v>
      </c>
      <c r="W64">
        <v>8</v>
      </c>
      <c r="Y64" s="21">
        <v>4.9944999189756345</v>
      </c>
      <c r="Z64">
        <f t="shared" si="4"/>
        <v>0.99050001715659164</v>
      </c>
      <c r="AA64" s="8">
        <f t="shared" si="5"/>
        <v>1.34506467715874</v>
      </c>
      <c r="AB64" s="8">
        <f t="shared" si="6"/>
        <v>77.275485629096721</v>
      </c>
      <c r="AC64" s="8">
        <f t="shared" si="7"/>
        <v>21.37944969374454</v>
      </c>
    </row>
    <row r="65" spans="1:29" ht="16" x14ac:dyDescent="0.2">
      <c r="A65" t="s">
        <v>1244</v>
      </c>
      <c r="B65">
        <v>15</v>
      </c>
      <c r="C65">
        <v>1.9919999871831351E-8</v>
      </c>
      <c r="D65">
        <v>5</v>
      </c>
      <c r="E65">
        <v>62.847999572753906</v>
      </c>
      <c r="F65">
        <v>23.436000823974609</v>
      </c>
      <c r="G65">
        <v>0.22400000691413879</v>
      </c>
      <c r="H65">
        <v>9.0489997863769531</v>
      </c>
      <c r="I65">
        <v>4.499000072479248</v>
      </c>
      <c r="J65">
        <v>4.5000001788139343E-2</v>
      </c>
      <c r="K65">
        <v>-5.000000074505806E-2</v>
      </c>
      <c r="L65">
        <v>4.3000001460313797E-2</v>
      </c>
      <c r="M65">
        <v>100.09400177001953</v>
      </c>
      <c r="O65">
        <v>2.7792000770568848</v>
      </c>
      <c r="P65">
        <v>1.221500039100647</v>
      </c>
      <c r="Q65">
        <v>1.2600000016391277E-2</v>
      </c>
      <c r="R65">
        <v>0.77590000629425049</v>
      </c>
      <c r="S65">
        <v>0.21320000290870667</v>
      </c>
      <c r="T65">
        <v>1.7000000225380063E-3</v>
      </c>
      <c r="V65">
        <v>1.0999999940395355E-3</v>
      </c>
      <c r="W65">
        <v>8</v>
      </c>
      <c r="Y65" s="21">
        <v>5.0043001254089177</v>
      </c>
      <c r="Z65">
        <f t="shared" si="4"/>
        <v>1.002800009213388</v>
      </c>
      <c r="AA65" s="8">
        <f t="shared" si="5"/>
        <v>1.2578616252794881</v>
      </c>
      <c r="AB65" s="8">
        <f t="shared" si="6"/>
        <v>77.458320770000796</v>
      </c>
      <c r="AC65" s="8">
        <f t="shared" si="7"/>
        <v>21.283817604719712</v>
      </c>
    </row>
    <row r="66" spans="1:29" ht="16" x14ac:dyDescent="0.2">
      <c r="A66" t="s">
        <v>1245</v>
      </c>
      <c r="B66">
        <v>15</v>
      </c>
      <c r="C66">
        <v>1.9919999871831351E-8</v>
      </c>
      <c r="D66">
        <v>5</v>
      </c>
      <c r="E66">
        <v>62.775001525878906</v>
      </c>
      <c r="F66">
        <v>23.506999969482422</v>
      </c>
      <c r="G66">
        <v>0.2669999897480011</v>
      </c>
      <c r="H66">
        <v>8.8929996490478516</v>
      </c>
      <c r="I66">
        <v>4.5390000343322754</v>
      </c>
      <c r="J66">
        <v>3.2999999821186066E-2</v>
      </c>
      <c r="K66">
        <v>1.7999999225139618E-2</v>
      </c>
      <c r="L66">
        <v>3.0999999493360519E-2</v>
      </c>
      <c r="M66">
        <v>100.06300354003906</v>
      </c>
      <c r="O66">
        <v>2.7772998809814453</v>
      </c>
      <c r="P66">
        <v>1.2259000539779663</v>
      </c>
      <c r="Q66">
        <v>1.510000042617321E-2</v>
      </c>
      <c r="R66">
        <v>0.76289999485015869</v>
      </c>
      <c r="S66">
        <v>0.21520000696182251</v>
      </c>
      <c r="T66">
        <v>1.2000000569969416E-3</v>
      </c>
      <c r="U66">
        <v>3.0000001424923539E-4</v>
      </c>
      <c r="V66">
        <v>7.9999997979030013E-4</v>
      </c>
      <c r="W66">
        <v>8</v>
      </c>
      <c r="Y66" s="21">
        <v>4.9986999372486025</v>
      </c>
      <c r="Z66">
        <f t="shared" si="4"/>
        <v>0.99430000223219395</v>
      </c>
      <c r="AA66" s="8">
        <f t="shared" si="5"/>
        <v>1.5203383399260664</v>
      </c>
      <c r="AB66" s="8">
        <f t="shared" si="6"/>
        <v>76.812323110247718</v>
      </c>
      <c r="AC66" s="8">
        <f t="shared" si="7"/>
        <v>21.667338549826219</v>
      </c>
    </row>
    <row r="67" spans="1:29" ht="16" x14ac:dyDescent="0.2">
      <c r="A67" t="s">
        <v>1246</v>
      </c>
      <c r="B67">
        <v>15</v>
      </c>
      <c r="C67">
        <v>1.9919999871831351E-8</v>
      </c>
      <c r="D67">
        <v>5</v>
      </c>
      <c r="E67">
        <v>62.547000885009766</v>
      </c>
      <c r="F67">
        <v>23.295000076293945</v>
      </c>
      <c r="G67">
        <v>0.11800000071525574</v>
      </c>
      <c r="H67">
        <v>9.0159997940063477</v>
      </c>
      <c r="I67">
        <v>4.4079999923706055</v>
      </c>
      <c r="J67">
        <v>4.5000001788139343E-2</v>
      </c>
      <c r="K67">
        <v>2.500000037252903E-2</v>
      </c>
      <c r="L67">
        <v>2.8000000864267349E-2</v>
      </c>
      <c r="M67">
        <v>99.481986999511719</v>
      </c>
      <c r="O67">
        <v>2.7816998958587646</v>
      </c>
      <c r="P67">
        <v>1.2210999727249146</v>
      </c>
      <c r="Q67">
        <v>6.6999997943639755E-3</v>
      </c>
      <c r="R67">
        <v>0.77740001678466797</v>
      </c>
      <c r="S67">
        <v>0.20999999344348907</v>
      </c>
      <c r="T67">
        <v>1.7000000225380063E-3</v>
      </c>
      <c r="U67">
        <v>3.9999998989515007E-4</v>
      </c>
      <c r="V67">
        <v>6.99999975040555E-4</v>
      </c>
      <c r="W67">
        <v>8</v>
      </c>
      <c r="Y67" s="21">
        <v>4.9996998785936739</v>
      </c>
      <c r="Z67">
        <f t="shared" ref="Z67:Z98" si="8">SUM(Q67:S67)+U67+V67</f>
        <v>0.99520000998745672</v>
      </c>
      <c r="AA67" s="8">
        <f t="shared" ref="AA67:AA98" si="9">100*Q67/SUM($Q67:$S67)</f>
        <v>0.67397643363993021</v>
      </c>
      <c r="AB67" s="8">
        <f t="shared" ref="AB67:AB98" si="10">100*R67/SUM($Q67:$S67)</f>
        <v>78.201389090324653</v>
      </c>
      <c r="AC67" s="8">
        <f t="shared" ref="AC67:AC98" si="11">100*S67/SUM($Q67:$S67)</f>
        <v>21.124634476035425</v>
      </c>
    </row>
    <row r="68" spans="1:29" ht="16" x14ac:dyDescent="0.2">
      <c r="A68" t="s">
        <v>1247</v>
      </c>
      <c r="B68">
        <v>15</v>
      </c>
      <c r="C68">
        <v>1.9979999876795773E-8</v>
      </c>
      <c r="D68">
        <v>5</v>
      </c>
      <c r="E68">
        <v>61.393001556396484</v>
      </c>
      <c r="F68">
        <v>23.86400032043457</v>
      </c>
      <c r="G68">
        <v>0.13199999928474426</v>
      </c>
      <c r="H68">
        <v>8.5270004272460938</v>
      </c>
      <c r="I68">
        <v>5.1750001907348633</v>
      </c>
      <c r="J68">
        <v>8.5000000894069672E-2</v>
      </c>
      <c r="K68">
        <v>-1.0999999940395355E-2</v>
      </c>
      <c r="L68">
        <v>0.15999999642372131</v>
      </c>
      <c r="M68">
        <v>99.32501220703125</v>
      </c>
      <c r="O68">
        <v>2.7432999610900879</v>
      </c>
      <c r="P68">
        <v>1.2568999528884888</v>
      </c>
      <c r="Q68">
        <v>7.4999998323619366E-3</v>
      </c>
      <c r="R68">
        <v>0.73879998922348022</v>
      </c>
      <c r="S68">
        <v>0.24779999256134033</v>
      </c>
      <c r="T68">
        <v>3.1999999191612005E-3</v>
      </c>
      <c r="V68">
        <v>4.19999985024333E-3</v>
      </c>
      <c r="W68">
        <v>8</v>
      </c>
      <c r="Y68" s="21">
        <v>5.0014998953702161</v>
      </c>
      <c r="Z68">
        <f t="shared" si="8"/>
        <v>0.99829998146742582</v>
      </c>
      <c r="AA68" s="8">
        <f t="shared" si="9"/>
        <v>0.75445125953639824</v>
      </c>
      <c r="AB68" s="8">
        <f t="shared" si="10"/>
        <v>74.318479316498411</v>
      </c>
      <c r="AC68" s="8">
        <f t="shared" si="11"/>
        <v>24.927069423965197</v>
      </c>
    </row>
    <row r="69" spans="1:29" ht="16" x14ac:dyDescent="0.2">
      <c r="A69" t="s">
        <v>1248</v>
      </c>
      <c r="B69">
        <v>15</v>
      </c>
      <c r="C69">
        <v>1.9979999876795773E-8</v>
      </c>
      <c r="D69">
        <v>5</v>
      </c>
      <c r="E69">
        <v>61.724998474121094</v>
      </c>
      <c r="F69">
        <v>23.844999313354492</v>
      </c>
      <c r="G69">
        <v>0.15199999511241913</v>
      </c>
      <c r="H69">
        <v>8.7189998626708984</v>
      </c>
      <c r="I69">
        <v>5.0060000419616699</v>
      </c>
      <c r="J69">
        <v>8.2000002264976501E-2</v>
      </c>
      <c r="K69">
        <v>2.7000000700354576E-2</v>
      </c>
      <c r="L69">
        <v>0.18299999833106995</v>
      </c>
      <c r="M69">
        <v>99.738998413085938</v>
      </c>
      <c r="O69">
        <v>2.7478001117706299</v>
      </c>
      <c r="P69">
        <v>1.2511999607086182</v>
      </c>
      <c r="Q69">
        <v>8.6000002920627594E-3</v>
      </c>
      <c r="R69">
        <v>0.75260001420974731</v>
      </c>
      <c r="S69">
        <v>0.23880000412464142</v>
      </c>
      <c r="T69">
        <v>3.0000000260770321E-3</v>
      </c>
      <c r="U69">
        <v>5.0000002374872565E-4</v>
      </c>
      <c r="V69">
        <v>4.6999999321997166E-3</v>
      </c>
      <c r="W69">
        <v>8</v>
      </c>
      <c r="Y69" s="21">
        <v>5.007200091087725</v>
      </c>
      <c r="Z69">
        <f t="shared" si="8"/>
        <v>1.0052000185823999</v>
      </c>
      <c r="AA69" s="8">
        <f t="shared" si="9"/>
        <v>0.86000001318752739</v>
      </c>
      <c r="AB69" s="8">
        <f t="shared" si="10"/>
        <v>75.260000019147995</v>
      </c>
      <c r="AC69" s="8">
        <f t="shared" si="11"/>
        <v>23.879999967664482</v>
      </c>
    </row>
    <row r="70" spans="1:29" ht="16" x14ac:dyDescent="0.2">
      <c r="A70" t="s">
        <v>1249</v>
      </c>
      <c r="B70">
        <v>15</v>
      </c>
      <c r="C70">
        <v>1.9979999876795773E-8</v>
      </c>
      <c r="D70">
        <v>5</v>
      </c>
      <c r="E70">
        <v>61.659999847412109</v>
      </c>
      <c r="F70">
        <v>23.875</v>
      </c>
      <c r="G70">
        <v>0.14200000464916229</v>
      </c>
      <c r="H70">
        <v>8.5220003128051758</v>
      </c>
      <c r="I70">
        <v>5.0250000953674316</v>
      </c>
      <c r="J70">
        <v>5.7999998331069946E-2</v>
      </c>
      <c r="K70">
        <v>5.299999937415123E-2</v>
      </c>
      <c r="L70">
        <v>0.14499999582767487</v>
      </c>
      <c r="M70">
        <v>99.480003356933594</v>
      </c>
      <c r="O70">
        <v>2.7493000030517578</v>
      </c>
      <c r="P70">
        <v>1.2547999620437622</v>
      </c>
      <c r="Q70">
        <v>8.1000002101063728E-3</v>
      </c>
      <c r="R70">
        <v>0.73680001497268677</v>
      </c>
      <c r="S70">
        <v>0.24009999632835388</v>
      </c>
      <c r="T70">
        <v>2.199999988079071E-3</v>
      </c>
      <c r="U70">
        <v>8.9999998454004526E-4</v>
      </c>
      <c r="V70">
        <v>3.7000000011175871E-3</v>
      </c>
      <c r="W70">
        <v>8</v>
      </c>
      <c r="Y70" s="21">
        <v>4.9958999765804037</v>
      </c>
      <c r="Z70">
        <f t="shared" si="8"/>
        <v>0.98960001149680465</v>
      </c>
      <c r="AA70" s="8">
        <f t="shared" si="9"/>
        <v>0.82233503710113476</v>
      </c>
      <c r="AB70" s="8">
        <f t="shared" si="10"/>
        <v>74.802031102752792</v>
      </c>
      <c r="AC70" s="8">
        <f t="shared" si="11"/>
        <v>24.375633860146074</v>
      </c>
    </row>
    <row r="71" spans="1:29" ht="16" x14ac:dyDescent="0.2">
      <c r="A71" t="s">
        <v>1250</v>
      </c>
      <c r="B71">
        <v>15</v>
      </c>
      <c r="C71">
        <v>1.9990000765801597E-8</v>
      </c>
      <c r="D71">
        <v>5</v>
      </c>
      <c r="E71">
        <v>61.655998229980469</v>
      </c>
      <c r="F71">
        <v>23.700000762939453</v>
      </c>
      <c r="G71">
        <v>0.14200000464916229</v>
      </c>
      <c r="H71">
        <v>8.4940004348754883</v>
      </c>
      <c r="I71">
        <v>4.9159998893737793</v>
      </c>
      <c r="J71">
        <v>5.7999998331069946E-2</v>
      </c>
      <c r="K71">
        <v>-3.4000001847743988E-2</v>
      </c>
      <c r="L71">
        <v>0.13099999725818634</v>
      </c>
      <c r="M71">
        <v>99.063003540039062</v>
      </c>
      <c r="O71">
        <v>2.7567999362945557</v>
      </c>
      <c r="P71">
        <v>1.2490999698638916</v>
      </c>
      <c r="Q71">
        <v>8.1000002101063728E-3</v>
      </c>
      <c r="R71">
        <v>0.73640000820159912</v>
      </c>
      <c r="S71">
        <v>0.23549999296665192</v>
      </c>
      <c r="T71">
        <v>2.199999988079071E-3</v>
      </c>
      <c r="V71">
        <v>3.4000000450760126E-3</v>
      </c>
      <c r="W71">
        <v>8</v>
      </c>
      <c r="Y71" s="21">
        <v>4.9908999075414613</v>
      </c>
      <c r="Z71">
        <f t="shared" si="8"/>
        <v>0.98340000142343342</v>
      </c>
      <c r="AA71" s="8">
        <f t="shared" si="9"/>
        <v>0.82653063252181902</v>
      </c>
      <c r="AB71" s="8">
        <f t="shared" si="10"/>
        <v>75.142857874067545</v>
      </c>
      <c r="AC71" s="8">
        <f t="shared" si="11"/>
        <v>24.030611493410632</v>
      </c>
    </row>
    <row r="72" spans="1:29" ht="16" x14ac:dyDescent="0.2">
      <c r="A72" t="s">
        <v>1251</v>
      </c>
      <c r="B72">
        <v>15</v>
      </c>
      <c r="C72">
        <v>1.9990000765801597E-8</v>
      </c>
      <c r="D72">
        <v>5</v>
      </c>
      <c r="E72">
        <v>61.5989990234375</v>
      </c>
      <c r="F72">
        <v>23.767999649047852</v>
      </c>
      <c r="G72">
        <v>0.12999999523162842</v>
      </c>
      <c r="H72">
        <v>8.5229997634887695</v>
      </c>
      <c r="I72">
        <v>4.8880000114440918</v>
      </c>
      <c r="J72">
        <v>0.10899999737739563</v>
      </c>
      <c r="K72">
        <v>7.9000003635883331E-2</v>
      </c>
      <c r="L72">
        <v>0.17800000309944153</v>
      </c>
      <c r="M72">
        <v>99.274002075195312</v>
      </c>
      <c r="O72">
        <v>2.7525999546051025</v>
      </c>
      <c r="P72">
        <v>1.2518999576568604</v>
      </c>
      <c r="Q72">
        <v>7.4000000022351742E-3</v>
      </c>
      <c r="R72">
        <v>0.73849999904632568</v>
      </c>
      <c r="S72">
        <v>0.23399999737739563</v>
      </c>
      <c r="T72">
        <v>4.1000000201165676E-3</v>
      </c>
      <c r="U72">
        <v>1.39999995008111E-3</v>
      </c>
      <c r="V72">
        <v>4.6000001020729542E-3</v>
      </c>
      <c r="W72">
        <v>8</v>
      </c>
      <c r="Y72" s="21">
        <v>4.99449990876019</v>
      </c>
      <c r="Z72">
        <f t="shared" si="8"/>
        <v>0.98589999647811055</v>
      </c>
      <c r="AA72" s="8">
        <f t="shared" si="9"/>
        <v>0.7551791028906627</v>
      </c>
      <c r="AB72" s="8">
        <f t="shared" si="10"/>
        <v>75.364833323798109</v>
      </c>
      <c r="AC72" s="8">
        <f t="shared" si="11"/>
        <v>23.879987573311233</v>
      </c>
    </row>
    <row r="73" spans="1:29" ht="16" x14ac:dyDescent="0.2">
      <c r="A73" t="s">
        <v>1252</v>
      </c>
      <c r="B73">
        <v>15</v>
      </c>
      <c r="C73">
        <v>1.9990000765801597E-8</v>
      </c>
      <c r="D73">
        <v>5</v>
      </c>
      <c r="E73">
        <v>61.597999572753906</v>
      </c>
      <c r="F73">
        <v>23.615999221801758</v>
      </c>
      <c r="G73">
        <v>0.14599999785423279</v>
      </c>
      <c r="H73">
        <v>8.449000358581543</v>
      </c>
      <c r="I73">
        <v>4.934999942779541</v>
      </c>
      <c r="J73">
        <v>7.1000002324581146E-2</v>
      </c>
      <c r="K73">
        <v>2.3000000044703484E-2</v>
      </c>
      <c r="L73">
        <v>0.11500000208616257</v>
      </c>
      <c r="M73">
        <v>98.9530029296875</v>
      </c>
      <c r="O73">
        <v>2.75819993019104</v>
      </c>
      <c r="P73">
        <v>1.2465000152587891</v>
      </c>
      <c r="Q73">
        <v>8.2999998703598976E-3</v>
      </c>
      <c r="R73">
        <v>0.73350000381469727</v>
      </c>
      <c r="S73">
        <v>0.23680000007152557</v>
      </c>
      <c r="T73">
        <v>2.7000000700354576E-3</v>
      </c>
      <c r="U73">
        <v>3.9999998989515007E-4</v>
      </c>
      <c r="V73">
        <v>3.0000000260770321E-3</v>
      </c>
      <c r="W73">
        <v>8</v>
      </c>
      <c r="Y73" s="21">
        <v>4.9893999492924195</v>
      </c>
      <c r="Z73">
        <f t="shared" si="8"/>
        <v>0.98200000377255492</v>
      </c>
      <c r="AA73" s="8">
        <f t="shared" si="9"/>
        <v>0.84815040246254103</v>
      </c>
      <c r="AB73" s="8">
        <f t="shared" si="10"/>
        <v>74.954016043223746</v>
      </c>
      <c r="AC73" s="8">
        <f t="shared" si="11"/>
        <v>24.197833554313707</v>
      </c>
    </row>
    <row r="74" spans="1:29" ht="16" x14ac:dyDescent="0.2">
      <c r="A74" t="s">
        <v>1253</v>
      </c>
      <c r="B74">
        <v>15</v>
      </c>
      <c r="C74">
        <v>1.9979999876795773E-8</v>
      </c>
      <c r="D74">
        <v>5</v>
      </c>
      <c r="E74">
        <v>61.749000549316406</v>
      </c>
      <c r="F74">
        <v>23.972999572753906</v>
      </c>
      <c r="G74">
        <v>0.17100000381469727</v>
      </c>
      <c r="H74">
        <v>8.5830001831054688</v>
      </c>
      <c r="I74">
        <v>5.1020002365112305</v>
      </c>
      <c r="J74">
        <v>7.5000002980232239E-2</v>
      </c>
      <c r="K74">
        <v>1.7999999225139618E-2</v>
      </c>
      <c r="L74">
        <v>0.15399999916553497</v>
      </c>
      <c r="M74">
        <v>99.824996948242188</v>
      </c>
      <c r="O74">
        <v>2.7453000545501709</v>
      </c>
      <c r="P74">
        <v>1.2562999725341797</v>
      </c>
      <c r="Q74">
        <v>9.7000002861022949E-3</v>
      </c>
      <c r="R74">
        <v>0.73989999294281006</v>
      </c>
      <c r="S74">
        <v>0.24300000071525574</v>
      </c>
      <c r="T74">
        <v>2.79999990016222E-3</v>
      </c>
      <c r="U74">
        <v>3.0000001424923539E-4</v>
      </c>
      <c r="V74">
        <v>4.0000001899898052E-3</v>
      </c>
      <c r="W74">
        <v>8</v>
      </c>
      <c r="Y74" s="21">
        <v>5.0013000211329199</v>
      </c>
      <c r="Z74">
        <f t="shared" si="8"/>
        <v>0.99689999414840713</v>
      </c>
      <c r="AA74" s="8">
        <f t="shared" si="9"/>
        <v>0.97723154798325562</v>
      </c>
      <c r="AB74" s="8">
        <f t="shared" si="10"/>
        <v>74.541607642245069</v>
      </c>
      <c r="AC74" s="8">
        <f t="shared" si="11"/>
        <v>24.48116080977168</v>
      </c>
    </row>
    <row r="75" spans="1:29" ht="16" x14ac:dyDescent="0.2">
      <c r="A75" t="s">
        <v>1254</v>
      </c>
      <c r="B75">
        <v>15</v>
      </c>
      <c r="C75">
        <v>1.9979999876795773E-8</v>
      </c>
      <c r="D75">
        <v>5</v>
      </c>
      <c r="E75">
        <v>62.070999145507812</v>
      </c>
      <c r="F75">
        <v>23.850000381469727</v>
      </c>
      <c r="G75">
        <v>0.13500000536441803</v>
      </c>
      <c r="H75">
        <v>8.5229997634887695</v>
      </c>
      <c r="I75">
        <v>4.9889998435974121</v>
      </c>
      <c r="J75">
        <v>7.0000000298023224E-2</v>
      </c>
      <c r="K75">
        <v>-2.9999999329447746E-2</v>
      </c>
      <c r="L75">
        <v>0.15800000727176666</v>
      </c>
      <c r="M75">
        <v>99.765998840332031</v>
      </c>
      <c r="O75">
        <v>2.7565000057220459</v>
      </c>
      <c r="P75">
        <v>1.2483999729156494</v>
      </c>
      <c r="Q75">
        <v>7.6999999582767487E-3</v>
      </c>
      <c r="R75">
        <v>0.73390001058578491</v>
      </c>
      <c r="S75">
        <v>0.23739999532699585</v>
      </c>
      <c r="T75">
        <v>2.6000000070780516E-3</v>
      </c>
      <c r="V75">
        <v>4.1000000201165676E-3</v>
      </c>
      <c r="W75">
        <v>8</v>
      </c>
      <c r="Y75" s="21">
        <v>4.9900999845121987</v>
      </c>
      <c r="Z75">
        <f t="shared" si="8"/>
        <v>0.98310000589117408</v>
      </c>
      <c r="AA75" s="8">
        <f t="shared" si="9"/>
        <v>0.78651684495402374</v>
      </c>
      <c r="AB75" s="8">
        <f t="shared" si="10"/>
        <v>74.964249865637456</v>
      </c>
      <c r="AC75" s="8">
        <f t="shared" si="11"/>
        <v>24.249233289408522</v>
      </c>
    </row>
    <row r="76" spans="1:29" ht="16" x14ac:dyDescent="0.2">
      <c r="A76" t="s">
        <v>1255</v>
      </c>
      <c r="B76">
        <v>15</v>
      </c>
      <c r="C76">
        <v>1.9979999876795773E-8</v>
      </c>
      <c r="D76">
        <v>5</v>
      </c>
      <c r="E76">
        <v>63.375</v>
      </c>
      <c r="F76">
        <v>23.47599983215332</v>
      </c>
      <c r="G76">
        <v>0.28400000929832458</v>
      </c>
      <c r="H76">
        <v>9.0159997940063477</v>
      </c>
      <c r="I76">
        <v>4.5219998359680176</v>
      </c>
      <c r="J76">
        <v>6.5999999642372131E-2</v>
      </c>
      <c r="K76">
        <v>5.299999937415123E-2</v>
      </c>
      <c r="L76">
        <v>4.6000000089406967E-2</v>
      </c>
      <c r="M76">
        <v>100.83799743652344</v>
      </c>
      <c r="O76">
        <v>2.7837998867034912</v>
      </c>
      <c r="P76">
        <v>1.2154999971389771</v>
      </c>
      <c r="Q76">
        <v>1.5900000929832458E-2</v>
      </c>
      <c r="R76">
        <v>0.76789999008178711</v>
      </c>
      <c r="S76">
        <v>0.21279999613761902</v>
      </c>
      <c r="T76">
        <v>2.4000001139938831E-3</v>
      </c>
      <c r="U76">
        <v>8.9999998454004526E-4</v>
      </c>
      <c r="V76">
        <v>1.2000000569969416E-3</v>
      </c>
      <c r="W76">
        <v>8</v>
      </c>
      <c r="Y76" s="21">
        <v>5.0003998711472377</v>
      </c>
      <c r="Z76">
        <f t="shared" si="8"/>
        <v>0.99869998719077557</v>
      </c>
      <c r="AA76" s="8">
        <f t="shared" si="9"/>
        <v>1.5954245569793961</v>
      </c>
      <c r="AB76" s="8">
        <f t="shared" si="10"/>
        <v>77.051976719200567</v>
      </c>
      <c r="AC76" s="8">
        <f t="shared" si="11"/>
        <v>21.352598723820041</v>
      </c>
    </row>
    <row r="77" spans="1:29" ht="16" x14ac:dyDescent="0.2">
      <c r="A77" t="s">
        <v>1256</v>
      </c>
      <c r="B77">
        <v>15</v>
      </c>
      <c r="C77">
        <v>1.9979999876795773E-8</v>
      </c>
      <c r="D77">
        <v>5</v>
      </c>
      <c r="E77">
        <v>63.507999420166016</v>
      </c>
      <c r="F77">
        <v>22.919000625610352</v>
      </c>
      <c r="G77">
        <v>0.13699999451637268</v>
      </c>
      <c r="H77">
        <v>9.1619997024536133</v>
      </c>
      <c r="I77">
        <v>3.9779999256134033</v>
      </c>
      <c r="J77">
        <v>4.8999998718500137E-2</v>
      </c>
      <c r="K77">
        <v>1.6000000759959221E-2</v>
      </c>
      <c r="L77">
        <v>0.19599999487400055</v>
      </c>
      <c r="M77">
        <v>99.964996337890625</v>
      </c>
      <c r="O77">
        <v>2.8080000877380371</v>
      </c>
      <c r="P77">
        <v>1.1944999694824219</v>
      </c>
      <c r="Q77">
        <v>7.6999999582767487E-3</v>
      </c>
      <c r="R77">
        <v>0.78549998998641968</v>
      </c>
      <c r="S77">
        <v>0.18850000202655792</v>
      </c>
      <c r="T77">
        <v>1.7999999690800905E-3</v>
      </c>
      <c r="U77">
        <v>3.0000001424923539E-4</v>
      </c>
      <c r="V77">
        <v>4.999999888241291E-3</v>
      </c>
      <c r="W77">
        <v>8</v>
      </c>
      <c r="Y77" s="21">
        <v>4.991300049063284</v>
      </c>
      <c r="Z77">
        <f t="shared" si="8"/>
        <v>0.98699999187374488</v>
      </c>
      <c r="AA77" s="8">
        <f t="shared" si="9"/>
        <v>0.78435367436594783</v>
      </c>
      <c r="AB77" s="8">
        <f t="shared" si="10"/>
        <v>80.014260610223204</v>
      </c>
      <c r="AC77" s="8">
        <f t="shared" si="11"/>
        <v>19.201385715410854</v>
      </c>
    </row>
    <row r="78" spans="1:29" ht="16" x14ac:dyDescent="0.2">
      <c r="A78" t="s">
        <v>1257</v>
      </c>
      <c r="B78">
        <v>15</v>
      </c>
      <c r="C78">
        <v>1.9979999876795773E-8</v>
      </c>
      <c r="D78">
        <v>5</v>
      </c>
      <c r="E78">
        <v>62.358001708984375</v>
      </c>
      <c r="F78">
        <v>23.601999282836914</v>
      </c>
      <c r="G78">
        <v>0.13600000739097595</v>
      </c>
      <c r="H78">
        <v>8.8000001907348633</v>
      </c>
      <c r="I78">
        <v>4.7249999046325684</v>
      </c>
      <c r="J78">
        <v>5.6000001728534698E-2</v>
      </c>
      <c r="K78">
        <v>4.8000000417232513E-2</v>
      </c>
      <c r="L78">
        <v>0.1379999965429306</v>
      </c>
      <c r="M78">
        <v>99.863006591796875</v>
      </c>
      <c r="O78">
        <v>2.7672998905181885</v>
      </c>
      <c r="P78">
        <v>1.2345000505447388</v>
      </c>
      <c r="Q78">
        <v>7.6999999582767487E-3</v>
      </c>
      <c r="R78">
        <v>0.75720000267028809</v>
      </c>
      <c r="S78">
        <v>0.22470000386238098</v>
      </c>
      <c r="T78">
        <v>2.099999925121665E-3</v>
      </c>
      <c r="U78">
        <v>7.9999997979030013E-4</v>
      </c>
      <c r="V78">
        <v>3.599999938160181E-3</v>
      </c>
      <c r="W78">
        <v>8</v>
      </c>
      <c r="Y78" s="21">
        <v>4.9978999473969452</v>
      </c>
      <c r="Z78">
        <f t="shared" si="8"/>
        <v>0.9940000064088963</v>
      </c>
      <c r="AA78" s="8">
        <f t="shared" si="9"/>
        <v>0.77809214912805258</v>
      </c>
      <c r="AB78" s="8">
        <f t="shared" si="10"/>
        <v>76.515763712984167</v>
      </c>
      <c r="AC78" s="8">
        <f t="shared" si="11"/>
        <v>22.70614413788778</v>
      </c>
    </row>
    <row r="79" spans="1:29" ht="16" x14ac:dyDescent="0.2">
      <c r="A79" t="s">
        <v>1258</v>
      </c>
      <c r="B79">
        <v>15</v>
      </c>
      <c r="C79">
        <v>1.9979999876795773E-8</v>
      </c>
      <c r="D79">
        <v>5</v>
      </c>
      <c r="E79">
        <v>62.498001098632812</v>
      </c>
      <c r="F79">
        <v>23.913000106811523</v>
      </c>
      <c r="G79">
        <v>0.11599999666213989</v>
      </c>
      <c r="H79">
        <v>9.069000244140625</v>
      </c>
      <c r="I79">
        <v>4.7290000915527344</v>
      </c>
      <c r="J79">
        <v>1.4999999664723873E-2</v>
      </c>
      <c r="K79">
        <v>-1.4999999664723873E-2</v>
      </c>
      <c r="L79">
        <v>0.18400000035762787</v>
      </c>
      <c r="M79">
        <v>100.50900268554688</v>
      </c>
      <c r="O79">
        <v>2.7574000358581543</v>
      </c>
      <c r="P79">
        <v>1.2436000108718872</v>
      </c>
      <c r="Q79">
        <v>6.5999999642372131E-3</v>
      </c>
      <c r="R79">
        <v>0.77590000629425049</v>
      </c>
      <c r="S79">
        <v>0.22349999845027924</v>
      </c>
      <c r="T79">
        <v>6.0000002849847078E-4</v>
      </c>
      <c r="V79">
        <v>4.6999999321997166E-3</v>
      </c>
      <c r="W79">
        <v>8</v>
      </c>
      <c r="Y79" s="21">
        <v>5.0120000513852574</v>
      </c>
      <c r="Z79">
        <f t="shared" si="8"/>
        <v>1.0107000046409667</v>
      </c>
      <c r="AA79" s="8">
        <f t="shared" si="9"/>
        <v>0.65606361166448379</v>
      </c>
      <c r="AB79" s="8">
        <f t="shared" si="10"/>
        <v>77.12723684517978</v>
      </c>
      <c r="AC79" s="8">
        <f t="shared" si="11"/>
        <v>22.21669954315573</v>
      </c>
    </row>
    <row r="80" spans="1:29" ht="16" x14ac:dyDescent="0.2">
      <c r="A80" t="s">
        <v>1259</v>
      </c>
      <c r="B80">
        <v>15</v>
      </c>
      <c r="C80">
        <v>1.9979999876795773E-8</v>
      </c>
      <c r="D80">
        <v>5</v>
      </c>
      <c r="E80">
        <v>62.297000885009766</v>
      </c>
      <c r="F80">
        <v>23.530000686645508</v>
      </c>
      <c r="G80">
        <v>0.13400000333786011</v>
      </c>
      <c r="H80">
        <v>8.9820003509521484</v>
      </c>
      <c r="I80">
        <v>4.6690001487731934</v>
      </c>
      <c r="J80">
        <v>7.4000000953674316E-2</v>
      </c>
      <c r="K80">
        <v>-2.199999988079071E-2</v>
      </c>
      <c r="L80">
        <v>0.17399999499320984</v>
      </c>
      <c r="M80">
        <v>99.8380126953125</v>
      </c>
      <c r="O80">
        <v>2.7664999961853027</v>
      </c>
      <c r="P80">
        <v>1.2316999435424805</v>
      </c>
      <c r="Q80">
        <v>7.6000001281499863E-3</v>
      </c>
      <c r="R80">
        <v>0.77340000867843628</v>
      </c>
      <c r="S80">
        <v>0.22220000624656677</v>
      </c>
      <c r="T80">
        <v>2.79999990016222E-3</v>
      </c>
      <c r="V80">
        <v>4.4999998062849045E-3</v>
      </c>
      <c r="W80">
        <v>8</v>
      </c>
      <c r="Y80" s="21">
        <v>5.0082999544974882</v>
      </c>
      <c r="Z80">
        <f t="shared" si="8"/>
        <v>1.0077000148594379</v>
      </c>
      <c r="AA80" s="8">
        <f t="shared" si="9"/>
        <v>0.7575757589823513</v>
      </c>
      <c r="AB80" s="8">
        <f t="shared" si="10"/>
        <v>77.093301143686574</v>
      </c>
      <c r="AC80" s="8">
        <f t="shared" si="11"/>
        <v>22.149123097331078</v>
      </c>
    </row>
    <row r="81" spans="1:29" ht="16" x14ac:dyDescent="0.2">
      <c r="A81" t="s">
        <v>1260</v>
      </c>
      <c r="B81">
        <v>15</v>
      </c>
      <c r="C81">
        <v>1.9979999876795773E-8</v>
      </c>
      <c r="D81">
        <v>5</v>
      </c>
      <c r="E81">
        <v>62.028999328613281</v>
      </c>
      <c r="F81">
        <v>23.629999160766602</v>
      </c>
      <c r="G81">
        <v>0.14699999988079071</v>
      </c>
      <c r="H81">
        <v>8.7639999389648438</v>
      </c>
      <c r="I81">
        <v>4.749000072479248</v>
      </c>
      <c r="J81">
        <v>7.1999996900558472E-2</v>
      </c>
      <c r="K81">
        <v>6.0000000521540642E-3</v>
      </c>
      <c r="L81">
        <v>0.19300000369548798</v>
      </c>
      <c r="M81">
        <v>99.589996337890625</v>
      </c>
      <c r="O81">
        <v>2.7616000175476074</v>
      </c>
      <c r="P81">
        <v>1.2400000095367432</v>
      </c>
      <c r="Q81">
        <v>8.39999970048666E-3</v>
      </c>
      <c r="R81">
        <v>0.756600022315979</v>
      </c>
      <c r="S81">
        <v>0.22660000622272491</v>
      </c>
      <c r="T81">
        <v>2.7000000700354576E-3</v>
      </c>
      <c r="U81">
        <v>9.9999997473787516E-5</v>
      </c>
      <c r="V81">
        <v>4.999999888241291E-3</v>
      </c>
      <c r="W81">
        <v>8</v>
      </c>
      <c r="Y81" s="21">
        <v>5.0010000552792917</v>
      </c>
      <c r="Z81">
        <f t="shared" si="8"/>
        <v>0.99670002812490566</v>
      </c>
      <c r="AA81" s="8">
        <f t="shared" si="9"/>
        <v>0.84711571815934228</v>
      </c>
      <c r="AB81" s="8">
        <f t="shared" si="10"/>
        <v>76.300927871038184</v>
      </c>
      <c r="AC81" s="8">
        <f t="shared" si="11"/>
        <v>22.85195641080248</v>
      </c>
    </row>
    <row r="82" spans="1:29" ht="16" x14ac:dyDescent="0.2">
      <c r="A82" t="s">
        <v>1261</v>
      </c>
      <c r="B82">
        <v>15</v>
      </c>
      <c r="C82">
        <v>1.9979999876795773E-8</v>
      </c>
      <c r="D82">
        <v>5</v>
      </c>
      <c r="E82">
        <v>62.074001312255859</v>
      </c>
      <c r="F82">
        <v>23.520999908447266</v>
      </c>
      <c r="G82">
        <v>0.15999999642372131</v>
      </c>
      <c r="H82">
        <v>8.6049995422363281</v>
      </c>
      <c r="I82">
        <v>4.6719999313354492</v>
      </c>
      <c r="J82">
        <v>4.3999999761581421E-2</v>
      </c>
      <c r="K82">
        <v>1.8999999389052391E-2</v>
      </c>
      <c r="L82">
        <v>0.20999999344348907</v>
      </c>
      <c r="M82">
        <v>99.305000305175781</v>
      </c>
      <c r="O82">
        <v>2.7688000202178955</v>
      </c>
      <c r="P82">
        <v>1.2366000413894653</v>
      </c>
      <c r="Q82">
        <v>9.100000374019146E-3</v>
      </c>
      <c r="R82">
        <v>0.74430000782012939</v>
      </c>
      <c r="S82">
        <v>0.22329999506473541</v>
      </c>
      <c r="T82">
        <v>1.5999999595806003E-3</v>
      </c>
      <c r="U82">
        <v>3.0000001424923539E-4</v>
      </c>
      <c r="V82">
        <v>5.4000001400709152E-3</v>
      </c>
      <c r="W82">
        <v>8</v>
      </c>
      <c r="Y82" s="21">
        <v>4.9894000649801455</v>
      </c>
      <c r="Z82">
        <f t="shared" si="8"/>
        <v>0.9824000034132041</v>
      </c>
      <c r="AA82" s="8">
        <f t="shared" si="9"/>
        <v>0.93170885058419528</v>
      </c>
      <c r="AB82" s="8">
        <f t="shared" si="10"/>
        <v>76.205590799291244</v>
      </c>
      <c r="AC82" s="8">
        <f t="shared" si="11"/>
        <v>22.862700350124555</v>
      </c>
    </row>
    <row r="83" spans="1:29" ht="16" x14ac:dyDescent="0.2">
      <c r="A83" t="s">
        <v>1262</v>
      </c>
      <c r="B83">
        <v>15</v>
      </c>
      <c r="C83">
        <v>1.9979999876795773E-8</v>
      </c>
      <c r="D83">
        <v>5</v>
      </c>
      <c r="E83">
        <v>62.194999694824219</v>
      </c>
      <c r="F83">
        <v>23.634000778198242</v>
      </c>
      <c r="G83">
        <v>0.13099999725818634</v>
      </c>
      <c r="H83">
        <v>8.6359996795654297</v>
      </c>
      <c r="I83">
        <v>4.7230000495910645</v>
      </c>
      <c r="J83">
        <v>6.3000001013278961E-2</v>
      </c>
      <c r="K83">
        <v>2.0000000949949026E-3</v>
      </c>
      <c r="L83">
        <v>0.2070000022649765</v>
      </c>
      <c r="M83">
        <v>99.59100341796875</v>
      </c>
      <c r="O83">
        <v>2.7662999629974365</v>
      </c>
      <c r="P83">
        <v>1.2389999628067017</v>
      </c>
      <c r="Q83">
        <v>7.4000000022351742E-3</v>
      </c>
      <c r="R83">
        <v>0.74479997158050537</v>
      </c>
      <c r="S83">
        <v>0.22509999573230743</v>
      </c>
      <c r="T83">
        <v>2.3000000510364771E-3</v>
      </c>
      <c r="U83">
        <v>0</v>
      </c>
      <c r="V83">
        <v>5.2999998442828655E-3</v>
      </c>
      <c r="W83">
        <v>8</v>
      </c>
      <c r="Y83" s="21">
        <v>4.9901998930145055</v>
      </c>
      <c r="Z83">
        <f t="shared" si="8"/>
        <v>0.98259996715933084</v>
      </c>
      <c r="AA83" s="8">
        <f t="shared" si="9"/>
        <v>0.7571881970451011</v>
      </c>
      <c r="AB83" s="8">
        <f t="shared" si="10"/>
        <v>76.209965874316609</v>
      </c>
      <c r="AC83" s="8">
        <f t="shared" si="11"/>
        <v>23.032845928638295</v>
      </c>
    </row>
    <row r="84" spans="1:29" ht="16" x14ac:dyDescent="0.2">
      <c r="A84" t="s">
        <v>1263</v>
      </c>
      <c r="B84">
        <v>15</v>
      </c>
      <c r="C84">
        <v>1.9979999876795773E-8</v>
      </c>
      <c r="D84">
        <v>5</v>
      </c>
      <c r="E84">
        <v>62.527000427246094</v>
      </c>
      <c r="F84">
        <v>23.599000930786133</v>
      </c>
      <c r="G84">
        <v>0.19699999690055847</v>
      </c>
      <c r="H84">
        <v>8.7539997100830078</v>
      </c>
      <c r="I84">
        <v>4.6810002326965332</v>
      </c>
      <c r="J84">
        <v>7.8000001609325409E-2</v>
      </c>
      <c r="K84">
        <v>9.9999997764825821E-3</v>
      </c>
      <c r="L84">
        <v>0.18299999833106995</v>
      </c>
      <c r="M84">
        <v>100.02899932861328</v>
      </c>
      <c r="O84">
        <v>2.7699999809265137</v>
      </c>
      <c r="P84">
        <v>1.2323000431060791</v>
      </c>
      <c r="Q84">
        <v>1.119999960064888E-2</v>
      </c>
      <c r="R84">
        <v>0.75199997425079346</v>
      </c>
      <c r="S84">
        <v>0.22220000624656677</v>
      </c>
      <c r="T84">
        <v>2.899999963119626E-3</v>
      </c>
      <c r="U84">
        <v>1.9999999494757503E-4</v>
      </c>
      <c r="V84">
        <v>4.6999999321997166E-3</v>
      </c>
      <c r="W84">
        <v>8</v>
      </c>
      <c r="Y84" s="21">
        <v>4.9955000040208688</v>
      </c>
      <c r="Z84">
        <f t="shared" si="8"/>
        <v>0.9902999800251564</v>
      </c>
      <c r="AA84" s="8">
        <f t="shared" si="9"/>
        <v>1.1365942588648028</v>
      </c>
      <c r="AB84" s="8">
        <f t="shared" si="10"/>
        <v>76.314186060364904</v>
      </c>
      <c r="AC84" s="8">
        <f t="shared" si="11"/>
        <v>22.549219680770289</v>
      </c>
    </row>
    <row r="85" spans="1:29" ht="16" x14ac:dyDescent="0.2">
      <c r="A85" t="s">
        <v>1264</v>
      </c>
      <c r="B85">
        <v>15</v>
      </c>
      <c r="C85">
        <v>1.9990000765801597E-8</v>
      </c>
      <c r="D85">
        <v>5</v>
      </c>
      <c r="E85">
        <v>61.136001586914062</v>
      </c>
      <c r="F85">
        <v>24.375</v>
      </c>
      <c r="G85">
        <v>0.27700001001358032</v>
      </c>
      <c r="H85">
        <v>8.2040004730224609</v>
      </c>
      <c r="I85">
        <v>5.4569997787475586</v>
      </c>
      <c r="J85">
        <v>5.4000001400709152E-2</v>
      </c>
      <c r="K85">
        <v>5.6000001728534698E-2</v>
      </c>
      <c r="L85">
        <v>0.19799999892711639</v>
      </c>
      <c r="M85">
        <v>99.757003784179688</v>
      </c>
      <c r="O85">
        <v>2.7242999076843262</v>
      </c>
      <c r="P85">
        <v>1.2803000211715698</v>
      </c>
      <c r="Q85">
        <v>1.5799999237060547E-2</v>
      </c>
      <c r="R85">
        <v>0.70889997482299805</v>
      </c>
      <c r="S85">
        <v>0.26060000061988831</v>
      </c>
      <c r="T85">
        <v>2.0000000949949026E-3</v>
      </c>
      <c r="U85">
        <v>1.0000000474974513E-3</v>
      </c>
      <c r="V85">
        <v>5.1000001840293407E-3</v>
      </c>
      <c r="W85">
        <v>8</v>
      </c>
      <c r="Y85" s="21">
        <v>4.9979999038623646</v>
      </c>
      <c r="Z85">
        <f t="shared" si="8"/>
        <v>0.99139997491147369</v>
      </c>
      <c r="AA85" s="8">
        <f t="shared" si="9"/>
        <v>1.6035724797610829</v>
      </c>
      <c r="AB85" s="8">
        <f t="shared" si="10"/>
        <v>71.94762945703603</v>
      </c>
      <c r="AC85" s="8">
        <f t="shared" si="11"/>
        <v>26.448798063202883</v>
      </c>
    </row>
    <row r="86" spans="1:29" ht="16" x14ac:dyDescent="0.2">
      <c r="A86" t="s">
        <v>1265</v>
      </c>
      <c r="B86">
        <v>15</v>
      </c>
      <c r="C86">
        <v>1.9990000765801597E-8</v>
      </c>
      <c r="D86">
        <v>5</v>
      </c>
      <c r="E86">
        <v>60.25</v>
      </c>
      <c r="F86">
        <v>24.51099967956543</v>
      </c>
      <c r="G86">
        <v>0.31299999356269836</v>
      </c>
      <c r="H86">
        <v>7.9759998321533203</v>
      </c>
      <c r="I86">
        <v>5.7290000915527344</v>
      </c>
      <c r="J86">
        <v>6.4999997615814209E-2</v>
      </c>
      <c r="K86">
        <v>-1.4000000432133675E-2</v>
      </c>
      <c r="L86">
        <v>0.16899999976158142</v>
      </c>
      <c r="M86">
        <v>98.999000549316406</v>
      </c>
      <c r="O86">
        <v>2.7070000171661377</v>
      </c>
      <c r="P86">
        <v>1.2980999946594238</v>
      </c>
      <c r="Q86">
        <v>1.7899999395012856E-2</v>
      </c>
      <c r="R86">
        <v>0.69489997625350952</v>
      </c>
      <c r="S86">
        <v>0.27579998970031738</v>
      </c>
      <c r="T86">
        <v>2.4999999441206455E-3</v>
      </c>
      <c r="V86">
        <v>4.3999999761581421E-3</v>
      </c>
      <c r="W86">
        <v>8</v>
      </c>
      <c r="Y86" s="21">
        <v>5.0003999770997325</v>
      </c>
      <c r="Z86">
        <f t="shared" si="8"/>
        <v>0.9929999653249979</v>
      </c>
      <c r="AA86" s="8">
        <f t="shared" si="9"/>
        <v>1.810641313212733</v>
      </c>
      <c r="AB86" s="8">
        <f t="shared" si="10"/>
        <v>70.291321121815486</v>
      </c>
      <c r="AC86" s="8">
        <f t="shared" si="11"/>
        <v>27.898037564971787</v>
      </c>
    </row>
    <row r="87" spans="1:29" ht="16" x14ac:dyDescent="0.2">
      <c r="A87" t="s">
        <v>1266</v>
      </c>
      <c r="B87">
        <v>15</v>
      </c>
      <c r="C87">
        <v>1.9990000765801597E-8</v>
      </c>
      <c r="D87">
        <v>5</v>
      </c>
      <c r="E87">
        <v>59.716999053955078</v>
      </c>
      <c r="F87">
        <v>25.099000930786133</v>
      </c>
      <c r="G87">
        <v>0.32699999213218689</v>
      </c>
      <c r="H87">
        <v>7.6669998168945312</v>
      </c>
      <c r="I87">
        <v>6.4140000343322754</v>
      </c>
      <c r="J87">
        <v>8.5000000894069672E-2</v>
      </c>
      <c r="K87">
        <v>-1.0000000474974513E-3</v>
      </c>
      <c r="L87">
        <v>0.19099999964237213</v>
      </c>
      <c r="M87">
        <v>99.499000549316406</v>
      </c>
      <c r="O87">
        <v>2.676300048828125</v>
      </c>
      <c r="P87">
        <v>1.3258999586105347</v>
      </c>
      <c r="Q87">
        <v>1.8699999898672104E-2</v>
      </c>
      <c r="R87">
        <v>0.66629999876022339</v>
      </c>
      <c r="S87">
        <v>0.30799999833106995</v>
      </c>
      <c r="T87">
        <v>3.1999999191612005E-3</v>
      </c>
      <c r="U87">
        <v>0</v>
      </c>
      <c r="V87">
        <v>4.999999888241291E-3</v>
      </c>
      <c r="W87">
        <v>8</v>
      </c>
      <c r="Y87" s="21">
        <v>5.0034000042360276</v>
      </c>
      <c r="Z87">
        <f t="shared" si="8"/>
        <v>0.99799999687820673</v>
      </c>
      <c r="AA87" s="8">
        <f t="shared" si="9"/>
        <v>1.883182271435704</v>
      </c>
      <c r="AB87" s="8">
        <f t="shared" si="10"/>
        <v>67.099697963740937</v>
      </c>
      <c r="AC87" s="8">
        <f t="shared" si="11"/>
        <v>31.017119764823359</v>
      </c>
    </row>
    <row r="88" spans="1:29" ht="16" x14ac:dyDescent="0.2">
      <c r="A88" t="s">
        <v>1267</v>
      </c>
      <c r="B88">
        <v>15</v>
      </c>
      <c r="C88">
        <v>1.9990000765801597E-8</v>
      </c>
      <c r="D88">
        <v>5</v>
      </c>
      <c r="E88">
        <v>61.258998870849609</v>
      </c>
      <c r="F88">
        <v>24.236000061035156</v>
      </c>
      <c r="G88">
        <v>0.335999995470047</v>
      </c>
      <c r="H88">
        <v>8.1669998168945312</v>
      </c>
      <c r="I88">
        <v>5.4590001106262207</v>
      </c>
      <c r="J88">
        <v>7.4000000953674316E-2</v>
      </c>
      <c r="K88">
        <v>1.9999999552965164E-2</v>
      </c>
      <c r="L88">
        <v>0.19200000166893005</v>
      </c>
      <c r="M88">
        <v>99.742996215820312</v>
      </c>
      <c r="O88">
        <v>2.7297000885009766</v>
      </c>
      <c r="P88">
        <v>1.2730000019073486</v>
      </c>
      <c r="Q88">
        <v>1.9099999219179153E-2</v>
      </c>
      <c r="R88">
        <v>0.70569998025894165</v>
      </c>
      <c r="S88">
        <v>0.26069998741149902</v>
      </c>
      <c r="T88">
        <v>2.7000000700354576E-3</v>
      </c>
      <c r="U88">
        <v>3.0000001424923539E-4</v>
      </c>
      <c r="V88">
        <v>4.999999888241291E-3</v>
      </c>
      <c r="W88">
        <v>8</v>
      </c>
      <c r="Y88" s="21">
        <v>4.996200057270471</v>
      </c>
      <c r="Z88">
        <f t="shared" si="8"/>
        <v>0.99079996679211035</v>
      </c>
      <c r="AA88" s="8">
        <f t="shared" si="9"/>
        <v>1.9381024719322426</v>
      </c>
      <c r="AB88" s="8">
        <f t="shared" si="10"/>
        <v>71.608321052128773</v>
      </c>
      <c r="AC88" s="8">
        <f t="shared" si="11"/>
        <v>26.453576475938991</v>
      </c>
    </row>
    <row r="89" spans="1:29" ht="16" x14ac:dyDescent="0.2">
      <c r="A89" t="s">
        <v>1268</v>
      </c>
      <c r="B89">
        <v>15</v>
      </c>
      <c r="C89">
        <v>1.9990000765801597E-8</v>
      </c>
      <c r="D89">
        <v>5</v>
      </c>
      <c r="E89">
        <v>61.694999694824219</v>
      </c>
      <c r="F89">
        <v>24.018999099731445</v>
      </c>
      <c r="G89">
        <v>0.16200000047683716</v>
      </c>
      <c r="H89">
        <v>8.5979995727539062</v>
      </c>
      <c r="I89">
        <v>5.1160001754760742</v>
      </c>
      <c r="J89">
        <v>4.1999999433755875E-2</v>
      </c>
      <c r="K89">
        <v>1.4999999664723873E-2</v>
      </c>
      <c r="L89">
        <v>0.1289999932050705</v>
      </c>
      <c r="M89">
        <v>99.7760009765625</v>
      </c>
      <c r="O89">
        <v>2.7435998916625977</v>
      </c>
      <c r="P89">
        <v>1.2589999437332153</v>
      </c>
      <c r="Q89">
        <v>9.2000002041459084E-3</v>
      </c>
      <c r="R89">
        <v>0.74140000343322754</v>
      </c>
      <c r="S89">
        <v>0.24379999935626984</v>
      </c>
      <c r="T89">
        <v>1.5999999595806003E-3</v>
      </c>
      <c r="U89">
        <v>3.0000001424923539E-4</v>
      </c>
      <c r="V89">
        <v>3.2999999821186066E-3</v>
      </c>
      <c r="W89">
        <v>8</v>
      </c>
      <c r="Y89" s="21">
        <v>5.0021998383454047</v>
      </c>
      <c r="Z89">
        <f t="shared" si="8"/>
        <v>0.99800000299001113</v>
      </c>
      <c r="AA89" s="8">
        <f t="shared" si="9"/>
        <v>0.92518103142088581</v>
      </c>
      <c r="AB89" s="8">
        <f t="shared" si="10"/>
        <v>74.557522244694411</v>
      </c>
      <c r="AC89" s="8">
        <f t="shared" si="11"/>
        <v>24.517296723884698</v>
      </c>
    </row>
    <row r="90" spans="1:29" ht="16" x14ac:dyDescent="0.2">
      <c r="A90" t="s">
        <v>1269</v>
      </c>
      <c r="B90">
        <v>15</v>
      </c>
      <c r="C90">
        <v>1.9990000765801597E-8</v>
      </c>
      <c r="D90">
        <v>5</v>
      </c>
      <c r="E90">
        <v>60.985000610351562</v>
      </c>
      <c r="F90">
        <v>24.257999420166016</v>
      </c>
      <c r="G90">
        <v>0.18799999356269836</v>
      </c>
      <c r="H90">
        <v>8.4670000076293945</v>
      </c>
      <c r="I90">
        <v>5.3940000534057617</v>
      </c>
      <c r="J90">
        <v>8.9000001549720764E-2</v>
      </c>
      <c r="K90">
        <v>3.0999999493360519E-2</v>
      </c>
      <c r="L90">
        <v>0.12600000202655792</v>
      </c>
      <c r="M90">
        <v>99.538002014160156</v>
      </c>
      <c r="O90">
        <v>2.723599910736084</v>
      </c>
      <c r="P90">
        <v>1.2769999504089355</v>
      </c>
      <c r="Q90">
        <v>1.0700000450015068E-2</v>
      </c>
      <c r="R90">
        <v>0.73329997062683105</v>
      </c>
      <c r="S90">
        <v>0.2581000030040741</v>
      </c>
      <c r="T90">
        <v>3.2999999821186066E-3</v>
      </c>
      <c r="U90">
        <v>5.0000002374872565E-4</v>
      </c>
      <c r="V90">
        <v>3.2999999821186066E-3</v>
      </c>
      <c r="W90">
        <v>8</v>
      </c>
      <c r="Y90" s="21">
        <v>5.0097998352139257</v>
      </c>
      <c r="Z90">
        <f t="shared" si="8"/>
        <v>1.0058999740867876</v>
      </c>
      <c r="AA90" s="8">
        <f t="shared" si="9"/>
        <v>1.0677577813360004</v>
      </c>
      <c r="AB90" s="8">
        <f t="shared" si="10"/>
        <v>73.176328669141014</v>
      </c>
      <c r="AC90" s="8">
        <f t="shared" si="11"/>
        <v>25.75591354952299</v>
      </c>
    </row>
    <row r="91" spans="1:29" ht="16" x14ac:dyDescent="0.2">
      <c r="A91" t="s">
        <v>1270</v>
      </c>
      <c r="B91">
        <v>15</v>
      </c>
      <c r="C91">
        <v>1.9990000765801597E-8</v>
      </c>
      <c r="D91">
        <v>5</v>
      </c>
      <c r="E91">
        <v>61.326000213623047</v>
      </c>
      <c r="F91">
        <v>24.145999908447266</v>
      </c>
      <c r="G91">
        <v>0.2199999988079071</v>
      </c>
      <c r="H91">
        <v>8.2670001983642578</v>
      </c>
      <c r="I91">
        <v>5.255000114440918</v>
      </c>
      <c r="J91">
        <v>6.4000003039836884E-2</v>
      </c>
      <c r="K91">
        <v>-3.4000001847743988E-2</v>
      </c>
      <c r="L91">
        <v>0.16300000250339508</v>
      </c>
      <c r="M91">
        <v>99.407012939453125</v>
      </c>
      <c r="O91">
        <v>2.736799955368042</v>
      </c>
      <c r="P91">
        <v>1.2700999975204468</v>
      </c>
      <c r="Q91">
        <v>1.2500000186264515E-2</v>
      </c>
      <c r="R91">
        <v>0.71530002355575562</v>
      </c>
      <c r="S91">
        <v>0.25130000710487366</v>
      </c>
      <c r="T91">
        <v>2.4000001139938831E-3</v>
      </c>
      <c r="V91">
        <v>4.19999985024333E-3</v>
      </c>
      <c r="W91">
        <v>8</v>
      </c>
      <c r="Y91" s="21">
        <v>4.9919999836711213</v>
      </c>
      <c r="Z91">
        <f t="shared" si="8"/>
        <v>0.98330003069713712</v>
      </c>
      <c r="AA91" s="8">
        <f t="shared" si="9"/>
        <v>1.2766826465578158</v>
      </c>
      <c r="AB91" s="8">
        <f t="shared" si="10"/>
        <v>73.056889083849924</v>
      </c>
      <c r="AC91" s="8">
        <f t="shared" si="11"/>
        <v>25.666428269592256</v>
      </c>
    </row>
    <row r="92" spans="1:29" ht="16" x14ac:dyDescent="0.2">
      <c r="A92" t="s">
        <v>1271</v>
      </c>
      <c r="B92">
        <v>15</v>
      </c>
      <c r="C92">
        <v>1.9990000765801597E-8</v>
      </c>
      <c r="D92">
        <v>5</v>
      </c>
      <c r="E92">
        <v>61.435001373291016</v>
      </c>
      <c r="F92">
        <v>24.027000427246094</v>
      </c>
      <c r="G92">
        <v>0.30099999904632568</v>
      </c>
      <c r="H92">
        <v>8.3159999847412109</v>
      </c>
      <c r="I92">
        <v>5.3660001754760742</v>
      </c>
      <c r="J92">
        <v>5.4000001400709152E-2</v>
      </c>
      <c r="K92">
        <v>3.7000000476837158E-2</v>
      </c>
      <c r="L92">
        <v>0.19699999690055847</v>
      </c>
      <c r="M92">
        <v>99.733001708984375</v>
      </c>
      <c r="O92">
        <v>2.7376000881195068</v>
      </c>
      <c r="P92">
        <v>1.2619999647140503</v>
      </c>
      <c r="Q92">
        <v>1.7100000753998756E-2</v>
      </c>
      <c r="R92">
        <v>0.71859997510910034</v>
      </c>
      <c r="S92">
        <v>0.25619998574256897</v>
      </c>
      <c r="T92">
        <v>2.0000000949949026E-3</v>
      </c>
      <c r="U92">
        <v>6.0000002849847078E-4</v>
      </c>
      <c r="V92">
        <v>5.1000001840293407E-3</v>
      </c>
      <c r="W92">
        <v>8</v>
      </c>
      <c r="Y92" s="21">
        <v>4.9992000147467479</v>
      </c>
      <c r="Z92">
        <f t="shared" si="8"/>
        <v>0.99759996181819588</v>
      </c>
      <c r="AA92" s="8">
        <f t="shared" si="9"/>
        <v>1.7239642520317888</v>
      </c>
      <c r="AB92" s="8">
        <f t="shared" si="10"/>
        <v>72.446819530655574</v>
      </c>
      <c r="AC92" s="8">
        <f t="shared" si="11"/>
        <v>25.829216217312631</v>
      </c>
    </row>
    <row r="93" spans="1:29" ht="16" x14ac:dyDescent="0.2">
      <c r="A93" t="s">
        <v>1272</v>
      </c>
      <c r="B93">
        <v>15</v>
      </c>
      <c r="C93">
        <v>1.9979999876795773E-8</v>
      </c>
      <c r="D93">
        <v>5</v>
      </c>
      <c r="E93">
        <v>60.574001312255859</v>
      </c>
      <c r="F93">
        <v>24.455999374389648</v>
      </c>
      <c r="G93">
        <v>0.32300001382827759</v>
      </c>
      <c r="H93">
        <v>8.0749998092651367</v>
      </c>
      <c r="I93">
        <v>5.695000171661377</v>
      </c>
      <c r="J93">
        <v>5.7999998331069946E-2</v>
      </c>
      <c r="K93">
        <v>4.1999999433755875E-2</v>
      </c>
      <c r="L93">
        <v>0.15199999511241913</v>
      </c>
      <c r="M93">
        <v>99.375</v>
      </c>
      <c r="O93">
        <v>2.7121000289916992</v>
      </c>
      <c r="P93">
        <v>1.2905999422073364</v>
      </c>
      <c r="Q93">
        <v>1.8500000238418579E-2</v>
      </c>
      <c r="R93">
        <v>0.70099997520446777</v>
      </c>
      <c r="S93">
        <v>0.27320000529289246</v>
      </c>
      <c r="T93">
        <v>2.199999988079071E-3</v>
      </c>
      <c r="U93">
        <v>6.99999975040555E-4</v>
      </c>
      <c r="V93">
        <v>3.8999998942017555E-3</v>
      </c>
      <c r="W93">
        <v>8</v>
      </c>
      <c r="Y93" s="21">
        <v>5.0021999517921358</v>
      </c>
      <c r="Z93">
        <f t="shared" si="8"/>
        <v>0.99729998060502112</v>
      </c>
      <c r="AA93" s="8">
        <f t="shared" si="9"/>
        <v>1.8636043716558324</v>
      </c>
      <c r="AB93" s="8">
        <f t="shared" si="10"/>
        <v>70.615491972196267</v>
      </c>
      <c r="AC93" s="8">
        <f t="shared" si="11"/>
        <v>27.520903656147901</v>
      </c>
    </row>
    <row r="94" spans="1:29" ht="16" x14ac:dyDescent="0.2">
      <c r="A94" t="s">
        <v>1273</v>
      </c>
      <c r="B94">
        <v>15</v>
      </c>
      <c r="C94">
        <v>1.9979999876795773E-8</v>
      </c>
      <c r="D94">
        <v>5</v>
      </c>
      <c r="E94">
        <v>60.319000244140625</v>
      </c>
      <c r="F94">
        <v>24.815999984741211</v>
      </c>
      <c r="G94">
        <v>0.38100001215934753</v>
      </c>
      <c r="H94">
        <v>7.7399997711181641</v>
      </c>
      <c r="I94">
        <v>6.0440001487731934</v>
      </c>
      <c r="J94">
        <v>6.4999997615814209E-2</v>
      </c>
      <c r="K94">
        <v>1.7999999225139618E-2</v>
      </c>
      <c r="L94">
        <v>0.20399999618530273</v>
      </c>
      <c r="M94">
        <v>99.586997985839844</v>
      </c>
      <c r="O94">
        <v>2.6970999240875244</v>
      </c>
      <c r="P94">
        <v>1.3078999519348145</v>
      </c>
      <c r="Q94">
        <v>2.1700000390410423E-2</v>
      </c>
      <c r="R94">
        <v>0.67110002040863037</v>
      </c>
      <c r="S94">
        <v>0.28960001468658447</v>
      </c>
      <c r="T94">
        <v>2.4000001139938831E-3</v>
      </c>
      <c r="U94">
        <v>3.0000001424923539E-4</v>
      </c>
      <c r="V94">
        <v>5.2999998442828655E-3</v>
      </c>
      <c r="W94">
        <v>8</v>
      </c>
      <c r="Y94" s="21">
        <v>4.9953999114804901</v>
      </c>
      <c r="Z94">
        <f t="shared" si="8"/>
        <v>0.98800003534415737</v>
      </c>
      <c r="AA94" s="8">
        <f t="shared" si="9"/>
        <v>2.2088761814512314</v>
      </c>
      <c r="AB94" s="8">
        <f t="shared" si="10"/>
        <v>68.312296026830722</v>
      </c>
      <c r="AC94" s="8">
        <f t="shared" si="11"/>
        <v>29.47882779171805</v>
      </c>
    </row>
    <row r="95" spans="1:29" ht="16" x14ac:dyDescent="0.2">
      <c r="A95" t="s">
        <v>1274</v>
      </c>
      <c r="B95">
        <v>15</v>
      </c>
      <c r="C95">
        <v>1.9979999876795773E-8</v>
      </c>
      <c r="D95">
        <v>5</v>
      </c>
      <c r="E95">
        <v>60.504001617431641</v>
      </c>
      <c r="F95">
        <v>24.28700065612793</v>
      </c>
      <c r="G95">
        <v>0.21699999272823334</v>
      </c>
      <c r="H95">
        <v>7.9889998435974121</v>
      </c>
      <c r="I95">
        <v>5.6560001373291016</v>
      </c>
      <c r="J95">
        <v>4.5000001788139343E-2</v>
      </c>
      <c r="K95">
        <v>3.9999999105930328E-2</v>
      </c>
      <c r="L95">
        <v>0.17299999296665192</v>
      </c>
      <c r="M95">
        <v>98.911003112792969</v>
      </c>
      <c r="O95">
        <v>2.7186000347137451</v>
      </c>
      <c r="P95">
        <v>1.2862999439239502</v>
      </c>
      <c r="Q95">
        <v>1.2400000356137753E-2</v>
      </c>
      <c r="R95">
        <v>0.69609999656677246</v>
      </c>
      <c r="S95">
        <v>0.27230000495910645</v>
      </c>
      <c r="T95">
        <v>1.7000000225380063E-3</v>
      </c>
      <c r="U95">
        <v>6.99999975040555E-4</v>
      </c>
      <c r="V95">
        <v>4.4999998062849045E-3</v>
      </c>
      <c r="W95">
        <v>8</v>
      </c>
      <c r="Y95" s="21">
        <v>4.9925999803235754</v>
      </c>
      <c r="Z95">
        <f t="shared" si="8"/>
        <v>0.98600000166334212</v>
      </c>
      <c r="AA95" s="8">
        <f t="shared" si="9"/>
        <v>1.2642740958751941</v>
      </c>
      <c r="AB95" s="8">
        <f t="shared" si="10"/>
        <v>70.972674880817181</v>
      </c>
      <c r="AC95" s="8">
        <f t="shared" si="11"/>
        <v>27.763051023307625</v>
      </c>
    </row>
    <row r="96" spans="1:29" ht="16" x14ac:dyDescent="0.2">
      <c r="A96" t="s">
        <v>1275</v>
      </c>
      <c r="B96">
        <v>15</v>
      </c>
      <c r="C96">
        <v>1.9979999876795773E-8</v>
      </c>
      <c r="D96">
        <v>5</v>
      </c>
      <c r="E96">
        <v>61.383998870849609</v>
      </c>
      <c r="F96">
        <v>24.211999893188477</v>
      </c>
      <c r="G96">
        <v>0.16099999845027924</v>
      </c>
      <c r="H96">
        <v>8.3970003128051758</v>
      </c>
      <c r="I96">
        <v>5.1970000267028809</v>
      </c>
      <c r="J96">
        <v>6.8000003695487976E-2</v>
      </c>
      <c r="K96">
        <v>-3.7000000476837158E-2</v>
      </c>
      <c r="L96">
        <v>0.2070000022649765</v>
      </c>
      <c r="M96">
        <v>99.588996887207031</v>
      </c>
      <c r="O96">
        <v>2.7349998950958252</v>
      </c>
      <c r="P96">
        <v>1.2714999914169312</v>
      </c>
      <c r="Q96">
        <v>9.100000374019146E-3</v>
      </c>
      <c r="R96">
        <v>0.72539997100830078</v>
      </c>
      <c r="S96">
        <v>0.24809999763965607</v>
      </c>
      <c r="T96">
        <v>2.4999999441206455E-3</v>
      </c>
      <c r="V96">
        <v>5.2999998442828655E-3</v>
      </c>
      <c r="W96">
        <v>8</v>
      </c>
      <c r="Y96" s="21">
        <v>4.9961998553480953</v>
      </c>
      <c r="Z96">
        <f t="shared" si="8"/>
        <v>0.98789996886625886</v>
      </c>
      <c r="AA96" s="8">
        <f t="shared" si="9"/>
        <v>0.92611445765429523</v>
      </c>
      <c r="AB96" s="8">
        <f t="shared" si="10"/>
        <v>73.824546496813198</v>
      </c>
      <c r="AC96" s="8">
        <f t="shared" si="11"/>
        <v>25.249339045532505</v>
      </c>
    </row>
    <row r="97" spans="1:101" ht="16" x14ac:dyDescent="0.2">
      <c r="A97" t="s">
        <v>1276</v>
      </c>
      <c r="B97">
        <v>15</v>
      </c>
      <c r="C97">
        <v>1.9979999876795773E-8</v>
      </c>
      <c r="D97">
        <v>5</v>
      </c>
      <c r="E97">
        <v>59.893001556396484</v>
      </c>
      <c r="F97">
        <v>24.704999923706055</v>
      </c>
      <c r="G97">
        <v>0.28099998831748962</v>
      </c>
      <c r="H97">
        <v>7.8260002136230469</v>
      </c>
      <c r="I97">
        <v>6.0679998397827148</v>
      </c>
      <c r="J97">
        <v>4.3999999761581421E-2</v>
      </c>
      <c r="K97">
        <v>6.0000000521540642E-3</v>
      </c>
      <c r="L97">
        <v>0.15899999439716339</v>
      </c>
      <c r="M97">
        <v>98.981986999511719</v>
      </c>
      <c r="O97">
        <v>2.6937999725341797</v>
      </c>
      <c r="P97">
        <v>1.3097000122070312</v>
      </c>
      <c r="Q97">
        <v>1.6100000590085983E-2</v>
      </c>
      <c r="R97">
        <v>0.68250000476837158</v>
      </c>
      <c r="S97">
        <v>0.29249998927116394</v>
      </c>
      <c r="T97">
        <v>1.7000000225380063E-3</v>
      </c>
      <c r="U97">
        <v>9.9999997473787516E-5</v>
      </c>
      <c r="V97">
        <v>4.19999985024333E-3</v>
      </c>
      <c r="W97">
        <v>8</v>
      </c>
      <c r="Y97" s="21">
        <v>5.0005999792410876</v>
      </c>
      <c r="Z97">
        <f t="shared" si="8"/>
        <v>0.99539999447733862</v>
      </c>
      <c r="AA97" s="8">
        <f t="shared" si="9"/>
        <v>1.6244577416330857</v>
      </c>
      <c r="AB97" s="8">
        <f t="shared" si="10"/>
        <v>68.862880482955191</v>
      </c>
      <c r="AC97" s="8">
        <f t="shared" si="11"/>
        <v>29.512661775411722</v>
      </c>
    </row>
    <row r="98" spans="1:101" ht="16" x14ac:dyDescent="0.2">
      <c r="A98" t="s">
        <v>1277</v>
      </c>
      <c r="B98">
        <v>15</v>
      </c>
      <c r="C98">
        <v>1.9979999876795773E-8</v>
      </c>
      <c r="D98">
        <v>5</v>
      </c>
      <c r="E98">
        <v>61.606998443603516</v>
      </c>
      <c r="F98">
        <v>24.100000381469727</v>
      </c>
      <c r="G98">
        <v>0.13699999451637268</v>
      </c>
      <c r="H98">
        <v>8.3739995956420898</v>
      </c>
      <c r="I98">
        <v>5.2519998550415039</v>
      </c>
      <c r="J98">
        <v>2.8000000864267349E-2</v>
      </c>
      <c r="K98">
        <v>2.8999999165534973E-2</v>
      </c>
      <c r="L98">
        <v>0.18299999833106995</v>
      </c>
      <c r="M98">
        <v>99.709991455078125</v>
      </c>
      <c r="O98">
        <v>2.7411999702453613</v>
      </c>
      <c r="P98">
        <v>1.2639000415802002</v>
      </c>
      <c r="Q98">
        <v>7.799999788403511E-3</v>
      </c>
      <c r="R98">
        <v>0.7225000262260437</v>
      </c>
      <c r="S98">
        <v>0.25040000677108765</v>
      </c>
      <c r="T98">
        <v>1.0999999940395355E-3</v>
      </c>
      <c r="U98">
        <v>5.0000002374872565E-4</v>
      </c>
      <c r="V98">
        <v>4.6999999321997166E-3</v>
      </c>
      <c r="W98">
        <v>8</v>
      </c>
      <c r="Y98" s="21">
        <v>4.9921000445610844</v>
      </c>
      <c r="Z98">
        <f t="shared" si="8"/>
        <v>0.9859000327414833</v>
      </c>
      <c r="AA98" s="8">
        <f t="shared" si="9"/>
        <v>0.79535021185313448</v>
      </c>
      <c r="AB98" s="8">
        <f t="shared" si="10"/>
        <v>73.671867245062501</v>
      </c>
      <c r="AC98" s="8">
        <f t="shared" si="11"/>
        <v>25.532782543084362</v>
      </c>
    </row>
    <row r="99" spans="1:101" ht="16" x14ac:dyDescent="0.2">
      <c r="A99" t="s">
        <v>1278</v>
      </c>
      <c r="B99">
        <v>15</v>
      </c>
      <c r="C99">
        <v>2.0050000770766019E-8</v>
      </c>
      <c r="D99">
        <v>5</v>
      </c>
      <c r="E99">
        <v>61.993999481201172</v>
      </c>
      <c r="F99">
        <v>22.910999298095703</v>
      </c>
      <c r="G99">
        <v>0.10199999809265137</v>
      </c>
      <c r="H99">
        <v>9.4630002975463867</v>
      </c>
      <c r="I99">
        <v>3.6889998912811279</v>
      </c>
      <c r="J99">
        <v>5.9999998658895493E-2</v>
      </c>
      <c r="K99">
        <v>2.7000000700354576E-2</v>
      </c>
      <c r="L99">
        <v>5.2000001072883606E-2</v>
      </c>
      <c r="M99">
        <v>98.297996520996094</v>
      </c>
      <c r="O99">
        <v>2.7897000312805176</v>
      </c>
      <c r="P99">
        <v>1.2151999473571777</v>
      </c>
      <c r="Q99">
        <v>5.7999999262392521E-3</v>
      </c>
      <c r="R99">
        <v>0.82569998502731323</v>
      </c>
      <c r="S99">
        <v>0.17790000140666962</v>
      </c>
      <c r="T99">
        <v>2.199999988079071E-3</v>
      </c>
      <c r="U99">
        <v>5.0000002374872565E-4</v>
      </c>
      <c r="V99">
        <v>1.39999995008111E-3</v>
      </c>
      <c r="W99">
        <v>8</v>
      </c>
      <c r="Y99" s="21">
        <v>5.0183999649598263</v>
      </c>
      <c r="Z99">
        <f t="shared" ref="Z99:Z125" si="12">SUM(Q99:S99)+U99+V99</f>
        <v>1.0112999863340519</v>
      </c>
      <c r="AA99" s="8">
        <f t="shared" ref="AA99:AA125" si="13">100*Q99/SUM($Q99:$S99)</f>
        <v>0.57459877200448273</v>
      </c>
      <c r="AB99" s="8">
        <f t="shared" ref="AB99:AB125" si="14">100*R99/SUM($Q99:$S99)</f>
        <v>81.801069564572757</v>
      </c>
      <c r="AC99" s="8">
        <f t="shared" ref="AC99:AC125" si="15">100*S99/SUM($Q99:$S99)</f>
        <v>17.624331663422758</v>
      </c>
    </row>
    <row r="100" spans="1:101" ht="16" x14ac:dyDescent="0.2">
      <c r="A100" t="s">
        <v>1279</v>
      </c>
      <c r="B100">
        <v>15</v>
      </c>
      <c r="C100">
        <v>2.0050000770766019E-8</v>
      </c>
      <c r="D100">
        <v>5</v>
      </c>
      <c r="E100">
        <v>61.416999816894531</v>
      </c>
      <c r="F100">
        <v>23.177999496459961</v>
      </c>
      <c r="G100">
        <v>0.11900000274181366</v>
      </c>
      <c r="H100">
        <v>9.2480001449584961</v>
      </c>
      <c r="I100">
        <v>4.0900001525878906</v>
      </c>
      <c r="J100">
        <v>6.4999997615814209E-2</v>
      </c>
      <c r="K100">
        <v>2.0000000949949026E-3</v>
      </c>
      <c r="L100">
        <v>0.14100000262260437</v>
      </c>
      <c r="M100">
        <v>98.260002136230469</v>
      </c>
      <c r="O100">
        <v>2.7701001167297363</v>
      </c>
      <c r="P100">
        <v>1.232200026512146</v>
      </c>
      <c r="Q100">
        <v>6.8000000901520252E-3</v>
      </c>
      <c r="R100">
        <v>0.80879998207092285</v>
      </c>
      <c r="S100">
        <v>0.19769999384880066</v>
      </c>
      <c r="T100">
        <v>2.4000001139938831E-3</v>
      </c>
      <c r="U100">
        <v>0</v>
      </c>
      <c r="V100">
        <v>3.7000000011175871E-3</v>
      </c>
      <c r="W100">
        <v>8</v>
      </c>
      <c r="Y100" s="21">
        <v>5.0217001193668693</v>
      </c>
      <c r="Z100">
        <f t="shared" si="12"/>
        <v>1.0169999760109931</v>
      </c>
      <c r="AA100" s="8">
        <f t="shared" si="13"/>
        <v>0.67107473118954786</v>
      </c>
      <c r="AB100" s="8">
        <f t="shared" si="14"/>
        <v>79.818415199788802</v>
      </c>
      <c r="AC100" s="8">
        <f t="shared" si="15"/>
        <v>19.510510069021642</v>
      </c>
    </row>
    <row r="101" spans="1:101" ht="16" x14ac:dyDescent="0.2">
      <c r="A101" t="s">
        <v>1280</v>
      </c>
      <c r="B101">
        <v>15</v>
      </c>
      <c r="C101">
        <v>2.0050000770766019E-8</v>
      </c>
      <c r="D101">
        <v>5</v>
      </c>
      <c r="E101">
        <v>62.314998626708984</v>
      </c>
      <c r="F101">
        <v>22.801000595092773</v>
      </c>
      <c r="G101">
        <v>0.11699999868869781</v>
      </c>
      <c r="H101">
        <v>9.4010000228881836</v>
      </c>
      <c r="I101">
        <v>3.5480000972747803</v>
      </c>
      <c r="J101">
        <v>6.3000001013278961E-2</v>
      </c>
      <c r="K101">
        <v>1.2000000104308128E-2</v>
      </c>
      <c r="L101">
        <v>8.6999997496604919E-2</v>
      </c>
      <c r="M101">
        <v>98.344001770019531</v>
      </c>
      <c r="O101">
        <v>2.7999999523162842</v>
      </c>
      <c r="P101">
        <v>1.2075999975204468</v>
      </c>
      <c r="Q101">
        <v>6.6999997943639755E-3</v>
      </c>
      <c r="R101">
        <v>0.8190000057220459</v>
      </c>
      <c r="S101">
        <v>0.17080000042915344</v>
      </c>
      <c r="T101">
        <v>2.4000001139938831E-3</v>
      </c>
      <c r="U101">
        <v>1.9999999494757503E-4</v>
      </c>
      <c r="V101">
        <v>2.3000000510364771E-3</v>
      </c>
      <c r="W101">
        <v>8</v>
      </c>
      <c r="Y101" s="21">
        <v>5.0089999559422722</v>
      </c>
      <c r="Z101">
        <f t="shared" si="12"/>
        <v>0.99900000599154737</v>
      </c>
      <c r="AA101" s="8">
        <f t="shared" si="13"/>
        <v>0.67235321167975814</v>
      </c>
      <c r="AB101" s="8">
        <f t="shared" si="14"/>
        <v>82.187656882641917</v>
      </c>
      <c r="AC101" s="8">
        <f t="shared" si="15"/>
        <v>17.139989905678323</v>
      </c>
    </row>
    <row r="102" spans="1:101" ht="16" x14ac:dyDescent="0.2">
      <c r="A102" t="s">
        <v>1281</v>
      </c>
      <c r="B102">
        <v>15</v>
      </c>
      <c r="C102">
        <v>2.0050000770766019E-8</v>
      </c>
      <c r="D102">
        <v>5</v>
      </c>
      <c r="E102">
        <v>62.041999816894531</v>
      </c>
      <c r="F102">
        <v>22.947999954223633</v>
      </c>
      <c r="G102">
        <v>0.12099999934434891</v>
      </c>
      <c r="H102">
        <v>9.5260000228881836</v>
      </c>
      <c r="I102">
        <v>3.6749999523162842</v>
      </c>
      <c r="J102">
        <v>7.1999996900558472E-2</v>
      </c>
      <c r="K102">
        <v>-8.0000003799796104E-3</v>
      </c>
      <c r="L102">
        <v>6.1999998986721039E-2</v>
      </c>
      <c r="M102">
        <v>98.438003540039062</v>
      </c>
      <c r="O102">
        <v>2.7883999347686768</v>
      </c>
      <c r="P102">
        <v>1.2157000303268433</v>
      </c>
      <c r="Q102">
        <v>6.8999999202787876E-3</v>
      </c>
      <c r="R102">
        <v>0.83020001649856567</v>
      </c>
      <c r="S102">
        <v>0.17700000107288361</v>
      </c>
      <c r="T102">
        <v>2.7000000700354576E-3</v>
      </c>
      <c r="V102">
        <v>1.5999999595806003E-3</v>
      </c>
      <c r="W102">
        <v>8</v>
      </c>
      <c r="Y102" s="21">
        <v>5.0223999826193904</v>
      </c>
      <c r="Z102">
        <f t="shared" si="12"/>
        <v>1.0157000174513087</v>
      </c>
      <c r="AA102" s="8">
        <f t="shared" si="13"/>
        <v>0.6804062519735703</v>
      </c>
      <c r="AB102" s="8">
        <f t="shared" si="14"/>
        <v>81.865693933422847</v>
      </c>
      <c r="AC102" s="8">
        <f t="shared" si="15"/>
        <v>17.453899814603581</v>
      </c>
    </row>
    <row r="103" spans="1:101" x14ac:dyDescent="0.2">
      <c r="A103" t="s">
        <v>1282</v>
      </c>
      <c r="B103">
        <v>15</v>
      </c>
      <c r="C103">
        <v>1.9979999876795773E-8</v>
      </c>
      <c r="D103">
        <v>5</v>
      </c>
      <c r="E103">
        <v>64.175003051757812</v>
      </c>
      <c r="F103">
        <v>22.982000350952148</v>
      </c>
      <c r="G103">
        <v>0.1190000027418137</v>
      </c>
      <c r="H103">
        <v>9.8900003433227539</v>
      </c>
      <c r="I103">
        <v>3.4849998950958252</v>
      </c>
      <c r="J103">
        <v>6.8999998271465302E-2</v>
      </c>
      <c r="K103">
        <v>1.30000002682209E-2</v>
      </c>
      <c r="L103">
        <v>5.4999999701976783E-2</v>
      </c>
      <c r="M103">
        <v>100.7880020141602</v>
      </c>
      <c r="O103">
        <v>2.813499927520752</v>
      </c>
      <c r="P103">
        <v>1.1876000165939331</v>
      </c>
      <c r="Q103">
        <v>6.6999997943639764E-3</v>
      </c>
      <c r="R103">
        <v>0.84079998731613159</v>
      </c>
      <c r="S103">
        <v>0.1636999994516373</v>
      </c>
      <c r="T103">
        <v>2.499999944120646E-3</v>
      </c>
      <c r="U103">
        <v>1.9999999494757501E-4</v>
      </c>
      <c r="V103">
        <v>1.39999995008111E-3</v>
      </c>
      <c r="W103">
        <v>8</v>
      </c>
      <c r="Y103" s="20">
        <f>SUM(O103:V103)</f>
        <v>5.0163999305659672</v>
      </c>
      <c r="Z103">
        <f t="shared" si="12"/>
        <v>1.0127999865071615</v>
      </c>
      <c r="AA103" s="8">
        <f t="shared" si="13"/>
        <v>0.66257910239324336</v>
      </c>
      <c r="AB103" s="8">
        <f t="shared" si="14"/>
        <v>83.148734027842963</v>
      </c>
      <c r="AC103" s="8">
        <f t="shared" si="15"/>
        <v>16.188686869763799</v>
      </c>
    </row>
    <row r="104" spans="1:101" ht="16" x14ac:dyDescent="0.2">
      <c r="A104" t="s">
        <v>1283</v>
      </c>
      <c r="B104">
        <v>15</v>
      </c>
      <c r="C104">
        <v>2.0050000770766019E-8</v>
      </c>
      <c r="D104">
        <v>5</v>
      </c>
      <c r="E104">
        <v>61.365001678466797</v>
      </c>
      <c r="F104">
        <v>23.23900032043457</v>
      </c>
      <c r="G104">
        <v>0.13600000739097595</v>
      </c>
      <c r="H104">
        <v>9.2659997940063477</v>
      </c>
      <c r="I104">
        <v>4.0590000152587891</v>
      </c>
      <c r="J104">
        <v>3.9000000804662704E-2</v>
      </c>
      <c r="K104">
        <v>-3.5999998450279236E-2</v>
      </c>
      <c r="L104">
        <v>0.125</v>
      </c>
      <c r="M104">
        <v>98.193000793457031</v>
      </c>
      <c r="O104">
        <v>2.7683999538421631</v>
      </c>
      <c r="P104">
        <v>1.23580002784729</v>
      </c>
      <c r="Q104">
        <v>7.799999788403511E-3</v>
      </c>
      <c r="R104">
        <v>0.81059998273849487</v>
      </c>
      <c r="S104">
        <v>0.19619999825954437</v>
      </c>
      <c r="T104">
        <v>1.500000013038516E-3</v>
      </c>
      <c r="V104">
        <v>3.2999999821186066E-3</v>
      </c>
      <c r="W104">
        <v>8</v>
      </c>
      <c r="Y104" s="21">
        <v>5.0229999624425545</v>
      </c>
      <c r="Z104">
        <f t="shared" si="12"/>
        <v>1.0178999807685614</v>
      </c>
      <c r="AA104" s="8">
        <f t="shared" si="13"/>
        <v>0.76877586596813541</v>
      </c>
      <c r="AB104" s="8">
        <f t="shared" si="14"/>
        <v>79.893553921633014</v>
      </c>
      <c r="AC104" s="8">
        <f t="shared" si="15"/>
        <v>19.337670212398848</v>
      </c>
    </row>
    <row r="105" spans="1:101" ht="16" x14ac:dyDescent="0.2">
      <c r="A105" t="s">
        <v>1284</v>
      </c>
      <c r="B105">
        <v>15</v>
      </c>
      <c r="C105">
        <v>2.0050000770766019E-8</v>
      </c>
      <c r="D105">
        <v>5</v>
      </c>
      <c r="E105">
        <v>61.611000061035156</v>
      </c>
      <c r="F105">
        <v>22.985000610351562</v>
      </c>
      <c r="G105">
        <v>0.11800000071525574</v>
      </c>
      <c r="H105">
        <v>9.383000373840332</v>
      </c>
      <c r="I105">
        <v>3.8459999561309814</v>
      </c>
      <c r="J105">
        <v>3.9000000804662704E-2</v>
      </c>
      <c r="K105">
        <v>3.0000000260770321E-3</v>
      </c>
      <c r="L105">
        <v>0.10999999940395355</v>
      </c>
      <c r="M105">
        <v>98.095001220703125</v>
      </c>
      <c r="O105">
        <v>2.7806999683380127</v>
      </c>
      <c r="P105">
        <v>1.2228000164031982</v>
      </c>
      <c r="Q105">
        <v>6.8000000901520252E-3</v>
      </c>
      <c r="R105">
        <v>0.82120001316070557</v>
      </c>
      <c r="S105">
        <v>0.18600000441074371</v>
      </c>
      <c r="T105">
        <v>1.500000013038516E-3</v>
      </c>
      <c r="U105">
        <v>0</v>
      </c>
      <c r="V105">
        <v>2.899999963119626E-3</v>
      </c>
      <c r="W105">
        <v>8</v>
      </c>
      <c r="Y105" s="21">
        <v>5.0219000023789704</v>
      </c>
      <c r="Z105">
        <f t="shared" si="12"/>
        <v>1.0169000176247209</v>
      </c>
      <c r="AA105" s="8">
        <f t="shared" si="13"/>
        <v>0.67061143705239712</v>
      </c>
      <c r="AB105" s="8">
        <f t="shared" si="14"/>
        <v>80.986193181188071</v>
      </c>
      <c r="AC105" s="8">
        <f t="shared" si="15"/>
        <v>18.343195381759536</v>
      </c>
    </row>
    <row r="106" spans="1:101" ht="16" x14ac:dyDescent="0.2">
      <c r="A106" t="s">
        <v>1285</v>
      </c>
      <c r="B106">
        <v>15</v>
      </c>
      <c r="C106">
        <v>2.0039999881760195E-8</v>
      </c>
      <c r="D106">
        <v>5</v>
      </c>
      <c r="E106">
        <v>61.471000671386719</v>
      </c>
      <c r="F106">
        <v>23.403999328613281</v>
      </c>
      <c r="G106">
        <v>0.14599999785423279</v>
      </c>
      <c r="H106">
        <v>9.1490001678466797</v>
      </c>
      <c r="I106">
        <v>4.1599998474121094</v>
      </c>
      <c r="J106">
        <v>6.1999998986721039E-2</v>
      </c>
      <c r="K106">
        <v>-1.8999999389052391E-2</v>
      </c>
      <c r="L106">
        <v>9.0999998152256012E-2</v>
      </c>
      <c r="M106">
        <v>98.463996887207031</v>
      </c>
      <c r="O106">
        <v>2.7653000354766846</v>
      </c>
      <c r="P106">
        <v>1.2409000396728516</v>
      </c>
      <c r="Q106">
        <v>8.39999970048666E-3</v>
      </c>
      <c r="R106">
        <v>0.79799997806549072</v>
      </c>
      <c r="S106">
        <v>0.2004999965429306</v>
      </c>
      <c r="T106">
        <v>2.3000000510364771E-3</v>
      </c>
      <c r="V106">
        <v>2.4000001139938831E-3</v>
      </c>
      <c r="W106">
        <v>8</v>
      </c>
      <c r="Y106" s="21">
        <v>5.0175000496092252</v>
      </c>
      <c r="Z106">
        <f t="shared" si="12"/>
        <v>1.0092999744229019</v>
      </c>
      <c r="AA106" s="8">
        <f t="shared" si="13"/>
        <v>0.83424370988310448</v>
      </c>
      <c r="AB106" s="8">
        <f t="shared" si="14"/>
        <v>79.253153086353279</v>
      </c>
      <c r="AC106" s="8">
        <f t="shared" si="15"/>
        <v>19.912603203763613</v>
      </c>
    </row>
    <row r="107" spans="1:101" ht="16" x14ac:dyDescent="0.2">
      <c r="A107" t="s">
        <v>1286</v>
      </c>
      <c r="B107">
        <v>15</v>
      </c>
      <c r="C107">
        <v>2.0050000770766019E-8</v>
      </c>
      <c r="D107">
        <v>5</v>
      </c>
      <c r="E107">
        <v>63.402000427246094</v>
      </c>
      <c r="F107">
        <v>22.381000518798828</v>
      </c>
      <c r="G107">
        <v>0.13699999451637268</v>
      </c>
      <c r="H107">
        <v>9.7819995880126953</v>
      </c>
      <c r="I107">
        <v>2.999000072479248</v>
      </c>
      <c r="J107">
        <v>3.0999999493360519E-2</v>
      </c>
      <c r="K107">
        <v>4.3000001460313797E-2</v>
      </c>
      <c r="L107">
        <v>0.1120000034570694</v>
      </c>
      <c r="M107">
        <v>98.887001037597656</v>
      </c>
      <c r="O107">
        <v>2.8294000625610352</v>
      </c>
      <c r="P107">
        <v>1.177299976348877</v>
      </c>
      <c r="Q107">
        <v>7.799999788403511E-3</v>
      </c>
      <c r="R107">
        <v>0.8464999794960022</v>
      </c>
      <c r="S107">
        <v>0.14339999854564667</v>
      </c>
      <c r="T107">
        <v>1.0999999940395355E-3</v>
      </c>
      <c r="U107">
        <v>6.99999975040555E-4</v>
      </c>
      <c r="V107">
        <v>2.899999963119626E-3</v>
      </c>
      <c r="W107">
        <v>8</v>
      </c>
      <c r="Y107" s="21">
        <v>5.0091000166721642</v>
      </c>
      <c r="Z107">
        <f t="shared" si="12"/>
        <v>1.0012999777682126</v>
      </c>
      <c r="AA107" s="8">
        <f t="shared" si="13"/>
        <v>0.78179813187608971</v>
      </c>
      <c r="AB107" s="8">
        <f t="shared" si="14"/>
        <v>84.845143661032992</v>
      </c>
      <c r="AC107" s="8">
        <f t="shared" si="15"/>
        <v>14.373058207090924</v>
      </c>
    </row>
    <row r="108" spans="1:101" ht="16" x14ac:dyDescent="0.2">
      <c r="A108" t="s">
        <v>1287</v>
      </c>
      <c r="B108">
        <v>15</v>
      </c>
      <c r="C108">
        <v>1.997999987679577E-8</v>
      </c>
      <c r="D108">
        <v>5</v>
      </c>
      <c r="E108">
        <v>62.797000885009773</v>
      </c>
      <c r="F108">
        <v>23.364999771118161</v>
      </c>
      <c r="G108">
        <v>0.14900000393390661</v>
      </c>
      <c r="H108">
        <v>9.5249996185302734</v>
      </c>
      <c r="I108">
        <v>3.8889999389648442</v>
      </c>
      <c r="J108">
        <v>5.6000001728534698E-2</v>
      </c>
      <c r="K108">
        <v>3.2999999821186073E-2</v>
      </c>
      <c r="L108">
        <v>0.1049999967217445</v>
      </c>
      <c r="M108">
        <v>99.918998718261719</v>
      </c>
      <c r="O108">
        <v>2.7829000949859619</v>
      </c>
      <c r="P108">
        <v>1.220499992370605</v>
      </c>
      <c r="Q108">
        <v>8.39999970048666E-3</v>
      </c>
      <c r="R108">
        <v>0.81849998235702515</v>
      </c>
      <c r="S108">
        <v>0.18469999730587011</v>
      </c>
      <c r="T108">
        <v>2.099999925121665E-3</v>
      </c>
      <c r="U108">
        <v>6.0000002849847078E-4</v>
      </c>
      <c r="V108">
        <v>2.700000070035458E-3</v>
      </c>
      <c r="W108">
        <v>8</v>
      </c>
      <c r="Y108" s="21">
        <f>SUM(O108:V108)</f>
        <v>5.0204000667436048</v>
      </c>
      <c r="Z108">
        <f t="shared" si="12"/>
        <v>1.0148999794619158</v>
      </c>
      <c r="AA108" s="8">
        <f t="shared" si="13"/>
        <v>0.83036772161392602</v>
      </c>
      <c r="AB108" s="8">
        <f t="shared" si="14"/>
        <v>80.911427348201599</v>
      </c>
      <c r="AC108" s="8">
        <f t="shared" si="15"/>
        <v>18.258204930184476</v>
      </c>
    </row>
    <row r="109" spans="1:101" ht="16" x14ac:dyDescent="0.2">
      <c r="A109" t="s">
        <v>1288</v>
      </c>
      <c r="B109">
        <v>15</v>
      </c>
      <c r="C109">
        <v>1.997999987679577E-8</v>
      </c>
      <c r="D109">
        <v>5</v>
      </c>
      <c r="E109">
        <v>62.270000457763672</v>
      </c>
      <c r="F109">
        <v>23.618999481201168</v>
      </c>
      <c r="G109">
        <v>0.125</v>
      </c>
      <c r="H109">
        <v>9.3269996643066406</v>
      </c>
      <c r="I109">
        <v>4.320000171661377</v>
      </c>
      <c r="J109">
        <v>6.8999998271465302E-2</v>
      </c>
      <c r="K109">
        <v>-2.400000020861626E-2</v>
      </c>
      <c r="L109">
        <v>3.7000000476837158E-2</v>
      </c>
      <c r="M109">
        <v>99.742996215820312</v>
      </c>
      <c r="O109">
        <v>2.765700101852417</v>
      </c>
      <c r="P109">
        <v>1.236500024795532</v>
      </c>
      <c r="Q109">
        <v>7.1000000461935997E-3</v>
      </c>
      <c r="R109">
        <v>0.80320000648498535</v>
      </c>
      <c r="S109">
        <v>0.2055999934673309</v>
      </c>
      <c r="T109">
        <v>2.600000007078052E-3</v>
      </c>
      <c r="V109">
        <v>1.0000000474974511E-3</v>
      </c>
      <c r="W109">
        <v>8</v>
      </c>
      <c r="Y109" s="21">
        <f>SUM(O109:V109)</f>
        <v>5.0217001267010346</v>
      </c>
      <c r="Z109">
        <f t="shared" si="12"/>
        <v>1.0169000000460073</v>
      </c>
      <c r="AA109" s="8">
        <f t="shared" si="13"/>
        <v>0.69888769034393283</v>
      </c>
      <c r="AB109" s="8">
        <f t="shared" si="14"/>
        <v>79.062900530186383</v>
      </c>
      <c r="AC109" s="8">
        <f t="shared" si="15"/>
        <v>20.23821177946968</v>
      </c>
    </row>
    <row r="110" spans="1:101" ht="16" x14ac:dyDescent="0.2">
      <c r="A110" t="s">
        <v>1289</v>
      </c>
      <c r="B110">
        <v>15</v>
      </c>
      <c r="C110">
        <v>2.0050000770766019E-8</v>
      </c>
      <c r="D110">
        <v>5</v>
      </c>
      <c r="E110">
        <v>61.858001708984375</v>
      </c>
      <c r="F110">
        <v>23.025999069213867</v>
      </c>
      <c r="G110">
        <v>0.12099999934434891</v>
      </c>
      <c r="H110">
        <v>9.2320003509521484</v>
      </c>
      <c r="I110">
        <v>3.8849999904632568</v>
      </c>
      <c r="J110">
        <v>7.1999996900558472E-2</v>
      </c>
      <c r="K110">
        <v>-1.7999999225139618E-2</v>
      </c>
      <c r="L110">
        <v>0.10899999737739563</v>
      </c>
      <c r="M110">
        <v>98.285003662109375</v>
      </c>
      <c r="O110">
        <v>2.7843000888824463</v>
      </c>
      <c r="P110">
        <v>1.2216000556945801</v>
      </c>
      <c r="Q110">
        <v>6.8999999202787876E-3</v>
      </c>
      <c r="R110">
        <v>0.80570000410079956</v>
      </c>
      <c r="S110">
        <v>0.18739999830722809</v>
      </c>
      <c r="T110">
        <v>2.7000000700354576E-3</v>
      </c>
      <c r="V110">
        <v>2.899999963119626E-3</v>
      </c>
      <c r="W110">
        <v>8</v>
      </c>
      <c r="Y110" s="21">
        <v>5.0112001469242387</v>
      </c>
      <c r="Z110">
        <f t="shared" si="12"/>
        <v>1.0029000022914261</v>
      </c>
      <c r="AA110" s="8">
        <f t="shared" si="13"/>
        <v>0.6899999904213473</v>
      </c>
      <c r="AB110" s="8">
        <f t="shared" si="14"/>
        <v>80.570000222488304</v>
      </c>
      <c r="AC110" s="8">
        <f t="shared" si="15"/>
        <v>18.739999787090348</v>
      </c>
    </row>
    <row r="111" spans="1:101" ht="16" x14ac:dyDescent="0.2">
      <c r="A111" t="s">
        <v>1290</v>
      </c>
      <c r="B111">
        <v>15</v>
      </c>
      <c r="C111">
        <v>1.997999987679577E-8</v>
      </c>
      <c r="D111">
        <v>5</v>
      </c>
      <c r="E111">
        <v>62.879001617431641</v>
      </c>
      <c r="F111">
        <v>23.354999542236332</v>
      </c>
      <c r="G111">
        <v>0.13400000333786011</v>
      </c>
      <c r="H111">
        <v>9.5249996185302734</v>
      </c>
      <c r="I111">
        <v>3.9839999675750728</v>
      </c>
      <c r="J111">
        <v>9.3000002205371857E-2</v>
      </c>
      <c r="K111">
        <v>9.9999997764825821E-3</v>
      </c>
      <c r="L111">
        <v>7.4000000953674316E-2</v>
      </c>
      <c r="M111">
        <v>100.0540084838867</v>
      </c>
      <c r="O111">
        <v>2.7827999591827388</v>
      </c>
      <c r="P111">
        <v>1.218299984931946</v>
      </c>
      <c r="Q111">
        <v>7.6000001281499863E-3</v>
      </c>
      <c r="R111">
        <v>0.81739997863769531</v>
      </c>
      <c r="S111">
        <v>0.1888999938964844</v>
      </c>
      <c r="T111">
        <v>3.400000045076013E-3</v>
      </c>
      <c r="U111">
        <v>1.9999999494757501E-4</v>
      </c>
      <c r="V111">
        <v>1.900000032037497E-3</v>
      </c>
      <c r="W111">
        <v>8</v>
      </c>
      <c r="Y111" s="21">
        <f>SUM(O111:V111)</f>
        <v>5.0204999168490758</v>
      </c>
      <c r="Z111">
        <f t="shared" si="12"/>
        <v>1.0159999726893147</v>
      </c>
      <c r="AA111" s="8">
        <f t="shared" si="13"/>
        <v>0.74958085936166585</v>
      </c>
      <c r="AB111" s="8">
        <f t="shared" si="14"/>
        <v>80.619390539220689</v>
      </c>
      <c r="AC111" s="8">
        <f t="shared" si="15"/>
        <v>18.631028601417654</v>
      </c>
    </row>
    <row r="112" spans="1:101" s="23" customFormat="1" ht="16" x14ac:dyDescent="0.2">
      <c r="A112" t="s">
        <v>1291</v>
      </c>
      <c r="B112">
        <v>15</v>
      </c>
      <c r="C112">
        <v>2.0050000770766019E-8</v>
      </c>
      <c r="D112">
        <v>5</v>
      </c>
      <c r="E112">
        <v>62.104000091552734</v>
      </c>
      <c r="F112">
        <v>22.934999465942383</v>
      </c>
      <c r="G112">
        <v>0.11699999868869781</v>
      </c>
      <c r="H112">
        <v>9.494999885559082</v>
      </c>
      <c r="I112">
        <v>3.6589999198913574</v>
      </c>
      <c r="J112">
        <v>7.9999998211860657E-2</v>
      </c>
      <c r="K112">
        <v>3.5999998450279236E-2</v>
      </c>
      <c r="L112">
        <v>4.3999999761581421E-2</v>
      </c>
      <c r="M112">
        <v>98.469993591308594</v>
      </c>
      <c r="N112"/>
      <c r="O112">
        <v>2.7901999950408936</v>
      </c>
      <c r="P112">
        <v>1.2145999670028687</v>
      </c>
      <c r="Q112">
        <v>6.6999997943639755E-3</v>
      </c>
      <c r="R112">
        <v>0.82709997892379761</v>
      </c>
      <c r="S112">
        <v>0.1761000007390976</v>
      </c>
      <c r="T112">
        <v>3.0000000260770321E-3</v>
      </c>
      <c r="U112">
        <v>6.0000002849847078E-4</v>
      </c>
      <c r="V112">
        <v>1.0999999940395355E-3</v>
      </c>
      <c r="W112">
        <v>8</v>
      </c>
      <c r="X112"/>
      <c r="Y112" s="21">
        <v>5.0193999415496364</v>
      </c>
      <c r="Z112">
        <f t="shared" si="12"/>
        <v>1.0115999794797972</v>
      </c>
      <c r="AA112" s="8">
        <f t="shared" si="13"/>
        <v>0.66343201610566349</v>
      </c>
      <c r="AB112" s="8">
        <f t="shared" si="14"/>
        <v>81.899197519371967</v>
      </c>
      <c r="AC112" s="8">
        <f t="shared" si="15"/>
        <v>17.43737046452237</v>
      </c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  <c r="BE112" s="22"/>
      <c r="BF112" s="22"/>
      <c r="BG112" s="22"/>
      <c r="BH112" s="22"/>
      <c r="BI112" s="22"/>
      <c r="BJ112" s="22"/>
      <c r="BK112" s="22"/>
      <c r="BL112" s="22"/>
      <c r="BM112" s="22"/>
      <c r="BN112" s="22"/>
      <c r="BO112" s="22"/>
      <c r="BP112" s="22"/>
      <c r="BQ112" s="22"/>
      <c r="BR112" s="22"/>
      <c r="BS112" s="22"/>
      <c r="BT112" s="22"/>
      <c r="BU112" s="22"/>
      <c r="BV112" s="22"/>
      <c r="BW112" s="22"/>
      <c r="BX112" s="22"/>
      <c r="BY112" s="22"/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  <c r="CW112" s="22"/>
    </row>
    <row r="113" spans="1:101" s="23" customFormat="1" ht="16" x14ac:dyDescent="0.2">
      <c r="A113" t="s">
        <v>1292</v>
      </c>
      <c r="B113">
        <v>15</v>
      </c>
      <c r="C113">
        <v>2.0050000770766019E-8</v>
      </c>
      <c r="D113">
        <v>5</v>
      </c>
      <c r="E113">
        <v>61.694999694824219</v>
      </c>
      <c r="F113">
        <v>23.076999664306641</v>
      </c>
      <c r="G113">
        <v>0.11599999666213989</v>
      </c>
      <c r="H113">
        <v>9.2119998931884766</v>
      </c>
      <c r="I113">
        <v>3.7290000915527344</v>
      </c>
      <c r="J113">
        <v>6.7000001668930054E-2</v>
      </c>
      <c r="K113">
        <v>6.4999997615814209E-2</v>
      </c>
      <c r="L113">
        <v>6.4000003039836884E-2</v>
      </c>
      <c r="M113">
        <v>98.025001525878906</v>
      </c>
      <c r="N113"/>
      <c r="O113">
        <v>2.7836000919342041</v>
      </c>
      <c r="P113">
        <v>1.2273000478744507</v>
      </c>
      <c r="Q113">
        <v>6.6999997943639755E-3</v>
      </c>
      <c r="R113">
        <v>0.8059999942779541</v>
      </c>
      <c r="S113">
        <v>0.18029999732971191</v>
      </c>
      <c r="T113">
        <v>2.4999999441206455E-3</v>
      </c>
      <c r="U113">
        <v>1.0999999940395355E-3</v>
      </c>
      <c r="V113">
        <v>1.7000000225380063E-3</v>
      </c>
      <c r="W113">
        <v>8</v>
      </c>
      <c r="X113"/>
      <c r="Y113" s="21">
        <v>5.009200131171383</v>
      </c>
      <c r="Z113">
        <f t="shared" si="12"/>
        <v>0.99579999141860753</v>
      </c>
      <c r="AA113" s="8">
        <f t="shared" si="13"/>
        <v>0.67472304656359117</v>
      </c>
      <c r="AB113" s="8">
        <f t="shared" si="14"/>
        <v>81.168177367247694</v>
      </c>
      <c r="AC113" s="8">
        <f t="shared" si="15"/>
        <v>18.157099586188711</v>
      </c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2"/>
      <c r="BF113" s="22"/>
      <c r="BG113" s="22"/>
      <c r="BH113" s="22"/>
      <c r="BI113" s="22"/>
      <c r="BJ113" s="22"/>
      <c r="BK113" s="22"/>
      <c r="BL113" s="22"/>
      <c r="BM113" s="22"/>
      <c r="BN113" s="22"/>
      <c r="BO113" s="22"/>
      <c r="BP113" s="22"/>
      <c r="BQ113" s="22"/>
      <c r="BR113" s="22"/>
      <c r="BS113" s="22"/>
      <c r="BT113" s="22"/>
      <c r="BU113" s="22"/>
      <c r="BV113" s="22"/>
      <c r="BW113" s="22"/>
      <c r="BX113" s="22"/>
      <c r="BY113" s="22"/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  <c r="CW113" s="22"/>
    </row>
    <row r="114" spans="1:101" s="23" customFormat="1" ht="16" x14ac:dyDescent="0.2">
      <c r="A114" t="s">
        <v>1293</v>
      </c>
      <c r="B114">
        <v>15</v>
      </c>
      <c r="C114">
        <v>2.0050000770766019E-8</v>
      </c>
      <c r="D114">
        <v>5</v>
      </c>
      <c r="E114">
        <v>61.626998901367188</v>
      </c>
      <c r="F114">
        <v>22.920999526977539</v>
      </c>
      <c r="G114">
        <v>0.11100000143051147</v>
      </c>
      <c r="H114">
        <v>9.4189996719360352</v>
      </c>
      <c r="I114">
        <v>3.8199999332427979</v>
      </c>
      <c r="J114">
        <v>5.2000001072883606E-2</v>
      </c>
      <c r="K114">
        <v>8.999999612569809E-3</v>
      </c>
      <c r="L114">
        <v>9.2000000178813934E-2</v>
      </c>
      <c r="M114">
        <v>98.051002502441406</v>
      </c>
      <c r="N114"/>
      <c r="O114">
        <v>2.782599925994873</v>
      </c>
      <c r="P114">
        <v>1.2199000120162964</v>
      </c>
      <c r="Q114">
        <v>6.399999838322401E-3</v>
      </c>
      <c r="R114">
        <v>0.8245999813079834</v>
      </c>
      <c r="S114">
        <v>0.18479999899864197</v>
      </c>
      <c r="T114">
        <v>2.0000000949949026E-3</v>
      </c>
      <c r="U114">
        <v>1.9999999494757503E-4</v>
      </c>
      <c r="V114">
        <v>2.4000001139938831E-3</v>
      </c>
      <c r="W114">
        <v>8</v>
      </c>
      <c r="X114"/>
      <c r="Y114" s="21">
        <v>5.0228999183600536</v>
      </c>
      <c r="Z114">
        <f t="shared" si="12"/>
        <v>1.0183999802538892</v>
      </c>
      <c r="AA114" s="8">
        <f t="shared" si="13"/>
        <v>0.63004528090354606</v>
      </c>
      <c r="AB114" s="8">
        <f t="shared" si="14"/>
        <v>81.177396872002163</v>
      </c>
      <c r="AC114" s="8">
        <f t="shared" si="15"/>
        <v>18.192557847094292</v>
      </c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  <c r="BB114" s="22"/>
      <c r="BC114" s="22"/>
      <c r="BD114" s="22"/>
      <c r="BE114" s="22"/>
      <c r="BF114" s="22"/>
      <c r="BG114" s="22"/>
      <c r="BH114" s="22"/>
      <c r="BI114" s="22"/>
      <c r="BJ114" s="22"/>
      <c r="BK114" s="22"/>
      <c r="BL114" s="22"/>
      <c r="BM114" s="22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</row>
    <row r="115" spans="1:101" ht="16" x14ac:dyDescent="0.2">
      <c r="A115" t="s">
        <v>1294</v>
      </c>
      <c r="B115">
        <v>15</v>
      </c>
      <c r="C115">
        <v>2.0039999881760195E-8</v>
      </c>
      <c r="D115">
        <v>5</v>
      </c>
      <c r="E115">
        <v>61.528999328613281</v>
      </c>
      <c r="F115">
        <v>23.326000213623047</v>
      </c>
      <c r="G115">
        <v>9.8999999463558197E-2</v>
      </c>
      <c r="H115">
        <v>9.3100004196166992</v>
      </c>
      <c r="I115">
        <v>4.0139999389648438</v>
      </c>
      <c r="J115">
        <v>5.9999998658895493E-2</v>
      </c>
      <c r="K115">
        <v>6.1999998986721039E-2</v>
      </c>
      <c r="L115">
        <v>5.7999998331069946E-2</v>
      </c>
      <c r="M115">
        <v>98.458000183105469</v>
      </c>
      <c r="O115">
        <v>2.7685000896453857</v>
      </c>
      <c r="P115">
        <v>1.2371000051498413</v>
      </c>
      <c r="Q115">
        <v>5.7000000961124897E-3</v>
      </c>
      <c r="R115">
        <v>0.81220000982284546</v>
      </c>
      <c r="S115">
        <v>0.19349999725818634</v>
      </c>
      <c r="T115">
        <v>2.199999988079071E-3</v>
      </c>
      <c r="U115">
        <v>1.0999999940395355E-3</v>
      </c>
      <c r="V115">
        <v>1.500000013038516E-3</v>
      </c>
      <c r="W115">
        <v>8</v>
      </c>
      <c r="Y115" s="21">
        <v>5.0218001019675285</v>
      </c>
      <c r="Z115">
        <f t="shared" si="12"/>
        <v>1.0140000071842223</v>
      </c>
      <c r="AA115" s="8">
        <f t="shared" si="13"/>
        <v>0.56357524774212786</v>
      </c>
      <c r="AB115" s="8">
        <f t="shared" si="14"/>
        <v>80.304528777859758</v>
      </c>
      <c r="AC115" s="8">
        <f t="shared" si="15"/>
        <v>19.131895974398116</v>
      </c>
    </row>
    <row r="116" spans="1:101" ht="16" x14ac:dyDescent="0.2">
      <c r="A116" t="s">
        <v>1295</v>
      </c>
      <c r="B116">
        <v>15</v>
      </c>
      <c r="C116">
        <v>2.0039999881760195E-8</v>
      </c>
      <c r="D116">
        <v>5</v>
      </c>
      <c r="E116">
        <v>62.084999084472656</v>
      </c>
      <c r="F116">
        <v>23.299999237060547</v>
      </c>
      <c r="G116">
        <v>0.10999999940395355</v>
      </c>
      <c r="H116">
        <v>9.2989997863769531</v>
      </c>
      <c r="I116">
        <v>3.996999979019165</v>
      </c>
      <c r="J116">
        <v>7.5000002980232239E-2</v>
      </c>
      <c r="K116">
        <v>8.0000003799796104E-3</v>
      </c>
      <c r="L116">
        <v>9.6000000834465027E-2</v>
      </c>
      <c r="M116">
        <v>98.970001220703125</v>
      </c>
      <c r="O116">
        <v>2.7769999504089355</v>
      </c>
      <c r="P116">
        <v>1.2283999919891357</v>
      </c>
      <c r="Q116">
        <v>6.3000000081956387E-3</v>
      </c>
      <c r="R116">
        <v>0.80650001764297485</v>
      </c>
      <c r="S116">
        <v>0.19159999489784241</v>
      </c>
      <c r="T116">
        <v>2.79999990016222E-3</v>
      </c>
      <c r="U116">
        <v>9.9999997473787516E-5</v>
      </c>
      <c r="V116">
        <v>2.4999999441206455E-3</v>
      </c>
      <c r="W116">
        <v>8</v>
      </c>
      <c r="Y116" s="21">
        <v>5.0151999547888408</v>
      </c>
      <c r="Z116">
        <f t="shared" si="12"/>
        <v>1.0070000124906073</v>
      </c>
      <c r="AA116" s="8">
        <f t="shared" si="13"/>
        <v>0.62724013634838638</v>
      </c>
      <c r="AB116" s="8">
        <f t="shared" si="14"/>
        <v>80.296695297344897</v>
      </c>
      <c r="AC116" s="8">
        <f t="shared" si="15"/>
        <v>19.076064566306712</v>
      </c>
    </row>
    <row r="117" spans="1:101" ht="16" x14ac:dyDescent="0.2">
      <c r="A117" t="s">
        <v>1296</v>
      </c>
      <c r="B117">
        <v>15</v>
      </c>
      <c r="C117">
        <v>2.0050000770766019E-8</v>
      </c>
      <c r="D117">
        <v>5</v>
      </c>
      <c r="E117">
        <v>63.554000854492188</v>
      </c>
      <c r="F117">
        <v>22.541999816894531</v>
      </c>
      <c r="G117">
        <v>0.11400000005960464</v>
      </c>
      <c r="H117">
        <v>9.5819997787475586</v>
      </c>
      <c r="I117">
        <v>3.2360000610351562</v>
      </c>
      <c r="J117">
        <v>4.6999998390674591E-2</v>
      </c>
      <c r="K117">
        <v>-1.8999999389052391E-2</v>
      </c>
      <c r="L117">
        <v>5.4999999701976776E-2</v>
      </c>
      <c r="M117">
        <v>99.111000061035156</v>
      </c>
      <c r="O117">
        <v>2.8269000053405762</v>
      </c>
      <c r="P117">
        <v>1.1818000078201294</v>
      </c>
      <c r="Q117">
        <v>6.5000001341104507E-3</v>
      </c>
      <c r="R117">
        <v>0.82639998197555542</v>
      </c>
      <c r="S117">
        <v>0.1542000025510788</v>
      </c>
      <c r="T117">
        <v>1.7000000225380063E-3</v>
      </c>
      <c r="V117">
        <v>1.39999995008111E-3</v>
      </c>
      <c r="W117">
        <v>8</v>
      </c>
      <c r="Y117" s="21">
        <v>4.9985999977798201</v>
      </c>
      <c r="Z117">
        <f t="shared" si="12"/>
        <v>0.98849998461082578</v>
      </c>
      <c r="AA117" s="8">
        <f t="shared" si="13"/>
        <v>0.65849460390220027</v>
      </c>
      <c r="AB117" s="8">
        <f t="shared" si="14"/>
        <v>83.719987318162097</v>
      </c>
      <c r="AC117" s="8">
        <f t="shared" si="15"/>
        <v>15.621518077935704</v>
      </c>
    </row>
    <row r="118" spans="1:101" ht="16" x14ac:dyDescent="0.2">
      <c r="A118" t="s">
        <v>1297</v>
      </c>
      <c r="B118">
        <v>15</v>
      </c>
      <c r="C118">
        <v>2.0039999881760195E-8</v>
      </c>
      <c r="D118">
        <v>5</v>
      </c>
      <c r="E118">
        <v>63.344001770019531</v>
      </c>
      <c r="F118">
        <v>22.937000274658203</v>
      </c>
      <c r="G118">
        <v>9.4999998807907104E-2</v>
      </c>
      <c r="H118">
        <v>9.5880002975463867</v>
      </c>
      <c r="I118">
        <v>3.4719998836517334</v>
      </c>
      <c r="J118">
        <v>3.7000000476837158E-2</v>
      </c>
      <c r="K118">
        <v>0</v>
      </c>
      <c r="L118">
        <v>0.1080000028014183</v>
      </c>
      <c r="M118">
        <v>99.581008911132812</v>
      </c>
      <c r="O118">
        <v>2.8089001178741455</v>
      </c>
      <c r="P118">
        <v>1.1988999843597412</v>
      </c>
      <c r="Q118">
        <v>5.4000001400709152E-3</v>
      </c>
      <c r="R118">
        <v>0.82440000772476196</v>
      </c>
      <c r="S118">
        <v>0.16490000486373901</v>
      </c>
      <c r="T118">
        <v>1.39999995008111E-3</v>
      </c>
      <c r="U118">
        <v>0</v>
      </c>
      <c r="V118">
        <v>2.79999990016222E-3</v>
      </c>
      <c r="W118">
        <v>8</v>
      </c>
      <c r="Y118" s="21">
        <v>5.0067001148127019</v>
      </c>
      <c r="Z118">
        <f t="shared" si="12"/>
        <v>0.99750001262873411</v>
      </c>
      <c r="AA118" s="8">
        <f t="shared" si="13"/>
        <v>0.54287725655679031</v>
      </c>
      <c r="AB118" s="8">
        <f t="shared" si="14"/>
        <v>82.879259794452182</v>
      </c>
      <c r="AC118" s="8">
        <f t="shared" si="15"/>
        <v>16.577862948991033</v>
      </c>
    </row>
    <row r="119" spans="1:101" ht="16" x14ac:dyDescent="0.2">
      <c r="A119" t="s">
        <v>1298</v>
      </c>
      <c r="B119">
        <v>15</v>
      </c>
      <c r="C119">
        <v>2.0050000770766019E-8</v>
      </c>
      <c r="D119">
        <v>5</v>
      </c>
      <c r="E119">
        <v>63.090999603271484</v>
      </c>
      <c r="F119">
        <v>23</v>
      </c>
      <c r="G119">
        <v>7.1000002324581146E-2</v>
      </c>
      <c r="H119">
        <v>9.4969997406005859</v>
      </c>
      <c r="I119">
        <v>3.622999906539917</v>
      </c>
      <c r="J119">
        <v>6.1000000685453415E-2</v>
      </c>
      <c r="K119">
        <v>-1.7999999225139618E-2</v>
      </c>
      <c r="L119">
        <v>6.1000000685453415E-2</v>
      </c>
      <c r="M119">
        <v>99.385986328125</v>
      </c>
      <c r="O119">
        <v>2.8031001091003418</v>
      </c>
      <c r="P119">
        <v>1.2044999599456787</v>
      </c>
      <c r="Q119">
        <v>4.0000001899898052E-3</v>
      </c>
      <c r="R119">
        <v>0.8180999755859375</v>
      </c>
      <c r="S119">
        <v>0.17249999940395355</v>
      </c>
      <c r="T119">
        <v>2.3000000510364771E-3</v>
      </c>
      <c r="V119">
        <v>1.5999999595806003E-3</v>
      </c>
      <c r="W119">
        <v>8</v>
      </c>
      <c r="Y119" s="21">
        <v>5.0058000442222692</v>
      </c>
      <c r="Z119">
        <f t="shared" si="12"/>
        <v>0.99619997513946146</v>
      </c>
      <c r="AA119" s="8">
        <f t="shared" si="13"/>
        <v>0.40217175646584702</v>
      </c>
      <c r="AB119" s="8">
        <f t="shared" si="14"/>
        <v>82.254172129652218</v>
      </c>
      <c r="AC119" s="8">
        <f t="shared" si="15"/>
        <v>17.343656113881927</v>
      </c>
    </row>
    <row r="120" spans="1:101" ht="16" x14ac:dyDescent="0.2">
      <c r="A120" t="s">
        <v>1299</v>
      </c>
      <c r="B120">
        <v>15</v>
      </c>
      <c r="C120">
        <v>2.0050000770766019E-8</v>
      </c>
      <c r="D120">
        <v>5</v>
      </c>
      <c r="E120">
        <v>63.213001251220703</v>
      </c>
      <c r="F120">
        <v>22.768999099731445</v>
      </c>
      <c r="G120">
        <v>0.13400000333786011</v>
      </c>
      <c r="H120">
        <v>9.7229995727539062</v>
      </c>
      <c r="I120">
        <v>3.3659999370574951</v>
      </c>
      <c r="J120">
        <v>7.1999996900558472E-2</v>
      </c>
      <c r="K120">
        <v>2.500000037252903E-2</v>
      </c>
      <c r="L120">
        <v>9.0999998152256012E-2</v>
      </c>
      <c r="M120">
        <v>99.393013000488281</v>
      </c>
      <c r="O120">
        <v>2.8106999397277832</v>
      </c>
      <c r="P120">
        <v>1.1933000087738037</v>
      </c>
      <c r="Q120">
        <v>7.6000001281499863E-3</v>
      </c>
      <c r="R120">
        <v>0.83819997310638428</v>
      </c>
      <c r="S120">
        <v>0.16030000150203705</v>
      </c>
      <c r="T120">
        <v>2.7000000700354576E-3</v>
      </c>
      <c r="U120">
        <v>3.9999998989515007E-4</v>
      </c>
      <c r="V120">
        <v>2.3000000510364771E-3</v>
      </c>
      <c r="W120">
        <v>8</v>
      </c>
      <c r="Y120" s="21">
        <v>5.0154999233491253</v>
      </c>
      <c r="Z120">
        <f t="shared" si="12"/>
        <v>1.0087999747775029</v>
      </c>
      <c r="AA120" s="8">
        <f t="shared" si="13"/>
        <v>0.75539213984573506</v>
      </c>
      <c r="AB120" s="8">
        <f t="shared" si="14"/>
        <v>83.311797450929419</v>
      </c>
      <c r="AC120" s="8">
        <f t="shared" si="15"/>
        <v>15.932810409224853</v>
      </c>
    </row>
    <row r="121" spans="1:101" ht="16" x14ac:dyDescent="0.2">
      <c r="A121" t="s">
        <v>1300</v>
      </c>
      <c r="B121">
        <v>15</v>
      </c>
      <c r="C121">
        <v>2.0050000770766019E-8</v>
      </c>
      <c r="D121">
        <v>5</v>
      </c>
      <c r="E121">
        <v>62.599998474121094</v>
      </c>
      <c r="F121">
        <v>22.808000564575195</v>
      </c>
      <c r="G121">
        <v>0.11900000274181366</v>
      </c>
      <c r="H121">
        <v>9.4469995498657227</v>
      </c>
      <c r="I121">
        <v>3.621999979019165</v>
      </c>
      <c r="J121">
        <v>5.9999998658895493E-2</v>
      </c>
      <c r="K121">
        <v>2.7000000700354576E-2</v>
      </c>
      <c r="L121">
        <v>0.10100000351667404</v>
      </c>
      <c r="M121">
        <v>98.78399658203125</v>
      </c>
      <c r="O121">
        <v>2.8015000820159912</v>
      </c>
      <c r="P121">
        <v>1.2030999660491943</v>
      </c>
      <c r="Q121">
        <v>6.8000000901520252E-3</v>
      </c>
      <c r="R121">
        <v>0.81980001926422119</v>
      </c>
      <c r="S121">
        <v>0.1737000048160553</v>
      </c>
      <c r="T121">
        <v>2.199999988079071E-3</v>
      </c>
      <c r="U121">
        <v>5.0000002374872565E-4</v>
      </c>
      <c r="V121">
        <v>2.6000000070780516E-3</v>
      </c>
      <c r="W121">
        <v>8</v>
      </c>
      <c r="Y121" s="21">
        <v>5.0102000722545199</v>
      </c>
      <c r="Z121">
        <f t="shared" si="12"/>
        <v>1.0034000242012553</v>
      </c>
      <c r="AA121" s="8">
        <f t="shared" si="13"/>
        <v>0.67979605376811014</v>
      </c>
      <c r="AB121" s="8">
        <f t="shared" si="14"/>
        <v>81.955413321528198</v>
      </c>
      <c r="AC121" s="8">
        <f t="shared" si="15"/>
        <v>17.364790624703687</v>
      </c>
    </row>
    <row r="122" spans="1:101" ht="16" x14ac:dyDescent="0.2">
      <c r="A122" t="s">
        <v>1301</v>
      </c>
      <c r="B122">
        <v>15</v>
      </c>
      <c r="C122">
        <v>2.0050000770766019E-8</v>
      </c>
      <c r="D122">
        <v>5</v>
      </c>
      <c r="E122">
        <v>62.293998718261719</v>
      </c>
      <c r="F122">
        <v>23.038999557495117</v>
      </c>
      <c r="G122">
        <v>0.10300000011920929</v>
      </c>
      <c r="H122">
        <v>9.1379995346069336</v>
      </c>
      <c r="I122">
        <v>3.8020000457763672</v>
      </c>
      <c r="J122">
        <v>6.1000000685453415E-2</v>
      </c>
      <c r="K122">
        <v>7.0000002160668373E-3</v>
      </c>
      <c r="L122">
        <v>8.2999996840953827E-2</v>
      </c>
      <c r="M122">
        <v>98.527000427246094</v>
      </c>
      <c r="O122">
        <v>2.793100118637085</v>
      </c>
      <c r="P122">
        <v>1.2175999879837036</v>
      </c>
      <c r="Q122">
        <v>5.9000002220273018E-3</v>
      </c>
      <c r="R122">
        <v>0.79449999332427979</v>
      </c>
      <c r="S122">
        <v>0.18269999325275421</v>
      </c>
      <c r="T122">
        <v>2.3000000510364771E-3</v>
      </c>
      <c r="U122">
        <v>9.9999997473787516E-5</v>
      </c>
      <c r="V122">
        <v>2.199999988079071E-3</v>
      </c>
      <c r="W122">
        <v>8</v>
      </c>
      <c r="Y122" s="21">
        <v>4.9984000934564392</v>
      </c>
      <c r="Z122">
        <f t="shared" si="12"/>
        <v>0.98539998678461416</v>
      </c>
      <c r="AA122" s="8">
        <f t="shared" si="13"/>
        <v>0.60014243731581096</v>
      </c>
      <c r="AB122" s="8">
        <f t="shared" si="14"/>
        <v>80.815787203002984</v>
      </c>
      <c r="AC122" s="8">
        <f t="shared" si="15"/>
        <v>18.584070359681206</v>
      </c>
    </row>
    <row r="123" spans="1:101" ht="16" x14ac:dyDescent="0.2">
      <c r="A123" t="s">
        <v>1302</v>
      </c>
      <c r="B123">
        <v>15</v>
      </c>
      <c r="C123">
        <v>2.0050000770766019E-8</v>
      </c>
      <c r="D123">
        <v>5</v>
      </c>
      <c r="E123">
        <v>61.721000671386719</v>
      </c>
      <c r="F123">
        <v>23.283000946044922</v>
      </c>
      <c r="G123">
        <v>0.13400000333786011</v>
      </c>
      <c r="H123">
        <v>8.9060001373291016</v>
      </c>
      <c r="I123">
        <v>4.1630001068115234</v>
      </c>
      <c r="J123">
        <v>5.9999998658895493E-2</v>
      </c>
      <c r="K123">
        <v>-8.0000003799796104E-3</v>
      </c>
      <c r="L123">
        <v>6.8999998271465302E-2</v>
      </c>
      <c r="M123">
        <v>98.3280029296875</v>
      </c>
      <c r="O123">
        <v>2.7758998870849609</v>
      </c>
      <c r="P123">
        <v>1.2343000173568726</v>
      </c>
      <c r="Q123">
        <v>7.6999999582767487E-3</v>
      </c>
      <c r="R123">
        <v>0.77670001983642578</v>
      </c>
      <c r="S123">
        <v>0.20059999823570251</v>
      </c>
      <c r="T123">
        <v>2.3000000510364771E-3</v>
      </c>
      <c r="V123">
        <v>1.7999999690800905E-3</v>
      </c>
      <c r="W123">
        <v>8</v>
      </c>
      <c r="Y123" s="21">
        <v>4.9991999224948813</v>
      </c>
      <c r="Z123">
        <f t="shared" si="12"/>
        <v>0.98680001799948514</v>
      </c>
      <c r="AA123" s="8">
        <f t="shared" si="13"/>
        <v>0.78172586977953384</v>
      </c>
      <c r="AB123" s="8">
        <f t="shared" si="14"/>
        <v>78.852792448624157</v>
      </c>
      <c r="AC123" s="8">
        <f t="shared" si="15"/>
        <v>20.365481681596311</v>
      </c>
    </row>
    <row r="124" spans="1:101" ht="16" x14ac:dyDescent="0.2">
      <c r="A124" t="s">
        <v>1303</v>
      </c>
      <c r="B124">
        <v>15</v>
      </c>
      <c r="C124">
        <v>2.0050000770766019E-8</v>
      </c>
      <c r="D124">
        <v>5</v>
      </c>
      <c r="E124">
        <v>60.952999114990234</v>
      </c>
      <c r="F124">
        <v>23.669000625610352</v>
      </c>
      <c r="G124">
        <v>0.27399998903274536</v>
      </c>
      <c r="H124">
        <v>8.7010002136230469</v>
      </c>
      <c r="I124">
        <v>4.4910001754760742</v>
      </c>
      <c r="J124">
        <v>5.299999937415123E-2</v>
      </c>
      <c r="K124">
        <v>3.2000001519918442E-2</v>
      </c>
      <c r="L124">
        <v>0.12300000339746475</v>
      </c>
      <c r="M124">
        <v>98.296012878417969</v>
      </c>
      <c r="O124">
        <v>2.7502000331878662</v>
      </c>
      <c r="P124">
        <v>1.2588000297546387</v>
      </c>
      <c r="Q124">
        <v>1.5799999237060547E-2</v>
      </c>
      <c r="R124">
        <v>0.76120001077651978</v>
      </c>
      <c r="S124">
        <v>0.21709999442100525</v>
      </c>
      <c r="T124">
        <v>2.0000000949949026E-3</v>
      </c>
      <c r="U124">
        <v>6.0000002849847078E-4</v>
      </c>
      <c r="V124">
        <v>3.1999999191612005E-3</v>
      </c>
      <c r="W124">
        <v>8</v>
      </c>
      <c r="Y124" s="21">
        <v>5.008900067419745</v>
      </c>
      <c r="Z124">
        <f t="shared" si="12"/>
        <v>0.99790000438224524</v>
      </c>
      <c r="AA124" s="8">
        <f t="shared" si="13"/>
        <v>1.589377242387914</v>
      </c>
      <c r="AB124" s="8">
        <f t="shared" si="14"/>
        <v>76.571774205902713</v>
      </c>
      <c r="AC124" s="8">
        <f t="shared" si="15"/>
        <v>21.838848551709368</v>
      </c>
    </row>
    <row r="125" spans="1:101" ht="16" x14ac:dyDescent="0.2">
      <c r="A125" t="s">
        <v>1304</v>
      </c>
      <c r="B125">
        <v>15</v>
      </c>
      <c r="C125">
        <v>2.0039999881760195E-8</v>
      </c>
      <c r="D125">
        <v>5</v>
      </c>
      <c r="E125">
        <v>61.062000274658203</v>
      </c>
      <c r="F125">
        <v>23.440999984741211</v>
      </c>
      <c r="G125">
        <v>0.15199999511241913</v>
      </c>
      <c r="H125">
        <v>9.0030002593994141</v>
      </c>
      <c r="I125">
        <v>4.2430000305175781</v>
      </c>
      <c r="J125">
        <v>6.5999999642372131E-2</v>
      </c>
      <c r="K125">
        <v>-3.0000000260770321E-3</v>
      </c>
      <c r="L125">
        <v>6.1999998986721039E-2</v>
      </c>
      <c r="M125">
        <v>98.0260009765625</v>
      </c>
      <c r="O125">
        <v>2.7593998908996582</v>
      </c>
      <c r="P125">
        <v>1.2486000061035156</v>
      </c>
      <c r="Q125">
        <v>8.7999999523162842E-3</v>
      </c>
      <c r="R125">
        <v>0.78890001773834229</v>
      </c>
      <c r="S125">
        <v>0.20550000667572021</v>
      </c>
      <c r="T125">
        <v>2.4999999441206455E-3</v>
      </c>
      <c r="U125">
        <v>0</v>
      </c>
      <c r="V125">
        <v>1.5999999595806003E-3</v>
      </c>
      <c r="W125">
        <v>8</v>
      </c>
      <c r="Y125" s="21">
        <v>5.0152999212732539</v>
      </c>
      <c r="Z125">
        <f t="shared" si="12"/>
        <v>1.0048000243259594</v>
      </c>
      <c r="AA125" s="8">
        <f t="shared" si="13"/>
        <v>0.87719295639714168</v>
      </c>
      <c r="AB125" s="8">
        <f t="shared" si="14"/>
        <v>78.638357114934436</v>
      </c>
      <c r="AC125" s="8">
        <f t="shared" si="15"/>
        <v>20.484449928668415</v>
      </c>
    </row>
    <row r="127" spans="1:101" x14ac:dyDescent="0.2">
      <c r="A127" t="s">
        <v>1765</v>
      </c>
      <c r="E127" t="s">
        <v>458</v>
      </c>
      <c r="F127" t="s">
        <v>457</v>
      </c>
      <c r="G127" t="s">
        <v>454</v>
      </c>
      <c r="H127" t="s">
        <v>456</v>
      </c>
      <c r="I127" t="s">
        <v>455</v>
      </c>
      <c r="J127" t="s">
        <v>460</v>
      </c>
      <c r="K127" t="s">
        <v>1075</v>
      </c>
      <c r="L127" t="s">
        <v>1175</v>
      </c>
      <c r="M127" t="s">
        <v>463</v>
      </c>
      <c r="O127" t="s">
        <v>481</v>
      </c>
      <c r="P127" t="s">
        <v>480</v>
      </c>
      <c r="Q127" t="s">
        <v>477</v>
      </c>
      <c r="R127" t="s">
        <v>479</v>
      </c>
      <c r="S127" t="s">
        <v>478</v>
      </c>
      <c r="T127" t="s">
        <v>483</v>
      </c>
      <c r="U127" t="s">
        <v>1076</v>
      </c>
      <c r="V127" t="s">
        <v>1176</v>
      </c>
      <c r="W127" t="s">
        <v>486</v>
      </c>
      <c r="Y127" s="24" t="s">
        <v>1177</v>
      </c>
      <c r="Z127" s="24" t="s">
        <v>1077</v>
      </c>
      <c r="AA127" s="24" t="s">
        <v>1179</v>
      </c>
      <c r="AB127" s="24" t="s">
        <v>1180</v>
      </c>
      <c r="AC127" s="24" t="s">
        <v>1181</v>
      </c>
    </row>
    <row r="128" spans="1:101" x14ac:dyDescent="0.2">
      <c r="A128" t="s">
        <v>1305</v>
      </c>
      <c r="B128">
        <v>15</v>
      </c>
      <c r="C128" s="25">
        <v>1.9970000764146789E-8</v>
      </c>
      <c r="D128">
        <v>5</v>
      </c>
      <c r="E128">
        <v>64.445999145507812</v>
      </c>
      <c r="F128">
        <v>19.100000381469727</v>
      </c>
      <c r="G128">
        <v>14.951000213623047</v>
      </c>
      <c r="H128">
        <v>1.1399999856948853</v>
      </c>
      <c r="I128">
        <v>1.7999999225139618E-2</v>
      </c>
      <c r="J128">
        <v>2.0000000949949026E-3</v>
      </c>
      <c r="K128">
        <v>0.70999997854232788</v>
      </c>
      <c r="L128">
        <v>0.13199999928474426</v>
      </c>
      <c r="M128">
        <v>100.49900054931641</v>
      </c>
      <c r="O128">
        <v>2.9684998989105225</v>
      </c>
      <c r="P128">
        <v>1.0369999408721924</v>
      </c>
      <c r="Q128">
        <v>0.87860000133514404</v>
      </c>
      <c r="R128">
        <v>0.10189999639987946</v>
      </c>
      <c r="S128">
        <v>8.9999998454004526E-4</v>
      </c>
      <c r="T128">
        <v>9.9999997473787516E-5</v>
      </c>
      <c r="U128">
        <v>1.2799999676644802E-2</v>
      </c>
      <c r="V128">
        <v>3.5000001080334187E-3</v>
      </c>
      <c r="W128">
        <v>8</v>
      </c>
      <c r="Y128">
        <v>5.0032998372844304</v>
      </c>
      <c r="Z128">
        <v>0.99769999750424176</v>
      </c>
      <c r="AA128" s="8">
        <v>89.525168471235844</v>
      </c>
      <c r="AB128" s="8">
        <v>10.383125803613209</v>
      </c>
      <c r="AC128" s="8">
        <v>9.1705725150941109E-2</v>
      </c>
    </row>
    <row r="129" spans="1:29" x14ac:dyDescent="0.2">
      <c r="A129" t="s">
        <v>1306</v>
      </c>
      <c r="B129">
        <v>15</v>
      </c>
      <c r="C129" s="25">
        <v>1.9970000764146789E-8</v>
      </c>
      <c r="D129">
        <v>5</v>
      </c>
      <c r="E129">
        <v>64.441001892089844</v>
      </c>
      <c r="F129">
        <v>19.194000244140625</v>
      </c>
      <c r="G129">
        <v>14.76099967956543</v>
      </c>
      <c r="H129">
        <v>1.2960000038146973</v>
      </c>
      <c r="I129">
        <v>2.3000000044703484E-2</v>
      </c>
      <c r="J129">
        <v>3.0999999493360519E-2</v>
      </c>
      <c r="K129">
        <v>0.82599997520446777</v>
      </c>
      <c r="L129">
        <v>0.15000000596046448</v>
      </c>
      <c r="M129">
        <v>100.72200775146484</v>
      </c>
      <c r="O129">
        <v>2.9635999202728271</v>
      </c>
      <c r="P129">
        <v>1.0405000448226929</v>
      </c>
      <c r="Q129">
        <v>0.866100013256073</v>
      </c>
      <c r="R129">
        <v>0.11559999734163284</v>
      </c>
      <c r="S129">
        <v>1.0999999940395355E-3</v>
      </c>
      <c r="T129">
        <v>1.2000000569969416E-3</v>
      </c>
      <c r="U129">
        <v>1.4899999834597111E-2</v>
      </c>
      <c r="V129">
        <v>4.0000001899898052E-3</v>
      </c>
      <c r="W129">
        <v>8</v>
      </c>
      <c r="Y129">
        <v>5.0069999757688493</v>
      </c>
      <c r="Z129">
        <v>1.0017000106163323</v>
      </c>
      <c r="AA129" s="8">
        <v>88.125763524828699</v>
      </c>
      <c r="AB129" s="8">
        <v>11.76231136505889</v>
      </c>
      <c r="AC129" s="8">
        <v>0.11192511011240465</v>
      </c>
    </row>
    <row r="130" spans="1:29" x14ac:dyDescent="0.2">
      <c r="A130" t="s">
        <v>1307</v>
      </c>
      <c r="B130">
        <v>15</v>
      </c>
      <c r="C130" s="25">
        <v>1.9970000764146789E-8</v>
      </c>
      <c r="D130">
        <v>5</v>
      </c>
      <c r="E130">
        <v>64.351997375488281</v>
      </c>
      <c r="F130">
        <v>19.232000350952148</v>
      </c>
      <c r="G130">
        <v>14.838000297546387</v>
      </c>
      <c r="H130">
        <v>1.1440000534057617</v>
      </c>
      <c r="I130">
        <v>2.3000000044703484E-2</v>
      </c>
      <c r="J130">
        <v>7.0000002160668373E-3</v>
      </c>
      <c r="K130">
        <v>0.81400001049041748</v>
      </c>
      <c r="L130">
        <v>9.3000002205371857E-2</v>
      </c>
      <c r="M130">
        <v>100.50299835205078</v>
      </c>
      <c r="O130">
        <v>2.9640998840332031</v>
      </c>
      <c r="P130">
        <v>1.0441000461578369</v>
      </c>
      <c r="Q130">
        <v>0.87190002202987671</v>
      </c>
      <c r="R130">
        <v>0.10220000147819519</v>
      </c>
      <c r="S130">
        <v>1.0999999940395355E-3</v>
      </c>
      <c r="T130">
        <v>3.0000001424923539E-4</v>
      </c>
      <c r="U130">
        <v>1.4700000174343586E-2</v>
      </c>
      <c r="V130">
        <v>2.4999999441206455E-3</v>
      </c>
      <c r="W130">
        <v>8</v>
      </c>
      <c r="Y130">
        <v>5.0008999538258649</v>
      </c>
      <c r="Z130">
        <v>0.99240002362057567</v>
      </c>
      <c r="AA130" s="8">
        <v>89.407301170762224</v>
      </c>
      <c r="AB130" s="8">
        <v>10.479901457669921</v>
      </c>
      <c r="AC130" s="8">
        <v>0.11279737156786009</v>
      </c>
    </row>
    <row r="131" spans="1:29" x14ac:dyDescent="0.2">
      <c r="A131" t="s">
        <v>1308</v>
      </c>
      <c r="B131">
        <v>15</v>
      </c>
      <c r="C131" s="25">
        <v>1.9970000764146789E-8</v>
      </c>
      <c r="D131">
        <v>5</v>
      </c>
      <c r="E131">
        <v>64.78399658203125</v>
      </c>
      <c r="F131">
        <v>19.354000091552734</v>
      </c>
      <c r="G131">
        <v>14.833000183105469</v>
      </c>
      <c r="H131">
        <v>1.3279999494552612</v>
      </c>
      <c r="I131">
        <v>1.4000000432133675E-2</v>
      </c>
      <c r="J131">
        <v>3.7999998778104782E-2</v>
      </c>
      <c r="K131">
        <v>0.74299997091293335</v>
      </c>
      <c r="L131">
        <v>0.12399999797344208</v>
      </c>
      <c r="M131">
        <v>101.21798706054688</v>
      </c>
      <c r="O131">
        <v>2.9625000953674316</v>
      </c>
      <c r="P131">
        <v>1.0432000160217285</v>
      </c>
      <c r="Q131">
        <v>0.86540001630783081</v>
      </c>
      <c r="R131">
        <v>0.1177000030875206</v>
      </c>
      <c r="S131">
        <v>6.99999975040555E-4</v>
      </c>
      <c r="T131">
        <v>1.39999995008111E-3</v>
      </c>
      <c r="U131">
        <v>1.3299999758601189E-2</v>
      </c>
      <c r="V131">
        <v>3.2999999821186066E-3</v>
      </c>
      <c r="W131">
        <v>8</v>
      </c>
      <c r="Y131">
        <v>5.007500130450353</v>
      </c>
      <c r="Z131">
        <v>1.0004000191111118</v>
      </c>
      <c r="AA131" s="8">
        <v>87.96503346906475</v>
      </c>
      <c r="AB131" s="8">
        <v>11.96381386156566</v>
      </c>
      <c r="AC131" s="8">
        <v>7.1152669369587723E-2</v>
      </c>
    </row>
    <row r="132" spans="1:29" x14ac:dyDescent="0.2">
      <c r="A132" t="s">
        <v>1309</v>
      </c>
      <c r="B132">
        <v>15</v>
      </c>
      <c r="C132" s="25">
        <v>1.9970000764146789E-8</v>
      </c>
      <c r="D132">
        <v>5</v>
      </c>
      <c r="E132">
        <v>64.333000183105469</v>
      </c>
      <c r="F132">
        <v>19.11199951171875</v>
      </c>
      <c r="G132">
        <v>14.883000373840332</v>
      </c>
      <c r="H132">
        <v>1.2450000047683716</v>
      </c>
      <c r="I132">
        <v>3.0000000260770321E-3</v>
      </c>
      <c r="J132">
        <v>1.9999999552965164E-2</v>
      </c>
      <c r="K132">
        <v>0.62099999189376831</v>
      </c>
      <c r="L132">
        <v>0.11100000143051147</v>
      </c>
      <c r="M132">
        <v>100.3280029296875</v>
      </c>
      <c r="O132">
        <v>2.9665999412536621</v>
      </c>
      <c r="P132">
        <v>1.0388000011444092</v>
      </c>
      <c r="Q132">
        <v>0.87559998035430908</v>
      </c>
      <c r="R132">
        <v>0.11129999905824661</v>
      </c>
      <c r="S132">
        <v>1.9999999494757503E-4</v>
      </c>
      <c r="T132">
        <v>7.9999997979030013E-4</v>
      </c>
      <c r="U132">
        <v>1.119999960064888E-2</v>
      </c>
      <c r="V132">
        <v>3.0000000260770321E-3</v>
      </c>
      <c r="W132">
        <v>8</v>
      </c>
      <c r="Y132">
        <v>5.0074999214120908</v>
      </c>
      <c r="Z132">
        <v>1.0012999790342292</v>
      </c>
      <c r="AA132" s="8">
        <v>88.70428514038457</v>
      </c>
      <c r="AB132" s="8">
        <v>11.275453488009726</v>
      </c>
      <c r="AC132" s="8">
        <v>2.0261371605703304E-2</v>
      </c>
    </row>
    <row r="133" spans="1:29" x14ac:dyDescent="0.2">
      <c r="A133" t="s">
        <v>1310</v>
      </c>
      <c r="B133">
        <v>15</v>
      </c>
      <c r="C133" s="25">
        <v>1.9970000764146789E-8</v>
      </c>
      <c r="D133">
        <v>5</v>
      </c>
      <c r="E133">
        <v>64.53900146484375</v>
      </c>
      <c r="F133">
        <v>19.208999633789062</v>
      </c>
      <c r="G133">
        <v>14.909000396728516</v>
      </c>
      <c r="H133">
        <v>1.2300000190734863</v>
      </c>
      <c r="I133">
        <v>-8.0000003799796104E-3</v>
      </c>
      <c r="J133">
        <v>3.0999999493360519E-2</v>
      </c>
      <c r="K133">
        <v>0.65200001001358032</v>
      </c>
      <c r="L133">
        <v>0.14200000464916229</v>
      </c>
      <c r="M133">
        <v>100.70398712158203</v>
      </c>
      <c r="O133">
        <v>2.9656000137329102</v>
      </c>
      <c r="P133">
        <v>1.0404000282287598</v>
      </c>
      <c r="Q133">
        <v>0.87400001287460327</v>
      </c>
      <c r="R133">
        <v>0.1096000000834465</v>
      </c>
      <c r="T133">
        <v>1.2000000569969416E-3</v>
      </c>
      <c r="U133">
        <v>1.1699999682605267E-2</v>
      </c>
      <c r="V133">
        <v>3.8000000640749931E-3</v>
      </c>
      <c r="W133">
        <v>8</v>
      </c>
      <c r="Y133">
        <v>5.0063000547233969</v>
      </c>
      <c r="Z133">
        <v>0.99910001270473003</v>
      </c>
      <c r="AA133" s="8">
        <v>88.857259186705505</v>
      </c>
      <c r="AB133" s="8">
        <v>11.142740813294489</v>
      </c>
      <c r="AC133" s="8">
        <v>0</v>
      </c>
    </row>
    <row r="134" spans="1:29" x14ac:dyDescent="0.2">
      <c r="A134" t="s">
        <v>1311</v>
      </c>
      <c r="B134">
        <v>15</v>
      </c>
      <c r="C134" s="25">
        <v>1.9970000764146789E-8</v>
      </c>
      <c r="D134">
        <v>5</v>
      </c>
      <c r="E134">
        <v>64.765998840332031</v>
      </c>
      <c r="F134">
        <v>19.25</v>
      </c>
      <c r="G134">
        <v>14.979999542236328</v>
      </c>
      <c r="H134">
        <v>1.128000020980835</v>
      </c>
      <c r="I134">
        <v>1.4000000432133675E-2</v>
      </c>
      <c r="J134">
        <v>2.6000000536441803E-2</v>
      </c>
      <c r="K134">
        <v>0.67799997329711914</v>
      </c>
      <c r="L134">
        <v>0.12700000405311584</v>
      </c>
      <c r="M134">
        <v>100.96898651123047</v>
      </c>
      <c r="O134">
        <v>2.9677000045776367</v>
      </c>
      <c r="P134">
        <v>1.0397000312805176</v>
      </c>
      <c r="Q134">
        <v>0.87569999694824219</v>
      </c>
      <c r="R134">
        <v>0.10029999911785126</v>
      </c>
      <c r="S134">
        <v>6.99999975040555E-4</v>
      </c>
      <c r="T134">
        <v>1.0000000474974513E-3</v>
      </c>
      <c r="U134">
        <v>1.2199999764561653E-2</v>
      </c>
      <c r="V134">
        <v>3.4000000450760126E-3</v>
      </c>
      <c r="W134">
        <v>8</v>
      </c>
      <c r="Y134">
        <v>5.0007000317564234</v>
      </c>
      <c r="Z134">
        <v>0.99229999585077167</v>
      </c>
      <c r="AA134" s="8">
        <v>89.659056055874274</v>
      </c>
      <c r="AB134" s="8">
        <v>10.269274037513879</v>
      </c>
      <c r="AC134" s="8">
        <v>7.1669906611842998E-2</v>
      </c>
    </row>
    <row r="135" spans="1:29" x14ac:dyDescent="0.2">
      <c r="A135" t="s">
        <v>1312</v>
      </c>
      <c r="B135">
        <v>15</v>
      </c>
      <c r="C135" s="25">
        <v>1.9970000764146789E-8</v>
      </c>
      <c r="D135">
        <v>5</v>
      </c>
      <c r="E135">
        <v>64.597000122070312</v>
      </c>
      <c r="F135">
        <v>18.98699951171875</v>
      </c>
      <c r="G135">
        <v>15.494000434875488</v>
      </c>
      <c r="H135">
        <v>0.90100002288818359</v>
      </c>
      <c r="I135">
        <v>-9.9999997764825821E-3</v>
      </c>
      <c r="J135">
        <v>2.8999999165534973E-2</v>
      </c>
      <c r="K135">
        <v>0.43000000715255737</v>
      </c>
      <c r="L135">
        <v>9.2000000178813934E-2</v>
      </c>
      <c r="M135">
        <v>100.51999664306641</v>
      </c>
      <c r="O135">
        <v>2.9742000102996826</v>
      </c>
      <c r="P135">
        <v>1.0304000377655029</v>
      </c>
      <c r="Q135">
        <v>0.91009998321533203</v>
      </c>
      <c r="R135">
        <v>8.0399997532367706E-2</v>
      </c>
      <c r="T135">
        <v>1.0999999940395355E-3</v>
      </c>
      <c r="U135">
        <v>7.799999788403511E-3</v>
      </c>
      <c r="V135">
        <v>2.4000001139938831E-3</v>
      </c>
      <c r="W135">
        <v>8</v>
      </c>
      <c r="Y135">
        <v>5.0064000287093222</v>
      </c>
      <c r="Z135">
        <v>1.0006999806500971</v>
      </c>
      <c r="AA135" s="8">
        <v>91.88288752194866</v>
      </c>
      <c r="AB135" s="8">
        <v>8.1171124780513448</v>
      </c>
      <c r="AC135" s="8">
        <v>0</v>
      </c>
    </row>
    <row r="136" spans="1:29" x14ac:dyDescent="0.2">
      <c r="A136" t="s">
        <v>1313</v>
      </c>
      <c r="B136">
        <v>15</v>
      </c>
      <c r="C136" s="25">
        <v>1.9970000764146789E-8</v>
      </c>
      <c r="D136">
        <v>5</v>
      </c>
      <c r="E136">
        <v>64.955001831054688</v>
      </c>
      <c r="F136">
        <v>19.208999633789062</v>
      </c>
      <c r="G136">
        <v>14.13599967956543</v>
      </c>
      <c r="H136">
        <v>1.656000018119812</v>
      </c>
      <c r="I136">
        <v>1.0000000474974513E-3</v>
      </c>
      <c r="J136">
        <v>3.7999998778104782E-2</v>
      </c>
      <c r="K136">
        <v>0.61400002241134644</v>
      </c>
      <c r="L136">
        <v>0.10199999809265137</v>
      </c>
      <c r="M136">
        <v>100.71099853515625</v>
      </c>
      <c r="O136">
        <v>2.9723000526428223</v>
      </c>
      <c r="P136">
        <v>1.0361000299453735</v>
      </c>
      <c r="Q136">
        <v>0.82520002126693726</v>
      </c>
      <c r="R136">
        <v>0.1468999981880188</v>
      </c>
      <c r="T136">
        <v>1.39999995008111E-3</v>
      </c>
      <c r="U136">
        <v>1.0999999940395355E-2</v>
      </c>
      <c r="V136">
        <v>2.7000000700354576E-3</v>
      </c>
      <c r="W136">
        <v>8</v>
      </c>
      <c r="Y136">
        <v>4.9956001020036638</v>
      </c>
      <c r="Z136">
        <v>0.98580001946538687</v>
      </c>
      <c r="AA136" s="8">
        <v>84.888386457354073</v>
      </c>
      <c r="AB136" s="8">
        <v>15.111613542645923</v>
      </c>
      <c r="AC136" s="8">
        <v>0</v>
      </c>
    </row>
    <row r="137" spans="1:29" x14ac:dyDescent="0.2">
      <c r="A137" t="s">
        <v>1314</v>
      </c>
      <c r="B137">
        <v>15</v>
      </c>
      <c r="C137" s="25">
        <v>1.9979999876795773E-8</v>
      </c>
      <c r="D137">
        <v>5</v>
      </c>
      <c r="E137">
        <v>64.205001831054688</v>
      </c>
      <c r="F137">
        <v>18.783000946044922</v>
      </c>
      <c r="G137">
        <v>14.965999603271484</v>
      </c>
      <c r="H137">
        <v>1.0579999685287476</v>
      </c>
      <c r="I137">
        <v>-3.0000000260770321E-3</v>
      </c>
      <c r="J137">
        <v>7.9000003635883331E-2</v>
      </c>
      <c r="K137">
        <v>0.56499999761581421</v>
      </c>
      <c r="L137">
        <v>0.14200000464916229</v>
      </c>
      <c r="M137">
        <v>99.794998168945312</v>
      </c>
      <c r="O137">
        <v>2.9765999317169189</v>
      </c>
      <c r="P137">
        <v>1.0263999700546265</v>
      </c>
      <c r="Q137">
        <v>0.88520002365112305</v>
      </c>
      <c r="R137">
        <v>9.5100000500679016E-2</v>
      </c>
      <c r="T137">
        <v>3.1000000890344381E-3</v>
      </c>
      <c r="U137">
        <v>1.0300000198185444E-2</v>
      </c>
      <c r="V137">
        <v>3.8000000640749931E-3</v>
      </c>
      <c r="W137">
        <v>8</v>
      </c>
      <c r="Y137">
        <v>5.0004999262746423</v>
      </c>
      <c r="Z137">
        <v>0.9944000244140625</v>
      </c>
      <c r="AA137" s="8">
        <v>90.298888283414698</v>
      </c>
      <c r="AB137" s="8">
        <v>9.7011117165853022</v>
      </c>
      <c r="AC137" s="8">
        <v>0</v>
      </c>
    </row>
    <row r="138" spans="1:29" x14ac:dyDescent="0.2">
      <c r="A138" t="s">
        <v>1315</v>
      </c>
      <c r="B138">
        <v>15</v>
      </c>
      <c r="C138" s="25">
        <v>1.9979999876795773E-8</v>
      </c>
      <c r="D138">
        <v>5</v>
      </c>
      <c r="E138">
        <v>64.654998779296875</v>
      </c>
      <c r="F138">
        <v>19.152999877929688</v>
      </c>
      <c r="G138">
        <v>14.569999694824219</v>
      </c>
      <c r="H138">
        <v>1.4520000219345093</v>
      </c>
      <c r="I138">
        <v>-1.0000000474974513E-3</v>
      </c>
      <c r="J138">
        <v>2.8999999165534973E-2</v>
      </c>
      <c r="K138">
        <v>0.625</v>
      </c>
      <c r="L138">
        <v>0.15099999308586121</v>
      </c>
      <c r="M138">
        <v>100.63400268554688</v>
      </c>
      <c r="O138">
        <v>2.9686999320983887</v>
      </c>
      <c r="P138">
        <v>1.0365999937057495</v>
      </c>
      <c r="Q138">
        <v>0.85350000858306885</v>
      </c>
      <c r="R138">
        <v>0.12929999828338623</v>
      </c>
      <c r="T138">
        <v>1.0999999940395355E-3</v>
      </c>
      <c r="U138">
        <v>1.119999960064888E-2</v>
      </c>
      <c r="V138">
        <v>4.0000001899898052E-3</v>
      </c>
      <c r="W138">
        <v>8</v>
      </c>
      <c r="Y138">
        <v>5.0043999324552715</v>
      </c>
      <c r="Z138">
        <v>0.99800000665709376</v>
      </c>
      <c r="AA138" s="8">
        <v>86.843712110295513</v>
      </c>
      <c r="AB138" s="8">
        <v>13.15628788970448</v>
      </c>
      <c r="AC138" s="8">
        <v>0</v>
      </c>
    </row>
    <row r="139" spans="1:29" x14ac:dyDescent="0.2">
      <c r="A139" t="s">
        <v>1316</v>
      </c>
      <c r="B139">
        <v>15</v>
      </c>
      <c r="C139" s="25">
        <v>1.9970000764146789E-8</v>
      </c>
      <c r="D139">
        <v>5</v>
      </c>
      <c r="E139">
        <v>64.692001342773438</v>
      </c>
      <c r="F139">
        <v>19.134000778198242</v>
      </c>
      <c r="G139">
        <v>15.067999839782715</v>
      </c>
      <c r="H139">
        <v>1.0829999446868896</v>
      </c>
      <c r="I139">
        <v>2.0000000949949026E-3</v>
      </c>
      <c r="J139">
        <v>2.8000000864267349E-2</v>
      </c>
      <c r="K139">
        <v>0.62800002098083496</v>
      </c>
      <c r="L139">
        <v>0.11299999803304672</v>
      </c>
      <c r="M139">
        <v>100.74800109863281</v>
      </c>
      <c r="O139">
        <v>2.9707000255584717</v>
      </c>
      <c r="P139">
        <v>1.0356999635696411</v>
      </c>
      <c r="Q139">
        <v>0.88279998302459717</v>
      </c>
      <c r="R139">
        <v>9.6400000154972076E-2</v>
      </c>
      <c r="S139">
        <v>9.9999997473787516E-5</v>
      </c>
      <c r="T139">
        <v>1.0999999940395355E-3</v>
      </c>
      <c r="U139">
        <v>1.1300000362098217E-2</v>
      </c>
      <c r="V139">
        <v>3.0000000260770321E-3</v>
      </c>
      <c r="W139">
        <v>8</v>
      </c>
      <c r="Y139">
        <v>5.0010999726873706</v>
      </c>
      <c r="Z139">
        <v>0.99359998356521828</v>
      </c>
      <c r="AA139" s="8">
        <v>90.146022484409656</v>
      </c>
      <c r="AB139" s="8">
        <v>9.8437661402006142</v>
      </c>
      <c r="AC139" s="8">
        <v>1.0211375389731728E-2</v>
      </c>
    </row>
    <row r="140" spans="1:29" x14ac:dyDescent="0.2">
      <c r="A140" t="s">
        <v>1317</v>
      </c>
      <c r="B140">
        <v>15</v>
      </c>
      <c r="C140" s="25">
        <v>1.9979999876795773E-8</v>
      </c>
      <c r="D140">
        <v>5</v>
      </c>
      <c r="E140">
        <v>63.923999786376953</v>
      </c>
      <c r="F140">
        <v>18.878999710083008</v>
      </c>
      <c r="G140">
        <v>15.210000038146973</v>
      </c>
      <c r="H140">
        <v>0.91100001335144043</v>
      </c>
      <c r="I140">
        <v>-8.0000003799796104E-3</v>
      </c>
      <c r="J140">
        <v>3.2000001519918442E-2</v>
      </c>
      <c r="K140">
        <v>0.7160000205039978</v>
      </c>
      <c r="L140">
        <v>0.12800000607967377</v>
      </c>
      <c r="M140">
        <v>99.791999816894531</v>
      </c>
      <c r="O140">
        <v>2.9700000286102295</v>
      </c>
      <c r="P140">
        <v>1.0339000225067139</v>
      </c>
      <c r="Q140">
        <v>0.90160000324249268</v>
      </c>
      <c r="R140">
        <v>8.2000002264976501E-2</v>
      </c>
      <c r="T140">
        <v>1.2000000569969416E-3</v>
      </c>
      <c r="U140">
        <v>1.3000000268220901E-2</v>
      </c>
      <c r="V140">
        <v>3.5000001080334187E-3</v>
      </c>
      <c r="W140">
        <v>8</v>
      </c>
      <c r="Y140">
        <v>5.0052000570576638</v>
      </c>
      <c r="Z140">
        <v>1.0001000058837235</v>
      </c>
      <c r="AA140" s="8">
        <v>91.663277571590683</v>
      </c>
      <c r="AB140" s="8">
        <v>8.3367224284093204</v>
      </c>
      <c r="AC140" s="8">
        <v>0</v>
      </c>
    </row>
    <row r="141" spans="1:29" x14ac:dyDescent="0.2">
      <c r="A141" t="s">
        <v>1318</v>
      </c>
      <c r="B141">
        <v>15</v>
      </c>
      <c r="C141" s="25">
        <v>1.9970000764146789E-8</v>
      </c>
      <c r="D141">
        <v>5</v>
      </c>
      <c r="E141">
        <v>64.327003479003906</v>
      </c>
      <c r="F141">
        <v>18.881999969482422</v>
      </c>
      <c r="G141">
        <v>14.921999931335449</v>
      </c>
      <c r="H141">
        <v>1.1460000276565552</v>
      </c>
      <c r="I141">
        <v>-1.3000000268220901E-2</v>
      </c>
      <c r="J141">
        <v>3.2999999821186066E-2</v>
      </c>
      <c r="K141">
        <v>0.68199998140335083</v>
      </c>
      <c r="L141">
        <v>0.14499999582767487</v>
      </c>
      <c r="M141">
        <v>100.12400054931641</v>
      </c>
      <c r="O141">
        <v>2.9741001129150391</v>
      </c>
      <c r="P141">
        <v>1.0290000438690186</v>
      </c>
      <c r="Q141">
        <v>0.88020002841949463</v>
      </c>
      <c r="R141">
        <v>0.10270000249147415</v>
      </c>
      <c r="T141">
        <v>1.3000000035390258E-3</v>
      </c>
      <c r="U141">
        <v>1.2400000356137753E-2</v>
      </c>
      <c r="V141">
        <v>3.8999998942017555E-3</v>
      </c>
      <c r="W141">
        <v>8</v>
      </c>
      <c r="Y141">
        <v>5.0036001879489049</v>
      </c>
      <c r="Z141">
        <v>0.99920003116130829</v>
      </c>
      <c r="AA141" s="8">
        <v>89.551327778849497</v>
      </c>
      <c r="AB141" s="8">
        <v>10.448672221150508</v>
      </c>
      <c r="AC141" s="8">
        <v>0</v>
      </c>
    </row>
    <row r="142" spans="1:29" x14ac:dyDescent="0.2">
      <c r="A142" t="s">
        <v>1319</v>
      </c>
      <c r="B142">
        <v>15</v>
      </c>
      <c r="C142" s="25">
        <v>1.9979999876795773E-8</v>
      </c>
      <c r="D142">
        <v>5</v>
      </c>
      <c r="E142">
        <v>64.702003479003906</v>
      </c>
      <c r="F142">
        <v>19.13800048828125</v>
      </c>
      <c r="G142">
        <v>14.701000213623047</v>
      </c>
      <c r="H142">
        <v>1.343999981880188</v>
      </c>
      <c r="I142">
        <v>-9.9999997764825821E-3</v>
      </c>
      <c r="J142">
        <v>1.9999999552965164E-2</v>
      </c>
      <c r="K142">
        <v>0.68000000715255737</v>
      </c>
      <c r="L142">
        <v>0.12399999797344208</v>
      </c>
      <c r="M142">
        <v>100.69901275634766</v>
      </c>
      <c r="O142">
        <v>2.9702999591827393</v>
      </c>
      <c r="P142">
        <v>1.0355000495910645</v>
      </c>
      <c r="Q142">
        <v>0.86100000143051147</v>
      </c>
      <c r="R142">
        <v>0.11959999799728394</v>
      </c>
      <c r="T142">
        <v>7.9999997979030013E-4</v>
      </c>
      <c r="U142">
        <v>1.2199999764561653E-2</v>
      </c>
      <c r="V142">
        <v>3.2999999821186066E-3</v>
      </c>
      <c r="W142">
        <v>8</v>
      </c>
      <c r="Y142">
        <v>5.0027000079280697</v>
      </c>
      <c r="Z142">
        <v>0.99609999917447567</v>
      </c>
      <c r="AA142" s="8">
        <v>87.803385879352078</v>
      </c>
      <c r="AB142" s="8">
        <v>12.196614120647922</v>
      </c>
      <c r="AC142" s="8">
        <v>0</v>
      </c>
    </row>
    <row r="143" spans="1:29" x14ac:dyDescent="0.2">
      <c r="A143" t="s">
        <v>1320</v>
      </c>
      <c r="B143">
        <v>15</v>
      </c>
      <c r="C143" s="25">
        <v>1.9979999876795773E-8</v>
      </c>
      <c r="D143">
        <v>5</v>
      </c>
      <c r="E143">
        <v>65.376998901367188</v>
      </c>
      <c r="F143">
        <v>19.146999359130859</v>
      </c>
      <c r="G143">
        <v>14.996000289916992</v>
      </c>
      <c r="H143">
        <v>1.2009999752044678</v>
      </c>
      <c r="I143">
        <v>-4.999999888241291E-3</v>
      </c>
      <c r="J143">
        <v>2.9999999329447746E-2</v>
      </c>
      <c r="K143">
        <v>0.59899997711181641</v>
      </c>
      <c r="L143">
        <v>0.12800000607967377</v>
      </c>
      <c r="M143">
        <v>101.47299957275391</v>
      </c>
      <c r="O143">
        <v>2.9772999286651611</v>
      </c>
      <c r="P143">
        <v>1.0277999639511108</v>
      </c>
      <c r="Q143">
        <v>0.87129998207092285</v>
      </c>
      <c r="R143">
        <v>0.10610000044107437</v>
      </c>
      <c r="T143">
        <v>1.2000000569969416E-3</v>
      </c>
      <c r="U143">
        <v>1.0700000450015068E-2</v>
      </c>
      <c r="V143">
        <v>3.4000000450760126E-3</v>
      </c>
      <c r="W143">
        <v>8</v>
      </c>
      <c r="Y143">
        <v>4.9977998756803572</v>
      </c>
      <c r="Z143">
        <v>0.9914999830070883</v>
      </c>
      <c r="AA143" s="8">
        <v>89.144669292054957</v>
      </c>
      <c r="AB143" s="8">
        <v>10.855330707945049</v>
      </c>
      <c r="AC143" s="8">
        <v>0</v>
      </c>
    </row>
    <row r="144" spans="1:29" x14ac:dyDescent="0.2">
      <c r="A144" t="s">
        <v>1321</v>
      </c>
      <c r="B144">
        <v>15</v>
      </c>
      <c r="C144" s="25">
        <v>1.9979999876795773E-8</v>
      </c>
      <c r="D144">
        <v>5</v>
      </c>
      <c r="E144">
        <v>64.322998046875</v>
      </c>
      <c r="F144">
        <v>18.91200065612793</v>
      </c>
      <c r="G144">
        <v>15.359999656677246</v>
      </c>
      <c r="H144">
        <v>0.8880000114440918</v>
      </c>
      <c r="I144">
        <v>-1.3000000268220901E-2</v>
      </c>
      <c r="J144">
        <v>2.8999999165534973E-2</v>
      </c>
      <c r="K144">
        <v>0.64300000667572021</v>
      </c>
      <c r="L144">
        <v>0.10599999874830246</v>
      </c>
      <c r="M144">
        <v>100.24800109863281</v>
      </c>
      <c r="O144">
        <v>2.9732999801635742</v>
      </c>
      <c r="P144">
        <v>1.0304000377655029</v>
      </c>
      <c r="Q144">
        <v>0.9057999849319458</v>
      </c>
      <c r="R144">
        <v>7.9599998891353607E-2</v>
      </c>
      <c r="T144">
        <v>1.0999999940395355E-3</v>
      </c>
      <c r="U144">
        <v>1.1699999682605267E-2</v>
      </c>
      <c r="V144">
        <v>2.79999990016222E-3</v>
      </c>
      <c r="W144">
        <v>8</v>
      </c>
      <c r="Y144">
        <v>5.0047000013291836</v>
      </c>
      <c r="Z144">
        <v>0.99989998340606689</v>
      </c>
      <c r="AA144" s="8">
        <v>91.92206208665543</v>
      </c>
      <c r="AB144" s="8">
        <v>8.0779379133445737</v>
      </c>
      <c r="AC144" s="8">
        <v>0</v>
      </c>
    </row>
    <row r="145" spans="1:29" x14ac:dyDescent="0.2">
      <c r="A145" t="s">
        <v>1322</v>
      </c>
      <c r="B145">
        <v>15</v>
      </c>
      <c r="C145" s="25">
        <v>1.9970000764146789E-8</v>
      </c>
      <c r="D145">
        <v>5</v>
      </c>
      <c r="E145">
        <v>64.733001708984375</v>
      </c>
      <c r="F145">
        <v>19.239999771118164</v>
      </c>
      <c r="G145">
        <v>14.958999633789062</v>
      </c>
      <c r="H145">
        <v>1.1339999437332153</v>
      </c>
      <c r="I145">
        <v>-2.0000000949949026E-3</v>
      </c>
      <c r="J145">
        <v>3.4000001847743988E-2</v>
      </c>
      <c r="K145">
        <v>0.50900000333786011</v>
      </c>
      <c r="L145">
        <v>0.10100000351667404</v>
      </c>
      <c r="M145">
        <v>100.70800018310547</v>
      </c>
      <c r="O145">
        <v>2.9693000316619873</v>
      </c>
      <c r="P145">
        <v>1.0401999950408936</v>
      </c>
      <c r="Q145">
        <v>0.87540000677108765</v>
      </c>
      <c r="R145">
        <v>0.10090000182390213</v>
      </c>
      <c r="T145">
        <v>1.3000000035390258E-3</v>
      </c>
      <c r="U145">
        <v>9.100000374019146E-3</v>
      </c>
      <c r="V145">
        <v>2.7000000700354576E-3</v>
      </c>
      <c r="W145">
        <v>8</v>
      </c>
      <c r="Y145">
        <v>4.9989000357454643</v>
      </c>
      <c r="Z145">
        <v>0.98810000903904438</v>
      </c>
      <c r="AA145" s="8">
        <v>89.66506187282441</v>
      </c>
      <c r="AB145" s="8">
        <v>10.334938127175587</v>
      </c>
      <c r="AC145" s="8">
        <v>0</v>
      </c>
    </row>
    <row r="146" spans="1:29" x14ac:dyDescent="0.2">
      <c r="A146" t="s">
        <v>1323</v>
      </c>
      <c r="B146">
        <v>15</v>
      </c>
      <c r="C146" s="25">
        <v>1.9970000764146789E-8</v>
      </c>
      <c r="D146">
        <v>5</v>
      </c>
      <c r="E146">
        <v>64.961997985839844</v>
      </c>
      <c r="F146">
        <v>19.176000595092773</v>
      </c>
      <c r="G146">
        <v>14.932000160217285</v>
      </c>
      <c r="H146">
        <v>1.1710000038146973</v>
      </c>
      <c r="I146">
        <v>4.999999888241291E-3</v>
      </c>
      <c r="J146">
        <v>3.4000001847743988E-2</v>
      </c>
      <c r="K146">
        <v>0.59299999475479126</v>
      </c>
      <c r="L146">
        <v>0.10999999940395355</v>
      </c>
      <c r="M146">
        <v>100.98300170898438</v>
      </c>
      <c r="O146">
        <v>2.9728000164031982</v>
      </c>
      <c r="P146">
        <v>1.0342999696731567</v>
      </c>
      <c r="Q146">
        <v>0.8718000054359436</v>
      </c>
      <c r="R146">
        <v>0.1039000004529953</v>
      </c>
      <c r="S146">
        <v>3.0000001424923539E-4</v>
      </c>
      <c r="T146">
        <v>1.3000000035390258E-3</v>
      </c>
      <c r="U146">
        <v>1.0599999688565731E-2</v>
      </c>
      <c r="V146">
        <v>2.899999963119626E-3</v>
      </c>
      <c r="W146">
        <v>8</v>
      </c>
      <c r="Y146">
        <v>4.9978999916347675</v>
      </c>
      <c r="Z146">
        <v>0.9895000055548735</v>
      </c>
      <c r="AA146" s="8">
        <v>89.323770508503415</v>
      </c>
      <c r="AB146" s="8">
        <v>10.645491785304497</v>
      </c>
      <c r="AC146" s="8">
        <v>3.0737706192083072E-2</v>
      </c>
    </row>
    <row r="147" spans="1:29" x14ac:dyDescent="0.2">
      <c r="A147" t="s">
        <v>1324</v>
      </c>
      <c r="B147">
        <v>15</v>
      </c>
      <c r="C147" s="25">
        <v>1.9970000764146789E-8</v>
      </c>
      <c r="D147">
        <v>5</v>
      </c>
      <c r="E147">
        <v>64.638999938964844</v>
      </c>
      <c r="F147">
        <v>19.027999877929688</v>
      </c>
      <c r="G147">
        <v>15.041999816894531</v>
      </c>
      <c r="H147">
        <v>1.059999942779541</v>
      </c>
      <c r="I147">
        <v>1.7000000923871994E-2</v>
      </c>
      <c r="J147">
        <v>2.4000000208616257E-2</v>
      </c>
      <c r="K147">
        <v>0.64800000190734863</v>
      </c>
      <c r="L147">
        <v>0.1289999932050705</v>
      </c>
      <c r="M147">
        <v>100.58699798583984</v>
      </c>
      <c r="O147">
        <v>2.9735000133514404</v>
      </c>
      <c r="P147">
        <v>1.0317000150680542</v>
      </c>
      <c r="Q147">
        <v>0.88279998302459717</v>
      </c>
      <c r="R147">
        <v>9.4599999487400055E-2</v>
      </c>
      <c r="S147">
        <v>7.9999997979030013E-4</v>
      </c>
      <c r="T147">
        <v>8.9999998454004526E-4</v>
      </c>
      <c r="U147">
        <v>1.1699999682605267E-2</v>
      </c>
      <c r="V147">
        <v>3.4000000450760126E-3</v>
      </c>
      <c r="W147">
        <v>8</v>
      </c>
      <c r="Y147">
        <v>4.9994000106235035</v>
      </c>
      <c r="Z147">
        <v>0.9932999822194688</v>
      </c>
      <c r="AA147" s="8">
        <v>90.247393051042991</v>
      </c>
      <c r="AB147" s="8">
        <v>9.6708240830697694</v>
      </c>
      <c r="AC147" s="8">
        <v>8.1782865887243719E-2</v>
      </c>
    </row>
    <row r="148" spans="1:29" x14ac:dyDescent="0.2">
      <c r="A148" t="s">
        <v>1325</v>
      </c>
      <c r="B148">
        <v>15</v>
      </c>
      <c r="C148" s="25">
        <v>1.9979999876795773E-8</v>
      </c>
      <c r="D148">
        <v>5</v>
      </c>
      <c r="E148">
        <v>64.524002075195312</v>
      </c>
      <c r="F148">
        <v>19.090000152587891</v>
      </c>
      <c r="G148">
        <v>15.355999946594238</v>
      </c>
      <c r="H148">
        <v>0.90200001001358032</v>
      </c>
      <c r="I148">
        <v>-9.9999997764825821E-3</v>
      </c>
      <c r="J148">
        <v>4.8999998718500137E-2</v>
      </c>
      <c r="K148">
        <v>0.53600001335144043</v>
      </c>
      <c r="L148">
        <v>8.6000002920627594E-2</v>
      </c>
      <c r="M148">
        <v>100.53299713134766</v>
      </c>
      <c r="O148">
        <v>2.9707000255584717</v>
      </c>
      <c r="P148">
        <v>1.0360000133514404</v>
      </c>
      <c r="Q148">
        <v>0.90200001001358032</v>
      </c>
      <c r="R148">
        <v>8.0499999225139618E-2</v>
      </c>
      <c r="T148">
        <v>1.9000000320374966E-3</v>
      </c>
      <c r="U148">
        <v>9.7000002861022949E-3</v>
      </c>
      <c r="V148">
        <v>2.3000000510364771E-3</v>
      </c>
      <c r="W148">
        <v>8</v>
      </c>
      <c r="Y148">
        <v>5.0031000485178083</v>
      </c>
      <c r="Z148">
        <v>0.99450000957585871</v>
      </c>
      <c r="AA148" s="8">
        <v>91.806615931992283</v>
      </c>
      <c r="AB148" s="8">
        <v>8.1933840680077168</v>
      </c>
      <c r="AC148" s="8">
        <v>0</v>
      </c>
    </row>
    <row r="149" spans="1:29" x14ac:dyDescent="0.2">
      <c r="A149" t="s">
        <v>1326</v>
      </c>
      <c r="B149">
        <v>15</v>
      </c>
      <c r="C149" s="25">
        <v>1.9979999876795773E-8</v>
      </c>
      <c r="D149">
        <v>5</v>
      </c>
      <c r="E149">
        <v>64.196998596191406</v>
      </c>
      <c r="F149">
        <v>19.038999557495117</v>
      </c>
      <c r="G149">
        <v>15.182999610900879</v>
      </c>
      <c r="H149">
        <v>1.0080000162124634</v>
      </c>
      <c r="I149">
        <v>-1.2000000104308128E-2</v>
      </c>
      <c r="J149">
        <v>4.5000001788139343E-2</v>
      </c>
      <c r="K149">
        <v>0.52399998903274536</v>
      </c>
      <c r="L149">
        <v>6.8000003695487976E-2</v>
      </c>
      <c r="M149">
        <v>100.05198669433594</v>
      </c>
      <c r="O149">
        <v>2.9688999652862549</v>
      </c>
      <c r="P149">
        <v>1.0377999544143677</v>
      </c>
      <c r="Q149">
        <v>0.89579999446868896</v>
      </c>
      <c r="R149">
        <v>9.0400002896785736E-2</v>
      </c>
      <c r="T149">
        <v>1.7000000225380063E-3</v>
      </c>
      <c r="U149">
        <v>9.4999996945261955E-3</v>
      </c>
      <c r="V149">
        <v>1.7999999690800905E-3</v>
      </c>
      <c r="W149">
        <v>8</v>
      </c>
      <c r="Y149">
        <v>5.0058999167522416</v>
      </c>
      <c r="Z149">
        <v>0.99749999702908099</v>
      </c>
      <c r="AA149" s="8">
        <v>90.833502013964775</v>
      </c>
      <c r="AB149" s="8">
        <v>9.16649798603523</v>
      </c>
      <c r="AC149" s="8">
        <v>0</v>
      </c>
    </row>
    <row r="150" spans="1:29" x14ac:dyDescent="0.2">
      <c r="A150" t="s">
        <v>1327</v>
      </c>
      <c r="B150">
        <v>15</v>
      </c>
      <c r="C150" s="25">
        <v>1.9979999876795773E-8</v>
      </c>
      <c r="D150">
        <v>5</v>
      </c>
      <c r="E150">
        <v>64.234001159667969</v>
      </c>
      <c r="F150">
        <v>19.076999664306641</v>
      </c>
      <c r="G150">
        <v>14.71399974822998</v>
      </c>
      <c r="H150">
        <v>1.2599999904632568</v>
      </c>
      <c r="I150">
        <v>-6.0000000521540642E-3</v>
      </c>
      <c r="J150">
        <v>3.9999999105930328E-2</v>
      </c>
      <c r="K150">
        <v>0.50400000810623169</v>
      </c>
      <c r="L150">
        <v>0.13500000536441803</v>
      </c>
      <c r="M150">
        <v>99.958000183105469</v>
      </c>
      <c r="O150">
        <v>2.9684998989105225</v>
      </c>
      <c r="P150">
        <v>1.0391999483108521</v>
      </c>
      <c r="Q150">
        <v>0.86750000715255737</v>
      </c>
      <c r="R150">
        <v>0.11289999634027481</v>
      </c>
      <c r="T150">
        <v>1.500000013038516E-3</v>
      </c>
      <c r="U150">
        <v>9.100000374019146E-3</v>
      </c>
      <c r="V150">
        <v>3.599999938160181E-3</v>
      </c>
      <c r="W150">
        <v>8</v>
      </c>
      <c r="Y150">
        <v>5.0022998510394245</v>
      </c>
      <c r="Z150">
        <v>0.99310000380501151</v>
      </c>
      <c r="AA150" s="8">
        <v>88.484292539978526</v>
      </c>
      <c r="AB150" s="8">
        <v>11.515707460021469</v>
      </c>
      <c r="AC150" s="8">
        <v>0</v>
      </c>
    </row>
    <row r="151" spans="1:29" x14ac:dyDescent="0.2">
      <c r="A151" t="s">
        <v>1328</v>
      </c>
      <c r="B151">
        <v>15</v>
      </c>
      <c r="C151" s="25">
        <v>1.9970000764146789E-8</v>
      </c>
      <c r="D151">
        <v>5</v>
      </c>
      <c r="E151">
        <v>64.643997192382812</v>
      </c>
      <c r="F151">
        <v>19.097000122070312</v>
      </c>
      <c r="G151">
        <v>15.298000335693359</v>
      </c>
      <c r="H151">
        <v>0.96700000762939453</v>
      </c>
      <c r="I151">
        <v>-7.0000002160668373E-3</v>
      </c>
      <c r="J151">
        <v>8.999999612569809E-3</v>
      </c>
      <c r="K151">
        <v>0.56099998950958252</v>
      </c>
      <c r="L151">
        <v>9.2000000178813934E-2</v>
      </c>
      <c r="M151">
        <v>100.66100311279297</v>
      </c>
      <c r="O151">
        <v>2.9718000888824463</v>
      </c>
      <c r="P151">
        <v>1.0348000526428223</v>
      </c>
      <c r="Q151">
        <v>0.89730000495910645</v>
      </c>
      <c r="R151">
        <v>8.619999885559082E-2</v>
      </c>
      <c r="T151">
        <v>3.0000001424923539E-4</v>
      </c>
      <c r="U151">
        <v>1.0099999606609344E-2</v>
      </c>
      <c r="V151">
        <v>2.4000001139938831E-3</v>
      </c>
      <c r="W151">
        <v>8</v>
      </c>
      <c r="Y151">
        <v>5.0029001450748183</v>
      </c>
      <c r="Z151">
        <v>0.99600000353530049</v>
      </c>
      <c r="AA151" s="8">
        <v>91.235383983604748</v>
      </c>
      <c r="AB151" s="8">
        <v>8.7646160163952462</v>
      </c>
      <c r="AC151" s="8">
        <v>0</v>
      </c>
    </row>
    <row r="152" spans="1:29" x14ac:dyDescent="0.2">
      <c r="A152" t="s">
        <v>1329</v>
      </c>
      <c r="B152">
        <v>15</v>
      </c>
      <c r="C152" s="25">
        <v>1.9979999876795773E-8</v>
      </c>
      <c r="D152">
        <v>5</v>
      </c>
      <c r="E152">
        <v>64.942001342773438</v>
      </c>
      <c r="F152">
        <v>19.114999771118164</v>
      </c>
      <c r="G152">
        <v>14.51200008392334</v>
      </c>
      <c r="H152">
        <v>1.4429999589920044</v>
      </c>
      <c r="I152">
        <v>0</v>
      </c>
      <c r="J152">
        <v>3.0999999493360519E-2</v>
      </c>
      <c r="K152">
        <v>0.59299999475479126</v>
      </c>
      <c r="L152">
        <v>0.10199999809265137</v>
      </c>
      <c r="M152">
        <v>100.73799896240234</v>
      </c>
      <c r="O152">
        <v>2.9746999740600586</v>
      </c>
      <c r="P152">
        <v>1.031999945640564</v>
      </c>
      <c r="Q152">
        <v>0.84810000658035278</v>
      </c>
      <c r="R152">
        <v>0.12809999287128448</v>
      </c>
      <c r="T152">
        <v>1.2000000569969416E-3</v>
      </c>
      <c r="U152">
        <v>1.0599999688565731E-2</v>
      </c>
      <c r="V152">
        <v>2.7000000700354576E-3</v>
      </c>
      <c r="W152">
        <v>8</v>
      </c>
      <c r="Y152">
        <v>4.997399918967858</v>
      </c>
      <c r="Z152">
        <v>0.98949999921023846</v>
      </c>
      <c r="AA152" s="8">
        <v>86.877689721036433</v>
      </c>
      <c r="AB152" s="8">
        <v>13.122310278963567</v>
      </c>
      <c r="AC152" s="8">
        <v>0</v>
      </c>
    </row>
    <row r="153" spans="1:29" x14ac:dyDescent="0.2">
      <c r="A153" t="s">
        <v>1330</v>
      </c>
      <c r="B153">
        <v>15</v>
      </c>
      <c r="C153" s="25">
        <v>1.9970000764146789E-8</v>
      </c>
      <c r="D153">
        <v>5</v>
      </c>
      <c r="E153">
        <v>64.405998229980469</v>
      </c>
      <c r="F153">
        <v>19.059999465942383</v>
      </c>
      <c r="G153">
        <v>15.390000343322754</v>
      </c>
      <c r="H153">
        <v>0.83099997043609619</v>
      </c>
      <c r="I153">
        <v>-1.2000000104308128E-2</v>
      </c>
      <c r="J153">
        <v>3.5999998450279236E-2</v>
      </c>
      <c r="K153">
        <v>0.57899999618530273</v>
      </c>
      <c r="L153">
        <v>7.5999997556209564E-2</v>
      </c>
      <c r="M153">
        <v>100.36599731445312</v>
      </c>
      <c r="O153">
        <v>2.9711000919342041</v>
      </c>
      <c r="P153">
        <v>1.0363999605178833</v>
      </c>
      <c r="Q153">
        <v>0.90570002794265747</v>
      </c>
      <c r="R153">
        <v>7.4299998581409454E-2</v>
      </c>
      <c r="T153">
        <v>1.39999995008111E-3</v>
      </c>
      <c r="U153">
        <v>1.0499999858438969E-2</v>
      </c>
      <c r="V153">
        <v>2.0000000949949026E-3</v>
      </c>
      <c r="W153">
        <v>8</v>
      </c>
      <c r="Y153">
        <v>5.0014000788796693</v>
      </c>
      <c r="Z153">
        <v>0.9925000264775008</v>
      </c>
      <c r="AA153" s="8">
        <v>92.418367696892631</v>
      </c>
      <c r="AB153" s="8">
        <v>7.5816323031073702</v>
      </c>
      <c r="AC153" s="8">
        <v>0</v>
      </c>
    </row>
    <row r="154" spans="1:29" x14ac:dyDescent="0.2">
      <c r="A154" t="s">
        <v>1331</v>
      </c>
      <c r="B154">
        <v>15</v>
      </c>
      <c r="C154" s="25">
        <v>1.9979999876795773E-8</v>
      </c>
      <c r="D154">
        <v>5</v>
      </c>
      <c r="E154">
        <v>64.620002746582031</v>
      </c>
      <c r="F154">
        <v>18.951999664306641</v>
      </c>
      <c r="G154">
        <v>14.758999824523926</v>
      </c>
      <c r="H154">
        <v>1.3190000057220459</v>
      </c>
      <c r="I154">
        <v>-7.0000002160668373E-3</v>
      </c>
      <c r="J154">
        <v>3.2000001519918442E-2</v>
      </c>
      <c r="K154">
        <v>0.60399997234344482</v>
      </c>
      <c r="L154">
        <v>0.11999999731779099</v>
      </c>
      <c r="M154">
        <v>100.39900207519531</v>
      </c>
      <c r="O154">
        <v>2.9749999046325684</v>
      </c>
      <c r="P154">
        <v>1.0283999443054199</v>
      </c>
      <c r="Q154">
        <v>0.86690002679824829</v>
      </c>
      <c r="R154">
        <v>0.1177000030875206</v>
      </c>
      <c r="T154">
        <v>1.2000000569969416E-3</v>
      </c>
      <c r="U154">
        <v>1.0900000110268593E-2</v>
      </c>
      <c r="V154">
        <v>3.1999999191612005E-3</v>
      </c>
      <c r="W154">
        <v>8</v>
      </c>
      <c r="Y154">
        <v>5.0032998789101839</v>
      </c>
      <c r="Z154">
        <v>0.99870002991519868</v>
      </c>
      <c r="AA154" s="8">
        <v>88.045907016560221</v>
      </c>
      <c r="AB154" s="8">
        <v>11.954092983439772</v>
      </c>
      <c r="AC154" s="8">
        <v>0</v>
      </c>
    </row>
    <row r="155" spans="1:29" x14ac:dyDescent="0.2">
      <c r="A155" t="s">
        <v>1332</v>
      </c>
      <c r="B155">
        <v>15</v>
      </c>
      <c r="C155" s="25">
        <v>1.99900007658016E-8</v>
      </c>
      <c r="D155">
        <v>5</v>
      </c>
      <c r="E155">
        <v>64.367996215820312</v>
      </c>
      <c r="F155">
        <v>19.423000335693359</v>
      </c>
      <c r="G155">
        <v>15.53600025177002</v>
      </c>
      <c r="H155">
        <v>0.81699997186660767</v>
      </c>
      <c r="I155">
        <v>4.0000001899898052E-3</v>
      </c>
      <c r="J155">
        <v>8.999999612569809E-3</v>
      </c>
      <c r="K155">
        <v>-1.200000010430813E-2</v>
      </c>
      <c r="L155">
        <v>2.0999999716877941E-2</v>
      </c>
      <c r="M155">
        <v>100.16600036621089</v>
      </c>
      <c r="O155">
        <v>2.962899923324585</v>
      </c>
      <c r="P155">
        <v>1.053799986839294</v>
      </c>
      <c r="Q155">
        <v>0.9124000072479248</v>
      </c>
      <c r="R155">
        <v>7.2899997234344482E-2</v>
      </c>
      <c r="S155">
        <v>1.9999999494757501E-4</v>
      </c>
      <c r="T155">
        <v>3.9999998989515012E-4</v>
      </c>
      <c r="V155">
        <v>5.0000002374872565E-4</v>
      </c>
      <c r="W155">
        <v>8</v>
      </c>
      <c r="Y155">
        <v>5.0030999146547401</v>
      </c>
      <c r="Z155">
        <v>0.98600000450096559</v>
      </c>
      <c r="AA155" s="8">
        <v>92.582445774003844</v>
      </c>
      <c r="AB155" s="8">
        <v>7.397259959731417</v>
      </c>
      <c r="AC155" s="8">
        <v>2.0294266264734316E-2</v>
      </c>
    </row>
    <row r="156" spans="1:29" x14ac:dyDescent="0.2">
      <c r="A156" t="s">
        <v>1333</v>
      </c>
      <c r="B156">
        <v>15</v>
      </c>
      <c r="C156" s="25">
        <v>1.9999999878450581E-8</v>
      </c>
      <c r="D156">
        <v>5</v>
      </c>
      <c r="E156">
        <v>65.069999694824219</v>
      </c>
      <c r="F156">
        <v>19.346000671386719</v>
      </c>
      <c r="G156">
        <v>15.83100032806396</v>
      </c>
      <c r="H156">
        <v>0.71799999475479126</v>
      </c>
      <c r="I156">
        <v>0</v>
      </c>
      <c r="J156">
        <v>3.2000001519918442E-2</v>
      </c>
      <c r="K156">
        <v>3.9999999105930328E-2</v>
      </c>
      <c r="L156">
        <v>2.700000070035458E-2</v>
      </c>
      <c r="M156">
        <v>101.0640029907227</v>
      </c>
      <c r="O156">
        <v>2.9712998867034912</v>
      </c>
      <c r="P156">
        <v>1.0413000583648679</v>
      </c>
      <c r="Q156">
        <v>0.92220002412796021</v>
      </c>
      <c r="R156">
        <v>6.3600003719329834E-2</v>
      </c>
      <c r="T156">
        <v>1.200000056996942E-3</v>
      </c>
      <c r="U156">
        <v>6.99999975040555E-4</v>
      </c>
      <c r="V156">
        <v>6.99999975040555E-4</v>
      </c>
      <c r="W156">
        <v>8</v>
      </c>
      <c r="Y156">
        <v>5.0009999729227275</v>
      </c>
      <c r="Z156">
        <v>0.98720002779737115</v>
      </c>
      <c r="AA156" s="8">
        <v>93.548386901731547</v>
      </c>
      <c r="AB156" s="8">
        <v>6.4516130982684539</v>
      </c>
      <c r="AC156" s="8">
        <v>0</v>
      </c>
    </row>
    <row r="157" spans="1:29" x14ac:dyDescent="0.2">
      <c r="A157" t="s">
        <v>1334</v>
      </c>
      <c r="B157">
        <v>15</v>
      </c>
      <c r="C157" s="25">
        <v>1.99900007658016E-8</v>
      </c>
      <c r="D157">
        <v>5</v>
      </c>
      <c r="E157">
        <v>64.305000305175781</v>
      </c>
      <c r="F157">
        <v>19.297000885009769</v>
      </c>
      <c r="G157">
        <v>15.7189998626709</v>
      </c>
      <c r="H157">
        <v>0.79100000858306885</v>
      </c>
      <c r="I157">
        <v>4.0000001899898052E-3</v>
      </c>
      <c r="J157">
        <v>1.7000000923871991E-2</v>
      </c>
      <c r="K157">
        <v>5.6000001728534698E-2</v>
      </c>
      <c r="L157">
        <v>7.2999998927116394E-2</v>
      </c>
      <c r="M157">
        <v>100.2620010375977</v>
      </c>
      <c r="O157">
        <v>2.9632999897003169</v>
      </c>
      <c r="P157">
        <v>1.0480999946594241</v>
      </c>
      <c r="Q157">
        <v>0.92419999837875366</v>
      </c>
      <c r="R157">
        <v>7.0699997246265411E-2</v>
      </c>
      <c r="S157">
        <v>1.9999999494757501E-4</v>
      </c>
      <c r="T157">
        <v>6.99999975040555E-4</v>
      </c>
      <c r="U157">
        <v>1.0000000474974511E-3</v>
      </c>
      <c r="V157">
        <v>1.900000032037497E-3</v>
      </c>
      <c r="W157">
        <v>8</v>
      </c>
      <c r="Y157">
        <v>5.0100999800342834</v>
      </c>
      <c r="Z157">
        <v>0.9979999956995016</v>
      </c>
      <c r="AA157" s="8">
        <v>92.875088176737364</v>
      </c>
      <c r="AB157" s="8">
        <v>7.1048133411173353</v>
      </c>
      <c r="AC157" s="8">
        <v>2.0098482145301501E-2</v>
      </c>
    </row>
    <row r="158" spans="1:29" x14ac:dyDescent="0.2">
      <c r="A158" t="s">
        <v>1335</v>
      </c>
      <c r="B158">
        <v>15</v>
      </c>
      <c r="C158" s="25">
        <v>1.99900007658016E-8</v>
      </c>
      <c r="D158">
        <v>5</v>
      </c>
      <c r="E158">
        <v>64.035003662109375</v>
      </c>
      <c r="F158">
        <v>19.360000610351559</v>
      </c>
      <c r="G158">
        <v>16.070999145507809</v>
      </c>
      <c r="H158">
        <v>0.69599997997283936</v>
      </c>
      <c r="I158">
        <v>0</v>
      </c>
      <c r="J158">
        <v>1.9999999552965161E-2</v>
      </c>
      <c r="K158">
        <v>1.6000000759959221E-2</v>
      </c>
      <c r="L158">
        <v>-3.9000000804662698E-2</v>
      </c>
      <c r="M158">
        <v>100.15899658203119</v>
      </c>
      <c r="O158">
        <v>2.957299947738647</v>
      </c>
      <c r="P158">
        <v>1.053900003433228</v>
      </c>
      <c r="Q158">
        <v>0.94690001010894775</v>
      </c>
      <c r="R158">
        <v>6.2300000339746482E-2</v>
      </c>
      <c r="T158">
        <v>7.9999997979030013E-4</v>
      </c>
      <c r="U158">
        <v>3.0000001424923539E-4</v>
      </c>
      <c r="V158">
        <v>-1.0000000474974511E-3</v>
      </c>
      <c r="W158">
        <v>8</v>
      </c>
      <c r="Y158">
        <v>5.0204999615671113</v>
      </c>
      <c r="Z158">
        <v>1.008500010415446</v>
      </c>
      <c r="AA158" s="8">
        <v>93.826793530050836</v>
      </c>
      <c r="AB158" s="8">
        <v>6.1732064699491689</v>
      </c>
      <c r="AC158" s="8">
        <v>0</v>
      </c>
    </row>
    <row r="159" spans="1:29" x14ac:dyDescent="0.2">
      <c r="A159" t="s">
        <v>1336</v>
      </c>
      <c r="B159">
        <v>15</v>
      </c>
      <c r="C159" s="25">
        <v>1.99900007658016E-8</v>
      </c>
      <c r="D159">
        <v>5</v>
      </c>
      <c r="E159">
        <v>64.492996215820312</v>
      </c>
      <c r="F159">
        <v>19.395000457763668</v>
      </c>
      <c r="G159">
        <v>16.115999221801761</v>
      </c>
      <c r="H159">
        <v>0.53899997472763062</v>
      </c>
      <c r="I159">
        <v>-2.000000094994903E-3</v>
      </c>
      <c r="J159">
        <v>8.999999612569809E-3</v>
      </c>
      <c r="K159">
        <v>-2.199999988079071E-2</v>
      </c>
      <c r="L159">
        <v>2.199999988079071E-2</v>
      </c>
      <c r="M159">
        <v>100.5500030517578</v>
      </c>
      <c r="O159">
        <v>2.9637000560760498</v>
      </c>
      <c r="P159">
        <v>1.0505000352859499</v>
      </c>
      <c r="Q159">
        <v>0.94480001926422119</v>
      </c>
      <c r="R159">
        <v>4.8000000417232513E-2</v>
      </c>
      <c r="T159">
        <v>3.0000001424923539E-4</v>
      </c>
      <c r="V159">
        <v>6.0000002849847078E-4</v>
      </c>
      <c r="W159">
        <v>8</v>
      </c>
      <c r="Y159">
        <v>5.0079001110862009</v>
      </c>
      <c r="Z159">
        <v>0.99340001970995218</v>
      </c>
      <c r="AA159" s="8">
        <v>95.165189417236959</v>
      </c>
      <c r="AB159" s="8">
        <v>4.834810582763045</v>
      </c>
      <c r="AC159" s="8">
        <v>0</v>
      </c>
    </row>
    <row r="160" spans="1:29" x14ac:dyDescent="0.2">
      <c r="A160" t="s">
        <v>1337</v>
      </c>
      <c r="B160">
        <v>15</v>
      </c>
      <c r="C160" s="25">
        <v>2.0059999883415E-8</v>
      </c>
      <c r="D160">
        <v>5</v>
      </c>
      <c r="E160">
        <v>64.405998229980469</v>
      </c>
      <c r="F160">
        <v>19.351999282836911</v>
      </c>
      <c r="G160">
        <v>15.923000335693359</v>
      </c>
      <c r="H160">
        <v>0.75</v>
      </c>
      <c r="I160">
        <v>-7.0000002160668373E-3</v>
      </c>
      <c r="J160">
        <v>2.899999916553497E-2</v>
      </c>
      <c r="K160">
        <v>0</v>
      </c>
      <c r="L160">
        <v>3.4000001847743988E-2</v>
      </c>
      <c r="M160">
        <v>100.48699951171881</v>
      </c>
      <c r="O160">
        <v>2.9621000289916992</v>
      </c>
      <c r="P160">
        <v>1.0491000413894651</v>
      </c>
      <c r="Q160">
        <v>0.9343000054359436</v>
      </c>
      <c r="R160">
        <v>6.6899999976158142E-2</v>
      </c>
      <c r="T160">
        <v>1.099999994039536E-3</v>
      </c>
      <c r="U160">
        <v>0</v>
      </c>
      <c r="V160">
        <v>8.9999998454004526E-4</v>
      </c>
      <c r="W160">
        <v>8</v>
      </c>
      <c r="Y160">
        <v>5.0144000757718459</v>
      </c>
      <c r="Z160">
        <v>1.0021000053966418</v>
      </c>
      <c r="AA160" s="8">
        <v>93.318018416448012</v>
      </c>
      <c r="AB160" s="8">
        <v>6.6819815835519876</v>
      </c>
      <c r="AC160" s="8">
        <v>0</v>
      </c>
    </row>
    <row r="161" spans="1:29" x14ac:dyDescent="0.2">
      <c r="A161" t="s">
        <v>1338</v>
      </c>
      <c r="B161">
        <v>15</v>
      </c>
      <c r="C161" s="25">
        <v>2.0059999883415E-8</v>
      </c>
      <c r="D161">
        <v>5</v>
      </c>
      <c r="E161">
        <v>63.419998168945312</v>
      </c>
      <c r="F161">
        <v>19.1609992980957</v>
      </c>
      <c r="G161">
        <v>16.091999053955082</v>
      </c>
      <c r="H161">
        <v>0.61599999666213989</v>
      </c>
      <c r="I161">
        <v>-4.0000001899898052E-3</v>
      </c>
      <c r="J161">
        <v>3.0000000260770321E-3</v>
      </c>
      <c r="K161">
        <v>-4.999999888241291E-3</v>
      </c>
      <c r="L161">
        <v>1.9999999552965161E-2</v>
      </c>
      <c r="M161">
        <v>99.302993774414062</v>
      </c>
      <c r="O161">
        <v>2.956899881362915</v>
      </c>
      <c r="P161">
        <v>1.0529999732971189</v>
      </c>
      <c r="Q161">
        <v>0.95719999074935913</v>
      </c>
      <c r="R161">
        <v>5.5700000375509262E-2</v>
      </c>
      <c r="T161">
        <v>9.9999997473787516E-5</v>
      </c>
      <c r="V161">
        <v>5.0000002374872565E-4</v>
      </c>
      <c r="W161">
        <v>8</v>
      </c>
      <c r="Y161">
        <v>5.0233998458061251</v>
      </c>
      <c r="Z161">
        <v>1.0133999911486171</v>
      </c>
      <c r="AA161" s="8">
        <v>94.500937815820095</v>
      </c>
      <c r="AB161" s="8">
        <v>5.4990621841799063</v>
      </c>
      <c r="AC161" s="8">
        <v>0</v>
      </c>
    </row>
    <row r="162" spans="1:29" x14ac:dyDescent="0.2">
      <c r="A162" t="s">
        <v>1339</v>
      </c>
      <c r="B162">
        <v>15</v>
      </c>
      <c r="C162" s="25">
        <v>2.0050000770766019E-8</v>
      </c>
      <c r="D162">
        <v>5</v>
      </c>
      <c r="E162">
        <v>64.231002807617188</v>
      </c>
      <c r="F162">
        <v>19.326999664306641</v>
      </c>
      <c r="G162">
        <v>16.054000854492191</v>
      </c>
      <c r="H162">
        <v>0.61000001430511475</v>
      </c>
      <c r="I162">
        <v>3.0000000260770321E-3</v>
      </c>
      <c r="J162">
        <v>2.500000037252903E-2</v>
      </c>
      <c r="K162">
        <v>1.0000000474974511E-3</v>
      </c>
      <c r="L162">
        <v>1.4000000432133669E-2</v>
      </c>
      <c r="M162">
        <v>100.265007019043</v>
      </c>
      <c r="O162">
        <v>2.9616999626159668</v>
      </c>
      <c r="P162">
        <v>1.050400018692017</v>
      </c>
      <c r="Q162">
        <v>0.94440001249313354</v>
      </c>
      <c r="R162">
        <v>5.4499998688697808E-2</v>
      </c>
      <c r="S162">
        <v>9.9999997473787516E-5</v>
      </c>
      <c r="T162">
        <v>1.0000000474974511E-3</v>
      </c>
      <c r="U162">
        <v>0</v>
      </c>
      <c r="V162">
        <v>3.9999998989515012E-4</v>
      </c>
      <c r="W162">
        <v>8</v>
      </c>
      <c r="Y162">
        <v>5.0124999925246811</v>
      </c>
      <c r="Z162">
        <v>0.9994000111692003</v>
      </c>
      <c r="AA162" s="8">
        <v>94.534534727210158</v>
      </c>
      <c r="AB162" s="8">
        <v>5.4554552631447262</v>
      </c>
      <c r="AC162" s="8">
        <v>1.0010009645118919E-2</v>
      </c>
    </row>
    <row r="163" spans="1:29" x14ac:dyDescent="0.2">
      <c r="A163" t="s">
        <v>1340</v>
      </c>
      <c r="B163">
        <v>15</v>
      </c>
      <c r="C163" s="25">
        <v>2.0050000770766019E-8</v>
      </c>
      <c r="D163">
        <v>5</v>
      </c>
      <c r="E163">
        <v>64.866996765136719</v>
      </c>
      <c r="F163">
        <v>19.39999961853027</v>
      </c>
      <c r="G163">
        <v>15.435000419616699</v>
      </c>
      <c r="H163">
        <v>1.111999988555908</v>
      </c>
      <c r="I163">
        <v>-1.0000000474974511E-3</v>
      </c>
      <c r="J163">
        <v>4.6000000089406967E-2</v>
      </c>
      <c r="K163">
        <v>-5.7000000029802322E-2</v>
      </c>
      <c r="L163">
        <v>4.1999999433755868E-2</v>
      </c>
      <c r="M163">
        <v>100.8439865112305</v>
      </c>
      <c r="O163">
        <v>2.9653999805450439</v>
      </c>
      <c r="P163">
        <v>1.0453000068664551</v>
      </c>
      <c r="Q163">
        <v>0.9002000093460083</v>
      </c>
      <c r="R163">
        <v>9.8499998450279236E-2</v>
      </c>
      <c r="T163">
        <v>1.799999969080091E-3</v>
      </c>
      <c r="V163">
        <v>1.099999994039536E-3</v>
      </c>
      <c r="W163">
        <v>8</v>
      </c>
      <c r="Y163">
        <v>5.0122999951709062</v>
      </c>
      <c r="Z163">
        <v>0.99980000779032707</v>
      </c>
      <c r="AA163" s="8">
        <v>90.13717856399866</v>
      </c>
      <c r="AB163" s="8">
        <v>9.8628214360013331</v>
      </c>
      <c r="AC163" s="8">
        <v>0</v>
      </c>
    </row>
    <row r="164" spans="1:29" x14ac:dyDescent="0.2">
      <c r="A164" t="s">
        <v>1341</v>
      </c>
      <c r="B164">
        <v>15</v>
      </c>
      <c r="C164" s="25">
        <v>2.0050000770766019E-8</v>
      </c>
      <c r="D164">
        <v>5</v>
      </c>
      <c r="E164">
        <v>64.691001892089844</v>
      </c>
      <c r="F164">
        <v>19.434000015258789</v>
      </c>
      <c r="G164">
        <v>16.033000946044918</v>
      </c>
      <c r="H164">
        <v>0.72699999809265137</v>
      </c>
      <c r="I164">
        <v>-4.999999888241291E-3</v>
      </c>
      <c r="J164">
        <v>4.3000001460313797E-2</v>
      </c>
      <c r="K164">
        <v>1.6000000759959221E-2</v>
      </c>
      <c r="L164">
        <v>5.000000074505806E-2</v>
      </c>
      <c r="M164">
        <v>100.98899841308589</v>
      </c>
      <c r="O164">
        <v>2.9616999626159668</v>
      </c>
      <c r="P164">
        <v>1.0486999750137329</v>
      </c>
      <c r="Q164">
        <v>0.93650001287460327</v>
      </c>
      <c r="R164">
        <v>6.4499996602535248E-2</v>
      </c>
      <c r="T164">
        <v>1.5999999595806E-3</v>
      </c>
      <c r="U164">
        <v>3.0000001424923539E-4</v>
      </c>
      <c r="V164">
        <v>1.300000003539026E-3</v>
      </c>
      <c r="W164">
        <v>8</v>
      </c>
      <c r="Y164">
        <v>5.0145999470842071</v>
      </c>
      <c r="Z164">
        <v>1.0026000094949268</v>
      </c>
      <c r="AA164" s="8">
        <v>93.556443956856086</v>
      </c>
      <c r="AB164" s="8">
        <v>6.4435560431439081</v>
      </c>
      <c r="AC164" s="8">
        <v>0</v>
      </c>
    </row>
    <row r="165" spans="1:29" x14ac:dyDescent="0.2">
      <c r="A165" t="s">
        <v>1342</v>
      </c>
      <c r="B165">
        <v>15</v>
      </c>
      <c r="C165" s="25">
        <v>1.99900007658016E-8</v>
      </c>
      <c r="D165">
        <v>5</v>
      </c>
      <c r="E165">
        <v>64.832000732421875</v>
      </c>
      <c r="F165">
        <v>19.438999176025391</v>
      </c>
      <c r="G165">
        <v>16.16200065612793</v>
      </c>
      <c r="H165">
        <v>0.60199999809265137</v>
      </c>
      <c r="I165">
        <v>-8.0000003799796104E-3</v>
      </c>
      <c r="J165">
        <v>1.6000000759959221E-2</v>
      </c>
      <c r="K165">
        <v>3.0000000260770321E-3</v>
      </c>
      <c r="L165">
        <v>6.0000000521540642E-3</v>
      </c>
      <c r="M165">
        <v>101.052001953125</v>
      </c>
      <c r="O165">
        <v>2.9647998809814449</v>
      </c>
      <c r="P165">
        <v>1.047799944877625</v>
      </c>
      <c r="Q165">
        <v>0.94290000200271606</v>
      </c>
      <c r="R165">
        <v>5.3399998694658279E-2</v>
      </c>
      <c r="T165">
        <v>6.0000002849847078E-4</v>
      </c>
      <c r="U165">
        <v>0</v>
      </c>
      <c r="V165">
        <v>1.9999999494757501E-4</v>
      </c>
      <c r="W165">
        <v>8</v>
      </c>
      <c r="Y165">
        <v>5.0096998265798902</v>
      </c>
      <c r="Z165">
        <v>0.99650000069232192</v>
      </c>
      <c r="AA165" s="8">
        <v>94.640168758679096</v>
      </c>
      <c r="AB165" s="8">
        <v>5.3598312413209062</v>
      </c>
      <c r="AC165" s="8">
        <v>0</v>
      </c>
    </row>
    <row r="166" spans="1:29" x14ac:dyDescent="0.2">
      <c r="A166" t="s">
        <v>1343</v>
      </c>
      <c r="B166">
        <v>15</v>
      </c>
      <c r="C166" s="25">
        <v>1.99900007658016E-8</v>
      </c>
      <c r="D166">
        <v>5</v>
      </c>
      <c r="E166">
        <v>64.502998352050781</v>
      </c>
      <c r="F166">
        <v>19.309000015258789</v>
      </c>
      <c r="G166">
        <v>16.309999465942379</v>
      </c>
      <c r="H166">
        <v>0.51899999380111694</v>
      </c>
      <c r="I166">
        <v>-1.30000002682209E-2</v>
      </c>
      <c r="J166">
        <v>1.6000000759959221E-2</v>
      </c>
      <c r="K166">
        <v>5.4000001400709152E-2</v>
      </c>
      <c r="L166">
        <v>-2.000000094994903E-3</v>
      </c>
      <c r="M166">
        <v>100.6959915161133</v>
      </c>
      <c r="O166">
        <v>2.964400053024292</v>
      </c>
      <c r="P166">
        <v>1.046000003814697</v>
      </c>
      <c r="Q166">
        <v>0.95630002021789551</v>
      </c>
      <c r="R166">
        <v>4.6300001442432397E-2</v>
      </c>
      <c r="T166">
        <v>6.0000002849847078E-4</v>
      </c>
      <c r="U166">
        <v>1.0000000474974511E-3</v>
      </c>
      <c r="V166">
        <v>0</v>
      </c>
      <c r="W166">
        <v>8</v>
      </c>
      <c r="Y166">
        <v>5.0146000785753131</v>
      </c>
      <c r="Z166">
        <v>1.0036000217078254</v>
      </c>
      <c r="AA166" s="8">
        <v>95.382006738264522</v>
      </c>
      <c r="AB166" s="8">
        <v>4.6179932617354789</v>
      </c>
      <c r="AC166" s="8">
        <v>0</v>
      </c>
    </row>
    <row r="167" spans="1:29" x14ac:dyDescent="0.2">
      <c r="A167" t="s">
        <v>1344</v>
      </c>
      <c r="B167">
        <v>15</v>
      </c>
      <c r="C167" s="25">
        <v>1.9999999878450581E-8</v>
      </c>
      <c r="D167">
        <v>5</v>
      </c>
      <c r="E167">
        <v>64.933998107910156</v>
      </c>
      <c r="F167">
        <v>19.26300048828125</v>
      </c>
      <c r="G167">
        <v>16.353000640869141</v>
      </c>
      <c r="H167">
        <v>0.56300002336502075</v>
      </c>
      <c r="I167">
        <v>-1.8999999389052391E-2</v>
      </c>
      <c r="J167">
        <v>3.2999999821186073E-2</v>
      </c>
      <c r="K167">
        <v>6.3000001013278961E-2</v>
      </c>
      <c r="L167">
        <v>8.0000003799796104E-3</v>
      </c>
      <c r="M167">
        <v>101.197998046875</v>
      </c>
      <c r="O167">
        <v>2.969500064849854</v>
      </c>
      <c r="P167">
        <v>1.038300037384033</v>
      </c>
      <c r="Q167">
        <v>0.95410001277923584</v>
      </c>
      <c r="R167">
        <v>4.9899999052286148E-2</v>
      </c>
      <c r="T167">
        <v>1.200000056996942E-3</v>
      </c>
      <c r="U167">
        <v>1.099999994039536E-3</v>
      </c>
      <c r="V167">
        <v>1.9999999494757501E-4</v>
      </c>
      <c r="W167">
        <v>8</v>
      </c>
      <c r="Y167">
        <v>5.0143001141113928</v>
      </c>
      <c r="Z167">
        <v>1.0053000118205091</v>
      </c>
      <c r="AA167" s="8">
        <v>95.029880631051256</v>
      </c>
      <c r="AB167" s="8">
        <v>4.9701193689487431</v>
      </c>
      <c r="AC167" s="8">
        <v>0</v>
      </c>
    </row>
    <row r="168" spans="1:29" x14ac:dyDescent="0.2">
      <c r="A168" t="s">
        <v>1345</v>
      </c>
      <c r="B168">
        <v>15</v>
      </c>
      <c r="C168" s="25">
        <v>1.99900007658016E-8</v>
      </c>
      <c r="D168">
        <v>5</v>
      </c>
      <c r="E168">
        <v>64.984001159667969</v>
      </c>
      <c r="F168">
        <v>19.375</v>
      </c>
      <c r="G168">
        <v>15.946000099182131</v>
      </c>
      <c r="H168">
        <v>0.6679999828338623</v>
      </c>
      <c r="I168">
        <v>-6.0000000521540642E-3</v>
      </c>
      <c r="J168">
        <v>1.4000000432133669E-2</v>
      </c>
      <c r="K168">
        <v>2.000000094994903E-3</v>
      </c>
      <c r="L168">
        <v>-1.7000000923871991E-2</v>
      </c>
      <c r="M168">
        <v>100.96600341796881</v>
      </c>
      <c r="O168">
        <v>2.970000028610229</v>
      </c>
      <c r="P168">
        <v>1.043799996376038</v>
      </c>
      <c r="Q168">
        <v>0.92979997396469116</v>
      </c>
      <c r="R168">
        <v>5.9200000017881393E-2</v>
      </c>
      <c r="T168">
        <v>5.0000002374872565E-4</v>
      </c>
      <c r="U168">
        <v>0</v>
      </c>
      <c r="V168">
        <v>-5.0000002374872565E-4</v>
      </c>
      <c r="W168">
        <v>8</v>
      </c>
      <c r="Y168">
        <v>5.0027999989688396</v>
      </c>
      <c r="Z168">
        <v>0.98849997395882383</v>
      </c>
      <c r="AA168" s="8">
        <v>94.014155553564805</v>
      </c>
      <c r="AB168" s="8">
        <v>5.9858444464352001</v>
      </c>
      <c r="AC168" s="8">
        <v>0</v>
      </c>
    </row>
    <row r="169" spans="1:29" x14ac:dyDescent="0.2">
      <c r="A169" t="s">
        <v>1346</v>
      </c>
      <c r="B169">
        <v>15</v>
      </c>
      <c r="C169" s="25">
        <v>1.9999999878450581E-8</v>
      </c>
      <c r="D169">
        <v>5</v>
      </c>
      <c r="E169">
        <v>64.436996459960938</v>
      </c>
      <c r="F169">
        <v>19.382999420166019</v>
      </c>
      <c r="G169">
        <v>15.77299976348877</v>
      </c>
      <c r="H169">
        <v>0.73799997568130493</v>
      </c>
      <c r="I169">
        <v>-4.0000001899898052E-3</v>
      </c>
      <c r="J169">
        <v>1.0000000474974511E-3</v>
      </c>
      <c r="K169">
        <v>0</v>
      </c>
      <c r="L169">
        <v>6.8000003695487976E-2</v>
      </c>
      <c r="M169">
        <v>100.3960037231445</v>
      </c>
      <c r="O169">
        <v>2.9633998870849609</v>
      </c>
      <c r="P169">
        <v>1.0506999492645259</v>
      </c>
      <c r="Q169">
        <v>0.9254000186920166</v>
      </c>
      <c r="R169">
        <v>6.5800003707408905E-2</v>
      </c>
      <c r="T169">
        <v>0</v>
      </c>
      <c r="U169">
        <v>0</v>
      </c>
      <c r="V169">
        <v>1.799999969080091E-3</v>
      </c>
      <c r="W169">
        <v>8</v>
      </c>
      <c r="Y169">
        <v>5.0070998587179929</v>
      </c>
      <c r="Z169">
        <v>0.9930000223685056</v>
      </c>
      <c r="AA169" s="8">
        <v>93.361581696888479</v>
      </c>
      <c r="AB169" s="8">
        <v>6.6384183031115152</v>
      </c>
      <c r="AC169" s="8">
        <v>0</v>
      </c>
    </row>
    <row r="170" spans="1:29" x14ac:dyDescent="0.2">
      <c r="A170" t="s">
        <v>1347</v>
      </c>
      <c r="B170">
        <v>15</v>
      </c>
      <c r="C170" s="25">
        <v>1.99900007658016E-8</v>
      </c>
      <c r="D170">
        <v>5</v>
      </c>
      <c r="E170">
        <v>64.254997253417969</v>
      </c>
      <c r="F170">
        <v>19.33699989318848</v>
      </c>
      <c r="G170">
        <v>15.9370002746582</v>
      </c>
      <c r="H170">
        <v>0.54600000381469727</v>
      </c>
      <c r="I170">
        <v>-1.0000000474974511E-3</v>
      </c>
      <c r="J170">
        <v>-6.0000000521540642E-3</v>
      </c>
      <c r="K170">
        <v>-1.6000000759959221E-2</v>
      </c>
      <c r="L170">
        <v>4.8000000417232513E-2</v>
      </c>
      <c r="M170">
        <v>100.09999847412109</v>
      </c>
      <c r="O170">
        <v>2.9642999172210689</v>
      </c>
      <c r="P170">
        <v>1.0514999628067021</v>
      </c>
      <c r="Q170">
        <v>0.93800002336502075</v>
      </c>
      <c r="R170">
        <v>4.8900000751018517E-2</v>
      </c>
      <c r="T170">
        <v>-1.9999999494757501E-4</v>
      </c>
      <c r="V170">
        <v>1.300000003539026E-3</v>
      </c>
      <c r="W170">
        <v>8</v>
      </c>
      <c r="Y170">
        <v>5.0037999041524017</v>
      </c>
      <c r="Z170">
        <v>0.9882000241195783</v>
      </c>
      <c r="AA170" s="8">
        <v>95.045090732993145</v>
      </c>
      <c r="AB170" s="8">
        <v>4.9549092670068546</v>
      </c>
      <c r="AC170" s="8">
        <v>0</v>
      </c>
    </row>
    <row r="171" spans="1:29" x14ac:dyDescent="0.2">
      <c r="A171" t="s">
        <v>1348</v>
      </c>
      <c r="B171" s="34">
        <v>15</v>
      </c>
      <c r="C171" s="35">
        <v>1.9980000000000001E-8</v>
      </c>
      <c r="D171" s="34">
        <v>5</v>
      </c>
      <c r="E171">
        <v>64.509002685546875</v>
      </c>
      <c r="F171">
        <v>19.482999801635739</v>
      </c>
      <c r="G171">
        <v>15.96199989318848</v>
      </c>
      <c r="H171">
        <v>0.52999997138977051</v>
      </c>
      <c r="I171">
        <v>0</v>
      </c>
      <c r="J171">
        <v>7.0000002160668373E-3</v>
      </c>
      <c r="K171">
        <v>7.0000002160668373E-3</v>
      </c>
      <c r="L171">
        <v>4.8999998718500137E-2</v>
      </c>
      <c r="M171">
        <v>100.54701232910161</v>
      </c>
      <c r="O171">
        <v>2.9625999927520752</v>
      </c>
      <c r="P171">
        <v>1.0546000003814699</v>
      </c>
      <c r="Q171">
        <v>0.93519997596740723</v>
      </c>
      <c r="R171">
        <v>4.7200001776218407E-2</v>
      </c>
      <c r="T171">
        <v>3.0000001424923539E-4</v>
      </c>
      <c r="U171">
        <v>9.9999997473787516E-5</v>
      </c>
      <c r="V171">
        <v>1.300000003539026E-3</v>
      </c>
      <c r="W171">
        <v>8</v>
      </c>
      <c r="Y171">
        <v>5.0012999708924326</v>
      </c>
      <c r="Z171">
        <v>0.98379997774463845</v>
      </c>
      <c r="AA171" s="8">
        <v>95.195439449761864</v>
      </c>
      <c r="AB171" s="8">
        <v>4.8045605502381301</v>
      </c>
      <c r="AC171" s="8">
        <v>0</v>
      </c>
    </row>
    <row r="172" spans="1:29" x14ac:dyDescent="0.2">
      <c r="A172" t="s">
        <v>1349</v>
      </c>
      <c r="B172" s="34">
        <v>15</v>
      </c>
      <c r="C172" s="35">
        <v>2E-8</v>
      </c>
      <c r="D172" s="34">
        <v>5</v>
      </c>
      <c r="E172">
        <v>64.248001098632812</v>
      </c>
      <c r="F172">
        <v>19.268999099731449</v>
      </c>
      <c r="G172">
        <v>15.86999988555908</v>
      </c>
      <c r="H172">
        <v>0.69099998474121094</v>
      </c>
      <c r="I172">
        <v>1.200000010430813E-2</v>
      </c>
      <c r="J172">
        <v>2.8000000864267349E-2</v>
      </c>
      <c r="K172">
        <v>7.0000002160668373E-3</v>
      </c>
      <c r="L172">
        <v>7.1999996900558472E-2</v>
      </c>
      <c r="M172">
        <v>100.19700622558589</v>
      </c>
      <c r="O172">
        <v>2.963500022888184</v>
      </c>
      <c r="P172">
        <v>1.0476000308990481</v>
      </c>
      <c r="Q172">
        <v>0.93389999866485596</v>
      </c>
      <c r="R172">
        <v>6.1799999326467507E-2</v>
      </c>
      <c r="S172">
        <v>6.0000002849847078E-4</v>
      </c>
      <c r="T172">
        <v>1.099999994039536E-3</v>
      </c>
      <c r="U172">
        <v>9.9999997473787516E-5</v>
      </c>
      <c r="V172">
        <v>1.900000032037497E-3</v>
      </c>
      <c r="W172">
        <v>8</v>
      </c>
      <c r="Y172">
        <v>5.0105000518306042</v>
      </c>
      <c r="Z172">
        <v>0.99829999804933323</v>
      </c>
      <c r="AA172" s="8">
        <v>93.736826309446158</v>
      </c>
      <c r="AB172" s="8">
        <v>6.2029508631232542</v>
      </c>
      <c r="AC172" s="8">
        <v>6.0222827430592193E-2</v>
      </c>
    </row>
    <row r="173" spans="1:29" x14ac:dyDescent="0.2">
      <c r="A173" t="s">
        <v>1350</v>
      </c>
      <c r="B173" s="34">
        <v>15</v>
      </c>
      <c r="C173" s="35">
        <v>2E-8</v>
      </c>
      <c r="D173" s="34">
        <v>5</v>
      </c>
      <c r="E173">
        <v>64.121002197265625</v>
      </c>
      <c r="F173">
        <v>19.246999740600589</v>
      </c>
      <c r="G173">
        <v>15.920000076293951</v>
      </c>
      <c r="H173">
        <v>0.68300002813339233</v>
      </c>
      <c r="I173">
        <v>4.0000001899898052E-3</v>
      </c>
      <c r="J173">
        <v>2.899999916553497E-2</v>
      </c>
      <c r="K173">
        <v>9.9999997764825821E-3</v>
      </c>
      <c r="L173">
        <v>2.300000004470348E-2</v>
      </c>
      <c r="M173">
        <v>100.03700256347661</v>
      </c>
      <c r="O173">
        <v>2.962800025939941</v>
      </c>
      <c r="P173">
        <v>1.04830002784729</v>
      </c>
      <c r="Q173">
        <v>0.93849998712539673</v>
      </c>
      <c r="R173">
        <v>6.120000034570694E-2</v>
      </c>
      <c r="S173">
        <v>1.9999999494757501E-4</v>
      </c>
      <c r="T173">
        <v>1.099999994039536E-3</v>
      </c>
      <c r="U173">
        <v>1.9999999494757501E-4</v>
      </c>
      <c r="V173">
        <v>6.0000002849847078E-4</v>
      </c>
      <c r="W173">
        <v>8</v>
      </c>
      <c r="Y173">
        <v>5.0129000412707683</v>
      </c>
      <c r="Z173">
        <v>1.0006999874894973</v>
      </c>
      <c r="AA173" s="8">
        <v>93.859385827551165</v>
      </c>
      <c r="AB173" s="8">
        <v>6.1206121725033835</v>
      </c>
      <c r="AC173" s="8">
        <v>2.0001999945456088E-2</v>
      </c>
    </row>
    <row r="174" spans="1:29" x14ac:dyDescent="0.2">
      <c r="A174" t="s">
        <v>1351</v>
      </c>
      <c r="B174" s="34">
        <v>15</v>
      </c>
      <c r="C174" s="35">
        <v>1.9989999999999999E-8</v>
      </c>
      <c r="D174" s="34">
        <v>5</v>
      </c>
      <c r="E174">
        <v>64.089996337890625</v>
      </c>
      <c r="F174">
        <v>19.4640007019043</v>
      </c>
      <c r="G174">
        <v>15.50800037384033</v>
      </c>
      <c r="H174">
        <v>0.97699999809265137</v>
      </c>
      <c r="I174">
        <v>3.0999999493360519E-2</v>
      </c>
      <c r="J174">
        <v>3.0999999493360519E-2</v>
      </c>
      <c r="K174">
        <v>5.4999999701976783E-2</v>
      </c>
      <c r="L174">
        <v>-2.60000005364418E-2</v>
      </c>
      <c r="M174">
        <v>100.129997253418</v>
      </c>
      <c r="O174">
        <v>2.9551999568939209</v>
      </c>
      <c r="P174">
        <v>1.0578000545501709</v>
      </c>
      <c r="Q174">
        <v>0.9122999906539917</v>
      </c>
      <c r="R174">
        <v>8.7300002574920654E-2</v>
      </c>
      <c r="S174">
        <v>1.500000013038516E-3</v>
      </c>
      <c r="T174">
        <v>1.200000056996942E-3</v>
      </c>
      <c r="U174">
        <v>1.0000000474974511E-3</v>
      </c>
      <c r="V174">
        <v>-6.99999975040555E-4</v>
      </c>
      <c r="W174">
        <v>8</v>
      </c>
      <c r="Y174">
        <v>5.0156000048154965</v>
      </c>
      <c r="Z174">
        <v>1.0013999933144078</v>
      </c>
      <c r="AA174" s="8">
        <v>91.129756948615068</v>
      </c>
      <c r="AB174" s="8">
        <v>8.7204078677704633</v>
      </c>
      <c r="AC174" s="8">
        <v>0.14983518361446921</v>
      </c>
    </row>
    <row r="175" spans="1:29" x14ac:dyDescent="0.2">
      <c r="A175" t="s">
        <v>1352</v>
      </c>
      <c r="B175" s="34">
        <v>15</v>
      </c>
      <c r="C175" s="35">
        <v>1.9989999999999999E-8</v>
      </c>
      <c r="D175" s="34">
        <v>5</v>
      </c>
      <c r="E175">
        <v>63.932998657226562</v>
      </c>
      <c r="F175">
        <v>19.39900016784668</v>
      </c>
      <c r="G175">
        <v>15.553000450134279</v>
      </c>
      <c r="H175">
        <v>0.95399999618530273</v>
      </c>
      <c r="I175">
        <v>2.400000020861626E-2</v>
      </c>
      <c r="J175">
        <v>1.9999999552965161E-2</v>
      </c>
      <c r="K175">
        <v>-2.60000005364418E-2</v>
      </c>
      <c r="L175">
        <v>-1.0000000474974511E-3</v>
      </c>
      <c r="M175">
        <v>99.856002807617188</v>
      </c>
      <c r="O175">
        <v>2.9556999206542969</v>
      </c>
      <c r="P175">
        <v>1.0571000576019289</v>
      </c>
      <c r="Q175">
        <v>0.91729998588562012</v>
      </c>
      <c r="R175">
        <v>8.5600003600120544E-2</v>
      </c>
      <c r="S175">
        <v>1.200000056996942E-3</v>
      </c>
      <c r="T175">
        <v>7.9999997979030013E-4</v>
      </c>
      <c r="V175">
        <v>0</v>
      </c>
      <c r="W175">
        <v>8</v>
      </c>
      <c r="Y175">
        <v>5.0176999677787535</v>
      </c>
      <c r="Z175">
        <v>1.0040999895427376</v>
      </c>
      <c r="AA175" s="8">
        <v>91.35544223074379</v>
      </c>
      <c r="AB175" s="8">
        <v>8.5250477533718918</v>
      </c>
      <c r="AC175" s="8">
        <v>0.1195100158843161</v>
      </c>
    </row>
    <row r="176" spans="1:29" x14ac:dyDescent="0.2">
      <c r="A176" t="s">
        <v>1353</v>
      </c>
      <c r="B176" s="34">
        <v>15</v>
      </c>
      <c r="C176" s="35">
        <v>1.9980000000000001E-8</v>
      </c>
      <c r="D176" s="34">
        <v>5</v>
      </c>
      <c r="E176">
        <v>64.363998413085938</v>
      </c>
      <c r="F176">
        <v>19.63800048828125</v>
      </c>
      <c r="G176">
        <v>15.23099994659424</v>
      </c>
      <c r="H176">
        <v>1.302000045776367</v>
      </c>
      <c r="I176">
        <v>1.7000000923871991E-2</v>
      </c>
      <c r="J176">
        <v>8.999999612569809E-3</v>
      </c>
      <c r="K176">
        <v>2.400000020861626E-2</v>
      </c>
      <c r="L176">
        <v>5.9999998658895493E-2</v>
      </c>
      <c r="M176">
        <v>100.64499664306641</v>
      </c>
      <c r="O176">
        <v>2.950799942016602</v>
      </c>
      <c r="P176">
        <v>1.061200022697449</v>
      </c>
      <c r="Q176">
        <v>0.89090001583099365</v>
      </c>
      <c r="R176">
        <v>0.11580000072717669</v>
      </c>
      <c r="S176">
        <v>7.9999997979030013E-4</v>
      </c>
      <c r="T176">
        <v>3.0000001424923539E-4</v>
      </c>
      <c r="U176">
        <v>3.9999998989515012E-4</v>
      </c>
      <c r="V176">
        <v>1.5999999595806E-3</v>
      </c>
      <c r="W176">
        <v>8</v>
      </c>
      <c r="Y176">
        <v>5.0217999812157359</v>
      </c>
      <c r="Z176">
        <v>1.0095000164874364</v>
      </c>
      <c r="AA176" s="8">
        <v>88.426799127246099</v>
      </c>
      <c r="AB176" s="8">
        <v>11.493796409562004</v>
      </c>
      <c r="AC176" s="8">
        <v>7.9404463191902863E-2</v>
      </c>
    </row>
    <row r="177" spans="1:29" x14ac:dyDescent="0.2">
      <c r="A177" t="s">
        <v>1354</v>
      </c>
      <c r="B177">
        <v>15</v>
      </c>
      <c r="C177" s="25">
        <v>1.9939999873486158E-8</v>
      </c>
      <c r="D177">
        <v>5</v>
      </c>
      <c r="E177">
        <v>64.741996765136719</v>
      </c>
      <c r="F177">
        <v>18.957000732421875</v>
      </c>
      <c r="G177">
        <v>15.961999893188477</v>
      </c>
      <c r="H177">
        <v>0.60600000619888306</v>
      </c>
      <c r="I177">
        <v>-1.4999999664723873E-2</v>
      </c>
      <c r="J177">
        <v>2.199999988079071E-2</v>
      </c>
      <c r="K177">
        <v>0.2669999897480011</v>
      </c>
      <c r="L177">
        <v>9.7000002861022949E-2</v>
      </c>
      <c r="M177">
        <v>100.63800048828125</v>
      </c>
      <c r="O177">
        <v>2.9777998924255371</v>
      </c>
      <c r="P177">
        <v>1.0276999473571777</v>
      </c>
      <c r="Q177">
        <v>0.93669998645782471</v>
      </c>
      <c r="R177">
        <v>5.4000001400709152E-2</v>
      </c>
      <c r="T177">
        <v>8.9999998454004526E-4</v>
      </c>
      <c r="U177">
        <v>4.8000002279877663E-3</v>
      </c>
      <c r="V177">
        <v>2.6000000070780516E-3</v>
      </c>
      <c r="W177">
        <v>8</v>
      </c>
      <c r="Y177">
        <v>5.0044998278608546</v>
      </c>
      <c r="Z177">
        <v>0.99809998809359968</v>
      </c>
      <c r="AA177" s="8">
        <v>94.549308361511763</v>
      </c>
      <c r="AB177" s="8">
        <v>5.4506916384882436</v>
      </c>
      <c r="AC177" s="8">
        <v>0</v>
      </c>
    </row>
    <row r="178" spans="1:29" x14ac:dyDescent="0.2">
      <c r="A178" t="s">
        <v>1355</v>
      </c>
      <c r="B178">
        <v>15</v>
      </c>
      <c r="C178" s="25">
        <v>1.9939999873486158E-8</v>
      </c>
      <c r="D178">
        <v>5</v>
      </c>
      <c r="E178">
        <v>64.583000183105469</v>
      </c>
      <c r="F178">
        <v>19.062000274658203</v>
      </c>
      <c r="G178">
        <v>16.065000534057617</v>
      </c>
      <c r="H178">
        <v>0.50800001621246338</v>
      </c>
      <c r="I178">
        <v>-4.999999888241291E-3</v>
      </c>
      <c r="J178">
        <v>2.0999999716877937E-2</v>
      </c>
      <c r="K178">
        <v>0.27000001072883606</v>
      </c>
      <c r="L178">
        <v>5.4000001400709152E-2</v>
      </c>
      <c r="M178">
        <v>100.55799865722656</v>
      </c>
      <c r="O178">
        <v>2.9735000133514404</v>
      </c>
      <c r="P178">
        <v>1.0345000028610229</v>
      </c>
      <c r="Q178">
        <v>0.94359999895095825</v>
      </c>
      <c r="R178">
        <v>4.5299999415874481E-2</v>
      </c>
      <c r="T178">
        <v>7.9999997979030013E-4</v>
      </c>
      <c r="U178">
        <v>4.9000000581145287E-3</v>
      </c>
      <c r="V178">
        <v>1.500000013038516E-3</v>
      </c>
      <c r="W178">
        <v>8</v>
      </c>
      <c r="Y178">
        <v>5.0041000146302395</v>
      </c>
      <c r="Z178">
        <v>0.99529999843798578</v>
      </c>
      <c r="AA178" s="8">
        <v>95.41915264529402</v>
      </c>
      <c r="AB178" s="8">
        <v>4.5808473547059743</v>
      </c>
      <c r="AC178" s="8">
        <v>0</v>
      </c>
    </row>
    <row r="179" spans="1:29" x14ac:dyDescent="0.2">
      <c r="A179" t="s">
        <v>1356</v>
      </c>
      <c r="B179">
        <v>15</v>
      </c>
      <c r="C179" s="25">
        <v>1.9930000760837174E-8</v>
      </c>
      <c r="D179">
        <v>5</v>
      </c>
      <c r="E179">
        <v>64.561996459960938</v>
      </c>
      <c r="F179">
        <v>18.922000885009766</v>
      </c>
      <c r="G179">
        <v>15.788999557495117</v>
      </c>
      <c r="H179">
        <v>0.75700002908706665</v>
      </c>
      <c r="I179">
        <v>-1.0999999940395355E-2</v>
      </c>
      <c r="J179">
        <v>3.2000001519918442E-2</v>
      </c>
      <c r="K179">
        <v>0.30199998617172241</v>
      </c>
      <c r="L179">
        <v>4.1999999433755875E-2</v>
      </c>
      <c r="M179">
        <v>100.39499664306641</v>
      </c>
      <c r="O179">
        <v>2.9762001037597656</v>
      </c>
      <c r="P179">
        <v>1.0281000137329102</v>
      </c>
      <c r="Q179">
        <v>0.928600013256073</v>
      </c>
      <c r="R179">
        <v>6.759999692440033E-2</v>
      </c>
      <c r="T179">
        <v>1.2000000569969416E-3</v>
      </c>
      <c r="U179">
        <v>5.4999999701976776E-3</v>
      </c>
      <c r="V179">
        <v>1.0999999940395355E-3</v>
      </c>
      <c r="W179">
        <v>8</v>
      </c>
      <c r="Y179">
        <v>5.0083001276943833</v>
      </c>
      <c r="Z179">
        <v>1.0028000101447105</v>
      </c>
      <c r="AA179" s="8">
        <v>93.214214391329534</v>
      </c>
      <c r="AB179" s="8">
        <v>6.7857856086704711</v>
      </c>
      <c r="AC179" s="8">
        <v>0</v>
      </c>
    </row>
    <row r="180" spans="1:29" x14ac:dyDescent="0.2">
      <c r="A180" t="s">
        <v>1357</v>
      </c>
      <c r="B180">
        <v>15</v>
      </c>
      <c r="C180" s="25">
        <v>1.9959999875140966E-8</v>
      </c>
      <c r="D180">
        <v>5</v>
      </c>
      <c r="E180">
        <v>64.696998596191406</v>
      </c>
      <c r="F180">
        <v>18.941999435424805</v>
      </c>
      <c r="G180">
        <v>15.902999877929688</v>
      </c>
      <c r="H180">
        <v>0.56300002336502075</v>
      </c>
      <c r="I180">
        <v>0</v>
      </c>
      <c r="J180">
        <v>2.4000000208616257E-2</v>
      </c>
      <c r="K180">
        <v>0.25499999523162842</v>
      </c>
      <c r="L180">
        <v>6.3000001013278961E-2</v>
      </c>
      <c r="M180">
        <v>100.44699859619141</v>
      </c>
      <c r="O180">
        <v>2.9791998863220215</v>
      </c>
      <c r="P180">
        <v>1.0281000137329102</v>
      </c>
      <c r="Q180">
        <v>0.9343000054359436</v>
      </c>
      <c r="R180">
        <v>5.0200000405311584E-2</v>
      </c>
      <c r="T180">
        <v>8.9999998454004526E-4</v>
      </c>
      <c r="U180">
        <v>4.6000001020729542E-3</v>
      </c>
      <c r="V180">
        <v>1.7000000225380063E-3</v>
      </c>
      <c r="W180">
        <v>8</v>
      </c>
      <c r="Y180">
        <v>4.9989999060053378</v>
      </c>
      <c r="Z180">
        <v>0.99080000596586615</v>
      </c>
      <c r="AA180" s="8">
        <v>94.900964945915291</v>
      </c>
      <c r="AB180" s="8">
        <v>5.0990350540847063</v>
      </c>
      <c r="AC180" s="8">
        <v>0</v>
      </c>
    </row>
    <row r="181" spans="1:29" x14ac:dyDescent="0.2">
      <c r="A181" t="s">
        <v>1358</v>
      </c>
      <c r="B181">
        <v>15</v>
      </c>
      <c r="C181" s="25">
        <v>1.9959999875140966E-8</v>
      </c>
      <c r="D181">
        <v>5</v>
      </c>
      <c r="E181">
        <v>64.68499755859375</v>
      </c>
      <c r="F181">
        <v>19.086000442504883</v>
      </c>
      <c r="G181">
        <v>16.01099967956543</v>
      </c>
      <c r="H181">
        <v>0.60600000619888306</v>
      </c>
      <c r="I181">
        <v>-1.7999999225139618E-2</v>
      </c>
      <c r="J181">
        <v>-1.0000000474974513E-3</v>
      </c>
      <c r="K181">
        <v>0.16899999976158142</v>
      </c>
      <c r="L181">
        <v>4.3000001460313797E-2</v>
      </c>
      <c r="M181">
        <v>100.58099365234375</v>
      </c>
      <c r="O181">
        <v>2.9742000102996826</v>
      </c>
      <c r="P181">
        <v>1.0343999862670898</v>
      </c>
      <c r="Q181">
        <v>0.93930000066757202</v>
      </c>
      <c r="R181">
        <v>5.4000001400709152E-2</v>
      </c>
      <c r="T181">
        <v>0</v>
      </c>
      <c r="U181">
        <v>3.0000000260770321E-3</v>
      </c>
      <c r="V181">
        <v>1.0999999940395355E-3</v>
      </c>
      <c r="W181">
        <v>8</v>
      </c>
      <c r="Y181">
        <v>5.0059999986551702</v>
      </c>
      <c r="Z181">
        <v>0.99740000208839774</v>
      </c>
      <c r="AA181" s="8">
        <v>94.563575829228967</v>
      </c>
      <c r="AB181" s="8">
        <v>5.4364241707710272</v>
      </c>
      <c r="AC181" s="8">
        <v>0</v>
      </c>
    </row>
    <row r="182" spans="1:29" x14ac:dyDescent="0.2">
      <c r="A182" t="s">
        <v>1359</v>
      </c>
      <c r="B182">
        <v>15</v>
      </c>
      <c r="C182" s="25">
        <v>1.9959999875140966E-8</v>
      </c>
      <c r="D182">
        <v>5</v>
      </c>
      <c r="E182">
        <v>64.616996765136719</v>
      </c>
      <c r="F182">
        <v>18.948999404907227</v>
      </c>
      <c r="G182">
        <v>15.902999877929688</v>
      </c>
      <c r="H182">
        <v>0.60799998044967651</v>
      </c>
      <c r="I182">
        <v>1.4999999664723873E-2</v>
      </c>
      <c r="J182">
        <v>1.9999999552965164E-2</v>
      </c>
      <c r="K182">
        <v>0.14100000262260437</v>
      </c>
      <c r="L182">
        <v>5.7000000029802322E-2</v>
      </c>
      <c r="M182">
        <v>100.30998992919922</v>
      </c>
      <c r="O182">
        <v>2.9779000282287598</v>
      </c>
      <c r="P182">
        <v>1.0292999744415283</v>
      </c>
      <c r="Q182">
        <v>0.93500000238418579</v>
      </c>
      <c r="R182">
        <v>5.4400000721216202E-2</v>
      </c>
      <c r="S182">
        <v>7.9999997979030013E-4</v>
      </c>
      <c r="T182">
        <v>7.9999997979030013E-4</v>
      </c>
      <c r="U182">
        <v>2.4999999441206455E-3</v>
      </c>
      <c r="V182">
        <v>1.500000013038516E-3</v>
      </c>
      <c r="W182">
        <v>8</v>
      </c>
      <c r="Y182">
        <v>5.0022000056924298</v>
      </c>
      <c r="Z182">
        <v>0.99420000304235145</v>
      </c>
      <c r="AA182" s="8">
        <v>94.425368558976132</v>
      </c>
      <c r="AB182" s="8">
        <v>5.4938396840760131</v>
      </c>
      <c r="AC182" s="8">
        <v>8.0791756947860949E-2</v>
      </c>
    </row>
    <row r="183" spans="1:29" x14ac:dyDescent="0.2">
      <c r="A183" t="s">
        <v>1360</v>
      </c>
      <c r="B183">
        <v>15</v>
      </c>
      <c r="C183" s="25">
        <v>1.9959999875140966E-8</v>
      </c>
      <c r="D183">
        <v>5</v>
      </c>
      <c r="E183">
        <v>64.647003173828125</v>
      </c>
      <c r="F183">
        <v>19.076000213623047</v>
      </c>
      <c r="G183">
        <v>15.597000122070312</v>
      </c>
      <c r="H183">
        <v>0.72899997234344482</v>
      </c>
      <c r="I183">
        <v>1.9999999552965164E-2</v>
      </c>
      <c r="J183">
        <v>1.3000000268220901E-2</v>
      </c>
      <c r="K183">
        <v>0.17599999904632568</v>
      </c>
      <c r="L183">
        <v>5.2000001072883606E-2</v>
      </c>
      <c r="M183">
        <v>100.31001281738281</v>
      </c>
      <c r="O183">
        <v>2.975600004196167</v>
      </c>
      <c r="P183">
        <v>1.0348999500274658</v>
      </c>
      <c r="Q183">
        <v>0.91589999198913574</v>
      </c>
      <c r="R183">
        <v>6.5099999308586121E-2</v>
      </c>
      <c r="S183">
        <v>1.0000000474974513E-3</v>
      </c>
      <c r="T183">
        <v>5.0000002374872565E-4</v>
      </c>
      <c r="U183">
        <v>3.1999999191612005E-3</v>
      </c>
      <c r="V183">
        <v>1.39999995008111E-3</v>
      </c>
      <c r="W183">
        <v>8</v>
      </c>
      <c r="Y183">
        <v>4.9975999454618432</v>
      </c>
      <c r="Z183">
        <v>0.98659999121446162</v>
      </c>
      <c r="AA183" s="8">
        <v>93.268839110117028</v>
      </c>
      <c r="AB183" s="8">
        <v>6.6293278902586463</v>
      </c>
      <c r="AC183" s="8">
        <v>0.10183299962432527</v>
      </c>
    </row>
    <row r="184" spans="1:29" x14ac:dyDescent="0.2">
      <c r="A184" t="s">
        <v>1361</v>
      </c>
      <c r="B184">
        <v>15</v>
      </c>
      <c r="C184" s="25">
        <v>1.9939999873486158E-8</v>
      </c>
      <c r="D184">
        <v>5</v>
      </c>
      <c r="E184">
        <v>64.737998962402344</v>
      </c>
      <c r="F184">
        <v>18.954999923706055</v>
      </c>
      <c r="G184">
        <v>15.961000442504883</v>
      </c>
      <c r="H184">
        <v>0.6380000114440918</v>
      </c>
      <c r="I184">
        <v>1.2000000104308128E-2</v>
      </c>
      <c r="J184">
        <v>1.0999999940395355E-2</v>
      </c>
      <c r="K184">
        <v>0.2070000022649765</v>
      </c>
      <c r="L184">
        <v>7.2999998927116394E-2</v>
      </c>
      <c r="M184">
        <v>100.59500122070312</v>
      </c>
      <c r="O184">
        <v>2.97760009765625</v>
      </c>
      <c r="P184">
        <v>1.0276000499725342</v>
      </c>
      <c r="Q184">
        <v>0.93660002946853638</v>
      </c>
      <c r="R184">
        <v>5.6899998337030411E-2</v>
      </c>
      <c r="S184">
        <v>6.0000002849847078E-4</v>
      </c>
      <c r="T184">
        <v>3.9999998989515007E-4</v>
      </c>
      <c r="U184">
        <v>3.7000000011175871E-3</v>
      </c>
      <c r="V184">
        <v>1.9000000320374966E-3</v>
      </c>
      <c r="W184">
        <v>8</v>
      </c>
      <c r="Y184">
        <v>5.0053001754858997</v>
      </c>
      <c r="Z184">
        <v>0.99970002786722034</v>
      </c>
      <c r="AA184" s="8">
        <v>94.21587398093034</v>
      </c>
      <c r="AB184" s="8">
        <v>5.7237699168969476</v>
      </c>
      <c r="AC184" s="8">
        <v>6.0356102172710382E-2</v>
      </c>
    </row>
    <row r="185" spans="1:29" x14ac:dyDescent="0.2">
      <c r="A185" t="s">
        <v>1362</v>
      </c>
      <c r="B185">
        <v>15</v>
      </c>
      <c r="C185" s="25">
        <v>1.9959999875140966E-8</v>
      </c>
      <c r="D185">
        <v>5</v>
      </c>
      <c r="E185">
        <v>64.478996276855469</v>
      </c>
      <c r="F185">
        <v>19.055000305175781</v>
      </c>
      <c r="G185">
        <v>15.590999603271484</v>
      </c>
      <c r="H185">
        <v>0.72699999809265137</v>
      </c>
      <c r="I185">
        <v>2.8999999165534973E-2</v>
      </c>
      <c r="J185">
        <v>4.8000000417232513E-2</v>
      </c>
      <c r="K185">
        <v>0.28099998831748962</v>
      </c>
      <c r="L185">
        <v>6.8000003695487976E-2</v>
      </c>
      <c r="M185">
        <v>100.27799987792969</v>
      </c>
      <c r="O185">
        <v>2.9728000164031982</v>
      </c>
      <c r="P185">
        <v>1.0355000495910645</v>
      </c>
      <c r="Q185">
        <v>0.91710001230239868</v>
      </c>
      <c r="R185">
        <v>6.4999997615814209E-2</v>
      </c>
      <c r="S185">
        <v>1.39999995008111E-3</v>
      </c>
      <c r="T185">
        <v>1.7999999690800905E-3</v>
      </c>
      <c r="U185">
        <v>5.1000001840293407E-3</v>
      </c>
      <c r="V185">
        <v>1.7999999690800905E-3</v>
      </c>
      <c r="W185">
        <v>8</v>
      </c>
      <c r="Y185">
        <v>5.0005000759847462</v>
      </c>
      <c r="Z185">
        <v>0.99040001002140343</v>
      </c>
      <c r="AA185" s="8">
        <v>93.248602247112601</v>
      </c>
      <c r="AB185" s="8">
        <v>6.6090490049429409</v>
      </c>
      <c r="AC185" s="8">
        <v>0.14234874794445521</v>
      </c>
    </row>
    <row r="186" spans="1:29" x14ac:dyDescent="0.2">
      <c r="A186" t="s">
        <v>1363</v>
      </c>
      <c r="B186">
        <v>15</v>
      </c>
      <c r="C186" s="25">
        <v>1.9950000762491982E-8</v>
      </c>
      <c r="D186">
        <v>5</v>
      </c>
      <c r="E186">
        <v>64.752998352050781</v>
      </c>
      <c r="F186">
        <v>18.740999221801758</v>
      </c>
      <c r="G186">
        <v>16.062000274658203</v>
      </c>
      <c r="H186">
        <v>0.55900001525878906</v>
      </c>
      <c r="I186">
        <v>-2.500000037252903E-2</v>
      </c>
      <c r="J186">
        <v>3.2000001519918442E-2</v>
      </c>
      <c r="K186">
        <v>6.4999997615814209E-2</v>
      </c>
      <c r="L186">
        <v>2.500000037252903E-2</v>
      </c>
      <c r="M186">
        <v>100.21199798583984</v>
      </c>
      <c r="O186">
        <v>2.986299991607666</v>
      </c>
      <c r="P186">
        <v>1.0187000036239624</v>
      </c>
      <c r="Q186">
        <v>0.94499999284744263</v>
      </c>
      <c r="R186">
        <v>5.000000074505806E-2</v>
      </c>
      <c r="T186">
        <v>1.2000000569969416E-3</v>
      </c>
      <c r="U186">
        <v>1.2000000569969416E-3</v>
      </c>
      <c r="V186">
        <v>6.99999975040555E-4</v>
      </c>
      <c r="W186">
        <v>8</v>
      </c>
      <c r="Y186">
        <v>5.0030999889131635</v>
      </c>
      <c r="Z186">
        <v>0.99689999362453818</v>
      </c>
      <c r="AA186" s="8">
        <v>94.974874264618805</v>
      </c>
      <c r="AB186" s="8">
        <v>5.0251257353812013</v>
      </c>
      <c r="AC186" s="8">
        <v>0</v>
      </c>
    </row>
    <row r="187" spans="1:29" x14ac:dyDescent="0.2">
      <c r="A187" t="s">
        <v>1364</v>
      </c>
      <c r="B187">
        <v>15</v>
      </c>
      <c r="C187" s="25">
        <v>1.9939999873486158E-8</v>
      </c>
      <c r="D187">
        <v>5</v>
      </c>
      <c r="E187">
        <v>64.530998229980469</v>
      </c>
      <c r="F187">
        <v>19.01099967956543</v>
      </c>
      <c r="G187">
        <v>15.77400016784668</v>
      </c>
      <c r="H187">
        <v>0.68599998950958252</v>
      </c>
      <c r="I187">
        <v>1.7000000923871994E-2</v>
      </c>
      <c r="J187">
        <v>3.0000000260770321E-3</v>
      </c>
      <c r="K187">
        <v>0.23600000143051147</v>
      </c>
      <c r="L187">
        <v>8.2999996840953827E-2</v>
      </c>
      <c r="M187">
        <v>100.34100341796875</v>
      </c>
      <c r="O187">
        <v>2.9744000434875488</v>
      </c>
      <c r="P187">
        <v>1.0328999757766724</v>
      </c>
      <c r="Q187">
        <v>0.92760002613067627</v>
      </c>
      <c r="R187">
        <v>6.1299998313188553E-2</v>
      </c>
      <c r="S187">
        <v>7.9999997979030013E-4</v>
      </c>
      <c r="T187">
        <v>9.9999997473787516E-5</v>
      </c>
      <c r="U187">
        <v>4.3000001460313797E-3</v>
      </c>
      <c r="V187">
        <v>2.199999988079071E-3</v>
      </c>
      <c r="W187">
        <v>8</v>
      </c>
      <c r="Y187">
        <v>5.0036000438194606</v>
      </c>
      <c r="Z187">
        <v>0.99620002455776557</v>
      </c>
      <c r="AA187" s="8">
        <v>93.725371651966725</v>
      </c>
      <c r="AB187" s="8">
        <v>6.1937957765421068</v>
      </c>
      <c r="AC187" s="8">
        <v>8.0832571491162131E-2</v>
      </c>
    </row>
    <row r="188" spans="1:29" x14ac:dyDescent="0.2">
      <c r="A188" t="s">
        <v>1365</v>
      </c>
      <c r="B188">
        <v>15</v>
      </c>
      <c r="C188" s="25">
        <v>1.9930000760837174E-8</v>
      </c>
      <c r="D188">
        <v>5</v>
      </c>
      <c r="E188">
        <v>64.489997863769531</v>
      </c>
      <c r="F188">
        <v>18.943000793457031</v>
      </c>
      <c r="G188">
        <v>16.22599983215332</v>
      </c>
      <c r="H188">
        <v>0.45699998736381531</v>
      </c>
      <c r="I188">
        <v>-2.199999988079071E-2</v>
      </c>
      <c r="J188">
        <v>6.0000000521540642E-3</v>
      </c>
      <c r="K188">
        <v>0.20900000631809235</v>
      </c>
      <c r="L188">
        <v>6.3000001013278961E-2</v>
      </c>
      <c r="M188">
        <v>100.37200164794922</v>
      </c>
      <c r="O188">
        <v>2.9758999347686768</v>
      </c>
      <c r="P188">
        <v>1.0303000211715698</v>
      </c>
      <c r="Q188">
        <v>0.955299973487854</v>
      </c>
      <c r="R188">
        <v>4.0899999439716339E-2</v>
      </c>
      <c r="T188">
        <v>1.9999999494757503E-4</v>
      </c>
      <c r="U188">
        <v>3.8000000640749931E-3</v>
      </c>
      <c r="V188">
        <v>1.7000000225380063E-3</v>
      </c>
      <c r="W188">
        <v>8</v>
      </c>
      <c r="Y188">
        <v>5.0080999289493775</v>
      </c>
      <c r="Z188">
        <v>1.0016999730141833</v>
      </c>
      <c r="AA188" s="8">
        <v>95.894398659786958</v>
      </c>
      <c r="AB188" s="8">
        <v>4.1056013402130471</v>
      </c>
      <c r="AC188" s="8">
        <v>0</v>
      </c>
    </row>
    <row r="189" spans="1:29" x14ac:dyDescent="0.2">
      <c r="A189" t="s">
        <v>1366</v>
      </c>
      <c r="B189">
        <v>15</v>
      </c>
      <c r="C189" s="25">
        <v>1.9930000760837174E-8</v>
      </c>
      <c r="D189">
        <v>5</v>
      </c>
      <c r="E189">
        <v>64.303001403808594</v>
      </c>
      <c r="F189">
        <v>19.007999420166016</v>
      </c>
      <c r="G189">
        <v>15.807999610900879</v>
      </c>
      <c r="H189">
        <v>0.66900002956390381</v>
      </c>
      <c r="I189">
        <v>1.4999999664723873E-2</v>
      </c>
      <c r="J189">
        <v>2.7000000700354576E-2</v>
      </c>
      <c r="K189">
        <v>0.24099999666213989</v>
      </c>
      <c r="L189">
        <v>3.9999999105930328E-2</v>
      </c>
      <c r="M189">
        <v>100.11100006103516</v>
      </c>
      <c r="O189">
        <v>2.9718000888824463</v>
      </c>
      <c r="P189">
        <v>1.0354000329971313</v>
      </c>
      <c r="Q189">
        <v>0.93209999799728394</v>
      </c>
      <c r="R189">
        <v>5.9900000691413879E-2</v>
      </c>
      <c r="S189">
        <v>6.99999975040555E-4</v>
      </c>
      <c r="T189">
        <v>1.0000000474974513E-3</v>
      </c>
      <c r="U189">
        <v>4.3999999761581421E-3</v>
      </c>
      <c r="V189">
        <v>1.0999999940395355E-3</v>
      </c>
      <c r="W189">
        <v>8</v>
      </c>
      <c r="Y189">
        <v>5.0064001205610111</v>
      </c>
      <c r="Z189">
        <v>0.99819999863393605</v>
      </c>
      <c r="AA189" s="8">
        <v>93.895436612468288</v>
      </c>
      <c r="AB189" s="8">
        <v>6.0340486322196591</v>
      </c>
      <c r="AC189" s="8">
        <v>7.0514755312059696E-2</v>
      </c>
    </row>
    <row r="190" spans="1:29" x14ac:dyDescent="0.2">
      <c r="A190" t="s">
        <v>1367</v>
      </c>
      <c r="B190">
        <v>15</v>
      </c>
      <c r="C190" s="25">
        <v>1.9930000760837174E-8</v>
      </c>
      <c r="D190">
        <v>5</v>
      </c>
      <c r="E190">
        <v>64.136001586914062</v>
      </c>
      <c r="F190">
        <v>19.056999206542969</v>
      </c>
      <c r="G190">
        <v>15.996999740600586</v>
      </c>
      <c r="H190">
        <v>0.54400002956390381</v>
      </c>
      <c r="I190">
        <v>8.999999612569809E-3</v>
      </c>
      <c r="J190">
        <v>1.2000000104308128E-2</v>
      </c>
      <c r="K190">
        <v>0.210999995470047</v>
      </c>
      <c r="L190">
        <v>9.3000002205371857E-2</v>
      </c>
      <c r="M190">
        <v>100.05901336669922</v>
      </c>
      <c r="O190">
        <v>2.9684000015258789</v>
      </c>
      <c r="P190">
        <v>1.0396000146865845</v>
      </c>
      <c r="Q190">
        <v>0.94459998607635498</v>
      </c>
      <c r="R190">
        <v>4.8799999058246613E-2</v>
      </c>
      <c r="S190">
        <v>3.9999998989515007E-4</v>
      </c>
      <c r="T190">
        <v>5.0000002374872565E-4</v>
      </c>
      <c r="U190">
        <v>3.8000000640749931E-3</v>
      </c>
      <c r="V190">
        <v>2.4999999441206455E-3</v>
      </c>
      <c r="W190">
        <v>8</v>
      </c>
      <c r="Y190">
        <v>5.0086000013689045</v>
      </c>
      <c r="Z190">
        <v>1.0000999851326924</v>
      </c>
      <c r="AA190" s="8">
        <v>95.049305716987078</v>
      </c>
      <c r="AB190" s="8">
        <v>4.9104447362346528</v>
      </c>
      <c r="AC190" s="8">
        <v>4.0249546778272562E-2</v>
      </c>
    </row>
    <row r="191" spans="1:29" x14ac:dyDescent="0.2">
      <c r="A191" t="s">
        <v>1368</v>
      </c>
      <c r="B191">
        <v>15</v>
      </c>
      <c r="C191" s="25">
        <v>1.9930000760837174E-8</v>
      </c>
      <c r="D191">
        <v>5</v>
      </c>
      <c r="E191">
        <v>64.5780029296875</v>
      </c>
      <c r="F191">
        <v>18.871999740600586</v>
      </c>
      <c r="G191">
        <v>16.208999633789062</v>
      </c>
      <c r="H191">
        <v>0.59200000762939453</v>
      </c>
      <c r="I191">
        <v>-2.7000000700354576E-2</v>
      </c>
      <c r="J191">
        <v>8.0000003799796104E-3</v>
      </c>
      <c r="K191">
        <v>0.23299999535083771</v>
      </c>
      <c r="L191">
        <v>6.7000001668930054E-2</v>
      </c>
      <c r="M191">
        <v>100.53201293945312</v>
      </c>
      <c r="O191">
        <v>2.9769001007080078</v>
      </c>
      <c r="P191">
        <v>1.0254000425338745</v>
      </c>
      <c r="Q191">
        <v>0.95329999923706055</v>
      </c>
      <c r="R191">
        <v>5.2900001406669617E-2</v>
      </c>
      <c r="T191">
        <v>3.0000001424923539E-4</v>
      </c>
      <c r="U191">
        <v>4.19999985024333E-3</v>
      </c>
      <c r="V191">
        <v>1.7999999690800905E-3</v>
      </c>
      <c r="W191">
        <v>8</v>
      </c>
      <c r="Y191">
        <v>5.0148001437191851</v>
      </c>
      <c r="Z191">
        <v>1.0122000004630536</v>
      </c>
      <c r="AA191" s="8">
        <v>94.742595768949897</v>
      </c>
      <c r="AB191" s="8">
        <v>5.257404231050101</v>
      </c>
      <c r="AC191" s="8">
        <v>0</v>
      </c>
    </row>
    <row r="192" spans="1:29" x14ac:dyDescent="0.2">
      <c r="A192" t="s">
        <v>1369</v>
      </c>
      <c r="B192">
        <v>15</v>
      </c>
      <c r="C192" s="25">
        <v>1.9930000760837174E-8</v>
      </c>
      <c r="D192">
        <v>5</v>
      </c>
      <c r="E192">
        <v>64.198997497558594</v>
      </c>
      <c r="F192">
        <v>18.947000503540039</v>
      </c>
      <c r="G192">
        <v>16.073999404907227</v>
      </c>
      <c r="H192">
        <v>0.56800001859664917</v>
      </c>
      <c r="I192">
        <v>1.7000000923871994E-2</v>
      </c>
      <c r="J192">
        <v>1.4999999664723873E-2</v>
      </c>
      <c r="K192">
        <v>0.22200000286102295</v>
      </c>
      <c r="L192">
        <v>5.000000074505806E-2</v>
      </c>
      <c r="M192">
        <v>100.09200286865234</v>
      </c>
      <c r="O192">
        <v>2.9712998867034912</v>
      </c>
      <c r="P192">
        <v>1.0335999727249146</v>
      </c>
      <c r="Q192">
        <v>0.94910001754760742</v>
      </c>
      <c r="R192">
        <v>5.0999999046325684E-2</v>
      </c>
      <c r="S192">
        <v>7.9999997979030013E-4</v>
      </c>
      <c r="T192">
        <v>6.0000002849847078E-4</v>
      </c>
      <c r="U192">
        <v>4.0000001899898052E-3</v>
      </c>
      <c r="V192">
        <v>1.3000000035390258E-3</v>
      </c>
      <c r="W192">
        <v>8</v>
      </c>
      <c r="Y192">
        <v>5.0116998762241565</v>
      </c>
      <c r="Z192">
        <v>1.0062000167672522</v>
      </c>
      <c r="AA192" s="8">
        <v>94.824657990971218</v>
      </c>
      <c r="AB192" s="8">
        <v>5.0954139476297202</v>
      </c>
      <c r="AC192" s="8">
        <v>7.9928061399065276E-2</v>
      </c>
    </row>
    <row r="193" spans="1:29" x14ac:dyDescent="0.2">
      <c r="A193" t="s">
        <v>1370</v>
      </c>
      <c r="B193">
        <v>15</v>
      </c>
      <c r="C193" s="25">
        <v>1.9930000760837174E-8</v>
      </c>
      <c r="D193">
        <v>5</v>
      </c>
      <c r="E193">
        <v>64.46099853515625</v>
      </c>
      <c r="F193">
        <v>19.072999954223633</v>
      </c>
      <c r="G193">
        <v>15.875</v>
      </c>
      <c r="H193">
        <v>0.66699999570846558</v>
      </c>
      <c r="I193">
        <v>6.0000000521540642E-3</v>
      </c>
      <c r="J193">
        <v>6.0000000521540642E-3</v>
      </c>
      <c r="K193">
        <v>0.23800000548362732</v>
      </c>
      <c r="L193">
        <v>7.9999998211860657E-2</v>
      </c>
      <c r="M193">
        <v>100.40599822998047</v>
      </c>
      <c r="O193">
        <v>2.9711000919342041</v>
      </c>
      <c r="P193">
        <v>1.0362000465393066</v>
      </c>
      <c r="Q193">
        <v>0.93349999189376831</v>
      </c>
      <c r="R193">
        <v>5.9599999338388443E-2</v>
      </c>
      <c r="S193">
        <v>3.0000001424923539E-4</v>
      </c>
      <c r="T193">
        <v>1.9999999494757503E-4</v>
      </c>
      <c r="U193">
        <v>4.3000001460313797E-3</v>
      </c>
      <c r="V193">
        <v>2.099999925121665E-3</v>
      </c>
      <c r="W193">
        <v>8</v>
      </c>
      <c r="Y193">
        <v>5.0073001297860174</v>
      </c>
      <c r="Z193">
        <v>0.99979999131755903</v>
      </c>
      <c r="AA193" s="8">
        <v>93.970203354090842</v>
      </c>
      <c r="AB193" s="8">
        <v>5.9995973287264786</v>
      </c>
      <c r="AC193" s="8">
        <v>3.01993171826818E-2</v>
      </c>
    </row>
    <row r="194" spans="1:29" x14ac:dyDescent="0.2">
      <c r="A194" t="s">
        <v>1371</v>
      </c>
      <c r="B194">
        <v>15</v>
      </c>
      <c r="C194" s="25">
        <v>1.9930000760837174E-8</v>
      </c>
      <c r="D194">
        <v>5</v>
      </c>
      <c r="E194">
        <v>64.769996643066406</v>
      </c>
      <c r="F194">
        <v>19.035999298095703</v>
      </c>
      <c r="G194">
        <v>15.923999786376953</v>
      </c>
      <c r="H194">
        <v>0.73299998044967651</v>
      </c>
      <c r="I194">
        <v>-1.6000000759959221E-2</v>
      </c>
      <c r="J194">
        <v>8.0000003799796104E-3</v>
      </c>
      <c r="K194">
        <v>0.22100000083446503</v>
      </c>
      <c r="L194">
        <v>1.4999999664723873E-2</v>
      </c>
      <c r="M194">
        <v>100.69098663330078</v>
      </c>
      <c r="O194">
        <v>2.9753999710083008</v>
      </c>
      <c r="P194">
        <v>1.0306999683380127</v>
      </c>
      <c r="Q194">
        <v>0.93330001831054688</v>
      </c>
      <c r="R194">
        <v>6.5300002694129944E-2</v>
      </c>
      <c r="T194">
        <v>3.0000001424923539E-4</v>
      </c>
      <c r="U194">
        <v>4.0000001899898052E-3</v>
      </c>
      <c r="V194">
        <v>3.9999998989515007E-4</v>
      </c>
      <c r="W194">
        <v>8</v>
      </c>
      <c r="Y194">
        <v>5.0093999605451245</v>
      </c>
      <c r="Z194">
        <v>1.0030000211845618</v>
      </c>
      <c r="AA194" s="8">
        <v>93.460845051011262</v>
      </c>
      <c r="AB194" s="8">
        <v>6.5391549489887426</v>
      </c>
      <c r="AC194" s="8">
        <v>0</v>
      </c>
    </row>
    <row r="195" spans="1:29" x14ac:dyDescent="0.2">
      <c r="A195" t="s">
        <v>1372</v>
      </c>
      <c r="B195">
        <v>15</v>
      </c>
      <c r="C195" s="25">
        <v>1.9930000760837174E-8</v>
      </c>
      <c r="D195">
        <v>5</v>
      </c>
      <c r="E195">
        <v>64.486000061035156</v>
      </c>
      <c r="F195">
        <v>18.965000152587891</v>
      </c>
      <c r="G195">
        <v>15.993000030517578</v>
      </c>
      <c r="H195">
        <v>0.5690000057220459</v>
      </c>
      <c r="I195">
        <v>-2.3000000044703484E-2</v>
      </c>
      <c r="J195">
        <v>2.8000000864267349E-2</v>
      </c>
      <c r="K195">
        <v>0.23399999737739563</v>
      </c>
      <c r="L195">
        <v>4.6000000089406967E-2</v>
      </c>
      <c r="M195">
        <v>100.29799652099609</v>
      </c>
      <c r="O195">
        <v>2.975600004196167</v>
      </c>
      <c r="P195">
        <v>1.031499981880188</v>
      </c>
      <c r="Q195">
        <v>0.94150000810623169</v>
      </c>
      <c r="R195">
        <v>5.090000107884407E-2</v>
      </c>
      <c r="T195">
        <v>1.0999999940395355E-3</v>
      </c>
      <c r="U195">
        <v>4.19999985024333E-3</v>
      </c>
      <c r="V195">
        <v>1.2000000569969416E-3</v>
      </c>
      <c r="W195">
        <v>8</v>
      </c>
      <c r="Y195">
        <v>5.0059999951627105</v>
      </c>
      <c r="Z195">
        <v>0.99780000909231603</v>
      </c>
      <c r="AA195" s="8">
        <v>94.871019688861011</v>
      </c>
      <c r="AB195" s="8">
        <v>5.1289803111389904</v>
      </c>
      <c r="AC195" s="8">
        <v>0</v>
      </c>
    </row>
    <row r="196" spans="1:29" x14ac:dyDescent="0.2">
      <c r="A196" t="s">
        <v>1373</v>
      </c>
      <c r="B196">
        <v>15</v>
      </c>
      <c r="C196" s="25">
        <v>1.9930000760837174E-8</v>
      </c>
      <c r="D196">
        <v>5</v>
      </c>
      <c r="E196">
        <v>64.513999938964844</v>
      </c>
      <c r="F196">
        <v>19.017999649047852</v>
      </c>
      <c r="G196">
        <v>16.160999298095703</v>
      </c>
      <c r="H196">
        <v>0.49200001358985901</v>
      </c>
      <c r="I196">
        <v>-2.199999988079071E-2</v>
      </c>
      <c r="J196">
        <v>1.3000000268220901E-2</v>
      </c>
      <c r="K196">
        <v>0.2070000022649765</v>
      </c>
      <c r="L196">
        <v>2.9999999329447746E-2</v>
      </c>
      <c r="M196">
        <v>100.41298675537109</v>
      </c>
      <c r="O196">
        <v>2.9742999076843262</v>
      </c>
      <c r="P196">
        <v>1.0334999561309814</v>
      </c>
      <c r="Q196">
        <v>0.9505000114440918</v>
      </c>
      <c r="R196">
        <v>4.3900001794099808E-2</v>
      </c>
      <c r="T196">
        <v>5.0000002374872565E-4</v>
      </c>
      <c r="U196">
        <v>3.7000000011175871E-3</v>
      </c>
      <c r="V196">
        <v>7.9999997979030013E-4</v>
      </c>
      <c r="W196">
        <v>8</v>
      </c>
      <c r="Y196">
        <v>5.0071998770581558</v>
      </c>
      <c r="Z196">
        <v>0.99890001321909949</v>
      </c>
      <c r="AA196" s="8">
        <v>95.585277432655829</v>
      </c>
      <c r="AB196" s="8">
        <v>4.4147225673441648</v>
      </c>
      <c r="AC196" s="8">
        <v>0</v>
      </c>
    </row>
    <row r="197" spans="1:29" x14ac:dyDescent="0.2">
      <c r="A197" t="s">
        <v>1374</v>
      </c>
      <c r="B197">
        <v>15</v>
      </c>
      <c r="C197" s="25">
        <v>1.9930000760837174E-8</v>
      </c>
      <c r="D197">
        <v>5</v>
      </c>
      <c r="E197">
        <v>64.751998901367188</v>
      </c>
      <c r="F197">
        <v>19.082000732421875</v>
      </c>
      <c r="G197">
        <v>15.786999702453613</v>
      </c>
      <c r="H197">
        <v>0.77100002765655518</v>
      </c>
      <c r="I197">
        <v>-1.4999999664723873E-2</v>
      </c>
      <c r="J197">
        <v>2.0000000949949026E-3</v>
      </c>
      <c r="K197">
        <v>0.18000000715255737</v>
      </c>
      <c r="L197">
        <v>3.7999998778104782E-2</v>
      </c>
      <c r="M197">
        <v>100.59700012207031</v>
      </c>
      <c r="O197">
        <v>2.9748001098632812</v>
      </c>
      <c r="P197">
        <v>1.0333000421524048</v>
      </c>
      <c r="Q197">
        <v>0.9253000020980835</v>
      </c>
      <c r="R197">
        <v>6.8700000643730164E-2</v>
      </c>
      <c r="T197">
        <v>9.9999997473787516E-5</v>
      </c>
      <c r="U197">
        <v>3.1999999191612005E-3</v>
      </c>
      <c r="V197">
        <v>1.0000000474974513E-3</v>
      </c>
      <c r="W197">
        <v>8</v>
      </c>
      <c r="Y197">
        <v>5.0064001547216321</v>
      </c>
      <c r="Z197">
        <v>0.99820000270847231</v>
      </c>
      <c r="AA197" s="8">
        <v>93.088531141425491</v>
      </c>
      <c r="AB197" s="8">
        <v>6.9114688585745032</v>
      </c>
      <c r="AC197" s="8">
        <v>0</v>
      </c>
    </row>
    <row r="198" spans="1:29" x14ac:dyDescent="0.2">
      <c r="A198" t="s">
        <v>1375</v>
      </c>
      <c r="B198">
        <v>15</v>
      </c>
      <c r="C198" s="25">
        <v>1.9930000760837174E-8</v>
      </c>
      <c r="D198">
        <v>5</v>
      </c>
      <c r="E198">
        <v>64.76300048828125</v>
      </c>
      <c r="F198">
        <v>18.853000640869141</v>
      </c>
      <c r="G198">
        <v>16.124000549316406</v>
      </c>
      <c r="H198">
        <v>0.58799999952316284</v>
      </c>
      <c r="I198">
        <v>-2.7000000700354576E-2</v>
      </c>
      <c r="J198">
        <v>2.3000000044703484E-2</v>
      </c>
      <c r="K198">
        <v>0.18299999833106995</v>
      </c>
      <c r="L198">
        <v>6.8000003695487976E-2</v>
      </c>
      <c r="M198">
        <v>100.57499694824219</v>
      </c>
      <c r="O198">
        <v>2.9807999134063721</v>
      </c>
      <c r="P198">
        <v>1.0227999687194824</v>
      </c>
      <c r="Q198">
        <v>0.94679999351501465</v>
      </c>
      <c r="R198">
        <v>5.2499998360872269E-2</v>
      </c>
      <c r="T198">
        <v>8.9999998454004526E-4</v>
      </c>
      <c r="U198">
        <v>3.2999999821186066E-3</v>
      </c>
      <c r="V198">
        <v>1.7999999690800905E-3</v>
      </c>
      <c r="W198">
        <v>8</v>
      </c>
      <c r="Y198">
        <v>5.0088998739374802</v>
      </c>
      <c r="Z198">
        <v>1.0043999918270856</v>
      </c>
      <c r="AA198" s="8">
        <v>94.746322547014216</v>
      </c>
      <c r="AB198" s="8">
        <v>5.2536774529857864</v>
      </c>
      <c r="AC198" s="8">
        <v>0</v>
      </c>
    </row>
    <row r="199" spans="1:29" x14ac:dyDescent="0.2">
      <c r="A199" t="s">
        <v>1376</v>
      </c>
      <c r="B199">
        <v>15</v>
      </c>
      <c r="C199" s="25">
        <v>1.9930000760837174E-8</v>
      </c>
      <c r="D199">
        <v>5</v>
      </c>
      <c r="E199">
        <v>64.713996887207031</v>
      </c>
      <c r="F199">
        <v>19.018999099731445</v>
      </c>
      <c r="G199">
        <v>16.045999526977539</v>
      </c>
      <c r="H199">
        <v>0.65799999237060547</v>
      </c>
      <c r="I199">
        <v>-1.9999999552965164E-2</v>
      </c>
      <c r="J199">
        <v>0</v>
      </c>
      <c r="K199">
        <v>0.16200000047683716</v>
      </c>
      <c r="L199">
        <v>1.4000000432133675E-2</v>
      </c>
      <c r="M199">
        <v>100.59298706054688</v>
      </c>
      <c r="O199">
        <v>2.9756999015808105</v>
      </c>
      <c r="P199">
        <v>1.0307999849319458</v>
      </c>
      <c r="Q199">
        <v>0.94129997491836548</v>
      </c>
      <c r="R199">
        <v>5.8699999004602432E-2</v>
      </c>
      <c r="T199">
        <v>0</v>
      </c>
      <c r="U199">
        <v>2.899999963119626E-3</v>
      </c>
      <c r="V199">
        <v>3.9999998989515007E-4</v>
      </c>
      <c r="W199">
        <v>8</v>
      </c>
      <c r="Y199">
        <v>5.009799860388739</v>
      </c>
      <c r="Z199">
        <v>1.0032999738759827</v>
      </c>
      <c r="AA199" s="8">
        <v>94.129999946467578</v>
      </c>
      <c r="AB199" s="8">
        <v>5.870000053532423</v>
      </c>
      <c r="AC199" s="8">
        <v>0</v>
      </c>
    </row>
    <row r="200" spans="1:29" x14ac:dyDescent="0.2">
      <c r="A200" t="s">
        <v>1377</v>
      </c>
      <c r="B200">
        <v>15</v>
      </c>
      <c r="C200" s="25">
        <v>1.9930000760837174E-8</v>
      </c>
      <c r="D200">
        <v>5</v>
      </c>
      <c r="E200">
        <v>64.542999267578125</v>
      </c>
      <c r="F200">
        <v>18.895000457763672</v>
      </c>
      <c r="G200">
        <v>15.871999740600586</v>
      </c>
      <c r="H200">
        <v>0.64300000667572021</v>
      </c>
      <c r="I200">
        <v>-8.0000003799796104E-3</v>
      </c>
      <c r="J200">
        <v>1.4000000432133675E-2</v>
      </c>
      <c r="K200">
        <v>0.164000004529953</v>
      </c>
      <c r="L200">
        <v>8.2000002264976501E-2</v>
      </c>
      <c r="M200">
        <v>100.20500183105469</v>
      </c>
      <c r="O200">
        <v>2.9784998893737793</v>
      </c>
      <c r="P200">
        <v>1.0277999639511108</v>
      </c>
      <c r="Q200">
        <v>0.93449997901916504</v>
      </c>
      <c r="R200">
        <v>5.7599999010562897E-2</v>
      </c>
      <c r="T200">
        <v>5.0000002374872565E-4</v>
      </c>
      <c r="U200">
        <v>3.0000000260770321E-3</v>
      </c>
      <c r="V200">
        <v>2.199999988079071E-3</v>
      </c>
      <c r="W200">
        <v>8</v>
      </c>
      <c r="Y200">
        <v>5.0040998313925229</v>
      </c>
      <c r="Z200">
        <v>0.99729997804388404</v>
      </c>
      <c r="AA200" s="8">
        <v>94.19413362704087</v>
      </c>
      <c r="AB200" s="8">
        <v>5.8058663729591302</v>
      </c>
      <c r="AC200" s="8">
        <v>0</v>
      </c>
    </row>
    <row r="201" spans="1:29" x14ac:dyDescent="0.2">
      <c r="A201" t="s">
        <v>1378</v>
      </c>
      <c r="B201">
        <v>15</v>
      </c>
      <c r="C201" s="25">
        <v>1.9930000760837174E-8</v>
      </c>
      <c r="D201">
        <v>5</v>
      </c>
      <c r="E201">
        <v>64.537002563476562</v>
      </c>
      <c r="F201">
        <v>18.829999923706055</v>
      </c>
      <c r="G201">
        <v>16.068000793457031</v>
      </c>
      <c r="H201">
        <v>0.47099998593330383</v>
      </c>
      <c r="I201">
        <v>-2.9999999329447746E-2</v>
      </c>
      <c r="J201">
        <v>2.9999999329447746E-2</v>
      </c>
      <c r="K201">
        <v>0.28799998760223389</v>
      </c>
      <c r="L201">
        <v>5.4999999701976776E-2</v>
      </c>
      <c r="M201">
        <v>100.24900054931641</v>
      </c>
      <c r="O201">
        <v>2.9807000160217285</v>
      </c>
      <c r="P201">
        <v>1.0250999927520752</v>
      </c>
      <c r="Q201">
        <v>0.94679999351501465</v>
      </c>
      <c r="R201">
        <v>4.2199999094009399E-2</v>
      </c>
      <c r="T201">
        <v>1.2000000569969416E-3</v>
      </c>
      <c r="U201">
        <v>5.2000000141561031E-3</v>
      </c>
      <c r="V201">
        <v>1.500000013038516E-3</v>
      </c>
      <c r="W201">
        <v>8</v>
      </c>
      <c r="Y201">
        <v>5.0027000014670193</v>
      </c>
      <c r="Z201">
        <v>0.99569999263621867</v>
      </c>
      <c r="AA201" s="8">
        <v>95.73306376042693</v>
      </c>
      <c r="AB201" s="8">
        <v>4.2669362395730666</v>
      </c>
      <c r="AC201" s="8">
        <v>0</v>
      </c>
    </row>
    <row r="202" spans="1:29" x14ac:dyDescent="0.2">
      <c r="A202" t="s">
        <v>1379</v>
      </c>
      <c r="B202">
        <v>15</v>
      </c>
      <c r="C202" s="25">
        <v>1.9930000760837174E-8</v>
      </c>
      <c r="D202">
        <v>5</v>
      </c>
      <c r="E202">
        <v>64.642997741699219</v>
      </c>
      <c r="F202">
        <v>19.045999526977539</v>
      </c>
      <c r="G202">
        <v>16.319000244140625</v>
      </c>
      <c r="H202">
        <v>0.45100000500679016</v>
      </c>
      <c r="I202">
        <v>-2.500000037252903E-2</v>
      </c>
      <c r="J202">
        <v>1.6000000759959221E-2</v>
      </c>
      <c r="K202">
        <v>0.17900000512599945</v>
      </c>
      <c r="L202">
        <v>3.7999998778104782E-2</v>
      </c>
      <c r="M202">
        <v>100.66699981689453</v>
      </c>
      <c r="O202">
        <v>2.9739999771118164</v>
      </c>
      <c r="P202">
        <v>1.0327999591827393</v>
      </c>
      <c r="Q202">
        <v>0.95789998769760132</v>
      </c>
      <c r="R202">
        <v>4.0199998766183853E-2</v>
      </c>
      <c r="T202">
        <v>6.0000002849847078E-4</v>
      </c>
      <c r="U202">
        <v>3.1999999191612005E-3</v>
      </c>
      <c r="V202">
        <v>1.0000000474974513E-3</v>
      </c>
      <c r="W202">
        <v>8</v>
      </c>
      <c r="Y202">
        <v>5.009699922753498</v>
      </c>
      <c r="Z202">
        <v>1.0022999864304438</v>
      </c>
      <c r="AA202" s="8">
        <v>95.972347529167862</v>
      </c>
      <c r="AB202" s="8">
        <v>4.0276524708321357</v>
      </c>
      <c r="AC202" s="8">
        <v>0</v>
      </c>
    </row>
    <row r="203" spans="1:29" x14ac:dyDescent="0.2">
      <c r="A203" t="s">
        <v>1380</v>
      </c>
      <c r="B203">
        <v>15</v>
      </c>
      <c r="C203" s="25">
        <v>1.9919999871831351E-8</v>
      </c>
      <c r="D203">
        <v>5</v>
      </c>
      <c r="E203">
        <v>64.919998168945312</v>
      </c>
      <c r="F203">
        <v>19.209999084472656</v>
      </c>
      <c r="G203">
        <v>16.076000213623047</v>
      </c>
      <c r="H203">
        <v>0.54100000858306885</v>
      </c>
      <c r="I203">
        <v>-3.0000000260770321E-3</v>
      </c>
      <c r="J203">
        <v>1.4000000432133675E-2</v>
      </c>
      <c r="K203">
        <v>0.18400000035762787</v>
      </c>
      <c r="L203">
        <v>1.9999999552965164E-2</v>
      </c>
      <c r="M203">
        <v>100.96199798583984</v>
      </c>
      <c r="O203">
        <v>2.9732999801635742</v>
      </c>
      <c r="P203">
        <v>1.0369999408721924</v>
      </c>
      <c r="Q203">
        <v>0.93940001726150513</v>
      </c>
      <c r="R203">
        <v>4.8000000417232513E-2</v>
      </c>
      <c r="T203">
        <v>5.0000002374872565E-4</v>
      </c>
      <c r="U203">
        <v>3.2999999821186066E-3</v>
      </c>
      <c r="V203">
        <v>5.0000002374872565E-4</v>
      </c>
      <c r="W203">
        <v>8</v>
      </c>
      <c r="Y203">
        <v>5.0019999387441203</v>
      </c>
      <c r="Z203">
        <v>0.99120001768460497</v>
      </c>
      <c r="AA203" s="8">
        <v>95.138748272450414</v>
      </c>
      <c r="AB203" s="8">
        <v>4.8612517275495826</v>
      </c>
      <c r="AC203" s="8">
        <v>0</v>
      </c>
    </row>
    <row r="204" spans="1:29" x14ac:dyDescent="0.2">
      <c r="A204" t="s">
        <v>1381</v>
      </c>
      <c r="B204">
        <v>15</v>
      </c>
      <c r="C204" s="25">
        <v>1.9919999871831351E-8</v>
      </c>
      <c r="D204">
        <v>5</v>
      </c>
      <c r="E204">
        <v>64.61199951171875</v>
      </c>
      <c r="F204">
        <v>19.075000762939453</v>
      </c>
      <c r="G204">
        <v>15.940999984741211</v>
      </c>
      <c r="H204">
        <v>0.60000002384185791</v>
      </c>
      <c r="I204">
        <v>-1.0000000474974513E-3</v>
      </c>
      <c r="J204">
        <v>-8.999999612569809E-3</v>
      </c>
      <c r="K204">
        <v>0.24099999666213989</v>
      </c>
      <c r="L204">
        <v>7.2999998927116394E-2</v>
      </c>
      <c r="M204">
        <v>100.53199768066406</v>
      </c>
      <c r="O204">
        <v>2.973599910736084</v>
      </c>
      <c r="P204">
        <v>1.0347000360488892</v>
      </c>
      <c r="Q204">
        <v>0.93599998950958252</v>
      </c>
      <c r="R204">
        <v>5.3500000387430191E-2</v>
      </c>
      <c r="T204">
        <v>-3.0000001424923539E-4</v>
      </c>
      <c r="U204">
        <v>4.3000001460313797E-3</v>
      </c>
      <c r="V204">
        <v>2.0000000949949026E-3</v>
      </c>
      <c r="W204">
        <v>8</v>
      </c>
      <c r="Y204">
        <v>5.0037999369087629</v>
      </c>
      <c r="Z204">
        <v>0.99579999013803899</v>
      </c>
      <c r="AA204" s="8">
        <v>94.593228809128291</v>
      </c>
      <c r="AB204" s="8">
        <v>5.4067711908717131</v>
      </c>
      <c r="AC204" s="8">
        <v>0</v>
      </c>
    </row>
    <row r="205" spans="1:29" x14ac:dyDescent="0.2">
      <c r="A205" t="s">
        <v>1382</v>
      </c>
      <c r="B205">
        <v>15</v>
      </c>
      <c r="C205" s="25">
        <v>1.9919999871831351E-8</v>
      </c>
      <c r="D205">
        <v>5</v>
      </c>
      <c r="E205">
        <v>64.510002136230469</v>
      </c>
      <c r="F205">
        <v>18.982000350952148</v>
      </c>
      <c r="G205">
        <v>15.843999862670898</v>
      </c>
      <c r="H205">
        <v>0.69499999284744263</v>
      </c>
      <c r="I205">
        <v>4.0000001899898052E-3</v>
      </c>
      <c r="J205">
        <v>6.0000000521540642E-3</v>
      </c>
      <c r="K205">
        <v>0.24400000274181366</v>
      </c>
      <c r="L205">
        <v>4.3999999761581421E-2</v>
      </c>
      <c r="M205">
        <v>100.32900238037109</v>
      </c>
      <c r="O205">
        <v>2.974600076675415</v>
      </c>
      <c r="P205">
        <v>1.0317000150680542</v>
      </c>
      <c r="Q205">
        <v>0.93209999799728394</v>
      </c>
      <c r="R205">
        <v>6.2199998646974564E-2</v>
      </c>
      <c r="S205">
        <v>1.9999999494757503E-4</v>
      </c>
      <c r="T205">
        <v>1.9999999494757503E-4</v>
      </c>
      <c r="U205">
        <v>4.3999999761581421E-3</v>
      </c>
      <c r="V205">
        <v>1.2000000569969416E-3</v>
      </c>
      <c r="W205">
        <v>8</v>
      </c>
      <c r="Y205">
        <v>5.006600088410778</v>
      </c>
      <c r="Z205">
        <v>1.0000999966723612</v>
      </c>
      <c r="AA205" s="8">
        <v>93.725490311433333</v>
      </c>
      <c r="AB205" s="8">
        <v>6.2543990806608374</v>
      </c>
      <c r="AC205" s="8">
        <v>2.0110607905827162E-2</v>
      </c>
    </row>
    <row r="206" spans="1:29" x14ac:dyDescent="0.2">
      <c r="A206" t="s">
        <v>1383</v>
      </c>
      <c r="B206">
        <v>15</v>
      </c>
      <c r="C206" s="25">
        <v>1.9919999871831351E-8</v>
      </c>
      <c r="D206">
        <v>5</v>
      </c>
      <c r="E206">
        <v>64.657997131347656</v>
      </c>
      <c r="F206">
        <v>19.113000869750977</v>
      </c>
      <c r="G206">
        <v>15.71399974822998</v>
      </c>
      <c r="H206">
        <v>0.75999999046325684</v>
      </c>
      <c r="I206">
        <v>3.0000000260770321E-3</v>
      </c>
      <c r="J206">
        <v>7.0000002160668373E-3</v>
      </c>
      <c r="K206">
        <v>0.23600000143051147</v>
      </c>
      <c r="L206">
        <v>4.3000001460313797E-2</v>
      </c>
      <c r="M206">
        <v>100.53399658203125</v>
      </c>
      <c r="O206">
        <v>2.9728000164031982</v>
      </c>
      <c r="P206">
        <v>1.0357999801635742</v>
      </c>
      <c r="Q206">
        <v>0.92180001735687256</v>
      </c>
      <c r="R206">
        <v>6.7699998617172241E-2</v>
      </c>
      <c r="S206">
        <v>9.9999997473787516E-5</v>
      </c>
      <c r="T206">
        <v>3.0000001424923539E-4</v>
      </c>
      <c r="U206">
        <v>4.3000001460313797E-3</v>
      </c>
      <c r="V206">
        <v>1.2000000569969416E-3</v>
      </c>
      <c r="W206">
        <v>8</v>
      </c>
      <c r="Y206">
        <v>5.0040000127555686</v>
      </c>
      <c r="Z206">
        <v>0.99510001617454691</v>
      </c>
      <c r="AA206" s="8">
        <v>93.148747219038313</v>
      </c>
      <c r="AB206" s="8">
        <v>6.8411476884132041</v>
      </c>
      <c r="AC206" s="8">
        <v>1.0105092548489368E-2</v>
      </c>
    </row>
    <row r="207" spans="1:29" x14ac:dyDescent="0.2">
      <c r="A207" t="s">
        <v>1384</v>
      </c>
      <c r="B207">
        <v>15</v>
      </c>
      <c r="C207" s="25">
        <v>1.9919999871831351E-8</v>
      </c>
      <c r="D207">
        <v>5</v>
      </c>
      <c r="E207">
        <v>65.291000366210938</v>
      </c>
      <c r="F207">
        <v>19.10099983215332</v>
      </c>
      <c r="G207">
        <v>15.347000122070312</v>
      </c>
      <c r="H207">
        <v>1.0429999828338623</v>
      </c>
      <c r="I207">
        <v>1.9999999552965164E-2</v>
      </c>
      <c r="J207">
        <v>0</v>
      </c>
      <c r="K207">
        <v>0.28099998831748962</v>
      </c>
      <c r="L207">
        <v>4.1999999433755875E-2</v>
      </c>
      <c r="M207">
        <v>101.125</v>
      </c>
      <c r="O207">
        <v>2.9795000553131104</v>
      </c>
      <c r="P207">
        <v>1.027400016784668</v>
      </c>
      <c r="Q207">
        <v>0.89349997043609619</v>
      </c>
      <c r="R207">
        <v>9.2299997806549072E-2</v>
      </c>
      <c r="S207">
        <v>1.0000000474974513E-3</v>
      </c>
      <c r="T207">
        <v>0</v>
      </c>
      <c r="U207">
        <v>4.999999888241291E-3</v>
      </c>
      <c r="V207">
        <v>1.0999999940395355E-3</v>
      </c>
      <c r="W207">
        <v>8</v>
      </c>
      <c r="Y207">
        <v>4.9998000402702019</v>
      </c>
      <c r="Z207">
        <v>0.99289996817242354</v>
      </c>
      <c r="AA207" s="8">
        <v>90.545196508699718</v>
      </c>
      <c r="AB207" s="8">
        <v>9.3534658261572492</v>
      </c>
      <c r="AC207" s="8">
        <v>0.1013376651430361</v>
      </c>
    </row>
    <row r="208" spans="1:29" x14ac:dyDescent="0.2">
      <c r="A208" t="s">
        <v>1385</v>
      </c>
      <c r="B208">
        <v>15</v>
      </c>
      <c r="C208" s="25">
        <v>1.9919999871831351E-8</v>
      </c>
      <c r="D208">
        <v>5</v>
      </c>
      <c r="E208">
        <v>64.551002502441406</v>
      </c>
      <c r="F208">
        <v>18.892000198364258</v>
      </c>
      <c r="G208">
        <v>15.796999931335449</v>
      </c>
      <c r="H208">
        <v>0.75400000810623169</v>
      </c>
      <c r="I208">
        <v>-1.3000000268220901E-2</v>
      </c>
      <c r="J208">
        <v>2.0999999716877937E-2</v>
      </c>
      <c r="K208">
        <v>0.2800000011920929</v>
      </c>
      <c r="L208">
        <v>7.0000000298023224E-2</v>
      </c>
      <c r="M208">
        <v>100.35199737548828</v>
      </c>
      <c r="O208">
        <v>2.9769999980926514</v>
      </c>
      <c r="P208">
        <v>1.0269999504089355</v>
      </c>
      <c r="Q208">
        <v>0.92949998378753662</v>
      </c>
      <c r="R208">
        <v>6.7500002682209015E-2</v>
      </c>
      <c r="T208">
        <v>7.9999997979030013E-4</v>
      </c>
      <c r="U208">
        <v>5.1000001840293407E-3</v>
      </c>
      <c r="V208">
        <v>1.9000000320374966E-3</v>
      </c>
      <c r="W208">
        <v>8</v>
      </c>
      <c r="Y208">
        <v>5.0087999351671897</v>
      </c>
      <c r="Z208">
        <v>1.0039999866858125</v>
      </c>
      <c r="AA208" s="8">
        <v>93.229688706293942</v>
      </c>
      <c r="AB208" s="8">
        <v>6.7703112937060537</v>
      </c>
      <c r="AC208" s="8">
        <v>0</v>
      </c>
    </row>
    <row r="209" spans="1:29" x14ac:dyDescent="0.2">
      <c r="A209" t="s">
        <v>1386</v>
      </c>
      <c r="B209">
        <v>15</v>
      </c>
      <c r="C209" s="25">
        <v>1.9919999871831351E-8</v>
      </c>
      <c r="D209">
        <v>5</v>
      </c>
      <c r="E209">
        <v>64.767997741699219</v>
      </c>
      <c r="F209">
        <v>19.12299919128418</v>
      </c>
      <c r="G209">
        <v>15.920000076293945</v>
      </c>
      <c r="H209">
        <v>0.67100000381469727</v>
      </c>
      <c r="I209">
        <v>-9.9999997764825821E-3</v>
      </c>
      <c r="J209">
        <v>8.0000003799796104E-3</v>
      </c>
      <c r="K209">
        <v>0.2370000034570694</v>
      </c>
      <c r="L209">
        <v>1.8999999389052391E-2</v>
      </c>
      <c r="M209">
        <v>100.73599243164062</v>
      </c>
      <c r="O209">
        <v>2.9735000133514404</v>
      </c>
      <c r="P209">
        <v>1.0348999500274658</v>
      </c>
      <c r="Q209">
        <v>0.93250000476837158</v>
      </c>
      <c r="R209">
        <v>5.9700001031160355E-2</v>
      </c>
      <c r="T209">
        <v>3.0000001424923539E-4</v>
      </c>
      <c r="U209">
        <v>4.3000001460313797E-3</v>
      </c>
      <c r="V209">
        <v>5.0000002374872565E-4</v>
      </c>
      <c r="W209">
        <v>8</v>
      </c>
      <c r="Y209">
        <v>5.0056999693624675</v>
      </c>
      <c r="Z209">
        <v>0.99700000596931204</v>
      </c>
      <c r="AA209" s="8">
        <v>93.983067861095904</v>
      </c>
      <c r="AB209" s="8">
        <v>6.0169321389040977</v>
      </c>
      <c r="AC209" s="8">
        <v>0</v>
      </c>
    </row>
    <row r="210" spans="1:29" x14ac:dyDescent="0.2">
      <c r="A210" t="s">
        <v>1387</v>
      </c>
      <c r="B210">
        <v>15</v>
      </c>
      <c r="C210" s="25">
        <v>1.9919999871831351E-8</v>
      </c>
      <c r="D210">
        <v>5</v>
      </c>
      <c r="E210">
        <v>64.608001708984375</v>
      </c>
      <c r="F210">
        <v>18.926000595092773</v>
      </c>
      <c r="G210">
        <v>15.718000411987305</v>
      </c>
      <c r="H210">
        <v>0.75800001621246338</v>
      </c>
      <c r="I210">
        <v>-6.0000000521540642E-3</v>
      </c>
      <c r="J210">
        <v>7.0000002160668373E-3</v>
      </c>
      <c r="K210">
        <v>0.210999995470047</v>
      </c>
      <c r="L210">
        <v>7.2999998927116394E-2</v>
      </c>
      <c r="M210">
        <v>100.29499816894531</v>
      </c>
      <c r="O210">
        <v>2.9779000282287598</v>
      </c>
      <c r="P210">
        <v>1.0282000303268433</v>
      </c>
      <c r="Q210">
        <v>0.92430001497268677</v>
      </c>
      <c r="R210">
        <v>6.7800000309944153E-2</v>
      </c>
      <c r="T210">
        <v>3.0000001424923539E-4</v>
      </c>
      <c r="U210">
        <v>3.8000000640749931E-3</v>
      </c>
      <c r="V210">
        <v>2.0000000949949026E-3</v>
      </c>
      <c r="W210">
        <v>8</v>
      </c>
      <c r="Y210">
        <v>5.0043000740115531</v>
      </c>
      <c r="Z210">
        <v>0.99790001544170082</v>
      </c>
      <c r="AA210" s="8">
        <v>93.166011564808898</v>
      </c>
      <c r="AB210" s="8">
        <v>6.8339884351911024</v>
      </c>
      <c r="AC210" s="8">
        <v>0</v>
      </c>
    </row>
    <row r="211" spans="1:29" x14ac:dyDescent="0.2">
      <c r="A211" t="s">
        <v>1388</v>
      </c>
      <c r="B211">
        <v>15</v>
      </c>
      <c r="C211" s="25">
        <v>1.9919999871831351E-8</v>
      </c>
      <c r="D211">
        <v>5</v>
      </c>
      <c r="E211">
        <v>64.71099853515625</v>
      </c>
      <c r="F211">
        <v>19.00200080871582</v>
      </c>
      <c r="G211">
        <v>15.772000312805176</v>
      </c>
      <c r="H211">
        <v>0.65799999237060547</v>
      </c>
      <c r="I211">
        <v>3.0000000260770321E-3</v>
      </c>
      <c r="J211">
        <v>3.2999999821186066E-2</v>
      </c>
      <c r="K211">
        <v>0.26600000262260437</v>
      </c>
      <c r="L211">
        <v>4.6999998390674591E-2</v>
      </c>
      <c r="M211">
        <v>100.49199676513672</v>
      </c>
      <c r="O211">
        <v>2.9772999286651611</v>
      </c>
      <c r="P211">
        <v>1.030500054359436</v>
      </c>
      <c r="Q211">
        <v>0.92580002546310425</v>
      </c>
      <c r="R211">
        <v>5.8699999004602432E-2</v>
      </c>
      <c r="S211">
        <v>9.9999997473787516E-5</v>
      </c>
      <c r="T211">
        <v>1.3000000035390258E-3</v>
      </c>
      <c r="U211">
        <v>4.8000002279877663E-3</v>
      </c>
      <c r="V211">
        <v>1.3000000035390258E-3</v>
      </c>
      <c r="W211">
        <v>8</v>
      </c>
      <c r="Y211">
        <v>4.9998000077248435</v>
      </c>
      <c r="Z211">
        <v>0.99070002469670726</v>
      </c>
      <c r="AA211" s="8">
        <v>94.028031937738831</v>
      </c>
      <c r="AB211" s="8">
        <v>5.9618116540762189</v>
      </c>
      <c r="AC211" s="8">
        <v>1.01564081849486E-2</v>
      </c>
    </row>
    <row r="212" spans="1:29" x14ac:dyDescent="0.2">
      <c r="A212" t="s">
        <v>1389</v>
      </c>
      <c r="B212">
        <v>15</v>
      </c>
      <c r="C212" s="25">
        <v>1.9919999871831351E-8</v>
      </c>
      <c r="D212">
        <v>5</v>
      </c>
      <c r="E212">
        <v>64.816001892089844</v>
      </c>
      <c r="F212">
        <v>19.159999847412109</v>
      </c>
      <c r="G212">
        <v>15.774999618530273</v>
      </c>
      <c r="H212">
        <v>0.67500001192092896</v>
      </c>
      <c r="I212">
        <v>-6.0000000521540642E-3</v>
      </c>
      <c r="J212">
        <v>2.9999999329447746E-2</v>
      </c>
      <c r="K212">
        <v>0.30300000309944153</v>
      </c>
      <c r="L212">
        <v>5.6000001728534698E-2</v>
      </c>
      <c r="M212">
        <v>100.80899810791016</v>
      </c>
      <c r="O212">
        <v>2.9732999801635742</v>
      </c>
      <c r="P212">
        <v>1.0360000133514404</v>
      </c>
      <c r="Q212">
        <v>0.92320001125335693</v>
      </c>
      <c r="R212">
        <v>5.9999998658895493E-2</v>
      </c>
      <c r="T212">
        <v>1.2000000569969416E-3</v>
      </c>
      <c r="U212">
        <v>5.4999999701976776E-3</v>
      </c>
      <c r="V212">
        <v>1.500000013038516E-3</v>
      </c>
      <c r="W212">
        <v>8</v>
      </c>
      <c r="Y212">
        <v>5.0007000034675002</v>
      </c>
      <c r="Z212">
        <v>0.99020000989548862</v>
      </c>
      <c r="AA212" s="8">
        <v>93.897477822009961</v>
      </c>
      <c r="AB212" s="8">
        <v>6.1025221779900418</v>
      </c>
      <c r="AC212" s="8">
        <v>0</v>
      </c>
    </row>
    <row r="213" spans="1:29" x14ac:dyDescent="0.2">
      <c r="A213" t="s">
        <v>1390</v>
      </c>
      <c r="B213">
        <v>15</v>
      </c>
      <c r="C213" s="25">
        <v>1.9919999871831351E-8</v>
      </c>
      <c r="D213">
        <v>5</v>
      </c>
      <c r="E213">
        <v>64.481002807617188</v>
      </c>
      <c r="F213">
        <v>18.993999481201172</v>
      </c>
      <c r="G213">
        <v>16.014999389648438</v>
      </c>
      <c r="H213">
        <v>0.57499998807907104</v>
      </c>
      <c r="I213">
        <v>1.3000000268220901E-2</v>
      </c>
      <c r="J213">
        <v>8.0000003799796104E-3</v>
      </c>
      <c r="K213">
        <v>0.27500000596046448</v>
      </c>
      <c r="L213">
        <v>6.8000003695487976E-2</v>
      </c>
      <c r="M213">
        <v>100.42900848388672</v>
      </c>
      <c r="O213">
        <v>2.9734001159667969</v>
      </c>
      <c r="P213">
        <v>1.0324000120162964</v>
      </c>
      <c r="Q213">
        <v>0.94220000505447388</v>
      </c>
      <c r="R213">
        <v>5.1399998366832733E-2</v>
      </c>
      <c r="S213">
        <v>6.99999975040555E-4</v>
      </c>
      <c r="T213">
        <v>3.0000001424923539E-4</v>
      </c>
      <c r="U213">
        <v>4.999999888241291E-3</v>
      </c>
      <c r="V213">
        <v>1.7999999690800905E-3</v>
      </c>
      <c r="W213">
        <v>8</v>
      </c>
      <c r="Y213">
        <v>5.007200131251011</v>
      </c>
      <c r="Z213">
        <v>1.0011000032536685</v>
      </c>
      <c r="AA213" s="8">
        <v>94.76013294137492</v>
      </c>
      <c r="AB213" s="8">
        <v>5.169465774037989</v>
      </c>
      <c r="AC213" s="8">
        <v>7.0401284587094742E-2</v>
      </c>
    </row>
    <row r="214" spans="1:29" x14ac:dyDescent="0.2">
      <c r="A214" t="s">
        <v>1391</v>
      </c>
      <c r="B214">
        <v>15</v>
      </c>
      <c r="C214" s="25">
        <v>1.9979999876795773E-8</v>
      </c>
      <c r="D214">
        <v>5</v>
      </c>
      <c r="E214">
        <v>63.282001495361328</v>
      </c>
      <c r="F214">
        <v>19.298000335693359</v>
      </c>
      <c r="G214">
        <v>14.821999549865723</v>
      </c>
      <c r="H214">
        <v>0.84600001573562622</v>
      </c>
      <c r="I214">
        <v>7.0000002160668373E-3</v>
      </c>
      <c r="J214">
        <v>3.0999999493360519E-2</v>
      </c>
      <c r="K214">
        <v>1.6529999971389771</v>
      </c>
      <c r="L214">
        <v>0.17399999499320984</v>
      </c>
      <c r="M214">
        <v>100.11300659179688</v>
      </c>
      <c r="O214">
        <v>2.9477999210357666</v>
      </c>
      <c r="P214">
        <v>1.0595999956130981</v>
      </c>
      <c r="Q214">
        <v>0.88080000877380371</v>
      </c>
      <c r="R214">
        <v>7.6399996876716614E-2</v>
      </c>
      <c r="S214">
        <v>3.0000001424923539E-4</v>
      </c>
      <c r="T214">
        <v>1.2000000569969416E-3</v>
      </c>
      <c r="U214">
        <v>3.020000085234642E-2</v>
      </c>
      <c r="V214">
        <v>4.6999999321997166E-3</v>
      </c>
      <c r="W214">
        <v>8</v>
      </c>
      <c r="Y214">
        <v>5.0009999231551774</v>
      </c>
      <c r="Z214">
        <v>0.9924000064493157</v>
      </c>
      <c r="AA214" s="8">
        <v>91.989556507864989</v>
      </c>
      <c r="AB214" s="8">
        <v>7.9791118981429046</v>
      </c>
      <c r="AC214" s="8">
        <v>3.13315939921016E-2</v>
      </c>
    </row>
    <row r="215" spans="1:29" x14ac:dyDescent="0.2">
      <c r="A215" t="s">
        <v>1392</v>
      </c>
      <c r="B215">
        <v>15</v>
      </c>
      <c r="C215" s="25">
        <v>1.9979999876795773E-8</v>
      </c>
      <c r="D215">
        <v>5</v>
      </c>
      <c r="E215">
        <v>62.88800048828125</v>
      </c>
      <c r="F215">
        <v>19.273000717163086</v>
      </c>
      <c r="G215">
        <v>15.253000259399414</v>
      </c>
      <c r="H215">
        <v>0.54799997806549072</v>
      </c>
      <c r="I215">
        <v>6.0000000521540642E-3</v>
      </c>
      <c r="J215">
        <v>1.0999999940395355E-2</v>
      </c>
      <c r="K215">
        <v>2.0220000743865967</v>
      </c>
      <c r="L215">
        <v>0.13899999856948853</v>
      </c>
      <c r="M215">
        <v>100.13999938964844</v>
      </c>
      <c r="O215">
        <v>2.9421000480651855</v>
      </c>
      <c r="P215">
        <v>1.0628000497817993</v>
      </c>
      <c r="Q215">
        <v>0.91039997339248657</v>
      </c>
      <c r="R215">
        <v>4.9699999392032623E-2</v>
      </c>
      <c r="S215">
        <v>3.0000001424923539E-4</v>
      </c>
      <c r="T215">
        <v>3.9999998989515007E-4</v>
      </c>
      <c r="U215">
        <v>3.7099998444318771E-2</v>
      </c>
      <c r="V215">
        <v>3.8000000640749931E-3</v>
      </c>
      <c r="W215">
        <v>8</v>
      </c>
      <c r="Y215">
        <v>5.0066000691440422</v>
      </c>
      <c r="Z215">
        <v>1.0012999713071622</v>
      </c>
      <c r="AA215" s="8">
        <v>94.793835816074278</v>
      </c>
      <c r="AB215" s="8">
        <v>5.1749271969675714</v>
      </c>
      <c r="AC215" s="8">
        <v>3.1236986958150827E-2</v>
      </c>
    </row>
    <row r="216" spans="1:29" x14ac:dyDescent="0.2">
      <c r="A216" t="s">
        <v>1393</v>
      </c>
      <c r="B216">
        <v>15</v>
      </c>
      <c r="C216" s="25">
        <v>1.9979999876795773E-8</v>
      </c>
      <c r="D216">
        <v>5</v>
      </c>
      <c r="E216">
        <v>63.303001403808594</v>
      </c>
      <c r="F216">
        <v>19.302999496459961</v>
      </c>
      <c r="G216">
        <v>15.093000411987305</v>
      </c>
      <c r="H216">
        <v>0.80900001525878906</v>
      </c>
      <c r="I216">
        <v>-1.3000000268220901E-2</v>
      </c>
      <c r="J216">
        <v>1.7999999225139618E-2</v>
      </c>
      <c r="K216">
        <v>1.7220000028610229</v>
      </c>
      <c r="L216">
        <v>0.14800000190734863</v>
      </c>
      <c r="M216">
        <v>100.38300323486328</v>
      </c>
      <c r="O216">
        <v>2.9458999633789062</v>
      </c>
      <c r="P216">
        <v>1.0587999820709229</v>
      </c>
      <c r="Q216">
        <v>0.89609998464584351</v>
      </c>
      <c r="R216">
        <v>7.2999998927116394E-2</v>
      </c>
      <c r="T216">
        <v>6.99999975040555E-4</v>
      </c>
      <c r="U216">
        <v>3.1399998813867569E-2</v>
      </c>
      <c r="V216">
        <v>4.0000001899898052E-3</v>
      </c>
      <c r="W216">
        <v>8</v>
      </c>
      <c r="Y216">
        <v>5.0098999280016869</v>
      </c>
      <c r="Z216">
        <v>1.0044999825768173</v>
      </c>
      <c r="AA216" s="8">
        <v>92.467237626196848</v>
      </c>
      <c r="AB216" s="8">
        <v>7.5327623738031466</v>
      </c>
      <c r="AC216" s="8">
        <v>0</v>
      </c>
    </row>
    <row r="217" spans="1:29" x14ac:dyDescent="0.2">
      <c r="A217" t="s">
        <v>1394</v>
      </c>
      <c r="B217">
        <v>15</v>
      </c>
      <c r="C217" s="25">
        <v>1.9979999876795773E-8</v>
      </c>
      <c r="D217">
        <v>5</v>
      </c>
      <c r="E217">
        <v>63.410999298095703</v>
      </c>
      <c r="F217">
        <v>19.159000396728516</v>
      </c>
      <c r="G217">
        <v>15.138999938964844</v>
      </c>
      <c r="H217">
        <v>0.63700002431869507</v>
      </c>
      <c r="I217">
        <v>-4.0000001899898052E-3</v>
      </c>
      <c r="J217">
        <v>6.8999998271465302E-2</v>
      </c>
      <c r="K217">
        <v>1.6790000200271606</v>
      </c>
      <c r="L217">
        <v>0.15700000524520874</v>
      </c>
      <c r="M217">
        <v>100.24698638916016</v>
      </c>
      <c r="O217">
        <v>2.953200101852417</v>
      </c>
      <c r="P217">
        <v>1.051800012588501</v>
      </c>
      <c r="Q217">
        <v>0.89950001239776611</v>
      </c>
      <c r="R217">
        <v>5.7500001043081284E-2</v>
      </c>
      <c r="T217">
        <v>2.7000000700354576E-3</v>
      </c>
      <c r="U217">
        <v>3.060000017285347E-2</v>
      </c>
      <c r="V217">
        <v>4.19999985024333E-3</v>
      </c>
      <c r="W217">
        <v>8</v>
      </c>
      <c r="Y217">
        <v>4.9995001279748976</v>
      </c>
      <c r="Z217">
        <v>0.9918000134639442</v>
      </c>
      <c r="AA217" s="8">
        <v>93.991640518755815</v>
      </c>
      <c r="AB217" s="8">
        <v>6.0083594812441854</v>
      </c>
      <c r="AC217" s="8">
        <v>0</v>
      </c>
    </row>
    <row r="218" spans="1:29" x14ac:dyDescent="0.2">
      <c r="A218" t="s">
        <v>1395</v>
      </c>
      <c r="B218">
        <v>15</v>
      </c>
      <c r="C218" s="25">
        <v>1.9979999876795773E-8</v>
      </c>
      <c r="D218">
        <v>5</v>
      </c>
      <c r="E218">
        <v>64.03399658203125</v>
      </c>
      <c r="F218">
        <v>19.121999740600586</v>
      </c>
      <c r="G218">
        <v>15.279999732971191</v>
      </c>
      <c r="H218">
        <v>0.77499997615814209</v>
      </c>
      <c r="I218">
        <v>-4.0000001899898052E-3</v>
      </c>
      <c r="J218">
        <v>3.2999999821186066E-2</v>
      </c>
      <c r="K218">
        <v>1.2879999876022339</v>
      </c>
      <c r="L218">
        <v>0.17100000381469727</v>
      </c>
      <c r="M218">
        <v>100.69899749755859</v>
      </c>
      <c r="O218">
        <v>2.9611001014709473</v>
      </c>
      <c r="P218">
        <v>1.0422999858856201</v>
      </c>
      <c r="Q218">
        <v>0.90140002965927124</v>
      </c>
      <c r="R218">
        <v>6.9499999284744263E-2</v>
      </c>
      <c r="T218">
        <v>1.3000000035390258E-3</v>
      </c>
      <c r="U218">
        <v>2.3299999535083771E-2</v>
      </c>
      <c r="V218">
        <v>4.6000001020729542E-3</v>
      </c>
      <c r="W218">
        <v>8</v>
      </c>
      <c r="Y218">
        <v>5.0035001159412786</v>
      </c>
      <c r="Z218">
        <v>0.99880002858117223</v>
      </c>
      <c r="AA218" s="8">
        <v>92.841693561351022</v>
      </c>
      <c r="AB218" s="8">
        <v>7.158306438648979</v>
      </c>
      <c r="AC218" s="8">
        <v>0</v>
      </c>
    </row>
    <row r="219" spans="1:29" x14ac:dyDescent="0.2">
      <c r="A219" t="s">
        <v>1396</v>
      </c>
      <c r="B219">
        <v>15</v>
      </c>
      <c r="C219" s="25">
        <v>1.9990000765801597E-8</v>
      </c>
      <c r="D219">
        <v>5</v>
      </c>
      <c r="E219">
        <v>63.771999359130859</v>
      </c>
      <c r="F219">
        <v>19.125999450683594</v>
      </c>
      <c r="G219">
        <v>14.723999977111816</v>
      </c>
      <c r="H219">
        <v>1.1729999780654907</v>
      </c>
      <c r="I219">
        <v>-8.0000003799796104E-3</v>
      </c>
      <c r="J219">
        <v>1.4000000432133675E-2</v>
      </c>
      <c r="K219">
        <v>1.1519999504089355</v>
      </c>
      <c r="L219">
        <v>0.15600000321865082</v>
      </c>
      <c r="M219">
        <v>100.10900115966797</v>
      </c>
      <c r="O219">
        <v>2.9586999416351318</v>
      </c>
      <c r="P219">
        <v>1.0458999872207642</v>
      </c>
      <c r="Q219">
        <v>0.87150001525878906</v>
      </c>
      <c r="R219">
        <v>0.1054999977350235</v>
      </c>
      <c r="T219">
        <v>5.0000002374872565E-4</v>
      </c>
      <c r="U219">
        <v>2.0899999886751175E-2</v>
      </c>
      <c r="V219">
        <v>4.19999985024333E-3</v>
      </c>
      <c r="W219">
        <v>8</v>
      </c>
      <c r="Y219">
        <v>5.0071999416104518</v>
      </c>
      <c r="Z219">
        <v>1.0021000127308071</v>
      </c>
      <c r="AA219" s="8">
        <v>89.201638041770252</v>
      </c>
      <c r="AB219" s="8">
        <v>10.798361958229743</v>
      </c>
      <c r="AC219" s="8">
        <v>0</v>
      </c>
    </row>
    <row r="220" spans="1:29" x14ac:dyDescent="0.2">
      <c r="A220" t="s">
        <v>1397</v>
      </c>
      <c r="B220">
        <v>15</v>
      </c>
      <c r="C220" s="25">
        <v>1.9979999876795773E-8</v>
      </c>
      <c r="D220">
        <v>5</v>
      </c>
      <c r="E220">
        <v>63.772998809814453</v>
      </c>
      <c r="F220">
        <v>19.156999588012695</v>
      </c>
      <c r="G220">
        <v>14.942000389099121</v>
      </c>
      <c r="H220">
        <v>0.91299998760223389</v>
      </c>
      <c r="I220">
        <v>-4.0000001899898052E-3</v>
      </c>
      <c r="J220">
        <v>2.199999988079071E-2</v>
      </c>
      <c r="K220">
        <v>1.2300000190734863</v>
      </c>
      <c r="L220">
        <v>0.13199999928474426</v>
      </c>
      <c r="M220">
        <v>100.16500854492188</v>
      </c>
      <c r="O220">
        <v>2.9591999053955078</v>
      </c>
      <c r="P220">
        <v>1.0477999448776245</v>
      </c>
      <c r="Q220">
        <v>0.88459998369216919</v>
      </c>
      <c r="R220">
        <v>8.2099996507167816E-2</v>
      </c>
      <c r="T220">
        <v>8.9999998454004526E-4</v>
      </c>
      <c r="U220">
        <v>2.239999920129776E-2</v>
      </c>
      <c r="V220">
        <v>3.599999938160181E-3</v>
      </c>
      <c r="W220">
        <v>8</v>
      </c>
      <c r="Y220">
        <v>5.0005998295964673</v>
      </c>
      <c r="Z220">
        <v>0.99269997933879495</v>
      </c>
      <c r="AA220" s="8">
        <v>91.507189594620812</v>
      </c>
      <c r="AB220" s="8">
        <v>8.4928104053791849</v>
      </c>
      <c r="AC220" s="8">
        <v>0</v>
      </c>
    </row>
    <row r="221" spans="1:29" x14ac:dyDescent="0.2">
      <c r="A221" t="s">
        <v>1398</v>
      </c>
      <c r="B221">
        <v>15</v>
      </c>
      <c r="C221" s="25">
        <v>1.9979999876795773E-8</v>
      </c>
      <c r="D221">
        <v>5</v>
      </c>
      <c r="E221">
        <v>64.114997863769531</v>
      </c>
      <c r="F221">
        <v>19.260000228881836</v>
      </c>
      <c r="G221">
        <v>14.038000106811523</v>
      </c>
      <c r="H221">
        <v>1.656999945640564</v>
      </c>
      <c r="I221">
        <v>8.999999612569809E-3</v>
      </c>
      <c r="J221">
        <v>1.9999999552965164E-2</v>
      </c>
      <c r="K221">
        <v>1.3040000200271606</v>
      </c>
      <c r="L221">
        <v>0.19099999964237213</v>
      </c>
      <c r="M221">
        <v>100.59400177001953</v>
      </c>
      <c r="O221">
        <v>2.9563999176025391</v>
      </c>
      <c r="P221">
        <v>1.0468000173568726</v>
      </c>
      <c r="Q221">
        <v>0.82580000162124634</v>
      </c>
      <c r="R221">
        <v>0.14810000360012054</v>
      </c>
      <c r="S221">
        <v>5.0000002374872565E-4</v>
      </c>
      <c r="T221">
        <v>7.9999997979030013E-4</v>
      </c>
      <c r="U221">
        <v>2.3600000888109207E-2</v>
      </c>
      <c r="V221">
        <v>5.1000001840293407E-3</v>
      </c>
      <c r="W221">
        <v>8</v>
      </c>
      <c r="Y221">
        <v>5.0070999412564561</v>
      </c>
      <c r="Z221">
        <v>1.0031000063172542</v>
      </c>
      <c r="AA221" s="8">
        <v>84.749589201152745</v>
      </c>
      <c r="AB221" s="8">
        <v>15.199097167786364</v>
      </c>
      <c r="AC221" s="8">
        <v>5.1313631060885302E-2</v>
      </c>
    </row>
    <row r="222" spans="1:29" x14ac:dyDescent="0.2">
      <c r="A222" t="s">
        <v>1399</v>
      </c>
      <c r="B222">
        <v>15</v>
      </c>
      <c r="C222" s="25">
        <v>1.9979999876795773E-8</v>
      </c>
      <c r="D222">
        <v>5</v>
      </c>
      <c r="E222">
        <v>63.349998474121094</v>
      </c>
      <c r="F222">
        <v>19.031000137329102</v>
      </c>
      <c r="G222">
        <v>15.048000335693359</v>
      </c>
      <c r="H222">
        <v>0.87800002098083496</v>
      </c>
      <c r="I222">
        <v>8.999999612569809E-3</v>
      </c>
      <c r="J222">
        <v>3.4000001847743988E-2</v>
      </c>
      <c r="K222">
        <v>1.1380000114440918</v>
      </c>
      <c r="L222">
        <v>0.18000000715255737</v>
      </c>
      <c r="M222">
        <v>99.667999267578125</v>
      </c>
      <c r="O222">
        <v>2.9570000171661377</v>
      </c>
      <c r="P222">
        <v>1.0470999479293823</v>
      </c>
      <c r="Q222">
        <v>0.89620000123977661</v>
      </c>
      <c r="R222">
        <v>7.9499997198581696E-2</v>
      </c>
      <c r="S222">
        <v>5.0000002374872565E-4</v>
      </c>
      <c r="T222">
        <v>1.3000000035390258E-3</v>
      </c>
      <c r="U222">
        <v>2.0800000056624413E-2</v>
      </c>
      <c r="V222">
        <v>4.9000000581145287E-3</v>
      </c>
      <c r="W222">
        <v>8</v>
      </c>
      <c r="Y222">
        <v>5.007299963675905</v>
      </c>
      <c r="Z222">
        <v>1.001899998576846</v>
      </c>
      <c r="AA222" s="8">
        <v>91.804958272038377</v>
      </c>
      <c r="AB222" s="8">
        <v>8.1438227129507244</v>
      </c>
      <c r="AC222" s="8">
        <v>5.1219015010901384E-2</v>
      </c>
    </row>
    <row r="223" spans="1:29" x14ac:dyDescent="0.2">
      <c r="A223" t="s">
        <v>1400</v>
      </c>
      <c r="B223">
        <v>15</v>
      </c>
      <c r="C223" s="25">
        <v>1.9979999876795773E-8</v>
      </c>
      <c r="D223">
        <v>5</v>
      </c>
      <c r="E223">
        <v>64.122001647949219</v>
      </c>
      <c r="F223">
        <v>19.186000823974609</v>
      </c>
      <c r="G223">
        <v>14.265000343322754</v>
      </c>
      <c r="H223">
        <v>1.4700000286102295</v>
      </c>
      <c r="I223">
        <v>8.0000003799796104E-3</v>
      </c>
      <c r="J223">
        <v>1.9999999552965164E-2</v>
      </c>
      <c r="K223">
        <v>1.2280000448226929</v>
      </c>
      <c r="L223">
        <v>0.18199999630451202</v>
      </c>
      <c r="M223">
        <v>100.48100280761719</v>
      </c>
      <c r="O223">
        <v>2.9600000381469727</v>
      </c>
      <c r="P223">
        <v>1.0439000129699707</v>
      </c>
      <c r="Q223">
        <v>0.8400999903678894</v>
      </c>
      <c r="R223">
        <v>0.13160000741481781</v>
      </c>
      <c r="S223">
        <v>3.9999998989515007E-4</v>
      </c>
      <c r="T223">
        <v>7.9999997979030013E-4</v>
      </c>
      <c r="U223">
        <v>2.2199999541044235E-2</v>
      </c>
      <c r="V223">
        <v>4.9000000581145287E-3</v>
      </c>
      <c r="W223">
        <v>8</v>
      </c>
      <c r="Y223">
        <v>5.0039000484684948</v>
      </c>
      <c r="Z223">
        <v>0.99919999737176113</v>
      </c>
      <c r="AA223" s="8">
        <v>86.421149294602614</v>
      </c>
      <c r="AB223" s="8">
        <v>13.537702676304525</v>
      </c>
      <c r="AC223" s="8">
        <v>4.1148029092858793E-2</v>
      </c>
    </row>
    <row r="224" spans="1:29" x14ac:dyDescent="0.2">
      <c r="A224" t="s">
        <v>1401</v>
      </c>
      <c r="B224">
        <v>15</v>
      </c>
      <c r="C224" s="25">
        <v>1.9979999876795773E-8</v>
      </c>
      <c r="D224">
        <v>5</v>
      </c>
      <c r="E224">
        <v>63.729999542236328</v>
      </c>
      <c r="F224">
        <v>19.142999649047852</v>
      </c>
      <c r="G224">
        <v>14.800000190734863</v>
      </c>
      <c r="H224">
        <v>1.0789999961853027</v>
      </c>
      <c r="I224">
        <v>-8.999999612569809E-3</v>
      </c>
      <c r="J224">
        <v>3.7999998778104782E-2</v>
      </c>
      <c r="K224">
        <v>1.1679999828338623</v>
      </c>
      <c r="L224">
        <v>0.17700000107288361</v>
      </c>
      <c r="M224">
        <v>100.12600708007812</v>
      </c>
      <c r="O224">
        <v>2.9577000141143799</v>
      </c>
      <c r="P224">
        <v>1.0471999645233154</v>
      </c>
      <c r="Q224">
        <v>0.87629997730255127</v>
      </c>
      <c r="R224">
        <v>9.7099997103214264E-2</v>
      </c>
      <c r="T224">
        <v>1.500000013038516E-3</v>
      </c>
      <c r="U224">
        <v>2.1199999377131462E-2</v>
      </c>
      <c r="V224">
        <v>4.8000002279877663E-3</v>
      </c>
      <c r="W224">
        <v>8</v>
      </c>
      <c r="Y224">
        <v>5.0057999526616186</v>
      </c>
      <c r="Z224">
        <v>0.99939997401088476</v>
      </c>
      <c r="AA224" s="8">
        <v>90.024655880796459</v>
      </c>
      <c r="AB224" s="8">
        <v>9.9753441192035375</v>
      </c>
      <c r="AC224" s="8">
        <v>0</v>
      </c>
    </row>
    <row r="225" spans="1:29" x14ac:dyDescent="0.2">
      <c r="A225" t="s">
        <v>1402</v>
      </c>
      <c r="B225">
        <v>15</v>
      </c>
      <c r="C225" s="25">
        <v>1.9979999876795773E-8</v>
      </c>
      <c r="D225">
        <v>5</v>
      </c>
      <c r="E225">
        <v>64.333999633789062</v>
      </c>
      <c r="F225">
        <v>19.268999099731445</v>
      </c>
      <c r="G225">
        <v>13.970999717712402</v>
      </c>
      <c r="H225">
        <v>1.6390000581741333</v>
      </c>
      <c r="I225">
        <v>2.3000000044703484E-2</v>
      </c>
      <c r="J225">
        <v>1.4000000432133675E-2</v>
      </c>
      <c r="K225">
        <v>1.1909999847412109</v>
      </c>
      <c r="L225">
        <v>0.17399999499320984</v>
      </c>
      <c r="M225">
        <v>100.61499786376953</v>
      </c>
      <c r="O225">
        <v>2.9605998992919922</v>
      </c>
      <c r="P225">
        <v>1.045199990272522</v>
      </c>
      <c r="Q225">
        <v>0.82029998302459717</v>
      </c>
      <c r="R225">
        <v>0.14620000123977661</v>
      </c>
      <c r="S225">
        <v>1.0999999940395355E-3</v>
      </c>
      <c r="T225">
        <v>5.0000002374872565E-4</v>
      </c>
      <c r="U225">
        <v>2.1500000730156898E-2</v>
      </c>
      <c r="V225">
        <v>4.6000001020729542E-3</v>
      </c>
      <c r="W225">
        <v>8</v>
      </c>
      <c r="Y225">
        <v>4.9999998746789061</v>
      </c>
      <c r="Z225">
        <v>0.99369998509064317</v>
      </c>
      <c r="AA225" s="8">
        <v>84.776766884022877</v>
      </c>
      <c r="AB225" s="8">
        <v>15.10954977452041</v>
      </c>
      <c r="AC225" s="8">
        <v>0.11368334145670704</v>
      </c>
    </row>
    <row r="226" spans="1:29" x14ac:dyDescent="0.2">
      <c r="A226" t="s">
        <v>1403</v>
      </c>
      <c r="B226">
        <v>15</v>
      </c>
      <c r="C226" s="25">
        <v>2E-8</v>
      </c>
      <c r="D226">
        <v>5</v>
      </c>
      <c r="E226">
        <v>63.479999542236328</v>
      </c>
      <c r="F226">
        <v>19.12299919128418</v>
      </c>
      <c r="G226">
        <v>14.996000289916992</v>
      </c>
      <c r="H226">
        <v>0.93400001525878906</v>
      </c>
      <c r="I226">
        <v>1.0000000474974513E-3</v>
      </c>
      <c r="J226">
        <v>1.0999999940395355E-2</v>
      </c>
      <c r="K226">
        <v>1.0759999752044678</v>
      </c>
      <c r="L226">
        <v>0.210999995470047</v>
      </c>
      <c r="M226">
        <v>99.832000732421875</v>
      </c>
      <c r="O226">
        <v>2.9560999870300293</v>
      </c>
      <c r="P226">
        <v>1.0496000051498413</v>
      </c>
      <c r="Q226">
        <v>0.89090001583099365</v>
      </c>
      <c r="R226">
        <v>8.4399998188018799E-2</v>
      </c>
      <c r="T226">
        <v>3.9999998989515007E-4</v>
      </c>
      <c r="U226">
        <v>1.9600000232458115E-2</v>
      </c>
      <c r="V226">
        <v>5.7000000961124897E-3</v>
      </c>
      <c r="W226">
        <v>8</v>
      </c>
      <c r="Y226">
        <v>5.0067000065173488</v>
      </c>
      <c r="Z226">
        <v>1.0006000143475831</v>
      </c>
      <c r="AA226" s="8">
        <v>91.346252745324634</v>
      </c>
      <c r="AB226" s="8">
        <v>8.6537472546753715</v>
      </c>
      <c r="AC226" s="8">
        <v>0</v>
      </c>
    </row>
    <row r="227" spans="1:29" x14ac:dyDescent="0.2">
      <c r="A227" t="s">
        <v>1404</v>
      </c>
      <c r="B227">
        <v>15</v>
      </c>
      <c r="C227" s="25">
        <v>2E-8</v>
      </c>
      <c r="D227">
        <v>5</v>
      </c>
      <c r="E227">
        <v>63.755001068115234</v>
      </c>
      <c r="F227">
        <v>19.079999923706055</v>
      </c>
      <c r="G227">
        <v>14.947999954223633</v>
      </c>
      <c r="H227">
        <v>0.82700002193450928</v>
      </c>
      <c r="I227">
        <v>9.9999997764825821E-3</v>
      </c>
      <c r="J227">
        <v>3.4000001847743988E-2</v>
      </c>
      <c r="K227">
        <v>1.1339999437332153</v>
      </c>
      <c r="L227">
        <v>0.19699999690055847</v>
      </c>
      <c r="M227">
        <v>99.984992980957031</v>
      </c>
      <c r="O227">
        <v>2.9623000621795654</v>
      </c>
      <c r="P227">
        <v>1.0448999404907227</v>
      </c>
      <c r="Q227">
        <v>0.88609999418258667</v>
      </c>
      <c r="R227">
        <v>7.4500001966953278E-2</v>
      </c>
      <c r="S227">
        <v>5.0000002374872565E-4</v>
      </c>
      <c r="T227">
        <v>1.3000000035390258E-3</v>
      </c>
      <c r="U227">
        <v>2.070000022649765E-2</v>
      </c>
      <c r="V227">
        <v>5.2999998442828655E-3</v>
      </c>
      <c r="W227">
        <v>8</v>
      </c>
      <c r="Y227">
        <v>4.9955999989178963</v>
      </c>
      <c r="Z227">
        <v>0.98709999624406919</v>
      </c>
      <c r="AA227" s="8">
        <v>92.196441339161211</v>
      </c>
      <c r="AB227" s="8">
        <v>7.7515349353430594</v>
      </c>
      <c r="AC227" s="8">
        <v>5.2023725495736493E-2</v>
      </c>
    </row>
    <row r="228" spans="1:29" x14ac:dyDescent="0.2">
      <c r="A228" t="s">
        <v>1405</v>
      </c>
      <c r="B228">
        <v>15</v>
      </c>
      <c r="C228" s="25">
        <v>2E-8</v>
      </c>
      <c r="D228">
        <v>5</v>
      </c>
      <c r="E228">
        <v>64.009002685546875</v>
      </c>
      <c r="F228">
        <v>19.201999664306641</v>
      </c>
      <c r="G228">
        <v>15.314000129699707</v>
      </c>
      <c r="H228">
        <v>0.83300000429153442</v>
      </c>
      <c r="I228">
        <v>-4.999999888241291E-3</v>
      </c>
      <c r="J228">
        <v>2.8000000864267349E-2</v>
      </c>
      <c r="K228">
        <v>0.9179999828338623</v>
      </c>
      <c r="L228">
        <v>0.2199999988079071</v>
      </c>
      <c r="M228">
        <v>100.51899719238281</v>
      </c>
      <c r="O228">
        <v>2.9591000080108643</v>
      </c>
      <c r="P228">
        <v>1.0463000535964966</v>
      </c>
      <c r="Q228">
        <v>0.90319997072219849</v>
      </c>
      <c r="R228">
        <v>7.4699997901916504E-2</v>
      </c>
      <c r="T228">
        <v>1.0999999940395355E-3</v>
      </c>
      <c r="U228">
        <v>1.6599999740719795E-2</v>
      </c>
      <c r="V228">
        <v>5.9000002220273018E-3</v>
      </c>
      <c r="W228">
        <v>8</v>
      </c>
      <c r="Y228">
        <v>5.0069000301882625</v>
      </c>
      <c r="Z228">
        <v>1.0003999685868621</v>
      </c>
      <c r="AA228" s="8">
        <v>92.361182094420371</v>
      </c>
      <c r="AB228" s="8">
        <v>7.6388179055796321</v>
      </c>
      <c r="AC228" s="8">
        <v>0</v>
      </c>
    </row>
    <row r="229" spans="1:29" x14ac:dyDescent="0.2">
      <c r="A229" t="s">
        <v>1406</v>
      </c>
      <c r="B229">
        <v>15</v>
      </c>
      <c r="C229" s="25">
        <v>2E-8</v>
      </c>
      <c r="D229">
        <v>5</v>
      </c>
      <c r="E229">
        <v>63.979999542236328</v>
      </c>
      <c r="F229">
        <v>18.975000381469727</v>
      </c>
      <c r="G229">
        <v>15.074999809265137</v>
      </c>
      <c r="H229">
        <v>0.93900001049041748</v>
      </c>
      <c r="I229">
        <v>1.0000000474974513E-3</v>
      </c>
      <c r="J229">
        <v>3.2000001519918442E-2</v>
      </c>
      <c r="K229">
        <v>1.003000020980835</v>
      </c>
      <c r="L229">
        <v>0.1120000034570694</v>
      </c>
      <c r="M229">
        <v>100.11699676513672</v>
      </c>
      <c r="O229">
        <v>2.9667999744415283</v>
      </c>
      <c r="P229">
        <v>1.0370999574661255</v>
      </c>
      <c r="Q229">
        <v>0.89179998636245728</v>
      </c>
      <c r="R229">
        <v>8.4399998188018799E-2</v>
      </c>
      <c r="S229">
        <v>9.9999997473787516E-5</v>
      </c>
      <c r="T229">
        <v>1.3000000035390258E-3</v>
      </c>
      <c r="U229">
        <v>1.8200000748038292E-2</v>
      </c>
      <c r="V229">
        <v>3.0000000260770321E-3</v>
      </c>
      <c r="W229">
        <v>8</v>
      </c>
      <c r="Y229">
        <v>5.002699917233258</v>
      </c>
      <c r="Z229">
        <v>0.99749998532206519</v>
      </c>
      <c r="AA229" s="8">
        <v>91.344873550866836</v>
      </c>
      <c r="AB229" s="8">
        <v>8.6448836959777289</v>
      </c>
      <c r="AC229" s="8">
        <v>1.0242753155434074E-2</v>
      </c>
    </row>
    <row r="230" spans="1:29" x14ac:dyDescent="0.2">
      <c r="A230" t="s">
        <v>1407</v>
      </c>
      <c r="B230">
        <v>15</v>
      </c>
      <c r="C230" s="25">
        <v>2E-8</v>
      </c>
      <c r="D230">
        <v>5</v>
      </c>
      <c r="E230">
        <v>63.666000366210938</v>
      </c>
      <c r="F230">
        <v>19.201000213623047</v>
      </c>
      <c r="G230">
        <v>14.913999557495117</v>
      </c>
      <c r="H230">
        <v>0.94900000095367432</v>
      </c>
      <c r="I230">
        <v>-9.9999997764825821E-3</v>
      </c>
      <c r="J230">
        <v>4.3999999761581421E-2</v>
      </c>
      <c r="K230">
        <v>1.031000018119812</v>
      </c>
      <c r="L230">
        <v>0.18999999761581421</v>
      </c>
      <c r="M230">
        <v>99.985000610351562</v>
      </c>
      <c r="O230">
        <v>2.9567999839782715</v>
      </c>
      <c r="P230">
        <v>1.0511000156402588</v>
      </c>
      <c r="Q230">
        <v>0.88370001316070557</v>
      </c>
      <c r="R230">
        <v>8.5500001907348633E-2</v>
      </c>
      <c r="T230">
        <v>1.7000000225380063E-3</v>
      </c>
      <c r="U230">
        <v>1.8799999728798866E-2</v>
      </c>
      <c r="V230">
        <v>5.1000001840293407E-3</v>
      </c>
      <c r="W230">
        <v>8</v>
      </c>
      <c r="Y230">
        <v>5.0027000146219507</v>
      </c>
      <c r="Z230">
        <v>0.99310001498088241</v>
      </c>
      <c r="AA230" s="8">
        <v>91.178291314683364</v>
      </c>
      <c r="AB230" s="8">
        <v>8.8217086853166311</v>
      </c>
      <c r="AC230" s="8">
        <v>0</v>
      </c>
    </row>
    <row r="231" spans="1:29" x14ac:dyDescent="0.2">
      <c r="A231" t="s">
        <v>1408</v>
      </c>
      <c r="B231">
        <v>15</v>
      </c>
      <c r="C231" s="25">
        <v>2E-8</v>
      </c>
      <c r="D231">
        <v>5</v>
      </c>
      <c r="E231">
        <v>63.838001251220703</v>
      </c>
      <c r="F231">
        <v>18.964000701904297</v>
      </c>
      <c r="G231">
        <v>14.982000350952148</v>
      </c>
      <c r="H231">
        <v>0.92799997329711914</v>
      </c>
      <c r="I231">
        <v>-4.0000001899898052E-3</v>
      </c>
      <c r="J231">
        <v>1.9999999552965164E-2</v>
      </c>
      <c r="K231">
        <v>1.0410000085830688</v>
      </c>
      <c r="L231">
        <v>0.18899999558925629</v>
      </c>
      <c r="M231">
        <v>99.958000183105469</v>
      </c>
      <c r="O231">
        <v>2.9658999443054199</v>
      </c>
      <c r="P231">
        <v>1.0384999513626099</v>
      </c>
      <c r="Q231">
        <v>0.8880000114440918</v>
      </c>
      <c r="R231">
        <v>8.35999995470047E-2</v>
      </c>
      <c r="T231">
        <v>7.9999997979030013E-4</v>
      </c>
      <c r="U231">
        <v>1.8999999389052391E-2</v>
      </c>
      <c r="V231">
        <v>5.1000001840293407E-3</v>
      </c>
      <c r="W231">
        <v>8</v>
      </c>
      <c r="Y231">
        <v>5.0008999062119983</v>
      </c>
      <c r="Z231">
        <v>0.99570001056417823</v>
      </c>
      <c r="AA231" s="8">
        <v>91.395636208183333</v>
      </c>
      <c r="AB231" s="8">
        <v>8.6043637918166702</v>
      </c>
      <c r="AC231" s="8">
        <v>0</v>
      </c>
    </row>
    <row r="232" spans="1:29" x14ac:dyDescent="0.2">
      <c r="A232" t="s">
        <v>1409</v>
      </c>
      <c r="B232">
        <v>15</v>
      </c>
      <c r="C232" s="25">
        <v>2E-8</v>
      </c>
      <c r="D232">
        <v>5</v>
      </c>
      <c r="E232">
        <v>64.0469970703125</v>
      </c>
      <c r="F232">
        <v>19.238000869750977</v>
      </c>
      <c r="G232">
        <v>14.907999992370605</v>
      </c>
      <c r="H232">
        <v>1.031000018119812</v>
      </c>
      <c r="I232">
        <v>0</v>
      </c>
      <c r="J232">
        <v>3.7999998778104782E-2</v>
      </c>
      <c r="K232">
        <v>1.0520000457763672</v>
      </c>
      <c r="L232">
        <v>0.21899999678134918</v>
      </c>
      <c r="M232">
        <v>100.53299713134766</v>
      </c>
      <c r="O232">
        <v>2.9584999084472656</v>
      </c>
      <c r="P232">
        <v>1.0475000143051147</v>
      </c>
      <c r="Q232">
        <v>0.87860000133514404</v>
      </c>
      <c r="R232">
        <v>9.2399999499320984E-2</v>
      </c>
      <c r="T232">
        <v>1.500000013038516E-3</v>
      </c>
      <c r="U232">
        <v>1.8999999389052391E-2</v>
      </c>
      <c r="V232">
        <v>5.9000002220273018E-3</v>
      </c>
      <c r="W232">
        <v>8</v>
      </c>
      <c r="Y232">
        <v>5.0033999232109636</v>
      </c>
      <c r="Z232">
        <v>0.99590000044554472</v>
      </c>
      <c r="AA232" s="8">
        <v>90.484037134921365</v>
      </c>
      <c r="AB232" s="8">
        <v>9.5159628650786416</v>
      </c>
      <c r="AC232" s="8">
        <v>0</v>
      </c>
    </row>
    <row r="233" spans="1:29" x14ac:dyDescent="0.2">
      <c r="A233" t="s">
        <v>1410</v>
      </c>
      <c r="B233">
        <v>15</v>
      </c>
      <c r="C233" s="25">
        <v>2E-8</v>
      </c>
      <c r="D233">
        <v>5</v>
      </c>
      <c r="E233">
        <v>63.672000885009766</v>
      </c>
      <c r="F233">
        <v>19.10099983215332</v>
      </c>
      <c r="G233">
        <v>15.088000297546387</v>
      </c>
      <c r="H233">
        <v>0.87300002574920654</v>
      </c>
      <c r="I233">
        <v>3.0000000260770321E-3</v>
      </c>
      <c r="J233">
        <v>3.5999998450279236E-2</v>
      </c>
      <c r="K233">
        <v>0.94099998474121094</v>
      </c>
      <c r="L233">
        <v>0.21500000357627869</v>
      </c>
      <c r="M233">
        <v>99.929000854492188</v>
      </c>
      <c r="O233">
        <v>2.9595000743865967</v>
      </c>
      <c r="P233">
        <v>1.0464999675750732</v>
      </c>
      <c r="Q233">
        <v>0.89469999074935913</v>
      </c>
      <c r="R233">
        <v>7.8699998557567596E-2</v>
      </c>
      <c r="S233">
        <v>9.9999997473787516E-5</v>
      </c>
      <c r="T233">
        <v>1.39999995008111E-3</v>
      </c>
      <c r="U233">
        <v>1.7100000753998756E-2</v>
      </c>
      <c r="V233">
        <v>5.7999999262392521E-3</v>
      </c>
      <c r="W233">
        <v>8</v>
      </c>
      <c r="Y233">
        <v>5.0038000318963896</v>
      </c>
      <c r="Z233">
        <v>0.99639998998463852</v>
      </c>
      <c r="AA233" s="8">
        <v>91.905495693806145</v>
      </c>
      <c r="AB233" s="8">
        <v>8.0842320926784463</v>
      </c>
      <c r="AC233" s="8">
        <v>1.0272213515404451E-2</v>
      </c>
    </row>
    <row r="234" spans="1:29" x14ac:dyDescent="0.2">
      <c r="A234" t="s">
        <v>1411</v>
      </c>
      <c r="B234">
        <v>15</v>
      </c>
      <c r="C234" s="25">
        <v>2E-8</v>
      </c>
      <c r="D234">
        <v>5</v>
      </c>
      <c r="E234">
        <v>64.01300048828125</v>
      </c>
      <c r="F234">
        <v>19.246000289916992</v>
      </c>
      <c r="G234">
        <v>15.052000045776367</v>
      </c>
      <c r="H234">
        <v>0.97000002861022949</v>
      </c>
      <c r="I234">
        <v>-1.4000000432133675E-2</v>
      </c>
      <c r="J234">
        <v>2.8000000864267349E-2</v>
      </c>
      <c r="K234">
        <v>0.97600001096725464</v>
      </c>
      <c r="L234">
        <v>0.1940000057220459</v>
      </c>
      <c r="M234">
        <v>100.46499633789062</v>
      </c>
      <c r="O234">
        <v>2.9584000110626221</v>
      </c>
      <c r="P234">
        <v>1.0484000444412231</v>
      </c>
      <c r="Q234">
        <v>0.88749998807907104</v>
      </c>
      <c r="R234">
        <v>8.6999997496604919E-2</v>
      </c>
      <c r="T234">
        <v>1.0999999940395355E-3</v>
      </c>
      <c r="U234">
        <v>1.7699999734759331E-2</v>
      </c>
      <c r="V234">
        <v>5.2000000141561031E-3</v>
      </c>
      <c r="W234">
        <v>8</v>
      </c>
      <c r="Y234">
        <v>5.0053000408224761</v>
      </c>
      <c r="Z234">
        <v>0.9973999853245914</v>
      </c>
      <c r="AA234" s="8">
        <v>91.07234491694625</v>
      </c>
      <c r="AB234" s="8">
        <v>8.927655083053752</v>
      </c>
      <c r="AC234" s="8">
        <v>0</v>
      </c>
    </row>
    <row r="235" spans="1:29" x14ac:dyDescent="0.2">
      <c r="A235" t="s">
        <v>1412</v>
      </c>
      <c r="B235">
        <v>15</v>
      </c>
      <c r="C235" s="25">
        <v>2E-8</v>
      </c>
      <c r="D235">
        <v>5</v>
      </c>
      <c r="E235">
        <v>63.902999877929688</v>
      </c>
      <c r="F235">
        <v>19.072999954223633</v>
      </c>
      <c r="G235">
        <v>15.326999664306641</v>
      </c>
      <c r="H235">
        <v>0.86500000953674316</v>
      </c>
      <c r="I235">
        <v>-1.7000000923871994E-2</v>
      </c>
      <c r="J235">
        <v>1.9999999552965164E-2</v>
      </c>
      <c r="K235">
        <v>0.84700000286102295</v>
      </c>
      <c r="L235">
        <v>0.11599999666213989</v>
      </c>
      <c r="M235">
        <v>100.13400268554688</v>
      </c>
      <c r="O235">
        <v>2.962899923324585</v>
      </c>
      <c r="P235">
        <v>1.0424000024795532</v>
      </c>
      <c r="Q235">
        <v>0.90659999847412109</v>
      </c>
      <c r="R235">
        <v>7.7699996531009674E-2</v>
      </c>
      <c r="T235">
        <v>7.9999997979030013E-4</v>
      </c>
      <c r="U235">
        <v>1.5399999916553497E-2</v>
      </c>
      <c r="V235">
        <v>3.1000000890344381E-3</v>
      </c>
      <c r="W235">
        <v>8</v>
      </c>
      <c r="Y235">
        <v>5.0088999207946472</v>
      </c>
      <c r="Z235">
        <v>1.0027999950107187</v>
      </c>
      <c r="AA235" s="8">
        <v>92.106065536391199</v>
      </c>
      <c r="AB235" s="8">
        <v>7.8939344636087956</v>
      </c>
      <c r="AC235" s="8">
        <v>0</v>
      </c>
    </row>
    <row r="236" spans="1:29" x14ac:dyDescent="0.2">
      <c r="A236" t="s">
        <v>1413</v>
      </c>
      <c r="B236">
        <v>15</v>
      </c>
      <c r="C236" s="25">
        <v>2E-8</v>
      </c>
      <c r="D236">
        <v>5</v>
      </c>
      <c r="E236">
        <v>63.675998687744141</v>
      </c>
      <c r="F236">
        <v>19.180000305175781</v>
      </c>
      <c r="G236">
        <v>15.071000099182129</v>
      </c>
      <c r="H236">
        <v>0.87599998712539673</v>
      </c>
      <c r="I236">
        <v>-1.2000000104308128E-2</v>
      </c>
      <c r="J236">
        <v>1.6000000759959221E-2</v>
      </c>
      <c r="K236">
        <v>1.1859999895095825</v>
      </c>
      <c r="L236">
        <v>8.2000002264976501E-2</v>
      </c>
      <c r="M236">
        <v>100.07499694824219</v>
      </c>
      <c r="O236">
        <v>2.9576001167297363</v>
      </c>
      <c r="P236">
        <v>1.0499999523162842</v>
      </c>
      <c r="Q236">
        <v>0.89310002326965332</v>
      </c>
      <c r="R236">
        <v>7.890000194311142E-2</v>
      </c>
      <c r="T236">
        <v>6.0000002849847078E-4</v>
      </c>
      <c r="U236">
        <v>2.1600000560283661E-2</v>
      </c>
      <c r="V236">
        <v>2.199999988079071E-3</v>
      </c>
      <c r="W236">
        <v>8</v>
      </c>
      <c r="Y236">
        <v>5.0040000948356465</v>
      </c>
      <c r="Z236">
        <v>0.99580002576112747</v>
      </c>
      <c r="AA236" s="8">
        <v>91.882716060028841</v>
      </c>
      <c r="AB236" s="8">
        <v>8.1172839399711645</v>
      </c>
      <c r="AC236" s="8">
        <v>0</v>
      </c>
    </row>
    <row r="237" spans="1:29" x14ac:dyDescent="0.2">
      <c r="A237" t="s">
        <v>1414</v>
      </c>
      <c r="B237">
        <v>15</v>
      </c>
      <c r="C237" s="25">
        <v>2E-8</v>
      </c>
      <c r="D237">
        <v>5</v>
      </c>
      <c r="E237">
        <v>63.679000854492188</v>
      </c>
      <c r="F237">
        <v>19.211999893188477</v>
      </c>
      <c r="G237">
        <v>15.00100040435791</v>
      </c>
      <c r="H237">
        <v>0.82400000095367432</v>
      </c>
      <c r="I237">
        <v>-2.4000000208616257E-2</v>
      </c>
      <c r="J237">
        <v>3.2000001519918442E-2</v>
      </c>
      <c r="K237">
        <v>1.4910000562667847</v>
      </c>
      <c r="L237">
        <v>0.10599999874830246</v>
      </c>
      <c r="M237">
        <v>100.32099914550781</v>
      </c>
      <c r="O237">
        <v>2.9560000896453857</v>
      </c>
      <c r="P237">
        <v>1.0512000322341919</v>
      </c>
      <c r="Q237">
        <v>0.88840001821517944</v>
      </c>
      <c r="R237">
        <v>7.4199996888637543E-2</v>
      </c>
      <c r="T237">
        <v>1.2000000569969416E-3</v>
      </c>
      <c r="U237">
        <v>2.7100000530481339E-2</v>
      </c>
      <c r="V237">
        <v>2.899999963119626E-3</v>
      </c>
      <c r="W237">
        <v>8</v>
      </c>
      <c r="Y237">
        <v>5.0010001375339925</v>
      </c>
      <c r="Z237">
        <v>0.99260001559741795</v>
      </c>
      <c r="AA237" s="8">
        <v>92.291710396385668</v>
      </c>
      <c r="AB237" s="8">
        <v>7.7082896036143351</v>
      </c>
      <c r="AC237" s="8">
        <v>0</v>
      </c>
    </row>
    <row r="238" spans="1:29" x14ac:dyDescent="0.2">
      <c r="A238" t="s">
        <v>1415</v>
      </c>
      <c r="B238">
        <v>15</v>
      </c>
      <c r="C238" s="25">
        <v>2E-8</v>
      </c>
      <c r="D238">
        <v>5</v>
      </c>
      <c r="E238">
        <v>63.675998687744141</v>
      </c>
      <c r="F238">
        <v>19.121000289916992</v>
      </c>
      <c r="G238">
        <v>14.87399959564209</v>
      </c>
      <c r="H238">
        <v>1.0240000486373901</v>
      </c>
      <c r="I238">
        <v>-1.2000000104308128E-2</v>
      </c>
      <c r="J238">
        <v>1.7999999225139618E-2</v>
      </c>
      <c r="K238">
        <v>1.0190000534057617</v>
      </c>
      <c r="L238">
        <v>0.23800000548362732</v>
      </c>
      <c r="M238">
        <v>99.958000183105469</v>
      </c>
      <c r="O238">
        <v>2.9586000442504883</v>
      </c>
      <c r="P238">
        <v>1.0471999645233154</v>
      </c>
      <c r="Q238">
        <v>0.88169997930526733</v>
      </c>
      <c r="R238">
        <v>9.2299997806549072E-2</v>
      </c>
      <c r="T238">
        <v>6.99999975040555E-4</v>
      </c>
      <c r="U238">
        <v>1.8600000068545341E-2</v>
      </c>
      <c r="V238">
        <v>6.399999838322401E-3</v>
      </c>
      <c r="W238">
        <v>8</v>
      </c>
      <c r="Y238">
        <v>5.0054999857675284</v>
      </c>
      <c r="Z238">
        <v>0.99899997701868415</v>
      </c>
      <c r="AA238" s="8">
        <v>90.523613965552187</v>
      </c>
      <c r="AB238" s="8">
        <v>9.4763860344478132</v>
      </c>
      <c r="AC238" s="8">
        <v>0</v>
      </c>
    </row>
    <row r="239" spans="1:29" x14ac:dyDescent="0.2">
      <c r="A239" t="s">
        <v>1416</v>
      </c>
      <c r="B239">
        <v>15</v>
      </c>
      <c r="C239" s="25">
        <v>2E-8</v>
      </c>
      <c r="D239">
        <v>5</v>
      </c>
      <c r="E239">
        <v>64.049003601074219</v>
      </c>
      <c r="F239">
        <v>19.163000106811523</v>
      </c>
      <c r="G239">
        <v>14.857999801635742</v>
      </c>
      <c r="H239">
        <v>0.96700000762939453</v>
      </c>
      <c r="I239">
        <v>-1.7000000923871994E-2</v>
      </c>
      <c r="J239">
        <v>3.9000000804662704E-2</v>
      </c>
      <c r="K239">
        <v>1</v>
      </c>
      <c r="L239">
        <v>0.24199999868869781</v>
      </c>
      <c r="M239">
        <v>100.30100250244141</v>
      </c>
      <c r="O239">
        <v>2.9628000259399414</v>
      </c>
      <c r="P239">
        <v>1.0448000431060791</v>
      </c>
      <c r="Q239">
        <v>0.87690001726150513</v>
      </c>
      <c r="R239">
        <v>8.6699999868869781E-2</v>
      </c>
      <c r="T239">
        <v>1.500000013038516E-3</v>
      </c>
      <c r="U239">
        <v>1.810000091791153E-2</v>
      </c>
      <c r="V239">
        <v>6.5000001341104507E-3</v>
      </c>
      <c r="W239">
        <v>8</v>
      </c>
      <c r="Y239">
        <v>4.9973000872414559</v>
      </c>
      <c r="Z239">
        <v>0.98820001818239689</v>
      </c>
      <c r="AA239" s="8">
        <v>91.002490833586265</v>
      </c>
      <c r="AB239" s="8">
        <v>8.9975091664137334</v>
      </c>
      <c r="AC239" s="8">
        <v>0</v>
      </c>
    </row>
    <row r="240" spans="1:29" x14ac:dyDescent="0.2">
      <c r="A240" t="s">
        <v>1417</v>
      </c>
      <c r="B240">
        <v>15</v>
      </c>
      <c r="C240" s="25">
        <v>2E-8</v>
      </c>
      <c r="D240">
        <v>5</v>
      </c>
      <c r="E240">
        <v>64.129997253417969</v>
      </c>
      <c r="F240">
        <v>19.773000717163089</v>
      </c>
      <c r="G240">
        <v>14.826999664306641</v>
      </c>
      <c r="H240">
        <v>1.251999974250793</v>
      </c>
      <c r="I240">
        <v>6.0000000521540642E-3</v>
      </c>
      <c r="J240">
        <v>1.9999999552965161E-2</v>
      </c>
      <c r="K240">
        <v>0.89200001955032349</v>
      </c>
      <c r="L240">
        <v>9.7000002861022949E-2</v>
      </c>
      <c r="M240">
        <v>100.9969863891602</v>
      </c>
      <c r="O240">
        <v>2.9430999755859379</v>
      </c>
      <c r="P240">
        <v>1.069599986076355</v>
      </c>
      <c r="Q240">
        <v>0.86809998750686646</v>
      </c>
      <c r="R240">
        <v>0.1114000007510185</v>
      </c>
      <c r="S240">
        <v>3.0000001424923539E-4</v>
      </c>
      <c r="T240">
        <v>7.9999997979030013E-4</v>
      </c>
      <c r="U240">
        <v>1.6000000759959221E-2</v>
      </c>
      <c r="V240">
        <v>2.600000007078052E-3</v>
      </c>
      <c r="W240">
        <v>8</v>
      </c>
      <c r="Y240">
        <v>5.0118999506812543</v>
      </c>
      <c r="Z240">
        <v>0.99839998903917149</v>
      </c>
      <c r="AA240" s="8">
        <v>88.599714012831399</v>
      </c>
      <c r="AB240" s="8">
        <v>11.369667491777692</v>
      </c>
      <c r="AC240" s="8">
        <v>3.0618495390909516E-2</v>
      </c>
    </row>
    <row r="241" spans="1:29" x14ac:dyDescent="0.2">
      <c r="A241" t="s">
        <v>1418</v>
      </c>
      <c r="B241">
        <v>15</v>
      </c>
      <c r="C241" s="25">
        <v>2E-8</v>
      </c>
      <c r="D241">
        <v>5</v>
      </c>
      <c r="E241">
        <v>65.231999999999999</v>
      </c>
      <c r="F241">
        <v>19.059000000000001</v>
      </c>
      <c r="G241">
        <v>15.565</v>
      </c>
      <c r="H241">
        <v>0.72099999999999997</v>
      </c>
      <c r="I241">
        <v>-1.2999999999999999E-2</v>
      </c>
      <c r="J241">
        <v>3.4000000000000002E-2</v>
      </c>
      <c r="K241">
        <v>0.58099999999999996</v>
      </c>
      <c r="L241">
        <v>6.0999999999999999E-2</v>
      </c>
      <c r="M241">
        <v>101.24</v>
      </c>
      <c r="O241">
        <v>2.9809000000000001</v>
      </c>
      <c r="P241">
        <v>1.0266</v>
      </c>
      <c r="Q241">
        <v>0.90739999999999998</v>
      </c>
      <c r="R241">
        <v>6.3899999999999998E-2</v>
      </c>
      <c r="T241">
        <v>1.2999999999999999E-3</v>
      </c>
      <c r="U241">
        <v>1.04E-2</v>
      </c>
      <c r="V241">
        <v>1.6000000000000001E-3</v>
      </c>
      <c r="W241">
        <v>8</v>
      </c>
      <c r="Y241">
        <v>4.9920999999999989</v>
      </c>
      <c r="Z241">
        <v>0.98329999999999995</v>
      </c>
      <c r="AA241" s="8">
        <v>93.421188098424793</v>
      </c>
      <c r="AB241" s="8">
        <v>6.5788119015752082</v>
      </c>
      <c r="AC241" s="8">
        <v>0</v>
      </c>
    </row>
    <row r="242" spans="1:29" x14ac:dyDescent="0.2">
      <c r="A242" t="s">
        <v>1419</v>
      </c>
      <c r="B242">
        <v>15</v>
      </c>
      <c r="C242" s="25">
        <v>2E-8</v>
      </c>
      <c r="D242">
        <v>5</v>
      </c>
      <c r="E242">
        <v>64.817999999999998</v>
      </c>
      <c r="F242">
        <v>19.055</v>
      </c>
      <c r="G242">
        <v>15.348000000000001</v>
      </c>
      <c r="H242">
        <v>0.92</v>
      </c>
      <c r="I242">
        <v>-3.0000000000000001E-3</v>
      </c>
      <c r="J242">
        <v>8.9999999999999993E-3</v>
      </c>
      <c r="K242">
        <v>0.58899999999999997</v>
      </c>
      <c r="L242">
        <v>0.13700000000000001</v>
      </c>
      <c r="M242">
        <v>100.873</v>
      </c>
      <c r="O242">
        <v>2.9746000000000001</v>
      </c>
      <c r="P242">
        <v>1.0306999999999999</v>
      </c>
      <c r="Q242">
        <v>0.89859999999999995</v>
      </c>
      <c r="R242">
        <v>8.1900000000000001E-2</v>
      </c>
      <c r="T242">
        <v>2.9999999999999997E-4</v>
      </c>
      <c r="U242">
        <v>1.06E-2</v>
      </c>
      <c r="V242">
        <v>3.7000000000000002E-3</v>
      </c>
      <c r="W242">
        <v>8</v>
      </c>
      <c r="Y242">
        <v>5.0004</v>
      </c>
      <c r="Z242">
        <v>0.99480000000000002</v>
      </c>
      <c r="AA242" s="8">
        <v>91.647118816930146</v>
      </c>
      <c r="AB242" s="8">
        <v>8.3528811830698633</v>
      </c>
      <c r="AC242" s="8">
        <v>0</v>
      </c>
    </row>
    <row r="243" spans="1:29" x14ac:dyDescent="0.2">
      <c r="A243" t="s">
        <v>1420</v>
      </c>
      <c r="B243">
        <v>15</v>
      </c>
      <c r="C243" s="25">
        <v>2E-8</v>
      </c>
      <c r="D243">
        <v>5</v>
      </c>
      <c r="E243">
        <v>64.950999999999993</v>
      </c>
      <c r="F243">
        <v>18.856000000000002</v>
      </c>
      <c r="G243">
        <v>15.08</v>
      </c>
      <c r="H243">
        <v>1.19</v>
      </c>
      <c r="I243">
        <v>5.0000000000000001E-3</v>
      </c>
      <c r="J243">
        <v>2.1999999999999999E-2</v>
      </c>
      <c r="K243">
        <v>0.53600000000000003</v>
      </c>
      <c r="L243">
        <v>7.2999999999999995E-2</v>
      </c>
      <c r="M243">
        <v>100.71299999999999</v>
      </c>
      <c r="O243">
        <v>2.9813000000000001</v>
      </c>
      <c r="P243">
        <v>1.0202</v>
      </c>
      <c r="Q243">
        <v>0.8831</v>
      </c>
      <c r="R243">
        <v>0.10589999999999999</v>
      </c>
      <c r="S243">
        <v>2.9999999999999997E-4</v>
      </c>
      <c r="T243">
        <v>8.0000000000000004E-4</v>
      </c>
      <c r="U243">
        <v>9.5999999999999992E-3</v>
      </c>
      <c r="V243">
        <v>1.9E-3</v>
      </c>
      <c r="W243">
        <v>8</v>
      </c>
      <c r="Y243">
        <v>5.0030999999999999</v>
      </c>
      <c r="Z243">
        <v>1.0007999999999999</v>
      </c>
      <c r="AA243" s="8">
        <v>89.265136965531184</v>
      </c>
      <c r="AB243" s="8">
        <v>10.704538562620035</v>
      </c>
      <c r="AC243" s="8">
        <v>3.0324471848781967E-2</v>
      </c>
    </row>
    <row r="244" spans="1:29" x14ac:dyDescent="0.2">
      <c r="A244" t="s">
        <v>1421</v>
      </c>
      <c r="B244">
        <v>15</v>
      </c>
      <c r="C244" s="25">
        <v>2E-8</v>
      </c>
      <c r="D244">
        <v>5</v>
      </c>
      <c r="E244">
        <v>65.106999999999999</v>
      </c>
      <c r="F244">
        <v>18.95</v>
      </c>
      <c r="G244">
        <v>15.565</v>
      </c>
      <c r="H244">
        <v>0.80900000000000005</v>
      </c>
      <c r="I244">
        <v>-0.01</v>
      </c>
      <c r="J244">
        <v>1.7000000000000001E-2</v>
      </c>
      <c r="K244">
        <v>0.45500000000000002</v>
      </c>
      <c r="L244">
        <v>7.5999999999999998E-2</v>
      </c>
      <c r="M244">
        <v>100.96899999999999</v>
      </c>
      <c r="O244">
        <v>2.9822000000000002</v>
      </c>
      <c r="P244">
        <v>1.0230999999999999</v>
      </c>
      <c r="Q244">
        <v>0.90959999999999996</v>
      </c>
      <c r="R244">
        <v>7.1800000000000003E-2</v>
      </c>
      <c r="T244">
        <v>5.9999999999999995E-4</v>
      </c>
      <c r="U244">
        <v>8.2000000000000007E-3</v>
      </c>
      <c r="V244">
        <v>2E-3</v>
      </c>
      <c r="W244">
        <v>8</v>
      </c>
      <c r="Y244">
        <v>4.9975000000000005</v>
      </c>
      <c r="Z244">
        <v>0.99159999999999993</v>
      </c>
      <c r="AA244" s="8">
        <v>92.683920929284696</v>
      </c>
      <c r="AB244" s="8">
        <v>7.3160790707153058</v>
      </c>
      <c r="AC244" s="8">
        <v>0</v>
      </c>
    </row>
    <row r="245" spans="1:29" x14ac:dyDescent="0.2">
      <c r="A245" t="s">
        <v>1422</v>
      </c>
      <c r="B245">
        <v>15</v>
      </c>
      <c r="C245" s="25">
        <v>2E-8</v>
      </c>
      <c r="D245">
        <v>5</v>
      </c>
      <c r="E245">
        <v>64.628</v>
      </c>
      <c r="F245">
        <v>18.853000000000002</v>
      </c>
      <c r="G245">
        <v>14.916</v>
      </c>
      <c r="H245">
        <v>1.21</v>
      </c>
      <c r="I245">
        <v>8.0000000000000002E-3</v>
      </c>
      <c r="J245">
        <v>8.9999999999999993E-3</v>
      </c>
      <c r="K245">
        <v>0.48099999999999998</v>
      </c>
      <c r="L245">
        <v>0.16</v>
      </c>
      <c r="M245">
        <v>100.265</v>
      </c>
      <c r="O245">
        <v>2.9786999999999999</v>
      </c>
      <c r="P245">
        <v>1.0242</v>
      </c>
      <c r="Q245">
        <v>0.87709999999999999</v>
      </c>
      <c r="R245">
        <v>0.1082</v>
      </c>
      <c r="S245">
        <v>4.0000000000000002E-4</v>
      </c>
      <c r="T245">
        <v>2.9999999999999997E-4</v>
      </c>
      <c r="U245">
        <v>8.6999999999999994E-3</v>
      </c>
      <c r="V245">
        <v>4.3E-3</v>
      </c>
      <c r="W245">
        <v>8</v>
      </c>
      <c r="Y245">
        <v>5.0019</v>
      </c>
      <c r="Z245">
        <v>0.99869999999999992</v>
      </c>
      <c r="AA245" s="8">
        <v>88.982449021000306</v>
      </c>
      <c r="AB245" s="8">
        <v>10.976970680734505</v>
      </c>
      <c r="AC245" s="8">
        <v>4.0580298265192251E-2</v>
      </c>
    </row>
    <row r="246" spans="1:29" x14ac:dyDescent="0.2">
      <c r="A246" t="s">
        <v>1423</v>
      </c>
      <c r="B246">
        <v>15</v>
      </c>
      <c r="C246" s="25">
        <v>2E-8</v>
      </c>
      <c r="D246">
        <v>5</v>
      </c>
      <c r="E246">
        <v>65.602999999999994</v>
      </c>
      <c r="F246">
        <v>19.053999999999998</v>
      </c>
      <c r="G246">
        <v>14.707000000000001</v>
      </c>
      <c r="H246">
        <v>1.331</v>
      </c>
      <c r="I246">
        <v>3.0000000000000001E-3</v>
      </c>
      <c r="J246">
        <v>2.1999999999999999E-2</v>
      </c>
      <c r="K246">
        <v>0.45900000000000002</v>
      </c>
      <c r="L246">
        <v>0.10299999999999999</v>
      </c>
      <c r="M246">
        <v>101.282</v>
      </c>
      <c r="O246">
        <v>2.9849000000000001</v>
      </c>
      <c r="P246">
        <v>1.0219</v>
      </c>
      <c r="Q246">
        <v>0.85370000000000001</v>
      </c>
      <c r="R246">
        <v>0.1174</v>
      </c>
      <c r="S246">
        <v>1E-4</v>
      </c>
      <c r="T246">
        <v>8.0000000000000004E-4</v>
      </c>
      <c r="U246">
        <v>8.2000000000000007E-3</v>
      </c>
      <c r="V246">
        <v>2.7000000000000001E-3</v>
      </c>
      <c r="W246">
        <v>8</v>
      </c>
      <c r="Y246">
        <v>4.9897000000000009</v>
      </c>
      <c r="Z246">
        <v>0.98210000000000008</v>
      </c>
      <c r="AA246" s="8">
        <v>87.901565074135092</v>
      </c>
      <c r="AB246" s="8">
        <v>12.08813838550247</v>
      </c>
      <c r="AC246" s="8">
        <v>1.029654036243822E-2</v>
      </c>
    </row>
    <row r="247" spans="1:29" x14ac:dyDescent="0.2">
      <c r="A247" t="s">
        <v>1424</v>
      </c>
      <c r="B247">
        <v>15</v>
      </c>
      <c r="C247" s="25">
        <v>2E-8</v>
      </c>
      <c r="D247">
        <v>5</v>
      </c>
      <c r="E247">
        <v>64.893000000000001</v>
      </c>
      <c r="F247">
        <v>19.190000000000001</v>
      </c>
      <c r="G247">
        <v>15.433</v>
      </c>
      <c r="H247">
        <v>0.89400000000000002</v>
      </c>
      <c r="I247">
        <v>2.1999999999999999E-2</v>
      </c>
      <c r="J247">
        <v>1.9E-2</v>
      </c>
      <c r="K247">
        <v>0.48799999999999999</v>
      </c>
      <c r="L247">
        <v>0.1</v>
      </c>
      <c r="M247">
        <v>101.039</v>
      </c>
      <c r="O247">
        <v>2.9714</v>
      </c>
      <c r="P247">
        <v>1.0357000000000001</v>
      </c>
      <c r="Q247">
        <v>0.90159999999999996</v>
      </c>
      <c r="R247">
        <v>7.9399999999999998E-2</v>
      </c>
      <c r="S247">
        <v>1.1000000000000001E-3</v>
      </c>
      <c r="T247">
        <v>6.9999999999999999E-4</v>
      </c>
      <c r="U247">
        <v>8.8000000000000005E-3</v>
      </c>
      <c r="V247">
        <v>2.7000000000000001E-3</v>
      </c>
      <c r="W247">
        <v>8</v>
      </c>
      <c r="Y247">
        <v>5.0014000000000003</v>
      </c>
      <c r="Z247">
        <v>0.99360000000000004</v>
      </c>
      <c r="AA247" s="8">
        <v>91.803278688524586</v>
      </c>
      <c r="AB247" s="8">
        <v>8.0847164239894109</v>
      </c>
      <c r="AC247" s="8">
        <v>0.11200488748599939</v>
      </c>
    </row>
    <row r="248" spans="1:29" x14ac:dyDescent="0.2">
      <c r="A248" t="s">
        <v>1425</v>
      </c>
      <c r="B248">
        <v>15</v>
      </c>
      <c r="C248" s="25">
        <v>2E-8</v>
      </c>
      <c r="D248">
        <v>5</v>
      </c>
      <c r="E248">
        <v>65.320999999999998</v>
      </c>
      <c r="F248">
        <v>18.945</v>
      </c>
      <c r="G248">
        <v>15.396000000000001</v>
      </c>
      <c r="H248">
        <v>0.92300000000000004</v>
      </c>
      <c r="I248">
        <v>-3.0000000000000001E-3</v>
      </c>
      <c r="J248">
        <v>4.4999999999999998E-2</v>
      </c>
      <c r="K248">
        <v>0.441</v>
      </c>
      <c r="L248">
        <v>7.9000000000000001E-2</v>
      </c>
      <c r="M248">
        <v>101.14700000000001</v>
      </c>
      <c r="O248">
        <v>2.9843000000000002</v>
      </c>
      <c r="P248">
        <v>1.0202</v>
      </c>
      <c r="Q248">
        <v>0.89739999999999998</v>
      </c>
      <c r="R248">
        <v>8.1699999999999995E-2</v>
      </c>
      <c r="T248">
        <v>1.6999999999999999E-3</v>
      </c>
      <c r="U248">
        <v>7.9000000000000008E-3</v>
      </c>
      <c r="V248">
        <v>2.0999999999999999E-3</v>
      </c>
      <c r="W248">
        <v>8</v>
      </c>
      <c r="Y248">
        <v>4.9952999999999994</v>
      </c>
      <c r="Z248">
        <v>0.98909999999999998</v>
      </c>
      <c r="AA248" s="8">
        <v>91.655602083546114</v>
      </c>
      <c r="AB248" s="8">
        <v>8.344397916453886</v>
      </c>
      <c r="AC248" s="8">
        <v>0</v>
      </c>
    </row>
    <row r="249" spans="1:29" x14ac:dyDescent="0.2">
      <c r="A249" t="s">
        <v>1426</v>
      </c>
      <c r="B249">
        <v>15</v>
      </c>
      <c r="C249" s="25">
        <v>2E-8</v>
      </c>
      <c r="D249">
        <v>5</v>
      </c>
      <c r="E249">
        <v>64.822999999999993</v>
      </c>
      <c r="F249">
        <v>19.117000000000001</v>
      </c>
      <c r="G249">
        <v>15.763</v>
      </c>
      <c r="H249">
        <v>0.65200000000000002</v>
      </c>
      <c r="I249">
        <v>2E-3</v>
      </c>
      <c r="J249">
        <v>2.7E-2</v>
      </c>
      <c r="K249">
        <v>0.48</v>
      </c>
      <c r="L249">
        <v>0.123</v>
      </c>
      <c r="M249">
        <v>100.98699999999999</v>
      </c>
      <c r="O249">
        <v>2.9731999999999998</v>
      </c>
      <c r="P249">
        <v>1.0335000000000001</v>
      </c>
      <c r="Q249">
        <v>0.9224</v>
      </c>
      <c r="R249">
        <v>5.8000000000000003E-2</v>
      </c>
      <c r="S249">
        <v>1E-4</v>
      </c>
      <c r="T249">
        <v>1E-3</v>
      </c>
      <c r="U249">
        <v>8.6E-3</v>
      </c>
      <c r="V249">
        <v>3.3E-3</v>
      </c>
      <c r="W249">
        <v>8</v>
      </c>
      <c r="Y249">
        <v>5.0001000000000007</v>
      </c>
      <c r="Z249">
        <v>0.99240000000000006</v>
      </c>
      <c r="AA249" s="8">
        <v>94.074451810300857</v>
      </c>
      <c r="AB249" s="8">
        <v>5.915349311575727</v>
      </c>
      <c r="AC249" s="8">
        <v>1.0198878123406425E-2</v>
      </c>
    </row>
    <row r="250" spans="1:29" x14ac:dyDescent="0.2">
      <c r="A250" t="s">
        <v>1427</v>
      </c>
      <c r="B250">
        <v>15</v>
      </c>
      <c r="C250" s="25">
        <v>2E-8</v>
      </c>
      <c r="D250">
        <v>5</v>
      </c>
      <c r="E250">
        <v>64.81</v>
      </c>
      <c r="F250">
        <v>19.065999999999999</v>
      </c>
      <c r="G250">
        <v>15.547000000000001</v>
      </c>
      <c r="H250">
        <v>0.755</v>
      </c>
      <c r="I250">
        <v>2.5000000000000001E-2</v>
      </c>
      <c r="J250">
        <v>3.1E-2</v>
      </c>
      <c r="K250">
        <v>0.38800000000000001</v>
      </c>
      <c r="L250">
        <v>0.124</v>
      </c>
      <c r="M250">
        <v>100.746</v>
      </c>
      <c r="O250">
        <v>2.9754</v>
      </c>
      <c r="P250">
        <v>1.0317000000000001</v>
      </c>
      <c r="Q250">
        <v>0.91059999999999997</v>
      </c>
      <c r="R250">
        <v>6.7199999999999996E-2</v>
      </c>
      <c r="S250">
        <v>1.1999999999999999E-3</v>
      </c>
      <c r="T250">
        <v>1.1999999999999999E-3</v>
      </c>
      <c r="U250">
        <v>7.0000000000000001E-3</v>
      </c>
      <c r="V250">
        <v>3.3E-3</v>
      </c>
      <c r="W250">
        <v>8</v>
      </c>
      <c r="Y250">
        <v>4.9975999999999994</v>
      </c>
      <c r="Z250">
        <v>0.98929999999999996</v>
      </c>
      <c r="AA250" s="8">
        <v>93.013278855975486</v>
      </c>
      <c r="AB250" s="8">
        <v>6.86414708886619</v>
      </c>
      <c r="AC250" s="8">
        <v>0.12257405515832481</v>
      </c>
    </row>
    <row r="251" spans="1:29" x14ac:dyDescent="0.2">
      <c r="A251" t="s">
        <v>1428</v>
      </c>
      <c r="B251">
        <v>15</v>
      </c>
      <c r="C251" s="25">
        <v>2E-8</v>
      </c>
      <c r="D251">
        <v>5</v>
      </c>
      <c r="E251">
        <v>64.656000000000006</v>
      </c>
      <c r="F251">
        <v>19.148</v>
      </c>
      <c r="G251">
        <v>15.422000000000001</v>
      </c>
      <c r="H251">
        <v>0.87</v>
      </c>
      <c r="I251">
        <v>4.5999999999999999E-2</v>
      </c>
      <c r="J251">
        <v>4.2000000000000003E-2</v>
      </c>
      <c r="K251">
        <v>0.54300000000000004</v>
      </c>
      <c r="L251">
        <v>9.0999999999999998E-2</v>
      </c>
      <c r="M251">
        <v>100.818</v>
      </c>
      <c r="O251">
        <v>2.9693000000000001</v>
      </c>
      <c r="P251">
        <v>1.0365</v>
      </c>
      <c r="Q251">
        <v>0.90359999999999996</v>
      </c>
      <c r="R251">
        <v>7.7499999999999999E-2</v>
      </c>
      <c r="S251">
        <v>2.2000000000000001E-3</v>
      </c>
      <c r="T251">
        <v>1.6000000000000001E-3</v>
      </c>
      <c r="U251">
        <v>9.7999999999999997E-3</v>
      </c>
      <c r="V251">
        <v>2.3999999999999998E-3</v>
      </c>
      <c r="W251">
        <v>8</v>
      </c>
      <c r="Y251">
        <v>5.0029000000000003</v>
      </c>
      <c r="Z251">
        <v>0.99549999999999994</v>
      </c>
      <c r="AA251" s="8">
        <v>91.894640496288019</v>
      </c>
      <c r="AB251" s="8">
        <v>7.8816231058679955</v>
      </c>
      <c r="AC251" s="8">
        <v>0.22373639784399471</v>
      </c>
    </row>
    <row r="252" spans="1:29" x14ac:dyDescent="0.2">
      <c r="A252" t="s">
        <v>1429</v>
      </c>
      <c r="B252">
        <v>15</v>
      </c>
      <c r="C252" s="25">
        <v>2E-8</v>
      </c>
      <c r="D252">
        <v>5</v>
      </c>
      <c r="E252">
        <v>64.781999999999996</v>
      </c>
      <c r="F252">
        <v>19.059999999999999</v>
      </c>
      <c r="G252">
        <v>15.643000000000001</v>
      </c>
      <c r="H252">
        <v>0.61199999999999999</v>
      </c>
      <c r="I252">
        <v>-1.0999999999999999E-2</v>
      </c>
      <c r="J252">
        <v>2.5999999999999999E-2</v>
      </c>
      <c r="K252">
        <v>0.496</v>
      </c>
      <c r="L252">
        <v>8.6999999999999994E-2</v>
      </c>
      <c r="M252">
        <v>100.69499999999999</v>
      </c>
      <c r="O252">
        <v>2.9769999999999999</v>
      </c>
      <c r="P252">
        <v>1.0324</v>
      </c>
      <c r="Q252">
        <v>0.91710000000000003</v>
      </c>
      <c r="R252">
        <v>5.4600000000000003E-2</v>
      </c>
      <c r="T252">
        <v>1E-3</v>
      </c>
      <c r="U252">
        <v>8.8999999999999999E-3</v>
      </c>
      <c r="V252">
        <v>2.3E-3</v>
      </c>
      <c r="W252">
        <v>8</v>
      </c>
      <c r="Y252">
        <v>4.9932999999999996</v>
      </c>
      <c r="Z252">
        <v>0.9829</v>
      </c>
      <c r="AA252" s="8">
        <v>94.380981784501401</v>
      </c>
      <c r="AB252" s="8">
        <v>5.6190182154986106</v>
      </c>
      <c r="AC252" s="8">
        <v>0</v>
      </c>
    </row>
    <row r="253" spans="1:29" x14ac:dyDescent="0.2">
      <c r="A253" t="s">
        <v>1430</v>
      </c>
      <c r="B253">
        <v>15</v>
      </c>
      <c r="C253" s="25">
        <v>2E-8</v>
      </c>
      <c r="D253">
        <v>5</v>
      </c>
      <c r="E253">
        <v>64.826999999999998</v>
      </c>
      <c r="F253">
        <v>19.027000000000001</v>
      </c>
      <c r="G253">
        <v>14.589</v>
      </c>
      <c r="H253">
        <v>1.258</v>
      </c>
      <c r="I253">
        <v>0.04</v>
      </c>
      <c r="J253">
        <v>1.9E-2</v>
      </c>
      <c r="K253">
        <v>0.72799999999999998</v>
      </c>
      <c r="L253">
        <v>0.14099999999999999</v>
      </c>
      <c r="M253">
        <v>100.629</v>
      </c>
      <c r="O253">
        <v>2.9763000000000002</v>
      </c>
      <c r="P253">
        <v>1.0297000000000001</v>
      </c>
      <c r="Q253">
        <v>0.85450000000000004</v>
      </c>
      <c r="R253">
        <v>0.112</v>
      </c>
      <c r="S253">
        <v>2E-3</v>
      </c>
      <c r="T253">
        <v>6.9999999999999999E-4</v>
      </c>
      <c r="U253">
        <v>1.3100000000000001E-2</v>
      </c>
      <c r="V253">
        <v>3.8E-3</v>
      </c>
      <c r="W253">
        <v>8</v>
      </c>
      <c r="Y253">
        <v>4.9921000000000006</v>
      </c>
      <c r="Z253">
        <v>0.98540000000000005</v>
      </c>
      <c r="AA253" s="8">
        <v>88.22922044398554</v>
      </c>
      <c r="AB253" s="8">
        <v>11.564274651522975</v>
      </c>
      <c r="AC253" s="8">
        <v>0.20650490449148168</v>
      </c>
    </row>
    <row r="254" spans="1:29" x14ac:dyDescent="0.2">
      <c r="A254" t="s">
        <v>1431</v>
      </c>
      <c r="B254">
        <v>15</v>
      </c>
      <c r="C254" s="25">
        <v>2E-8</v>
      </c>
      <c r="D254">
        <v>5</v>
      </c>
      <c r="E254">
        <v>64.891999999999996</v>
      </c>
      <c r="F254">
        <v>19.166</v>
      </c>
      <c r="G254">
        <v>14.734</v>
      </c>
      <c r="H254">
        <v>1.1839999999999999</v>
      </c>
      <c r="I254">
        <v>-7.0000000000000001E-3</v>
      </c>
      <c r="J254">
        <v>1.7999999999999999E-2</v>
      </c>
      <c r="K254">
        <v>0.872</v>
      </c>
      <c r="L254">
        <v>9.9000000000000005E-2</v>
      </c>
      <c r="M254">
        <v>100.958</v>
      </c>
      <c r="O254">
        <v>2.9729000000000001</v>
      </c>
      <c r="P254">
        <v>1.0349999999999999</v>
      </c>
      <c r="Q254">
        <v>0.86119999999999997</v>
      </c>
      <c r="R254">
        <v>0.1052</v>
      </c>
      <c r="T254">
        <v>6.9999999999999999E-4</v>
      </c>
      <c r="U254">
        <v>1.5699999999999999E-2</v>
      </c>
      <c r="V254">
        <v>2.5999999999999999E-3</v>
      </c>
      <c r="W254">
        <v>8</v>
      </c>
      <c r="Y254">
        <v>4.9933000000000005</v>
      </c>
      <c r="Z254">
        <v>0.98470000000000002</v>
      </c>
      <c r="AA254" s="8">
        <v>89.11423841059603</v>
      </c>
      <c r="AB254" s="8">
        <v>10.885761589403973</v>
      </c>
      <c r="AC254" s="8">
        <v>0</v>
      </c>
    </row>
    <row r="255" spans="1:29" x14ac:dyDescent="0.2">
      <c r="A255" t="s">
        <v>1432</v>
      </c>
      <c r="B255">
        <v>15</v>
      </c>
      <c r="C255" s="25">
        <v>2E-8</v>
      </c>
      <c r="D255">
        <v>5</v>
      </c>
      <c r="E255">
        <v>64.266000000000005</v>
      </c>
      <c r="F255">
        <v>19.303000000000001</v>
      </c>
      <c r="G255">
        <v>15.3</v>
      </c>
      <c r="H255">
        <v>0.82799999999999996</v>
      </c>
      <c r="I255">
        <v>-8.9999999999999993E-3</v>
      </c>
      <c r="J255">
        <v>4.3999999999999997E-2</v>
      </c>
      <c r="K255">
        <v>0.89600000000000002</v>
      </c>
      <c r="L255">
        <v>8.6999999999999994E-2</v>
      </c>
      <c r="M255">
        <v>100.715</v>
      </c>
      <c r="O255">
        <v>2.9607000000000001</v>
      </c>
      <c r="P255">
        <v>1.0482</v>
      </c>
      <c r="Q255">
        <v>0.89929999999999999</v>
      </c>
      <c r="R255">
        <v>7.3899999999999993E-2</v>
      </c>
      <c r="T255">
        <v>1.6999999999999999E-3</v>
      </c>
      <c r="U255">
        <v>1.6199999999999999E-2</v>
      </c>
      <c r="V255">
        <v>2.3E-3</v>
      </c>
      <c r="W255">
        <v>8</v>
      </c>
      <c r="Y255">
        <v>5.0023</v>
      </c>
      <c r="Z255">
        <v>0.99169999999999991</v>
      </c>
      <c r="AA255" s="8">
        <v>92.406494040279483</v>
      </c>
      <c r="AB255" s="8">
        <v>7.5935059597205097</v>
      </c>
      <c r="AC255" s="8">
        <v>0</v>
      </c>
    </row>
    <row r="256" spans="1:29" x14ac:dyDescent="0.2">
      <c r="A256" t="s">
        <v>1433</v>
      </c>
      <c r="B256">
        <v>15</v>
      </c>
      <c r="C256" s="25">
        <v>2E-8</v>
      </c>
      <c r="D256">
        <v>5</v>
      </c>
      <c r="E256">
        <v>64.388999999999996</v>
      </c>
      <c r="F256">
        <v>19.036999999999999</v>
      </c>
      <c r="G256">
        <v>15.204000000000001</v>
      </c>
      <c r="H256">
        <v>0.88700000000000001</v>
      </c>
      <c r="I256">
        <v>-3.0000000000000001E-3</v>
      </c>
      <c r="J256">
        <v>1E-3</v>
      </c>
      <c r="K256">
        <v>0.81699999999999995</v>
      </c>
      <c r="L256">
        <v>0.126</v>
      </c>
      <c r="M256">
        <v>100.458</v>
      </c>
      <c r="O256">
        <v>2.9708999999999999</v>
      </c>
      <c r="P256">
        <v>1.0353000000000001</v>
      </c>
      <c r="Q256">
        <v>0.89500000000000002</v>
      </c>
      <c r="R256">
        <v>7.9399999999999998E-2</v>
      </c>
      <c r="T256">
        <v>0</v>
      </c>
      <c r="U256">
        <v>1.4800000000000001E-2</v>
      </c>
      <c r="V256">
        <v>3.3999999999999998E-3</v>
      </c>
      <c r="W256">
        <v>8</v>
      </c>
      <c r="Y256">
        <v>4.9988000000000001</v>
      </c>
      <c r="Z256">
        <v>0.99260000000000004</v>
      </c>
      <c r="AA256" s="8">
        <v>91.851395730706074</v>
      </c>
      <c r="AB256" s="8">
        <v>8.1486042692939229</v>
      </c>
      <c r="AC256" s="8">
        <v>0</v>
      </c>
    </row>
    <row r="257" spans="1:29" x14ac:dyDescent="0.2">
      <c r="A257" t="s">
        <v>1434</v>
      </c>
      <c r="B257">
        <v>15</v>
      </c>
      <c r="C257" s="25">
        <v>2E-8</v>
      </c>
      <c r="D257">
        <v>5</v>
      </c>
      <c r="E257">
        <v>65.149000000000001</v>
      </c>
      <c r="F257">
        <v>19.283000000000001</v>
      </c>
      <c r="G257">
        <v>14.494999999999999</v>
      </c>
      <c r="H257">
        <v>1.3360000000000001</v>
      </c>
      <c r="I257">
        <v>-4.0000000000000001E-3</v>
      </c>
      <c r="J257">
        <v>4.0000000000000001E-3</v>
      </c>
      <c r="K257">
        <v>0.90300000000000002</v>
      </c>
      <c r="L257">
        <v>0.105</v>
      </c>
      <c r="M257">
        <v>101.271</v>
      </c>
      <c r="O257">
        <v>2.9723000000000002</v>
      </c>
      <c r="P257">
        <v>1.0369999999999999</v>
      </c>
      <c r="Q257">
        <v>0.84370000000000001</v>
      </c>
      <c r="R257">
        <v>0.1182</v>
      </c>
      <c r="T257" s="25">
        <v>1E-4</v>
      </c>
      <c r="U257">
        <v>1.6199999999999999E-2</v>
      </c>
      <c r="V257">
        <v>2.8E-3</v>
      </c>
      <c r="W257">
        <v>8</v>
      </c>
      <c r="Y257">
        <v>4.9903000000000004</v>
      </c>
      <c r="Z257">
        <v>0.98089999999999999</v>
      </c>
      <c r="AA257" s="8">
        <v>87.711820355546323</v>
      </c>
      <c r="AB257" s="8">
        <v>12.288179644453686</v>
      </c>
      <c r="AC257" s="8">
        <v>0</v>
      </c>
    </row>
    <row r="258" spans="1:29" x14ac:dyDescent="0.2">
      <c r="A258" t="s">
        <v>1435</v>
      </c>
      <c r="B258">
        <v>15</v>
      </c>
      <c r="C258" s="25">
        <v>2E-8</v>
      </c>
      <c r="D258">
        <v>5</v>
      </c>
      <c r="E258">
        <v>65.691999999999993</v>
      </c>
      <c r="F258">
        <v>19.172000000000001</v>
      </c>
      <c r="G258">
        <v>15.12</v>
      </c>
      <c r="H258">
        <v>1.1379999999999999</v>
      </c>
      <c r="I258">
        <v>2.7E-2</v>
      </c>
      <c r="J258">
        <v>2.7E-2</v>
      </c>
      <c r="K258">
        <v>0.46400000000000002</v>
      </c>
      <c r="L258">
        <v>0.106</v>
      </c>
      <c r="M258">
        <v>101.746</v>
      </c>
      <c r="O258">
        <v>2.9805000000000001</v>
      </c>
      <c r="P258">
        <v>1.0253000000000001</v>
      </c>
      <c r="Q258">
        <v>0.87519999999999998</v>
      </c>
      <c r="R258">
        <v>0.10009999999999999</v>
      </c>
      <c r="S258">
        <v>1.2999999999999999E-3</v>
      </c>
      <c r="T258">
        <v>1E-3</v>
      </c>
      <c r="U258">
        <v>8.2000000000000007E-3</v>
      </c>
      <c r="V258">
        <v>2.8E-3</v>
      </c>
      <c r="W258">
        <v>8</v>
      </c>
      <c r="Y258">
        <v>4.9944000000000015</v>
      </c>
      <c r="Z258">
        <v>0.98759999999999992</v>
      </c>
      <c r="AA258" s="8">
        <v>89.617038705713711</v>
      </c>
      <c r="AB258" s="8">
        <v>10.249846405898014</v>
      </c>
      <c r="AC258" s="8">
        <v>0.13311488838828592</v>
      </c>
    </row>
    <row r="259" spans="1:29" x14ac:dyDescent="0.2">
      <c r="A259" t="s">
        <v>1436</v>
      </c>
      <c r="B259">
        <v>15</v>
      </c>
      <c r="C259" s="25">
        <v>2E-8</v>
      </c>
      <c r="D259">
        <v>5</v>
      </c>
      <c r="E259">
        <v>65.173000000000002</v>
      </c>
      <c r="F259">
        <v>19.181000000000001</v>
      </c>
      <c r="G259">
        <v>15.638</v>
      </c>
      <c r="H259">
        <v>0.71899999999999997</v>
      </c>
      <c r="I259">
        <v>3.0000000000000001E-3</v>
      </c>
      <c r="J259">
        <v>1.0999999999999999E-2</v>
      </c>
      <c r="K259">
        <v>0.5</v>
      </c>
      <c r="L259">
        <v>0.123</v>
      </c>
      <c r="M259">
        <v>101.348</v>
      </c>
      <c r="O259">
        <v>2.9756999999999998</v>
      </c>
      <c r="P259">
        <v>1.0323</v>
      </c>
      <c r="Q259">
        <v>0.91090000000000004</v>
      </c>
      <c r="R259">
        <v>6.3700000000000007E-2</v>
      </c>
      <c r="S259">
        <v>1E-4</v>
      </c>
      <c r="T259">
        <v>4.0000000000000002E-4</v>
      </c>
      <c r="U259">
        <v>8.8999999999999999E-3</v>
      </c>
      <c r="V259">
        <v>3.3E-3</v>
      </c>
      <c r="W259">
        <v>8</v>
      </c>
      <c r="Y259">
        <v>4.9952999999999994</v>
      </c>
      <c r="Z259">
        <v>0.9869</v>
      </c>
      <c r="AA259" s="8">
        <v>93.454396224479325</v>
      </c>
      <c r="AB259" s="8">
        <v>6.5353442084744033</v>
      </c>
      <c r="AC259" s="8">
        <v>1.0259567046270648E-2</v>
      </c>
    </row>
    <row r="260" spans="1:29" x14ac:dyDescent="0.2">
      <c r="A260" t="s">
        <v>1437</v>
      </c>
      <c r="B260">
        <v>15</v>
      </c>
      <c r="C260" s="25">
        <v>2E-8</v>
      </c>
      <c r="D260">
        <v>5</v>
      </c>
      <c r="E260">
        <v>64.706000000000003</v>
      </c>
      <c r="F260">
        <v>19.076000000000001</v>
      </c>
      <c r="G260">
        <v>15.571</v>
      </c>
      <c r="H260">
        <v>0.84899999999999998</v>
      </c>
      <c r="I260">
        <v>-1.6E-2</v>
      </c>
      <c r="J260">
        <v>3.1E-2</v>
      </c>
      <c r="K260">
        <v>0.56399999999999995</v>
      </c>
      <c r="L260">
        <v>8.1000000000000003E-2</v>
      </c>
      <c r="M260">
        <v>100.86199999999999</v>
      </c>
      <c r="O260">
        <v>2.9721000000000002</v>
      </c>
      <c r="P260">
        <v>1.0327</v>
      </c>
      <c r="Q260">
        <v>0.91239999999999999</v>
      </c>
      <c r="R260">
        <v>7.5600000000000001E-2</v>
      </c>
      <c r="T260">
        <v>1.1999999999999999E-3</v>
      </c>
      <c r="U260">
        <v>1.01E-2</v>
      </c>
      <c r="V260">
        <v>2.2000000000000001E-3</v>
      </c>
      <c r="W260">
        <v>8</v>
      </c>
      <c r="Y260">
        <v>5.0063000000000004</v>
      </c>
      <c r="Z260">
        <v>1.0003</v>
      </c>
      <c r="AA260" s="8">
        <v>92.348178137651814</v>
      </c>
      <c r="AB260" s="8">
        <v>7.6518218623481786</v>
      </c>
      <c r="AC260" s="8">
        <v>0</v>
      </c>
    </row>
    <row r="261" spans="1:29" x14ac:dyDescent="0.2">
      <c r="A261" t="s">
        <v>1438</v>
      </c>
      <c r="B261">
        <v>15</v>
      </c>
      <c r="C261" s="25">
        <v>2E-8</v>
      </c>
      <c r="D261">
        <v>5</v>
      </c>
      <c r="E261">
        <v>65.438000000000002</v>
      </c>
      <c r="F261">
        <v>19.129000000000001</v>
      </c>
      <c r="G261">
        <v>15.147</v>
      </c>
      <c r="H261">
        <v>1.0669999999999999</v>
      </c>
      <c r="I261">
        <v>2E-3</v>
      </c>
      <c r="J261">
        <v>2.7E-2</v>
      </c>
      <c r="K261">
        <v>0.45700000000000002</v>
      </c>
      <c r="L261">
        <v>9.0999999999999998E-2</v>
      </c>
      <c r="M261">
        <v>101.358</v>
      </c>
      <c r="O261">
        <v>2.9803999999999999</v>
      </c>
      <c r="P261">
        <v>1.0268999999999999</v>
      </c>
      <c r="Q261">
        <v>0.88009999999999999</v>
      </c>
      <c r="R261">
        <v>9.4200000000000006E-2</v>
      </c>
      <c r="S261">
        <v>1E-4</v>
      </c>
      <c r="T261">
        <v>1E-3</v>
      </c>
      <c r="U261">
        <v>8.2000000000000007E-3</v>
      </c>
      <c r="V261">
        <v>2.3999999999999998E-3</v>
      </c>
      <c r="W261">
        <v>8</v>
      </c>
      <c r="Y261">
        <v>4.9933000000000005</v>
      </c>
      <c r="Z261">
        <v>0.98499999999999988</v>
      </c>
      <c r="AA261" s="8">
        <v>90.32224958949098</v>
      </c>
      <c r="AB261" s="8">
        <v>9.6674876847290641</v>
      </c>
      <c r="AC261" s="8">
        <v>1.0262725779967161E-2</v>
      </c>
    </row>
    <row r="262" spans="1:29" x14ac:dyDescent="0.2">
      <c r="A262" t="s">
        <v>1439</v>
      </c>
      <c r="B262">
        <v>15</v>
      </c>
      <c r="C262" s="25">
        <v>2E-8</v>
      </c>
      <c r="D262">
        <v>5</v>
      </c>
      <c r="E262">
        <v>63.048999786376953</v>
      </c>
      <c r="F262">
        <v>19.538999557495121</v>
      </c>
      <c r="G262">
        <v>14.907999992370611</v>
      </c>
      <c r="H262">
        <v>1.2259999513626101</v>
      </c>
      <c r="I262">
        <v>3.0999999493360519E-2</v>
      </c>
      <c r="J262">
        <v>7.0000002160668373E-3</v>
      </c>
      <c r="K262">
        <v>0.46000000834465032</v>
      </c>
      <c r="L262">
        <v>0.11299999803304669</v>
      </c>
      <c r="M262">
        <v>99.333000183105469</v>
      </c>
      <c r="O262">
        <v>2.9388999938964839</v>
      </c>
      <c r="P262">
        <v>1.0735000371932979</v>
      </c>
      <c r="Q262">
        <v>0.88660001754760742</v>
      </c>
      <c r="R262">
        <v>0.11079999804496771</v>
      </c>
      <c r="S262">
        <v>1.5999999595806E-3</v>
      </c>
      <c r="T262">
        <v>3.0000001424923539E-4</v>
      </c>
      <c r="U262">
        <v>8.39999970048666E-3</v>
      </c>
      <c r="V262">
        <v>3.0000000260770321E-3</v>
      </c>
      <c r="W262">
        <v>8</v>
      </c>
      <c r="Y262">
        <v>5.0231000463827504</v>
      </c>
      <c r="Z262">
        <v>1.0104000152787194</v>
      </c>
      <c r="AA262" s="8">
        <v>88.748749123650029</v>
      </c>
      <c r="AB262" s="8">
        <v>11.091090722729129</v>
      </c>
      <c r="AC262" s="8">
        <v>0.16016015362084521</v>
      </c>
    </row>
    <row r="263" spans="1:29" x14ac:dyDescent="0.2">
      <c r="A263" t="s">
        <v>1440</v>
      </c>
      <c r="B263">
        <v>15</v>
      </c>
      <c r="C263" s="25">
        <v>2E-8</v>
      </c>
      <c r="D263">
        <v>5</v>
      </c>
      <c r="E263">
        <v>63.11199951171875</v>
      </c>
      <c r="F263">
        <v>19.49799919128418</v>
      </c>
      <c r="G263">
        <v>14.98700046539307</v>
      </c>
      <c r="H263">
        <v>1.2269999980926509</v>
      </c>
      <c r="I263">
        <v>1.9999999552965161E-2</v>
      </c>
      <c r="J263">
        <v>7.0000000298023224E-2</v>
      </c>
      <c r="K263">
        <v>0.49300000071525568</v>
      </c>
      <c r="L263">
        <v>7.9000003635883331E-2</v>
      </c>
      <c r="M263">
        <v>99.486000061035156</v>
      </c>
      <c r="O263">
        <v>2.9393999576568599</v>
      </c>
      <c r="P263">
        <v>1.0703999996185301</v>
      </c>
      <c r="Q263">
        <v>0.89050000905990601</v>
      </c>
      <c r="R263">
        <v>0.11079999804496771</v>
      </c>
      <c r="S263">
        <v>1.0000000474974511E-3</v>
      </c>
      <c r="T263">
        <v>2.700000070035458E-3</v>
      </c>
      <c r="U263">
        <v>8.999999612569809E-3</v>
      </c>
      <c r="V263">
        <v>2.099999925121665E-3</v>
      </c>
      <c r="W263">
        <v>8</v>
      </c>
      <c r="Y263">
        <v>5.0258999640354887</v>
      </c>
      <c r="Z263">
        <v>1.0134000066900626</v>
      </c>
      <c r="AA263" s="8">
        <v>88.845655263427616</v>
      </c>
      <c r="AB263" s="8">
        <v>11.054574204759406</v>
      </c>
      <c r="AC263" s="8">
        <v>9.9770531812979388E-2</v>
      </c>
    </row>
    <row r="264" spans="1:29" x14ac:dyDescent="0.2">
      <c r="A264" t="s">
        <v>1441</v>
      </c>
      <c r="B264">
        <v>15</v>
      </c>
      <c r="C264" s="25">
        <v>2E-8</v>
      </c>
      <c r="D264">
        <v>5</v>
      </c>
      <c r="E264">
        <v>64.778000000000006</v>
      </c>
      <c r="F264">
        <v>19.21</v>
      </c>
      <c r="G264">
        <v>15.14</v>
      </c>
      <c r="H264">
        <v>0.98299999999999998</v>
      </c>
      <c r="I264">
        <v>4.1000000000000002E-2</v>
      </c>
      <c r="J264">
        <v>1.4E-2</v>
      </c>
      <c r="K264">
        <v>0.51200000000000001</v>
      </c>
      <c r="L264">
        <v>0.124</v>
      </c>
      <c r="M264">
        <v>100.80200000000001</v>
      </c>
      <c r="O264">
        <v>2.9704000000000002</v>
      </c>
      <c r="P264">
        <v>1.0383</v>
      </c>
      <c r="Q264">
        <v>0.88570000000000004</v>
      </c>
      <c r="R264">
        <v>8.7400000000000005E-2</v>
      </c>
      <c r="S264">
        <v>2E-3</v>
      </c>
      <c r="T264">
        <v>5.9999999999999995E-4</v>
      </c>
      <c r="U264">
        <v>9.1999999999999998E-3</v>
      </c>
      <c r="V264">
        <v>3.3E-3</v>
      </c>
      <c r="W264">
        <v>8</v>
      </c>
      <c r="Y264">
        <v>4.9969000000000001</v>
      </c>
      <c r="Z264">
        <v>0.98760000000000003</v>
      </c>
      <c r="AA264" s="8">
        <v>90.831709568249408</v>
      </c>
      <c r="AB264" s="8">
        <v>8.9631832632550505</v>
      </c>
      <c r="AC264" s="8">
        <v>0.20510716849553892</v>
      </c>
    </row>
    <row r="265" spans="1:29" x14ac:dyDescent="0.2">
      <c r="A265" t="s">
        <v>1442</v>
      </c>
      <c r="B265">
        <v>15</v>
      </c>
      <c r="C265" s="25">
        <v>2E-8</v>
      </c>
      <c r="D265">
        <v>5</v>
      </c>
      <c r="E265">
        <v>65.47</v>
      </c>
      <c r="F265">
        <v>19.391999999999999</v>
      </c>
      <c r="G265">
        <v>15.419</v>
      </c>
      <c r="H265">
        <v>0.84299999999999997</v>
      </c>
      <c r="I265">
        <v>4.4999999999999998E-2</v>
      </c>
      <c r="J265">
        <v>0.01</v>
      </c>
      <c r="K265">
        <v>0.58499999999999996</v>
      </c>
      <c r="L265">
        <v>0.123</v>
      </c>
      <c r="M265">
        <v>101.887</v>
      </c>
      <c r="O265">
        <v>2.9719000000000002</v>
      </c>
      <c r="P265">
        <v>1.0376000000000001</v>
      </c>
      <c r="Q265">
        <v>0.89300000000000002</v>
      </c>
      <c r="R265">
        <v>7.4200000000000002E-2</v>
      </c>
      <c r="S265">
        <v>2.2000000000000001E-3</v>
      </c>
      <c r="T265">
        <v>4.0000000000000002E-4</v>
      </c>
      <c r="U265">
        <v>1.04E-2</v>
      </c>
      <c r="V265">
        <v>3.2000000000000002E-3</v>
      </c>
      <c r="W265">
        <v>8</v>
      </c>
      <c r="Y265">
        <v>4.9929000000000006</v>
      </c>
      <c r="Z265">
        <v>0.98299999999999998</v>
      </c>
      <c r="AA265" s="8">
        <v>92.118836393645552</v>
      </c>
      <c r="AB265" s="8">
        <v>7.6542191046007835</v>
      </c>
      <c r="AC265" s="8">
        <v>0.22694450175366204</v>
      </c>
    </row>
    <row r="266" spans="1:29" x14ac:dyDescent="0.2">
      <c r="A266" t="s">
        <v>1443</v>
      </c>
      <c r="B266">
        <v>15</v>
      </c>
      <c r="C266" s="25">
        <v>2E-8</v>
      </c>
      <c r="D266">
        <v>5</v>
      </c>
      <c r="E266">
        <v>65.128</v>
      </c>
      <c r="F266">
        <v>19.196999999999999</v>
      </c>
      <c r="G266">
        <v>15.396000000000001</v>
      </c>
      <c r="H266">
        <v>0.94199999999999995</v>
      </c>
      <c r="I266">
        <v>4.3999999999999997E-2</v>
      </c>
      <c r="J266">
        <v>3.5999999999999997E-2</v>
      </c>
      <c r="K266">
        <v>0.60299999999999998</v>
      </c>
      <c r="L266">
        <v>0.115</v>
      </c>
      <c r="M266">
        <v>101.461</v>
      </c>
      <c r="O266">
        <v>2.972</v>
      </c>
      <c r="P266">
        <v>1.0326</v>
      </c>
      <c r="Q266">
        <v>0.89629999999999999</v>
      </c>
      <c r="R266">
        <v>8.3299999999999999E-2</v>
      </c>
      <c r="S266">
        <v>2.0999999999999999E-3</v>
      </c>
      <c r="T266">
        <v>1.4E-3</v>
      </c>
      <c r="U266">
        <v>1.0800000000000001E-2</v>
      </c>
      <c r="V266">
        <v>3.0000000000000001E-3</v>
      </c>
      <c r="W266">
        <v>8</v>
      </c>
      <c r="Y266">
        <v>5.0015000000000001</v>
      </c>
      <c r="Z266">
        <v>0.99550000000000005</v>
      </c>
      <c r="AA266" s="8">
        <v>91.300804726494846</v>
      </c>
      <c r="AB266" s="8">
        <v>8.4852806356320674</v>
      </c>
      <c r="AC266" s="8">
        <v>0.2139146378730773</v>
      </c>
    </row>
    <row r="267" spans="1:29" x14ac:dyDescent="0.2">
      <c r="A267" t="s">
        <v>1444</v>
      </c>
      <c r="B267">
        <v>15</v>
      </c>
      <c r="C267" s="25">
        <v>2E-8</v>
      </c>
      <c r="D267">
        <v>5</v>
      </c>
      <c r="E267">
        <v>64.736000000000004</v>
      </c>
      <c r="F267">
        <v>19.143000000000001</v>
      </c>
      <c r="G267">
        <v>15.023</v>
      </c>
      <c r="H267">
        <v>1.07</v>
      </c>
      <c r="I267">
        <v>8.0000000000000002E-3</v>
      </c>
      <c r="J267">
        <v>0.02</v>
      </c>
      <c r="K267">
        <v>0.622</v>
      </c>
      <c r="L267">
        <v>6.7000000000000004E-2</v>
      </c>
      <c r="M267">
        <v>100.68899999999999</v>
      </c>
      <c r="O267">
        <v>2.9722</v>
      </c>
      <c r="P267">
        <v>1.036</v>
      </c>
      <c r="Q267">
        <v>0.88</v>
      </c>
      <c r="R267">
        <v>9.5299999999999996E-2</v>
      </c>
      <c r="S267">
        <v>4.0000000000000002E-4</v>
      </c>
      <c r="T267">
        <v>8.0000000000000004E-4</v>
      </c>
      <c r="U267">
        <v>1.12E-2</v>
      </c>
      <c r="V267">
        <v>1.8E-3</v>
      </c>
      <c r="W267">
        <v>8</v>
      </c>
      <c r="Y267">
        <v>4.9976999999999991</v>
      </c>
      <c r="Z267">
        <v>0.98870000000000002</v>
      </c>
      <c r="AA267" s="8">
        <v>90.191657271702368</v>
      </c>
      <c r="AB267" s="8">
        <v>9.767346520446857</v>
      </c>
      <c r="AC267" s="8">
        <v>4.0996207850773805E-2</v>
      </c>
    </row>
    <row r="268" spans="1:29" x14ac:dyDescent="0.2">
      <c r="A268" t="s">
        <v>1445</v>
      </c>
      <c r="B268">
        <v>15</v>
      </c>
      <c r="C268" s="25">
        <v>2E-8</v>
      </c>
      <c r="D268">
        <v>5</v>
      </c>
      <c r="E268">
        <v>64.674999999999997</v>
      </c>
      <c r="F268">
        <v>19.123000000000001</v>
      </c>
      <c r="G268">
        <v>15.276999999999999</v>
      </c>
      <c r="H268">
        <v>0.94199999999999995</v>
      </c>
      <c r="I268">
        <v>-5.0000000000000001E-3</v>
      </c>
      <c r="J268">
        <v>2.3E-2</v>
      </c>
      <c r="K268">
        <v>0.47799999999999998</v>
      </c>
      <c r="L268">
        <v>0.109</v>
      </c>
      <c r="M268">
        <v>100.622</v>
      </c>
      <c r="O268">
        <v>2.9721000000000002</v>
      </c>
      <c r="P268">
        <v>1.0358000000000001</v>
      </c>
      <c r="Q268">
        <v>0.89570000000000005</v>
      </c>
      <c r="R268">
        <v>8.3900000000000002E-2</v>
      </c>
      <c r="T268">
        <v>8.9999999999999998E-4</v>
      </c>
      <c r="U268">
        <v>8.6E-3</v>
      </c>
      <c r="V268">
        <v>2.8999999999999998E-3</v>
      </c>
      <c r="W268">
        <v>8</v>
      </c>
      <c r="Y268">
        <v>4.9999000000000002</v>
      </c>
      <c r="Z268">
        <v>0.99110000000000009</v>
      </c>
      <c r="AA268" s="8">
        <v>91.435279706002461</v>
      </c>
      <c r="AB268" s="8">
        <v>8.5647202939975511</v>
      </c>
      <c r="AC268" s="8">
        <v>0</v>
      </c>
    </row>
    <row r="269" spans="1:29" x14ac:dyDescent="0.2">
      <c r="A269" t="s">
        <v>1446</v>
      </c>
      <c r="B269">
        <v>15</v>
      </c>
      <c r="C269" s="25">
        <v>2E-8</v>
      </c>
      <c r="D269">
        <v>5</v>
      </c>
      <c r="E269">
        <v>64.664000000000001</v>
      </c>
      <c r="F269">
        <v>19.175000000000001</v>
      </c>
      <c r="G269">
        <v>15.053000000000001</v>
      </c>
      <c r="H269">
        <v>0.998</v>
      </c>
      <c r="I269">
        <v>8.0000000000000002E-3</v>
      </c>
      <c r="J269">
        <v>5.0000000000000001E-3</v>
      </c>
      <c r="K269">
        <v>0.627</v>
      </c>
      <c r="L269">
        <v>8.7999999999999995E-2</v>
      </c>
      <c r="M269">
        <v>100.61799999999999</v>
      </c>
      <c r="O269">
        <v>2.9712000000000001</v>
      </c>
      <c r="P269">
        <v>1.0385</v>
      </c>
      <c r="Q269">
        <v>0.88239999999999996</v>
      </c>
      <c r="R269">
        <v>8.8900000000000007E-2</v>
      </c>
      <c r="S269">
        <v>4.0000000000000002E-4</v>
      </c>
      <c r="T269">
        <v>2.0000000000000001E-4</v>
      </c>
      <c r="U269">
        <v>1.1299999999999999E-2</v>
      </c>
      <c r="V269">
        <v>2.3999999999999998E-3</v>
      </c>
      <c r="W269">
        <v>8</v>
      </c>
      <c r="Y269">
        <v>4.9953000000000012</v>
      </c>
      <c r="Z269">
        <v>0.98539999999999983</v>
      </c>
      <c r="AA269" s="8">
        <v>90.809920757435421</v>
      </c>
      <c r="AB269" s="8">
        <v>9.148914273952867</v>
      </c>
      <c r="AC269" s="8">
        <v>4.1164968611711442E-2</v>
      </c>
    </row>
    <row r="270" spans="1:29" x14ac:dyDescent="0.2">
      <c r="A270" t="s">
        <v>1447</v>
      </c>
      <c r="B270">
        <v>15</v>
      </c>
      <c r="C270" s="25">
        <v>2E-8</v>
      </c>
      <c r="D270">
        <v>5</v>
      </c>
      <c r="E270">
        <v>64.718000000000004</v>
      </c>
      <c r="F270">
        <v>19.053999999999998</v>
      </c>
      <c r="G270">
        <v>15.09</v>
      </c>
      <c r="H270">
        <v>1.0529999999999999</v>
      </c>
      <c r="I270">
        <v>8.9999999999999993E-3</v>
      </c>
      <c r="J270">
        <v>7.0000000000000001E-3</v>
      </c>
      <c r="K270">
        <v>0.71</v>
      </c>
      <c r="L270">
        <v>8.2000000000000003E-2</v>
      </c>
      <c r="M270">
        <v>100.723</v>
      </c>
      <c r="O270">
        <v>2.9735999999999998</v>
      </c>
      <c r="P270">
        <v>1.0319</v>
      </c>
      <c r="Q270">
        <v>0.88460000000000005</v>
      </c>
      <c r="R270">
        <v>9.3799999999999994E-2</v>
      </c>
      <c r="S270">
        <v>4.0000000000000002E-4</v>
      </c>
      <c r="T270">
        <v>2.9999999999999997E-4</v>
      </c>
      <c r="U270">
        <v>1.2800000000000001E-2</v>
      </c>
      <c r="V270">
        <v>2.2000000000000001E-3</v>
      </c>
      <c r="W270">
        <v>8</v>
      </c>
      <c r="Y270">
        <v>4.9996</v>
      </c>
      <c r="Z270">
        <v>0.99380000000000002</v>
      </c>
      <c r="AA270" s="8">
        <v>90.375970576215778</v>
      </c>
      <c r="AB270" s="8">
        <v>9.5831630568042492</v>
      </c>
      <c r="AC270" s="8">
        <v>4.0866366979975484E-2</v>
      </c>
    </row>
    <row r="271" spans="1:29" x14ac:dyDescent="0.2">
      <c r="A271" t="s">
        <v>1448</v>
      </c>
      <c r="B271">
        <v>15</v>
      </c>
      <c r="C271" s="25">
        <v>2E-8</v>
      </c>
      <c r="D271">
        <v>5</v>
      </c>
      <c r="E271">
        <v>64.938999999999993</v>
      </c>
      <c r="F271">
        <v>19.135000000000002</v>
      </c>
      <c r="G271">
        <v>14.727</v>
      </c>
      <c r="H271">
        <v>1.2529999999999999</v>
      </c>
      <c r="I271">
        <v>7.0000000000000001E-3</v>
      </c>
      <c r="J271">
        <v>8.9999999999999993E-3</v>
      </c>
      <c r="K271">
        <v>0.6</v>
      </c>
      <c r="L271">
        <v>0.105</v>
      </c>
      <c r="M271">
        <v>100.77500000000001</v>
      </c>
      <c r="O271">
        <v>2.9748999999999999</v>
      </c>
      <c r="P271">
        <v>1.0333000000000001</v>
      </c>
      <c r="Q271">
        <v>0.86070000000000002</v>
      </c>
      <c r="R271">
        <v>0.1113</v>
      </c>
      <c r="S271">
        <v>2.9999999999999997E-4</v>
      </c>
      <c r="T271">
        <v>2.9999999999999997E-4</v>
      </c>
      <c r="U271">
        <v>1.0800000000000001E-2</v>
      </c>
      <c r="V271">
        <v>2.8E-3</v>
      </c>
      <c r="W271">
        <v>8</v>
      </c>
      <c r="Y271">
        <v>4.9943999999999997</v>
      </c>
      <c r="Z271">
        <v>0.9859</v>
      </c>
      <c r="AA271" s="8">
        <v>88.522061092255484</v>
      </c>
      <c r="AB271" s="8">
        <v>11.447084233261339</v>
      </c>
      <c r="AC271" s="8">
        <v>3.0854674483184203E-2</v>
      </c>
    </row>
    <row r="272" spans="1:29" x14ac:dyDescent="0.2">
      <c r="A272" t="s">
        <v>1449</v>
      </c>
      <c r="B272">
        <v>15</v>
      </c>
      <c r="C272" s="25">
        <v>2E-8</v>
      </c>
      <c r="D272">
        <v>5</v>
      </c>
      <c r="E272">
        <v>64.42</v>
      </c>
      <c r="F272">
        <v>19.027000000000001</v>
      </c>
      <c r="G272">
        <v>15.334</v>
      </c>
      <c r="H272">
        <v>0.751</v>
      </c>
      <c r="I272">
        <v>3.0000000000000001E-3</v>
      </c>
      <c r="J272">
        <v>3.3000000000000002E-2</v>
      </c>
      <c r="K272">
        <v>0.70099999999999996</v>
      </c>
      <c r="L272">
        <v>8.8999999999999996E-2</v>
      </c>
      <c r="M272">
        <v>100.358</v>
      </c>
      <c r="O272">
        <v>2.9729999999999999</v>
      </c>
      <c r="P272">
        <v>1.0349999999999999</v>
      </c>
      <c r="Q272">
        <v>0.90280000000000005</v>
      </c>
      <c r="R272">
        <v>6.7199999999999996E-2</v>
      </c>
      <c r="S272">
        <v>2.0000000000000001E-4</v>
      </c>
      <c r="T272">
        <v>1.2999999999999999E-3</v>
      </c>
      <c r="U272">
        <v>1.2699999999999999E-2</v>
      </c>
      <c r="V272">
        <v>2.3999999999999998E-3</v>
      </c>
      <c r="W272">
        <v>8</v>
      </c>
      <c r="Y272">
        <v>4.9945999999999993</v>
      </c>
      <c r="Z272">
        <v>0.98530000000000006</v>
      </c>
      <c r="AA272" s="8">
        <v>93.052978767264477</v>
      </c>
      <c r="AB272" s="8">
        <v>6.9264069264069255</v>
      </c>
      <c r="AC272" s="8">
        <v>2.0614306328592041E-2</v>
      </c>
    </row>
    <row r="273" spans="1:29" x14ac:dyDescent="0.2">
      <c r="A273" t="s">
        <v>1450</v>
      </c>
      <c r="B273">
        <v>15</v>
      </c>
      <c r="C273" s="25">
        <v>2E-8</v>
      </c>
      <c r="D273">
        <v>5</v>
      </c>
      <c r="E273">
        <v>64.262</v>
      </c>
      <c r="F273">
        <v>19.038</v>
      </c>
      <c r="G273">
        <v>15.468999999999999</v>
      </c>
      <c r="H273">
        <v>0.79800000000000004</v>
      </c>
      <c r="I273">
        <v>1.4E-2</v>
      </c>
      <c r="J273">
        <v>1.7000000000000001E-2</v>
      </c>
      <c r="K273">
        <v>0.70899999999999996</v>
      </c>
      <c r="L273">
        <v>6.9000000000000006E-2</v>
      </c>
      <c r="M273">
        <v>100.376</v>
      </c>
      <c r="O273">
        <v>2.9687000000000001</v>
      </c>
      <c r="P273">
        <v>1.0367</v>
      </c>
      <c r="Q273">
        <v>0.91169999999999995</v>
      </c>
      <c r="R273">
        <v>7.1499999999999994E-2</v>
      </c>
      <c r="S273">
        <v>6.9999999999999999E-4</v>
      </c>
      <c r="T273">
        <v>6.9999999999999999E-4</v>
      </c>
      <c r="U273">
        <v>1.2800000000000001E-2</v>
      </c>
      <c r="V273">
        <v>1.8E-3</v>
      </c>
      <c r="W273">
        <v>8</v>
      </c>
      <c r="Y273">
        <v>5.0046000000000008</v>
      </c>
      <c r="Z273">
        <v>0.99850000000000005</v>
      </c>
      <c r="AA273" s="8">
        <v>92.661855879662568</v>
      </c>
      <c r="AB273" s="8">
        <v>7.2669986787275125</v>
      </c>
      <c r="AC273" s="8">
        <v>7.1145441609919702E-2</v>
      </c>
    </row>
    <row r="274" spans="1:29" x14ac:dyDescent="0.2">
      <c r="A274" t="s">
        <v>1451</v>
      </c>
      <c r="B274">
        <v>15</v>
      </c>
      <c r="C274" s="25">
        <v>2E-8</v>
      </c>
      <c r="D274">
        <v>5</v>
      </c>
      <c r="E274">
        <v>64.938000000000002</v>
      </c>
      <c r="F274">
        <v>19.103999999999999</v>
      </c>
      <c r="G274">
        <v>15.324999999999999</v>
      </c>
      <c r="H274">
        <v>0.86199999999999999</v>
      </c>
      <c r="I274">
        <v>1.7000000000000001E-2</v>
      </c>
      <c r="J274">
        <v>0.02</v>
      </c>
      <c r="K274">
        <v>0.70799999999999996</v>
      </c>
      <c r="L274">
        <v>0.104</v>
      </c>
      <c r="M274">
        <v>101.078</v>
      </c>
      <c r="O274">
        <v>2.9748000000000001</v>
      </c>
      <c r="P274">
        <v>1.0315000000000001</v>
      </c>
      <c r="Q274">
        <v>0.89559999999999995</v>
      </c>
      <c r="R274">
        <v>7.6499999999999999E-2</v>
      </c>
      <c r="S274">
        <v>8.0000000000000004E-4</v>
      </c>
      <c r="T274">
        <v>8.0000000000000004E-4</v>
      </c>
      <c r="U274">
        <v>1.2699999999999999E-2</v>
      </c>
      <c r="V274">
        <v>2.8E-3</v>
      </c>
      <c r="W274">
        <v>8</v>
      </c>
      <c r="Y274">
        <v>4.9954999999999998</v>
      </c>
      <c r="Z274">
        <v>0.98840000000000006</v>
      </c>
      <c r="AA274" s="8">
        <v>92.0546818789187</v>
      </c>
      <c r="AB274" s="8">
        <v>7.8630897317298789</v>
      </c>
      <c r="AC274" s="8">
        <v>8.2228389351423584E-2</v>
      </c>
    </row>
    <row r="275" spans="1:29" x14ac:dyDescent="0.2">
      <c r="A275" t="s">
        <v>1452</v>
      </c>
      <c r="B275">
        <v>15</v>
      </c>
      <c r="C275" s="25">
        <v>2E-8</v>
      </c>
      <c r="D275">
        <v>5</v>
      </c>
      <c r="E275">
        <v>65.165999999999997</v>
      </c>
      <c r="F275">
        <v>19.186</v>
      </c>
      <c r="G275">
        <v>15.422000000000001</v>
      </c>
      <c r="H275">
        <v>0.79</v>
      </c>
      <c r="I275">
        <v>-1E-3</v>
      </c>
      <c r="J275">
        <v>-1.2E-2</v>
      </c>
      <c r="K275">
        <v>0.67600000000000005</v>
      </c>
      <c r="L275">
        <v>4.7E-2</v>
      </c>
      <c r="M275">
        <v>101.274</v>
      </c>
      <c r="O275">
        <v>2.9767000000000001</v>
      </c>
      <c r="P275">
        <v>1.0329999999999999</v>
      </c>
      <c r="Q275">
        <v>0.89870000000000005</v>
      </c>
      <c r="R275">
        <v>7.0000000000000007E-2</v>
      </c>
      <c r="T275">
        <v>-5.0000000000000001E-4</v>
      </c>
      <c r="U275">
        <v>1.21E-2</v>
      </c>
      <c r="V275">
        <v>1.1999999999999999E-3</v>
      </c>
      <c r="W275">
        <v>8</v>
      </c>
      <c r="Y275">
        <v>4.9912000000000001</v>
      </c>
      <c r="Z275">
        <v>0.9820000000000001</v>
      </c>
      <c r="AA275" s="8">
        <v>92.773820584288217</v>
      </c>
      <c r="AB275" s="8">
        <v>7.2261794157117789</v>
      </c>
      <c r="AC275" s="8">
        <v>0</v>
      </c>
    </row>
    <row r="276" spans="1:29" x14ac:dyDescent="0.2">
      <c r="A276" t="s">
        <v>1453</v>
      </c>
      <c r="B276">
        <v>15</v>
      </c>
      <c r="C276" s="25">
        <v>2E-8</v>
      </c>
      <c r="D276">
        <v>5</v>
      </c>
      <c r="E276">
        <v>65.096000000000004</v>
      </c>
      <c r="F276">
        <v>19.225000000000001</v>
      </c>
      <c r="G276">
        <v>15.475</v>
      </c>
      <c r="H276">
        <v>0.76700000000000002</v>
      </c>
      <c r="I276">
        <v>-8.0000000000000002E-3</v>
      </c>
      <c r="J276">
        <v>3.4000000000000002E-2</v>
      </c>
      <c r="K276">
        <v>0.73</v>
      </c>
      <c r="L276">
        <v>9.7000000000000003E-2</v>
      </c>
      <c r="M276">
        <v>101.416</v>
      </c>
      <c r="O276">
        <v>2.9731000000000001</v>
      </c>
      <c r="P276">
        <v>1.0349999999999999</v>
      </c>
      <c r="Q276">
        <v>0.90169999999999995</v>
      </c>
      <c r="R276">
        <v>6.7900000000000002E-2</v>
      </c>
      <c r="T276">
        <v>1.2999999999999999E-3</v>
      </c>
      <c r="U276">
        <v>1.3100000000000001E-2</v>
      </c>
      <c r="V276">
        <v>2.5999999999999999E-3</v>
      </c>
      <c r="W276">
        <v>8</v>
      </c>
      <c r="Y276">
        <v>4.994699999999999</v>
      </c>
      <c r="Z276">
        <v>0.98529999999999995</v>
      </c>
      <c r="AA276" s="8">
        <v>92.997112211221122</v>
      </c>
      <c r="AB276" s="8">
        <v>7.002887788778879</v>
      </c>
      <c r="AC276" s="8">
        <v>0</v>
      </c>
    </row>
    <row r="277" spans="1:29" x14ac:dyDescent="0.2">
      <c r="A277" t="s">
        <v>1454</v>
      </c>
      <c r="B277">
        <v>15</v>
      </c>
      <c r="C277" s="25">
        <v>2E-8</v>
      </c>
      <c r="D277">
        <v>5</v>
      </c>
      <c r="E277">
        <v>64.644000000000005</v>
      </c>
      <c r="F277">
        <v>19.198</v>
      </c>
      <c r="G277">
        <v>15.218999999999999</v>
      </c>
      <c r="H277">
        <v>0.92400000000000004</v>
      </c>
      <c r="I277">
        <v>5.0000000000000001E-3</v>
      </c>
      <c r="J277">
        <v>1.6E-2</v>
      </c>
      <c r="K277">
        <v>0.74299999999999999</v>
      </c>
      <c r="L277">
        <v>0.13400000000000001</v>
      </c>
      <c r="M277">
        <v>100.883</v>
      </c>
      <c r="O277">
        <v>2.9683000000000002</v>
      </c>
      <c r="P277">
        <v>1.0390999999999999</v>
      </c>
      <c r="Q277">
        <v>0.89159999999999995</v>
      </c>
      <c r="R277">
        <v>8.2299999999999998E-2</v>
      </c>
      <c r="S277">
        <v>2.0000000000000001E-4</v>
      </c>
      <c r="T277">
        <v>5.9999999999999995E-4</v>
      </c>
      <c r="U277">
        <v>1.34E-2</v>
      </c>
      <c r="V277">
        <v>3.5999999999999999E-3</v>
      </c>
      <c r="W277">
        <v>8</v>
      </c>
      <c r="Y277">
        <v>4.9991000000000003</v>
      </c>
      <c r="Z277">
        <v>0.99109999999999998</v>
      </c>
      <c r="AA277" s="8">
        <v>91.530643671080995</v>
      </c>
      <c r="AB277" s="8">
        <v>8.448824556000412</v>
      </c>
      <c r="AC277" s="8">
        <v>2.0531772918591523E-2</v>
      </c>
    </row>
    <row r="278" spans="1:29" x14ac:dyDescent="0.2">
      <c r="A278" t="s">
        <v>1455</v>
      </c>
      <c r="B278">
        <v>15</v>
      </c>
      <c r="C278" s="25">
        <v>2E-8</v>
      </c>
      <c r="D278">
        <v>5</v>
      </c>
      <c r="E278">
        <v>64.760000000000005</v>
      </c>
      <c r="F278">
        <v>19.152000000000001</v>
      </c>
      <c r="G278">
        <v>15.523999999999999</v>
      </c>
      <c r="H278">
        <v>0.71499999999999997</v>
      </c>
      <c r="I278">
        <v>-6.0000000000000001E-3</v>
      </c>
      <c r="J278">
        <v>3.6999999999999998E-2</v>
      </c>
      <c r="K278">
        <v>0.55000000000000004</v>
      </c>
      <c r="L278">
        <v>0.10100000000000001</v>
      </c>
      <c r="M278">
        <v>100.833</v>
      </c>
      <c r="O278">
        <v>2.9727000000000001</v>
      </c>
      <c r="P278">
        <v>1.0363</v>
      </c>
      <c r="Q278">
        <v>0.90920000000000001</v>
      </c>
      <c r="R278">
        <v>6.3700000000000007E-2</v>
      </c>
      <c r="T278">
        <v>1.4E-3</v>
      </c>
      <c r="U278">
        <v>9.9000000000000008E-3</v>
      </c>
      <c r="V278">
        <v>2.7000000000000001E-3</v>
      </c>
      <c r="W278">
        <v>8</v>
      </c>
      <c r="Y278">
        <v>4.9959000000000007</v>
      </c>
      <c r="Z278">
        <v>0.98550000000000004</v>
      </c>
      <c r="AA278" s="8">
        <v>93.452564497892894</v>
      </c>
      <c r="AB278" s="8">
        <v>6.5474355021071036</v>
      </c>
      <c r="AC278" s="8">
        <v>0</v>
      </c>
    </row>
    <row r="279" spans="1:29" x14ac:dyDescent="0.2">
      <c r="A279" t="s">
        <v>1456</v>
      </c>
      <c r="B279">
        <v>15</v>
      </c>
      <c r="C279" s="25">
        <v>2E-8</v>
      </c>
      <c r="D279">
        <v>5</v>
      </c>
      <c r="E279">
        <v>64.516000000000005</v>
      </c>
      <c r="F279">
        <v>19.041</v>
      </c>
      <c r="G279">
        <v>15.504</v>
      </c>
      <c r="H279">
        <v>0.78700000000000003</v>
      </c>
      <c r="I279">
        <v>-1.4999999999999999E-2</v>
      </c>
      <c r="J279">
        <v>1.6E-2</v>
      </c>
      <c r="K279">
        <v>0.52900000000000003</v>
      </c>
      <c r="L279">
        <v>9.7000000000000003E-2</v>
      </c>
      <c r="M279">
        <v>100.47499999999999</v>
      </c>
      <c r="O279">
        <v>2.9729000000000001</v>
      </c>
      <c r="P279">
        <v>1.0342</v>
      </c>
      <c r="Q279">
        <v>0.91139999999999999</v>
      </c>
      <c r="R279">
        <v>7.0300000000000001E-2</v>
      </c>
      <c r="T279">
        <v>5.9999999999999995E-4</v>
      </c>
      <c r="U279">
        <v>9.5999999999999992E-3</v>
      </c>
      <c r="V279">
        <v>2.5999999999999999E-3</v>
      </c>
      <c r="W279">
        <v>8</v>
      </c>
      <c r="Y279">
        <v>5.0016000000000007</v>
      </c>
      <c r="Z279">
        <v>0.99390000000000012</v>
      </c>
      <c r="AA279" s="8">
        <v>92.838952836915553</v>
      </c>
      <c r="AB279" s="8">
        <v>7.1610471630844454</v>
      </c>
      <c r="AC279" s="8">
        <v>0</v>
      </c>
    </row>
    <row r="280" spans="1:29" x14ac:dyDescent="0.2">
      <c r="A280" t="s">
        <v>1457</v>
      </c>
      <c r="B280">
        <v>15</v>
      </c>
      <c r="C280" s="25">
        <v>2E-8</v>
      </c>
      <c r="D280">
        <v>5</v>
      </c>
      <c r="E280">
        <v>65.183999999999997</v>
      </c>
      <c r="F280">
        <v>19.010000000000002</v>
      </c>
      <c r="G280">
        <v>14.991</v>
      </c>
      <c r="H280">
        <v>1.143</v>
      </c>
      <c r="I280">
        <v>7.0000000000000001E-3</v>
      </c>
      <c r="J280">
        <v>3.6999999999999998E-2</v>
      </c>
      <c r="K280">
        <v>0.496</v>
      </c>
      <c r="L280">
        <v>0.121</v>
      </c>
      <c r="M280">
        <v>100.989</v>
      </c>
      <c r="O280">
        <v>2.9805999999999999</v>
      </c>
      <c r="P280">
        <v>1.0246</v>
      </c>
      <c r="Q280">
        <v>0.87460000000000004</v>
      </c>
      <c r="R280">
        <v>0.1013</v>
      </c>
      <c r="S280">
        <v>2.9999999999999997E-4</v>
      </c>
      <c r="T280">
        <v>1.4E-3</v>
      </c>
      <c r="U280">
        <v>8.8999999999999999E-3</v>
      </c>
      <c r="V280">
        <v>3.2000000000000002E-3</v>
      </c>
      <c r="W280">
        <v>8</v>
      </c>
      <c r="Y280">
        <v>4.9949000000000003</v>
      </c>
      <c r="Z280">
        <v>0.98829999999999996</v>
      </c>
      <c r="AA280" s="8">
        <v>89.592296660520404</v>
      </c>
      <c r="AB280" s="8">
        <v>10.376971931981153</v>
      </c>
      <c r="AC280" s="8">
        <v>3.0731407498463429E-2</v>
      </c>
    </row>
    <row r="281" spans="1:29" x14ac:dyDescent="0.2">
      <c r="AA281" s="8"/>
      <c r="AB281" s="8"/>
      <c r="AC281" s="8"/>
    </row>
    <row r="282" spans="1:29" x14ac:dyDescent="0.2">
      <c r="A282" t="s">
        <v>1724</v>
      </c>
    </row>
    <row r="283" spans="1:29" ht="16" x14ac:dyDescent="0.2">
      <c r="A283" t="s">
        <v>1719</v>
      </c>
      <c r="B283">
        <v>15</v>
      </c>
      <c r="C283" s="25">
        <v>2E-8</v>
      </c>
      <c r="D283">
        <v>5</v>
      </c>
      <c r="E283">
        <v>69.869003295898438</v>
      </c>
      <c r="F283">
        <v>21.155000686645511</v>
      </c>
      <c r="G283">
        <v>0.13300000131130221</v>
      </c>
      <c r="H283">
        <v>11.0629997253418</v>
      </c>
      <c r="I283">
        <v>7.9000003635883331E-2</v>
      </c>
      <c r="J283">
        <v>0.1180000007152557</v>
      </c>
      <c r="K283">
        <v>-3.5999998450279243E-2</v>
      </c>
      <c r="L283">
        <v>3.9999999105930328E-2</v>
      </c>
      <c r="M283">
        <v>102.42099761962891</v>
      </c>
      <c r="O283">
        <v>2.9709000587463379</v>
      </c>
      <c r="P283">
        <v>1.0602999925613401</v>
      </c>
      <c r="Q283">
        <v>7.1999998763203621E-3</v>
      </c>
      <c r="R283">
        <v>0.91210001707077026</v>
      </c>
      <c r="S283">
        <v>3.599999938160181E-3</v>
      </c>
      <c r="T283">
        <v>4.19999985024333E-3</v>
      </c>
      <c r="U283">
        <v>-6.0000002849847078E-4</v>
      </c>
      <c r="V283">
        <v>1.0000000474974511E-3</v>
      </c>
      <c r="W283">
        <v>8</v>
      </c>
      <c r="Y283">
        <v>4.9587000680621713</v>
      </c>
      <c r="Z283" s="22">
        <v>0.92290001688525081</v>
      </c>
      <c r="AA283">
        <v>0.78014950098495639</v>
      </c>
      <c r="AB283">
        <v>98.829775748522565</v>
      </c>
      <c r="AC283">
        <v>0.39007475049247819</v>
      </c>
    </row>
    <row r="284" spans="1:29" ht="16" x14ac:dyDescent="0.2">
      <c r="A284" t="s">
        <v>1719</v>
      </c>
      <c r="B284">
        <v>15</v>
      </c>
      <c r="C284" s="25">
        <v>2E-8</v>
      </c>
      <c r="D284">
        <v>5</v>
      </c>
      <c r="E284">
        <v>69.892997741699219</v>
      </c>
      <c r="F284">
        <v>21.01399993896484</v>
      </c>
      <c r="G284">
        <v>0.11299999803304669</v>
      </c>
      <c r="H284">
        <v>11.35700035095215</v>
      </c>
      <c r="I284">
        <v>5.299999937415123E-2</v>
      </c>
      <c r="J284">
        <v>0.17399999499320981</v>
      </c>
      <c r="K284">
        <v>2.199999988079071E-2</v>
      </c>
      <c r="L284">
        <v>2.700000070035458E-2</v>
      </c>
      <c r="M284">
        <v>102.6530075073242</v>
      </c>
      <c r="O284">
        <v>2.9702000617980961</v>
      </c>
      <c r="P284">
        <v>1.052600026130676</v>
      </c>
      <c r="Q284">
        <v>6.0999998822808266E-3</v>
      </c>
      <c r="R284">
        <v>0.93580001592636108</v>
      </c>
      <c r="S284">
        <v>2.4000001139938831E-3</v>
      </c>
      <c r="T284">
        <v>6.2000001780688763E-3</v>
      </c>
      <c r="U284">
        <v>3.9999998989515012E-4</v>
      </c>
      <c r="V284">
        <v>6.99999975040555E-4</v>
      </c>
      <c r="W284">
        <v>8</v>
      </c>
      <c r="Y284">
        <v>4.9744001039944123</v>
      </c>
      <c r="Z284" s="22">
        <v>0.94430001592263579</v>
      </c>
      <c r="AA284">
        <v>0.6459811266995239</v>
      </c>
      <c r="AB284">
        <v>99.09986234745854</v>
      </c>
      <c r="AC284">
        <v>0.2541565258419427</v>
      </c>
    </row>
    <row r="285" spans="1:29" ht="16" x14ac:dyDescent="0.2">
      <c r="A285" t="s">
        <v>1719</v>
      </c>
      <c r="B285">
        <v>15</v>
      </c>
      <c r="C285" s="25">
        <v>2E-8</v>
      </c>
      <c r="D285">
        <v>5</v>
      </c>
      <c r="E285">
        <v>69.650001525878906</v>
      </c>
      <c r="F285">
        <v>20.969999313354489</v>
      </c>
      <c r="G285">
        <v>0.1089999973773956</v>
      </c>
      <c r="H285">
        <v>10.875</v>
      </c>
      <c r="I285">
        <v>4.6999998390674591E-2</v>
      </c>
      <c r="J285">
        <v>7.2999998927116394E-2</v>
      </c>
      <c r="K285">
        <v>-4.1000001132488251E-2</v>
      </c>
      <c r="L285">
        <v>-8.999999612569809E-3</v>
      </c>
      <c r="M285">
        <v>101.6740036010742</v>
      </c>
      <c r="O285">
        <v>2.9783999919891362</v>
      </c>
      <c r="P285">
        <v>1.057000041007996</v>
      </c>
      <c r="Q285">
        <v>5.9000002220273018E-3</v>
      </c>
      <c r="R285">
        <v>0.90170001983642578</v>
      </c>
      <c r="S285">
        <v>2.199999988079071E-3</v>
      </c>
      <c r="T285">
        <v>2.600000007078052E-3</v>
      </c>
      <c r="U285">
        <v>-6.99999975040555E-4</v>
      </c>
      <c r="V285">
        <v>-1.9999999494757501E-4</v>
      </c>
      <c r="W285">
        <v>8</v>
      </c>
      <c r="Y285">
        <v>4.9469000530807543</v>
      </c>
      <c r="Z285" s="22">
        <v>0.90980002004653215</v>
      </c>
      <c r="AA285">
        <v>0.64849418465890374</v>
      </c>
      <c r="AB285">
        <v>99.109694434861396</v>
      </c>
      <c r="AC285">
        <v>0.24181138047969608</v>
      </c>
    </row>
    <row r="286" spans="1:29" ht="16" x14ac:dyDescent="0.2">
      <c r="A286" t="s">
        <v>1719</v>
      </c>
      <c r="B286">
        <v>15</v>
      </c>
      <c r="C286" s="25">
        <v>2E-8</v>
      </c>
      <c r="D286">
        <v>5</v>
      </c>
      <c r="E286">
        <v>69.889999389648438</v>
      </c>
      <c r="F286">
        <v>21.033000946044918</v>
      </c>
      <c r="G286">
        <v>0.1289999932050705</v>
      </c>
      <c r="H286">
        <v>10.314999580383301</v>
      </c>
      <c r="I286">
        <v>6.4000003039836884E-2</v>
      </c>
      <c r="J286">
        <v>8.6999997496604919E-2</v>
      </c>
      <c r="K286">
        <v>1.0000000474974511E-3</v>
      </c>
      <c r="L286">
        <v>3.9999999105930328E-2</v>
      </c>
      <c r="M286">
        <v>101.5589981079102</v>
      </c>
      <c r="O286">
        <v>2.9865000247955318</v>
      </c>
      <c r="P286">
        <v>1.0593999624252319</v>
      </c>
      <c r="Q286">
        <v>7.0000002160668373E-3</v>
      </c>
      <c r="R286">
        <v>0.85470002889633179</v>
      </c>
      <c r="S286">
        <v>2.899999963119626E-3</v>
      </c>
      <c r="T286">
        <v>3.1000000890344381E-3</v>
      </c>
      <c r="U286">
        <v>0</v>
      </c>
      <c r="V286">
        <v>1.0000000474974511E-3</v>
      </c>
      <c r="W286">
        <v>8</v>
      </c>
      <c r="Y286">
        <v>4.9146000164328143</v>
      </c>
      <c r="Z286" s="22">
        <v>0.86460002907551825</v>
      </c>
      <c r="AA286">
        <v>0.80962294479120633</v>
      </c>
      <c r="AB286">
        <v>98.854961849842624</v>
      </c>
      <c r="AC286">
        <v>0.33541520536617125</v>
      </c>
    </row>
    <row r="287" spans="1:29" ht="16" x14ac:dyDescent="0.2">
      <c r="A287" t="s">
        <v>1719</v>
      </c>
      <c r="B287">
        <v>15</v>
      </c>
      <c r="C287" s="25">
        <v>2E-8</v>
      </c>
      <c r="D287">
        <v>5</v>
      </c>
      <c r="E287">
        <v>69.018997192382812</v>
      </c>
      <c r="F287">
        <v>21.146999359130859</v>
      </c>
      <c r="G287">
        <v>0.1080000028014183</v>
      </c>
      <c r="H287">
        <v>6.3860001564025879</v>
      </c>
      <c r="I287">
        <v>3.7000000476837158E-2</v>
      </c>
      <c r="J287">
        <v>8.999999612569809E-3</v>
      </c>
      <c r="K287">
        <v>-3.5000000149011612E-2</v>
      </c>
      <c r="L287">
        <v>2.700000070035458E-2</v>
      </c>
      <c r="M287">
        <v>96.697998046875</v>
      </c>
      <c r="O287">
        <v>3.038199901580811</v>
      </c>
      <c r="P287">
        <v>1.0972000360488889</v>
      </c>
      <c r="Q287">
        <v>6.0000000521540642E-3</v>
      </c>
      <c r="R287">
        <v>0.54509997367858887</v>
      </c>
      <c r="S287">
        <v>1.7000000225380061E-3</v>
      </c>
      <c r="T287">
        <v>3.0000001424923539E-4</v>
      </c>
      <c r="U287">
        <v>-6.0000002849847078E-4</v>
      </c>
      <c r="V287">
        <v>6.99999975040555E-4</v>
      </c>
      <c r="W287">
        <v>8</v>
      </c>
      <c r="Y287">
        <v>4.688599911343772</v>
      </c>
      <c r="Z287" s="22">
        <v>0.55279997375328094</v>
      </c>
      <c r="AA287">
        <v>1.0853835631388637</v>
      </c>
      <c r="AB287">
        <v>98.607091092567842</v>
      </c>
      <c r="AC287">
        <v>0.3075253442932922</v>
      </c>
    </row>
    <row r="288" spans="1:29" ht="16" x14ac:dyDescent="0.2">
      <c r="A288" t="s">
        <v>1719</v>
      </c>
      <c r="B288">
        <v>15</v>
      </c>
      <c r="C288" s="25">
        <v>2E-8</v>
      </c>
      <c r="D288">
        <v>5</v>
      </c>
      <c r="E288">
        <v>69.888999938964844</v>
      </c>
      <c r="F288">
        <v>21.014999389648441</v>
      </c>
      <c r="G288">
        <v>0.13600000739097601</v>
      </c>
      <c r="H288">
        <v>11.034999847412109</v>
      </c>
      <c r="I288">
        <v>7.8000001609325409E-2</v>
      </c>
      <c r="J288">
        <v>4.6000000089406967E-2</v>
      </c>
      <c r="K288">
        <v>-2.500000037252903E-2</v>
      </c>
      <c r="L288">
        <v>6.5999999642372131E-2</v>
      </c>
      <c r="M288">
        <v>102.239990234375</v>
      </c>
      <c r="O288">
        <v>2.976099967956543</v>
      </c>
      <c r="P288">
        <v>1.0548000335693359</v>
      </c>
      <c r="Q288">
        <v>7.4000000022351742E-3</v>
      </c>
      <c r="R288">
        <v>0.91109997034072876</v>
      </c>
      <c r="S288">
        <v>3.599999938160181E-3</v>
      </c>
      <c r="T288">
        <v>1.5999999595806E-3</v>
      </c>
      <c r="U288">
        <v>-3.9999998989515012E-4</v>
      </c>
      <c r="V288">
        <v>1.5999999595806E-3</v>
      </c>
      <c r="W288">
        <v>8</v>
      </c>
      <c r="Y288">
        <v>4.9557999717362691</v>
      </c>
      <c r="Z288" s="22">
        <v>0.92209997028112411</v>
      </c>
      <c r="AA288">
        <v>0.80251602220300566</v>
      </c>
      <c r="AB288">
        <v>98.807070784630682</v>
      </c>
      <c r="AC288">
        <v>0.39041319316631529</v>
      </c>
    </row>
    <row r="289" spans="1:29" ht="16" x14ac:dyDescent="0.2">
      <c r="A289" t="s">
        <v>1719</v>
      </c>
      <c r="B289">
        <v>15</v>
      </c>
      <c r="C289" s="25">
        <v>2E-8</v>
      </c>
      <c r="D289">
        <v>5</v>
      </c>
      <c r="E289">
        <v>68.293998718261719</v>
      </c>
      <c r="F289">
        <v>21.14999961853027</v>
      </c>
      <c r="G289">
        <v>0.1180000007152557</v>
      </c>
      <c r="H289">
        <v>11.541000366210939</v>
      </c>
      <c r="I289">
        <v>0.1379999965429306</v>
      </c>
      <c r="J289">
        <v>-8.999999612569809E-3</v>
      </c>
      <c r="K289">
        <v>1.9999999552965161E-2</v>
      </c>
      <c r="L289">
        <v>1.7000000923871991E-2</v>
      </c>
      <c r="M289">
        <v>101.2689895629883</v>
      </c>
      <c r="O289">
        <v>2.9467999935150151</v>
      </c>
      <c r="P289">
        <v>1.075700044631958</v>
      </c>
      <c r="Q289">
        <v>6.5000001341104507E-3</v>
      </c>
      <c r="R289">
        <v>0.96560001373291016</v>
      </c>
      <c r="S289">
        <v>6.399999838322401E-3</v>
      </c>
      <c r="T289">
        <v>-3.0000001424923539E-4</v>
      </c>
      <c r="U289">
        <v>3.0000001424923539E-4</v>
      </c>
      <c r="V289">
        <v>3.9999998989515012E-4</v>
      </c>
      <c r="W289">
        <v>8</v>
      </c>
      <c r="Y289">
        <v>5.0014000518422108</v>
      </c>
      <c r="Z289" s="22">
        <v>0.97850001370534301</v>
      </c>
      <c r="AA289">
        <v>0.6642820687857246</v>
      </c>
      <c r="AB289">
        <v>98.68165561658158</v>
      </c>
      <c r="AC289">
        <v>0.65406231463269471</v>
      </c>
    </row>
    <row r="290" spans="1:29" ht="16" x14ac:dyDescent="0.2">
      <c r="A290" t="s">
        <v>1719</v>
      </c>
      <c r="B290">
        <v>15</v>
      </c>
      <c r="C290" s="25">
        <v>2E-8</v>
      </c>
      <c r="D290">
        <v>5</v>
      </c>
      <c r="E290">
        <v>69.737998962402344</v>
      </c>
      <c r="F290">
        <v>21.094999313354489</v>
      </c>
      <c r="G290">
        <v>0.153999999165535</v>
      </c>
      <c r="H290">
        <v>11.814000129699711</v>
      </c>
      <c r="I290">
        <v>0.14900000393390661</v>
      </c>
      <c r="J290">
        <v>2.300000004470348E-2</v>
      </c>
      <c r="K290">
        <v>-6.8000003695487976E-2</v>
      </c>
      <c r="L290">
        <v>3.9000000804662698E-2</v>
      </c>
      <c r="M290">
        <v>102.9440002441406</v>
      </c>
      <c r="O290">
        <v>2.9597001075744629</v>
      </c>
      <c r="P290">
        <v>1.0552999973297119</v>
      </c>
      <c r="Q290">
        <v>8.2999998703598976E-3</v>
      </c>
      <c r="R290">
        <v>0.97219997644424438</v>
      </c>
      <c r="S290">
        <v>6.8000000901520252E-3</v>
      </c>
      <c r="T290">
        <v>7.9999997979030013E-4</v>
      </c>
      <c r="U290">
        <v>-1.099999994039536E-3</v>
      </c>
      <c r="V290">
        <v>1.0000000474974511E-3</v>
      </c>
      <c r="W290">
        <v>8</v>
      </c>
      <c r="Y290">
        <v>5.0030000813421793</v>
      </c>
      <c r="Z290" s="22">
        <v>0.98729997640475631</v>
      </c>
      <c r="AA290">
        <v>0.84067659968799657</v>
      </c>
      <c r="AB290">
        <v>98.470576286702808</v>
      </c>
      <c r="AC290">
        <v>0.68874711360919527</v>
      </c>
    </row>
    <row r="291" spans="1:29" ht="16" x14ac:dyDescent="0.2">
      <c r="A291" t="s">
        <v>1719</v>
      </c>
      <c r="B291">
        <v>15</v>
      </c>
      <c r="C291" s="25">
        <v>2E-8</v>
      </c>
      <c r="D291">
        <v>5</v>
      </c>
      <c r="E291">
        <v>70.21600341796875</v>
      </c>
      <c r="F291">
        <v>21.284999847412109</v>
      </c>
      <c r="G291">
        <v>0.13300000131130221</v>
      </c>
      <c r="H291">
        <v>11.29899978637695</v>
      </c>
      <c r="I291">
        <v>0.153999999165535</v>
      </c>
      <c r="J291">
        <v>-9.9999997764825821E-3</v>
      </c>
      <c r="K291">
        <v>4.0000001899898052E-3</v>
      </c>
      <c r="L291">
        <v>4.1999999433755868E-2</v>
      </c>
      <c r="M291">
        <v>103.1230010986328</v>
      </c>
      <c r="O291">
        <v>2.9676001071929932</v>
      </c>
      <c r="P291">
        <v>1.0602999925613401</v>
      </c>
      <c r="Q291">
        <v>7.1999998763203621E-3</v>
      </c>
      <c r="R291">
        <v>0.92589998245239258</v>
      </c>
      <c r="S291">
        <v>7.0000002160668373E-3</v>
      </c>
      <c r="T291">
        <v>-3.9999998989515012E-4</v>
      </c>
      <c r="U291">
        <v>9.9999997473787516E-5</v>
      </c>
      <c r="V291">
        <v>1.0000000474974511E-3</v>
      </c>
      <c r="W291">
        <v>8</v>
      </c>
      <c r="Y291">
        <v>4.9687000823541894</v>
      </c>
      <c r="Z291" s="22">
        <v>0.94009998254477978</v>
      </c>
      <c r="AA291">
        <v>0.76587597170574406</v>
      </c>
      <c r="AB291">
        <v>98.489522353361934</v>
      </c>
      <c r="AC291">
        <v>0.74460167493231566</v>
      </c>
    </row>
    <row r="292" spans="1:29" ht="16" x14ac:dyDescent="0.2">
      <c r="A292" t="s">
        <v>1719</v>
      </c>
      <c r="B292">
        <v>15</v>
      </c>
      <c r="C292" s="25">
        <v>2E-8</v>
      </c>
      <c r="D292">
        <v>5</v>
      </c>
      <c r="E292">
        <v>69.985000610351562</v>
      </c>
      <c r="F292">
        <v>21.072999954223629</v>
      </c>
      <c r="G292">
        <v>0.12999999523162839</v>
      </c>
      <c r="H292">
        <v>11.432999610900881</v>
      </c>
      <c r="I292">
        <v>6.8999998271465302E-2</v>
      </c>
      <c r="J292">
        <v>-7.0000002160668373E-3</v>
      </c>
      <c r="K292">
        <v>2.400000020861626E-2</v>
      </c>
      <c r="L292">
        <v>5.2000001072883613E-2</v>
      </c>
      <c r="M292">
        <v>102.7590026855469</v>
      </c>
      <c r="O292">
        <v>2.970099925994873</v>
      </c>
      <c r="P292">
        <v>1.054100036621094</v>
      </c>
      <c r="Q292">
        <v>7.0000002160668373E-3</v>
      </c>
      <c r="R292">
        <v>0.94090002775192261</v>
      </c>
      <c r="S292">
        <v>3.199999919161201E-3</v>
      </c>
      <c r="T292">
        <v>-3.0000001424923539E-4</v>
      </c>
      <c r="U292">
        <v>3.9999998989515012E-4</v>
      </c>
      <c r="V292">
        <v>1.300000003539026E-3</v>
      </c>
      <c r="W292">
        <v>8</v>
      </c>
      <c r="Y292">
        <v>4.9766999904823024</v>
      </c>
      <c r="Z292" s="22">
        <v>0.95110002788715065</v>
      </c>
      <c r="AA292">
        <v>0.73598990756179405</v>
      </c>
      <c r="AB292">
        <v>98.927557582151778</v>
      </c>
      <c r="AC292">
        <v>0.33645251028642442</v>
      </c>
    </row>
    <row r="293" spans="1:29" ht="16" x14ac:dyDescent="0.2">
      <c r="A293" t="s">
        <v>1719</v>
      </c>
      <c r="B293">
        <v>15</v>
      </c>
      <c r="C293" s="25">
        <v>2E-8</v>
      </c>
      <c r="D293">
        <v>5</v>
      </c>
      <c r="E293">
        <v>68.83599853515625</v>
      </c>
      <c r="F293">
        <v>20.556999206542969</v>
      </c>
      <c r="G293">
        <v>0.12300000339746479</v>
      </c>
      <c r="H293">
        <v>10.27299976348877</v>
      </c>
      <c r="I293">
        <v>7.1000002324581146E-2</v>
      </c>
      <c r="J293">
        <v>7.0000002160668373E-3</v>
      </c>
      <c r="K293">
        <v>-3.0000000260770321E-3</v>
      </c>
      <c r="L293">
        <v>2.0999999716877941E-2</v>
      </c>
      <c r="M293">
        <v>99.885002136230469</v>
      </c>
      <c r="O293">
        <v>2.9904999732971191</v>
      </c>
      <c r="P293">
        <v>1.052600026130676</v>
      </c>
      <c r="Q293">
        <v>6.8000000901520252E-3</v>
      </c>
      <c r="R293">
        <v>0.86529999971389771</v>
      </c>
      <c r="S293">
        <v>3.299999982118607E-3</v>
      </c>
      <c r="T293">
        <v>1.9999999494757501E-4</v>
      </c>
      <c r="U293">
        <v>-9.9999997473787516E-5</v>
      </c>
      <c r="V293">
        <v>5.0000002374872565E-4</v>
      </c>
      <c r="W293">
        <v>8</v>
      </c>
      <c r="Y293">
        <v>4.9190999992351863</v>
      </c>
      <c r="Z293" s="22">
        <v>0.87539999978616834</v>
      </c>
      <c r="AA293">
        <v>0.77678776465764721</v>
      </c>
      <c r="AB293">
        <v>98.846241709534183</v>
      </c>
      <c r="AC293">
        <v>0.37697052580816648</v>
      </c>
    </row>
    <row r="294" spans="1:29" ht="16" x14ac:dyDescent="0.2">
      <c r="A294" t="s">
        <v>1719</v>
      </c>
      <c r="B294">
        <v>15</v>
      </c>
      <c r="C294" s="25">
        <v>2E-8</v>
      </c>
      <c r="D294">
        <v>5</v>
      </c>
      <c r="E294">
        <v>69.903999328613281</v>
      </c>
      <c r="F294">
        <v>20.88899993896484</v>
      </c>
      <c r="G294">
        <v>0.10199999809265139</v>
      </c>
      <c r="H294">
        <v>11.2189998626709</v>
      </c>
      <c r="I294">
        <v>1.9999999552965161E-2</v>
      </c>
      <c r="J294">
        <v>0.1120000034570694</v>
      </c>
      <c r="K294">
        <v>-1.499999966472387E-2</v>
      </c>
      <c r="L294">
        <v>3.4000001847743988E-2</v>
      </c>
      <c r="M294">
        <v>102.26499938964839</v>
      </c>
      <c r="O294">
        <v>2.97760009765625</v>
      </c>
      <c r="P294">
        <v>1.048799991607666</v>
      </c>
      <c r="Q294">
        <v>5.4999999701976776E-3</v>
      </c>
      <c r="R294">
        <v>0.92659997940063477</v>
      </c>
      <c r="S294">
        <v>8.9999998454004526E-4</v>
      </c>
      <c r="T294">
        <v>4.0000001899898052E-3</v>
      </c>
      <c r="U294">
        <v>-3.0000001424923539E-4</v>
      </c>
      <c r="V294">
        <v>7.9999997979030013E-4</v>
      </c>
      <c r="W294">
        <v>8</v>
      </c>
      <c r="Y294">
        <v>4.9639000687748194</v>
      </c>
      <c r="Z294" s="22">
        <v>0.93299997935537249</v>
      </c>
      <c r="AA294">
        <v>0.58949625850985898</v>
      </c>
      <c r="AB294">
        <v>99.314040718504671</v>
      </c>
      <c r="AC294">
        <v>9.6463022985474489E-2</v>
      </c>
    </row>
    <row r="295" spans="1:29" ht="16" x14ac:dyDescent="0.2">
      <c r="A295" t="s">
        <v>1719</v>
      </c>
      <c r="B295">
        <v>15</v>
      </c>
      <c r="C295" s="25">
        <v>2E-8</v>
      </c>
      <c r="D295">
        <v>5</v>
      </c>
      <c r="E295">
        <v>70.03399658203125</v>
      </c>
      <c r="F295">
        <v>21.09799957275391</v>
      </c>
      <c r="G295">
        <v>0.14300000667572019</v>
      </c>
      <c r="H295">
        <v>11.17399978637695</v>
      </c>
      <c r="I295">
        <v>6.1000000685453408E-2</v>
      </c>
      <c r="J295">
        <v>0.13300000131130221</v>
      </c>
      <c r="K295">
        <v>8.0000003799796104E-3</v>
      </c>
      <c r="L295">
        <v>-3.0000000260770321E-3</v>
      </c>
      <c r="M295">
        <v>102.6480026245117</v>
      </c>
      <c r="O295">
        <v>2.9727001190185551</v>
      </c>
      <c r="P295">
        <v>1.055600047111511</v>
      </c>
      <c r="Q295">
        <v>7.799999788403511E-3</v>
      </c>
      <c r="R295">
        <v>0.91960000991821289</v>
      </c>
      <c r="S295">
        <v>2.79999990016222E-3</v>
      </c>
      <c r="T295">
        <v>4.6999999321997166E-3</v>
      </c>
      <c r="U295">
        <v>9.9999997473787516E-5</v>
      </c>
      <c r="V295">
        <v>-9.9999997473787516E-5</v>
      </c>
      <c r="W295">
        <v>8</v>
      </c>
      <c r="Y295">
        <v>4.9632001756690443</v>
      </c>
      <c r="Z295" s="22">
        <v>0.93020000960677862</v>
      </c>
      <c r="AA295">
        <v>0.83852931711974366</v>
      </c>
      <c r="AB295">
        <v>98.860460161353188</v>
      </c>
      <c r="AC295">
        <v>0.30101052152707003</v>
      </c>
    </row>
    <row r="296" spans="1:29" ht="16" x14ac:dyDescent="0.2">
      <c r="A296" t="s">
        <v>1719</v>
      </c>
      <c r="B296">
        <v>15</v>
      </c>
      <c r="C296" s="25">
        <v>2E-8</v>
      </c>
      <c r="D296">
        <v>5</v>
      </c>
      <c r="E296">
        <v>69.226997375488281</v>
      </c>
      <c r="F296">
        <v>20.5890007019043</v>
      </c>
      <c r="G296">
        <v>0.1089999973773956</v>
      </c>
      <c r="H296">
        <v>11.3439998626709</v>
      </c>
      <c r="I296">
        <v>1.7999999225139621E-2</v>
      </c>
      <c r="J296">
        <v>8.9000001549720764E-2</v>
      </c>
      <c r="K296">
        <v>8.999999612569809E-3</v>
      </c>
      <c r="L296">
        <v>3.5000000149011612E-2</v>
      </c>
      <c r="M296">
        <v>101.4199981689453</v>
      </c>
      <c r="O296">
        <v>2.9769001007080078</v>
      </c>
      <c r="P296">
        <v>1.0434999465942381</v>
      </c>
      <c r="Q296">
        <v>6.0000000521540642E-3</v>
      </c>
      <c r="R296">
        <v>0.94590002298355103</v>
      </c>
      <c r="S296">
        <v>7.9999997979030013E-4</v>
      </c>
      <c r="T296">
        <v>3.199999919161201E-3</v>
      </c>
      <c r="U296">
        <v>9.9999997473787516E-5</v>
      </c>
      <c r="V296">
        <v>8.9999998454004526E-4</v>
      </c>
      <c r="W296">
        <v>8</v>
      </c>
      <c r="Y296">
        <v>4.9773000702189165</v>
      </c>
      <c r="Z296" s="22">
        <v>0.95270002301549539</v>
      </c>
      <c r="AA296">
        <v>0.62978901093786122</v>
      </c>
      <c r="AB296">
        <v>99.286239123788306</v>
      </c>
      <c r="AC296">
        <v>8.3971865273827995E-2</v>
      </c>
    </row>
    <row r="297" spans="1:29" ht="16" x14ac:dyDescent="0.2">
      <c r="A297" t="s">
        <v>1719</v>
      </c>
      <c r="B297">
        <v>15</v>
      </c>
      <c r="C297" s="25">
        <v>2E-8</v>
      </c>
      <c r="D297">
        <v>5</v>
      </c>
      <c r="E297">
        <v>68.411003112792969</v>
      </c>
      <c r="F297">
        <v>20.48600006103516</v>
      </c>
      <c r="G297">
        <v>7.1999996900558472E-2</v>
      </c>
      <c r="H297">
        <v>10.47399997711182</v>
      </c>
      <c r="I297">
        <v>2.8000000864267349E-2</v>
      </c>
      <c r="J297">
        <v>8.2999996840953827E-2</v>
      </c>
      <c r="K297">
        <v>-1.9999999552965161E-2</v>
      </c>
      <c r="L297">
        <v>1.200000010430813E-2</v>
      </c>
      <c r="M297">
        <v>99.546012878417969</v>
      </c>
      <c r="O297">
        <v>2.9851000308990479</v>
      </c>
      <c r="P297">
        <v>1.053599953651428</v>
      </c>
      <c r="Q297">
        <v>4.0000001899898052E-3</v>
      </c>
      <c r="R297">
        <v>0.88620001077651978</v>
      </c>
      <c r="S297">
        <v>1.300000003539026E-3</v>
      </c>
      <c r="T297">
        <v>3.0000000260770321E-3</v>
      </c>
      <c r="U297">
        <v>-3.0000001424923539E-4</v>
      </c>
      <c r="V297">
        <v>3.0000001424923539E-4</v>
      </c>
      <c r="W297">
        <v>8</v>
      </c>
      <c r="Y297">
        <v>4.9331999955466017</v>
      </c>
      <c r="Z297" s="22">
        <v>0.89150001097004861</v>
      </c>
      <c r="AA297">
        <v>0.44868201242503314</v>
      </c>
      <c r="AB297">
        <v>99.405496340066009</v>
      </c>
      <c r="AC297">
        <v>0.14582164750895349</v>
      </c>
    </row>
    <row r="298" spans="1:29" ht="16" x14ac:dyDescent="0.2">
      <c r="A298" t="s">
        <v>1719</v>
      </c>
      <c r="B298">
        <v>15</v>
      </c>
      <c r="C298" s="25">
        <v>2E-8</v>
      </c>
      <c r="D298">
        <v>5</v>
      </c>
      <c r="E298">
        <v>69.56500244140625</v>
      </c>
      <c r="F298">
        <v>21.04899978637695</v>
      </c>
      <c r="G298">
        <v>0.12800000607967379</v>
      </c>
      <c r="H298">
        <v>11.064999580383301</v>
      </c>
      <c r="I298">
        <v>5.4000001400709152E-2</v>
      </c>
      <c r="J298">
        <v>7.8000001609325409E-2</v>
      </c>
      <c r="K298">
        <v>5.9000000357627869E-2</v>
      </c>
      <c r="L298">
        <v>2.8000000864267349E-2</v>
      </c>
      <c r="M298">
        <v>102.0260009765625</v>
      </c>
      <c r="O298">
        <v>2.970999956130981</v>
      </c>
      <c r="P298">
        <v>1.0595999956130979</v>
      </c>
      <c r="Q298">
        <v>7.0000002160668373E-3</v>
      </c>
      <c r="R298">
        <v>0.91629999876022339</v>
      </c>
      <c r="S298">
        <v>2.499999944120646E-3</v>
      </c>
      <c r="T298">
        <v>2.79999990016222E-3</v>
      </c>
      <c r="U298">
        <v>1.0000000474974511E-3</v>
      </c>
      <c r="V298">
        <v>6.99999975040555E-4</v>
      </c>
      <c r="W298">
        <v>8</v>
      </c>
      <c r="Y298">
        <v>4.9608999505871898</v>
      </c>
      <c r="Z298" s="22">
        <v>0.92579999892041087</v>
      </c>
      <c r="AA298">
        <v>0.75610285420497314</v>
      </c>
      <c r="AB298">
        <v>98.973860426521327</v>
      </c>
      <c r="AC298">
        <v>0.27003671927370199</v>
      </c>
    </row>
    <row r="299" spans="1:29" ht="16" x14ac:dyDescent="0.2">
      <c r="A299" t="s">
        <v>1719</v>
      </c>
      <c r="B299">
        <v>15</v>
      </c>
      <c r="C299" s="25">
        <v>2E-8</v>
      </c>
      <c r="D299">
        <v>5</v>
      </c>
      <c r="E299">
        <v>69.877998352050781</v>
      </c>
      <c r="F299">
        <v>21.066999435424801</v>
      </c>
      <c r="G299">
        <v>0.125</v>
      </c>
      <c r="H299">
        <v>10.60799980163574</v>
      </c>
      <c r="I299">
        <v>0.1049999967217445</v>
      </c>
      <c r="J299">
        <v>-2.000000094994903E-3</v>
      </c>
      <c r="K299">
        <v>-3.7999998778104782E-2</v>
      </c>
      <c r="L299">
        <v>1.7000000923871991E-2</v>
      </c>
      <c r="M299">
        <v>101.75998687744141</v>
      </c>
      <c r="O299">
        <v>2.9818999767303471</v>
      </c>
      <c r="P299">
        <v>1.0595999956130979</v>
      </c>
      <c r="Q299">
        <v>6.8000000901520252E-3</v>
      </c>
      <c r="R299">
        <v>0.87779998779296875</v>
      </c>
      <c r="S299">
        <v>4.8000002279877663E-3</v>
      </c>
      <c r="T299">
        <v>-9.9999997473787516E-5</v>
      </c>
      <c r="U299">
        <v>-6.0000002849847078E-4</v>
      </c>
      <c r="V299">
        <v>3.9999998989515012E-4</v>
      </c>
      <c r="W299">
        <v>8</v>
      </c>
      <c r="Y299">
        <v>4.9305999604184763</v>
      </c>
      <c r="Z299" s="22">
        <v>0.88939998811110854</v>
      </c>
      <c r="AA299">
        <v>0.76456039813917032</v>
      </c>
      <c r="AB299">
        <v>98.695749890577844</v>
      </c>
      <c r="AC299">
        <v>0.53968971128298748</v>
      </c>
    </row>
    <row r="300" spans="1:29" ht="16" x14ac:dyDescent="0.2">
      <c r="A300" t="s">
        <v>1719</v>
      </c>
      <c r="B300">
        <v>15</v>
      </c>
      <c r="C300" s="25">
        <v>2E-8</v>
      </c>
      <c r="D300">
        <v>5</v>
      </c>
      <c r="E300">
        <v>69.429000854492188</v>
      </c>
      <c r="F300">
        <v>21.183000564575199</v>
      </c>
      <c r="G300">
        <v>0.13699999451637271</v>
      </c>
      <c r="H300">
        <v>11.217000007629389</v>
      </c>
      <c r="I300">
        <v>0.21600000560283661</v>
      </c>
      <c r="J300">
        <v>3.0999999493360519E-2</v>
      </c>
      <c r="K300">
        <v>-2.400000020861626E-2</v>
      </c>
      <c r="L300">
        <v>3.5999998450279243E-2</v>
      </c>
      <c r="M300">
        <v>102.22499847412109</v>
      </c>
      <c r="O300">
        <v>2.9616000652313228</v>
      </c>
      <c r="P300">
        <v>1.065099954605103</v>
      </c>
      <c r="Q300">
        <v>7.4999998323619366E-3</v>
      </c>
      <c r="R300">
        <v>0.92779999971389771</v>
      </c>
      <c r="S300">
        <v>9.8999999463558197E-3</v>
      </c>
      <c r="T300">
        <v>1.099999994039536E-3</v>
      </c>
      <c r="U300">
        <v>-3.9999998989515012E-4</v>
      </c>
      <c r="V300">
        <v>8.9999998454004526E-4</v>
      </c>
      <c r="W300">
        <v>8</v>
      </c>
      <c r="Y300">
        <v>4.9735000193177257</v>
      </c>
      <c r="Z300" s="22">
        <v>0.94519999949261546</v>
      </c>
      <c r="AA300">
        <v>0.79348284346042597</v>
      </c>
      <c r="AB300">
        <v>98.15911978543609</v>
      </c>
      <c r="AC300">
        <v>1.0473973711034863</v>
      </c>
    </row>
    <row r="302" spans="1:29" x14ac:dyDescent="0.2">
      <c r="A302" t="s">
        <v>1723</v>
      </c>
    </row>
    <row r="303" spans="1:29" x14ac:dyDescent="0.2">
      <c r="A303" t="s">
        <v>1720</v>
      </c>
      <c r="B303">
        <v>15</v>
      </c>
      <c r="C303" s="25">
        <v>2E-8</v>
      </c>
      <c r="D303">
        <v>5</v>
      </c>
      <c r="E303">
        <v>66.652999877929688</v>
      </c>
      <c r="F303">
        <v>19.705999374389648</v>
      </c>
      <c r="G303">
        <v>9.5670003890991211</v>
      </c>
      <c r="H303">
        <v>4.7899999618530273</v>
      </c>
      <c r="I303">
        <v>0.24699999392032623</v>
      </c>
      <c r="J303">
        <v>1.4000000432133675E-2</v>
      </c>
      <c r="K303">
        <v>0.75700002908706665</v>
      </c>
      <c r="L303">
        <v>0.10599999874830246</v>
      </c>
      <c r="M303">
        <v>101.83999633789062</v>
      </c>
      <c r="O303">
        <v>2.970099925994873</v>
      </c>
      <c r="P303">
        <v>1.0349999666213989</v>
      </c>
      <c r="Q303">
        <v>0.5439000129699707</v>
      </c>
      <c r="R303">
        <v>0.4138999879360199</v>
      </c>
      <c r="S303">
        <v>1.1800000444054604E-2</v>
      </c>
      <c r="T303">
        <v>5.0000002374872565E-4</v>
      </c>
      <c r="U303">
        <v>1.3199999928474426E-2</v>
      </c>
      <c r="V303">
        <v>2.7000000700354576E-3</v>
      </c>
      <c r="W303">
        <v>8</v>
      </c>
      <c r="Y303">
        <f>SUM(O303:V303)</f>
        <v>4.9910998939885758</v>
      </c>
      <c r="Z303">
        <f>SUM(Q303:S303)</f>
        <v>0.9696000013500452</v>
      </c>
      <c r="AA303">
        <f>100*Q303/$Z303</f>
        <v>56.095298289259368</v>
      </c>
      <c r="AB303">
        <f t="shared" ref="AB303:AC303" si="16">100*R303/$Z303</f>
        <v>42.687704966967466</v>
      </c>
      <c r="AC303">
        <f t="shared" si="16"/>
        <v>1.2169967437731639</v>
      </c>
    </row>
    <row r="304" spans="1:29" x14ac:dyDescent="0.2">
      <c r="A304" t="s">
        <v>1720</v>
      </c>
      <c r="B304">
        <v>15</v>
      </c>
      <c r="C304" s="25">
        <v>2E-8</v>
      </c>
      <c r="D304">
        <v>5</v>
      </c>
      <c r="E304">
        <v>64.813003540039062</v>
      </c>
      <c r="F304">
        <v>19.434000015258789</v>
      </c>
      <c r="G304">
        <v>13.083999633789062</v>
      </c>
      <c r="H304">
        <v>2.2430000305175781</v>
      </c>
      <c r="I304">
        <v>7.2999998927116394E-2</v>
      </c>
      <c r="J304">
        <v>9.9999997764825821E-3</v>
      </c>
      <c r="K304">
        <v>1.1710000038146973</v>
      </c>
      <c r="L304">
        <v>0.16899999976158142</v>
      </c>
      <c r="M304">
        <v>100.99700164794922</v>
      </c>
      <c r="O304">
        <v>2.9602999687194824</v>
      </c>
      <c r="P304">
        <v>1.0463000535964966</v>
      </c>
      <c r="Q304">
        <v>0.76239997148513794</v>
      </c>
      <c r="R304">
        <v>0.19859999418258667</v>
      </c>
      <c r="S304">
        <v>3.599999938160181E-3</v>
      </c>
      <c r="T304">
        <v>3.9999998989515007E-4</v>
      </c>
      <c r="U304">
        <v>2.0999999716877937E-2</v>
      </c>
      <c r="V304">
        <v>4.4999998062849045E-3</v>
      </c>
      <c r="W304">
        <v>8</v>
      </c>
      <c r="Y304">
        <f t="shared" ref="Y304:Y320" si="17">SUM(O304:V304)</f>
        <v>4.9970999874349218</v>
      </c>
      <c r="Z304">
        <f t="shared" ref="Z304:Z320" si="18">SUM(Q304:S304)</f>
        <v>0.96459996560588479</v>
      </c>
      <c r="AA304">
        <f t="shared" ref="AA304:AA320" si="19">100*Q304/$Z304</f>
        <v>79.037943050957821</v>
      </c>
      <c r="AB304">
        <f t="shared" ref="AB304:AB320" si="20">100*R304/$Z304</f>
        <v>20.588845248179332</v>
      </c>
      <c r="AC304">
        <f t="shared" ref="AC304:AC320" si="21">100*S304/$Z304</f>
        <v>0.37321170086284922</v>
      </c>
    </row>
    <row r="305" spans="1:29" x14ac:dyDescent="0.2">
      <c r="A305" t="s">
        <v>1720</v>
      </c>
      <c r="B305">
        <v>15</v>
      </c>
      <c r="C305" s="25">
        <v>2E-8</v>
      </c>
      <c r="D305">
        <v>5</v>
      </c>
      <c r="E305">
        <v>63.930999755859375</v>
      </c>
      <c r="F305">
        <v>19.134000778198242</v>
      </c>
      <c r="G305">
        <v>14.75100040435791</v>
      </c>
      <c r="H305">
        <v>1.062999963760376</v>
      </c>
      <c r="I305">
        <v>-2.0000000949949026E-3</v>
      </c>
      <c r="J305">
        <v>1.7000000923871994E-2</v>
      </c>
      <c r="K305">
        <v>1.190000057220459</v>
      </c>
      <c r="L305">
        <v>0.21600000560283661</v>
      </c>
      <c r="M305">
        <v>100.30000305175781</v>
      </c>
      <c r="O305">
        <v>2.9609000682830811</v>
      </c>
      <c r="P305">
        <v>1.0444999933242798</v>
      </c>
      <c r="Q305">
        <v>0.87159997224807739</v>
      </c>
      <c r="R305">
        <v>9.5399998128414154E-2</v>
      </c>
      <c r="S305">
        <v>-9.9999997473787516E-5</v>
      </c>
      <c r="T305">
        <v>6.99999975040555E-4</v>
      </c>
      <c r="U305">
        <v>2.1600000560283661E-2</v>
      </c>
      <c r="V305">
        <v>5.7999999262392521E-3</v>
      </c>
      <c r="W305">
        <v>8</v>
      </c>
      <c r="Y305">
        <f t="shared" si="17"/>
        <v>5.0004000324479421</v>
      </c>
      <c r="Z305">
        <f t="shared" si="18"/>
        <v>0.96689997037901776</v>
      </c>
      <c r="AA305">
        <f t="shared" si="19"/>
        <v>90.143758294502433</v>
      </c>
      <c r="AB305">
        <f t="shared" si="20"/>
        <v>9.8665840367145776</v>
      </c>
      <c r="AC305">
        <f t="shared" si="21"/>
        <v>-1.0342331217011853E-2</v>
      </c>
    </row>
    <row r="306" spans="1:29" x14ac:dyDescent="0.2">
      <c r="A306" t="s">
        <v>1720</v>
      </c>
      <c r="B306">
        <v>15</v>
      </c>
      <c r="C306" s="25">
        <v>2E-8</v>
      </c>
      <c r="D306">
        <v>5</v>
      </c>
      <c r="E306">
        <v>64.069000244140625</v>
      </c>
      <c r="F306">
        <v>19.363000869750977</v>
      </c>
      <c r="G306">
        <v>13.946000099182129</v>
      </c>
      <c r="H306">
        <v>1.531000018119812</v>
      </c>
      <c r="I306">
        <v>2.3000000044703484E-2</v>
      </c>
      <c r="J306">
        <v>2.7000000700354576E-2</v>
      </c>
      <c r="K306">
        <v>1.2100000381469727</v>
      </c>
      <c r="L306">
        <v>0.23499999940395355</v>
      </c>
      <c r="M306">
        <v>100.40399932861328</v>
      </c>
      <c r="O306">
        <v>2.9556999206542969</v>
      </c>
      <c r="P306">
        <v>1.052899956703186</v>
      </c>
      <c r="Q306">
        <v>0.82080000638961792</v>
      </c>
      <c r="R306">
        <v>0.13699999451637268</v>
      </c>
      <c r="S306">
        <v>1.0999999940395355E-3</v>
      </c>
      <c r="T306">
        <v>1.0999999940395355E-3</v>
      </c>
      <c r="U306">
        <v>2.1900000050663948E-2</v>
      </c>
      <c r="V306">
        <v>6.3000000081956387E-3</v>
      </c>
      <c r="W306">
        <v>8</v>
      </c>
      <c r="Y306">
        <f t="shared" si="17"/>
        <v>4.9967998783104122</v>
      </c>
      <c r="Z306">
        <f t="shared" si="18"/>
        <v>0.95890000090003014</v>
      </c>
      <c r="AA306">
        <f t="shared" si="19"/>
        <v>85.598081720639215</v>
      </c>
      <c r="AB306">
        <f t="shared" si="20"/>
        <v>14.28720350274101</v>
      </c>
      <c r="AC306">
        <f t="shared" si="21"/>
        <v>0.11471477661977975</v>
      </c>
    </row>
    <row r="307" spans="1:29" x14ac:dyDescent="0.2">
      <c r="A307" t="s">
        <v>1720</v>
      </c>
      <c r="B307">
        <v>15</v>
      </c>
      <c r="C307" s="25">
        <v>2E-8</v>
      </c>
      <c r="D307">
        <v>5</v>
      </c>
      <c r="E307">
        <v>64.275001525878906</v>
      </c>
      <c r="F307">
        <v>19.291000366210938</v>
      </c>
      <c r="G307">
        <v>13.98900032043457</v>
      </c>
      <c r="H307">
        <v>1.5279999971389771</v>
      </c>
      <c r="I307">
        <v>3.9999999105930328E-2</v>
      </c>
      <c r="J307">
        <v>9.9999997764825821E-3</v>
      </c>
      <c r="K307">
        <v>1.1059999465942383</v>
      </c>
      <c r="L307">
        <v>0.24300000071525574</v>
      </c>
      <c r="M307">
        <v>100.48198699951172</v>
      </c>
      <c r="O307">
        <v>2.9605000019073486</v>
      </c>
      <c r="P307">
        <v>1.0472999811172485</v>
      </c>
      <c r="Q307">
        <v>0.82200002670288086</v>
      </c>
      <c r="R307">
        <v>0.13650000095367432</v>
      </c>
      <c r="S307">
        <v>2.0000000949949026E-3</v>
      </c>
      <c r="T307">
        <v>3.9999998989515007E-4</v>
      </c>
      <c r="U307">
        <v>1.9999999552965164E-2</v>
      </c>
      <c r="V307">
        <v>6.5000001341104507E-3</v>
      </c>
      <c r="W307">
        <v>8</v>
      </c>
      <c r="Y307">
        <f t="shared" si="17"/>
        <v>4.995200010453118</v>
      </c>
      <c r="Z307">
        <f t="shared" si="18"/>
        <v>0.96050002775155008</v>
      </c>
      <c r="AA307">
        <f t="shared" si="19"/>
        <v>85.580427168452445</v>
      </c>
      <c r="AB307">
        <f t="shared" si="20"/>
        <v>14.211347944800101</v>
      </c>
      <c r="AC307">
        <f t="shared" si="21"/>
        <v>0.20822488674745121</v>
      </c>
    </row>
    <row r="308" spans="1:29" x14ac:dyDescent="0.2">
      <c r="A308" t="s">
        <v>1720</v>
      </c>
      <c r="B308">
        <v>15</v>
      </c>
      <c r="C308" s="25">
        <v>2E-8</v>
      </c>
      <c r="D308">
        <v>5</v>
      </c>
      <c r="E308">
        <v>64.614997863769531</v>
      </c>
      <c r="F308">
        <v>19.285999298095703</v>
      </c>
      <c r="G308">
        <v>13.567000389099121</v>
      </c>
      <c r="H308">
        <v>1.6460000276565552</v>
      </c>
      <c r="I308">
        <v>4.1000001132488251E-2</v>
      </c>
      <c r="J308">
        <v>-4.999999888241291E-3</v>
      </c>
      <c r="K308">
        <v>1.2120000123977661</v>
      </c>
      <c r="L308">
        <v>0.22100000083446503</v>
      </c>
      <c r="M308">
        <v>100.58300018310547</v>
      </c>
      <c r="O308">
        <v>2.9670000076293945</v>
      </c>
      <c r="P308">
        <v>1.0439000129699707</v>
      </c>
      <c r="Q308">
        <v>0.79479998350143433</v>
      </c>
      <c r="R308">
        <v>0.14650000631809235</v>
      </c>
      <c r="S308">
        <v>2.0000000949949026E-3</v>
      </c>
      <c r="T308">
        <v>-1.9999999494757503E-4</v>
      </c>
      <c r="U308">
        <v>2.1800000220537186E-2</v>
      </c>
      <c r="V308">
        <v>5.9000002220273018E-3</v>
      </c>
      <c r="W308">
        <v>8</v>
      </c>
      <c r="Y308">
        <f t="shared" si="17"/>
        <v>4.9817000109615037</v>
      </c>
      <c r="Z308">
        <f t="shared" si="18"/>
        <v>0.94329998991452157</v>
      </c>
      <c r="AA308">
        <f t="shared" si="19"/>
        <v>84.257393406042141</v>
      </c>
      <c r="AB308">
        <f t="shared" si="20"/>
        <v>15.530584955414623</v>
      </c>
      <c r="AC308">
        <f t="shared" si="21"/>
        <v>0.21202163854323114</v>
      </c>
    </row>
    <row r="309" spans="1:29" x14ac:dyDescent="0.2">
      <c r="A309" t="s">
        <v>1720</v>
      </c>
      <c r="B309">
        <v>15</v>
      </c>
      <c r="C309" s="25">
        <v>2E-8</v>
      </c>
      <c r="D309">
        <v>5</v>
      </c>
      <c r="E309">
        <v>64.21600341796875</v>
      </c>
      <c r="F309">
        <v>19.464000701904297</v>
      </c>
      <c r="G309">
        <v>13.645000457763672</v>
      </c>
      <c r="H309">
        <v>1.7730000019073486</v>
      </c>
      <c r="I309">
        <v>4.1999999433755875E-2</v>
      </c>
      <c r="J309">
        <v>-4.0000001899898052E-3</v>
      </c>
      <c r="K309">
        <v>1.3609999418258667</v>
      </c>
      <c r="L309">
        <v>0.24500000476837158</v>
      </c>
      <c r="M309">
        <v>100.74201202392578</v>
      </c>
      <c r="O309">
        <v>2.9526998996734619</v>
      </c>
      <c r="P309">
        <v>1.054900050163269</v>
      </c>
      <c r="Q309">
        <v>0.8004000186920166</v>
      </c>
      <c r="R309">
        <v>0.15809999406337738</v>
      </c>
      <c r="S309">
        <v>2.099999925121665E-3</v>
      </c>
      <c r="T309">
        <v>-9.9999997473787516E-5</v>
      </c>
      <c r="U309">
        <v>2.4499999359250069E-2</v>
      </c>
      <c r="V309">
        <v>6.5000001341104507E-3</v>
      </c>
      <c r="W309">
        <v>8</v>
      </c>
      <c r="Y309">
        <f t="shared" si="17"/>
        <v>4.9990999620131333</v>
      </c>
      <c r="Z309">
        <f t="shared" si="18"/>
        <v>0.96060001268051565</v>
      </c>
      <c r="AA309">
        <f t="shared" si="19"/>
        <v>83.322924018971491</v>
      </c>
      <c r="AB309">
        <f t="shared" si="20"/>
        <v>16.458462625063444</v>
      </c>
      <c r="AC309">
        <f t="shared" si="21"/>
        <v>0.21861335596505976</v>
      </c>
    </row>
    <row r="310" spans="1:29" x14ac:dyDescent="0.2">
      <c r="A310" t="s">
        <v>1720</v>
      </c>
      <c r="B310">
        <v>15</v>
      </c>
      <c r="C310" s="25">
        <v>2E-8</v>
      </c>
      <c r="D310">
        <v>5</v>
      </c>
      <c r="E310">
        <v>64.050003051757812</v>
      </c>
      <c r="F310">
        <v>19.256000518798828</v>
      </c>
      <c r="G310">
        <v>14.201999664306641</v>
      </c>
      <c r="H310">
        <v>1.5</v>
      </c>
      <c r="I310">
        <v>1.4000000432133675E-2</v>
      </c>
      <c r="J310">
        <v>8.0000003799796104E-3</v>
      </c>
      <c r="K310">
        <v>1.2710000276565552</v>
      </c>
      <c r="L310">
        <v>0.17700000107288361</v>
      </c>
      <c r="M310">
        <v>100.47799682617188</v>
      </c>
      <c r="O310">
        <v>2.9570000171661377</v>
      </c>
      <c r="P310">
        <v>1.0478999614715576</v>
      </c>
      <c r="Q310">
        <v>0.83649998903274536</v>
      </c>
      <c r="R310">
        <v>0.13429999351501465</v>
      </c>
      <c r="S310">
        <v>6.99999975040555E-4</v>
      </c>
      <c r="T310">
        <v>3.0000001424923539E-4</v>
      </c>
      <c r="U310">
        <v>2.3000000044703484E-2</v>
      </c>
      <c r="V310">
        <v>4.6999999321997166E-3</v>
      </c>
      <c r="W310">
        <v>8</v>
      </c>
      <c r="Y310">
        <f t="shared" si="17"/>
        <v>5.0043999611516483</v>
      </c>
      <c r="Z310">
        <f t="shared" si="18"/>
        <v>0.97149998252280056</v>
      </c>
      <c r="AA310">
        <f t="shared" si="19"/>
        <v>86.103963364004812</v>
      </c>
      <c r="AB310">
        <f t="shared" si="20"/>
        <v>13.823983111792048</v>
      </c>
      <c r="AC310">
        <f t="shared" si="21"/>
        <v>7.2053524203138763E-2</v>
      </c>
    </row>
    <row r="311" spans="1:29" x14ac:dyDescent="0.2">
      <c r="A311" t="s">
        <v>1720</v>
      </c>
      <c r="B311">
        <v>15</v>
      </c>
      <c r="C311" s="25">
        <v>2E-8</v>
      </c>
      <c r="D311">
        <v>5</v>
      </c>
      <c r="E311">
        <v>64.390998840332031</v>
      </c>
      <c r="F311">
        <v>19.413000106811523</v>
      </c>
      <c r="G311">
        <v>13.345999717712402</v>
      </c>
      <c r="H311">
        <v>1.9149999618530273</v>
      </c>
      <c r="I311">
        <v>5.7000000029802322E-2</v>
      </c>
      <c r="J311">
        <v>8.0000003799796104E-3</v>
      </c>
      <c r="K311">
        <v>1.2350000143051147</v>
      </c>
      <c r="L311">
        <v>0.24400000274181366</v>
      </c>
      <c r="M311">
        <v>100.60900115966797</v>
      </c>
      <c r="O311">
        <v>2.9576001167297363</v>
      </c>
      <c r="P311">
        <v>1.0511000156402588</v>
      </c>
      <c r="Q311">
        <v>0.78210002183914185</v>
      </c>
      <c r="R311">
        <v>0.17059999704360962</v>
      </c>
      <c r="S311">
        <v>2.79999990016222E-3</v>
      </c>
      <c r="T311">
        <v>3.0000001424923539E-4</v>
      </c>
      <c r="U311">
        <v>2.2199999541044235E-2</v>
      </c>
      <c r="V311">
        <v>6.5000001341104507E-3</v>
      </c>
      <c r="W311">
        <v>8</v>
      </c>
      <c r="Y311">
        <f t="shared" si="17"/>
        <v>4.9932001508423127</v>
      </c>
      <c r="Z311">
        <f t="shared" si="18"/>
        <v>0.95550001878291368</v>
      </c>
      <c r="AA311">
        <f t="shared" si="19"/>
        <v>81.852433957600198</v>
      </c>
      <c r="AB311">
        <f t="shared" si="20"/>
        <v>17.854525765568756</v>
      </c>
      <c r="AC311">
        <f t="shared" si="21"/>
        <v>0.29304027683105366</v>
      </c>
    </row>
    <row r="312" spans="1:29" x14ac:dyDescent="0.2">
      <c r="A312" t="s">
        <v>1720</v>
      </c>
      <c r="B312">
        <v>15</v>
      </c>
      <c r="C312" s="25">
        <v>2E-8</v>
      </c>
      <c r="D312">
        <v>5</v>
      </c>
      <c r="E312">
        <v>64.30999755859375</v>
      </c>
      <c r="F312">
        <v>19.437000274658203</v>
      </c>
      <c r="G312">
        <v>13.901000022888184</v>
      </c>
      <c r="H312">
        <v>1.5800000429153442</v>
      </c>
      <c r="I312">
        <v>3.2000001519918442E-2</v>
      </c>
      <c r="J312">
        <v>1.9999999552965164E-2</v>
      </c>
      <c r="K312">
        <v>1.2979999780654907</v>
      </c>
      <c r="L312">
        <v>0.20999999344348907</v>
      </c>
      <c r="M312">
        <v>100.78798675537109</v>
      </c>
      <c r="O312">
        <v>2.9556000232696533</v>
      </c>
      <c r="P312">
        <v>1.0529999732971191</v>
      </c>
      <c r="Q312">
        <v>0.81510001420974731</v>
      </c>
      <c r="R312">
        <v>0.14079999923706055</v>
      </c>
      <c r="S312">
        <v>1.5999999595806003E-3</v>
      </c>
      <c r="T312">
        <v>7.9999997979030013E-4</v>
      </c>
      <c r="U312">
        <v>2.3399999365210533E-2</v>
      </c>
      <c r="V312">
        <v>5.59999980032444E-3</v>
      </c>
      <c r="W312">
        <v>8</v>
      </c>
      <c r="Y312">
        <f t="shared" si="17"/>
        <v>4.9959000091184862</v>
      </c>
      <c r="Z312">
        <f t="shared" si="18"/>
        <v>0.95750001340638846</v>
      </c>
      <c r="AA312">
        <f t="shared" si="19"/>
        <v>85.127937628946768</v>
      </c>
      <c r="AB312">
        <f t="shared" si="20"/>
        <v>14.704960549938006</v>
      </c>
      <c r="AC312">
        <f t="shared" si="21"/>
        <v>0.16710182111522517</v>
      </c>
    </row>
    <row r="313" spans="1:29" x14ac:dyDescent="0.2">
      <c r="A313" t="s">
        <v>1720</v>
      </c>
      <c r="B313">
        <v>15</v>
      </c>
      <c r="C313" s="25">
        <v>2E-8</v>
      </c>
      <c r="D313">
        <v>5</v>
      </c>
      <c r="E313">
        <v>65.13800048828125</v>
      </c>
      <c r="F313">
        <v>19.427999496459961</v>
      </c>
      <c r="G313">
        <v>13.885000228881836</v>
      </c>
      <c r="H313">
        <v>1.5360000133514404</v>
      </c>
      <c r="I313">
        <v>4.5000001788139343E-2</v>
      </c>
      <c r="J313">
        <v>1.2000000104308128E-2</v>
      </c>
      <c r="K313">
        <v>1.2100000381469727</v>
      </c>
      <c r="L313">
        <v>0.23499999940395355</v>
      </c>
      <c r="M313">
        <v>101.48899841308594</v>
      </c>
      <c r="O313">
        <v>2.966900110244751</v>
      </c>
      <c r="P313">
        <v>1.0429999828338623</v>
      </c>
      <c r="Q313">
        <v>0.80680000782012939</v>
      </c>
      <c r="R313">
        <v>0.13560000061988831</v>
      </c>
      <c r="S313">
        <v>2.199999988079071E-3</v>
      </c>
      <c r="T313">
        <v>5.0000002374872565E-4</v>
      </c>
      <c r="U313">
        <v>2.1600000560283661E-2</v>
      </c>
      <c r="V313">
        <v>6.2000001780688763E-3</v>
      </c>
      <c r="W313">
        <v>8</v>
      </c>
      <c r="Y313">
        <f t="shared" si="17"/>
        <v>4.9828001022688113</v>
      </c>
      <c r="Z313">
        <f t="shared" si="18"/>
        <v>0.94460000842809677</v>
      </c>
      <c r="AA313">
        <f t="shared" si="19"/>
        <v>85.411814590465696</v>
      </c>
      <c r="AB313">
        <f t="shared" si="20"/>
        <v>14.355282596867584</v>
      </c>
      <c r="AC313">
        <f t="shared" si="21"/>
        <v>0.23290281266671573</v>
      </c>
    </row>
    <row r="314" spans="1:29" x14ac:dyDescent="0.2">
      <c r="A314" t="s">
        <v>1720</v>
      </c>
      <c r="B314">
        <v>15</v>
      </c>
      <c r="C314" s="25">
        <v>2E-8</v>
      </c>
      <c r="D314">
        <v>5</v>
      </c>
      <c r="E314">
        <v>65.035003662109375</v>
      </c>
      <c r="F314">
        <v>19.545000076293945</v>
      </c>
      <c r="G314">
        <v>13.85099983215332</v>
      </c>
      <c r="H314">
        <v>1.562999963760376</v>
      </c>
      <c r="I314">
        <v>4.3000001460313797E-2</v>
      </c>
      <c r="J314">
        <v>4.0000001899898052E-3</v>
      </c>
      <c r="K314">
        <v>1.3400000333786011</v>
      </c>
      <c r="L314">
        <v>0.23600000143051147</v>
      </c>
      <c r="M314">
        <v>101.61699676513672</v>
      </c>
      <c r="O314">
        <v>2.961400032043457</v>
      </c>
      <c r="P314">
        <v>1.0490000247955322</v>
      </c>
      <c r="Q314">
        <v>0.80470001697540283</v>
      </c>
      <c r="R314">
        <v>0.1379999965429306</v>
      </c>
      <c r="S314">
        <v>2.099999925121665E-3</v>
      </c>
      <c r="T314">
        <v>9.9999997473787516E-5</v>
      </c>
      <c r="U314">
        <v>2.3900000378489494E-2</v>
      </c>
      <c r="V314">
        <v>6.2000001780688763E-3</v>
      </c>
      <c r="W314">
        <v>8</v>
      </c>
      <c r="Y314">
        <f t="shared" si="17"/>
        <v>4.9854000708364765</v>
      </c>
      <c r="Z314">
        <f t="shared" si="18"/>
        <v>0.9448000134434551</v>
      </c>
      <c r="AA314">
        <f t="shared" si="19"/>
        <v>85.171465445111679</v>
      </c>
      <c r="AB314">
        <f t="shared" si="20"/>
        <v>14.606265302640123</v>
      </c>
      <c r="AC314">
        <f t="shared" si="21"/>
        <v>0.22226925224820046</v>
      </c>
    </row>
    <row r="315" spans="1:29" x14ac:dyDescent="0.2">
      <c r="A315" t="s">
        <v>1720</v>
      </c>
      <c r="B315">
        <v>15</v>
      </c>
      <c r="C315" s="25">
        <v>2E-8</v>
      </c>
      <c r="D315">
        <v>5</v>
      </c>
      <c r="E315">
        <v>64.754999999999995</v>
      </c>
      <c r="F315">
        <v>19.3</v>
      </c>
      <c r="G315">
        <v>13.492000000000001</v>
      </c>
      <c r="H315">
        <v>1.8819999999999999</v>
      </c>
      <c r="I315">
        <v>4.9000000000000002E-2</v>
      </c>
      <c r="J315">
        <v>2.7E-2</v>
      </c>
      <c r="K315">
        <v>1.1539999999999999</v>
      </c>
      <c r="L315">
        <v>0.185</v>
      </c>
      <c r="M315">
        <v>100.84399999999999</v>
      </c>
      <c r="O315">
        <v>2.9653</v>
      </c>
      <c r="P315">
        <v>1.0417000000000001</v>
      </c>
      <c r="Q315">
        <v>0.78820000000000001</v>
      </c>
      <c r="R315">
        <v>0.1671</v>
      </c>
      <c r="S315">
        <v>2.3999999999999998E-3</v>
      </c>
      <c r="T315">
        <v>1E-3</v>
      </c>
      <c r="U315">
        <v>2.07E-2</v>
      </c>
      <c r="V315">
        <v>4.8999999999999998E-3</v>
      </c>
      <c r="W315">
        <v>8</v>
      </c>
      <c r="Y315">
        <f t="shared" si="17"/>
        <v>4.991299999999999</v>
      </c>
      <c r="Z315">
        <f t="shared" si="18"/>
        <v>0.9577</v>
      </c>
      <c r="AA315">
        <f t="shared" si="19"/>
        <v>82.301346977132724</v>
      </c>
      <c r="AB315">
        <f t="shared" si="20"/>
        <v>17.448052626083324</v>
      </c>
      <c r="AC315">
        <f t="shared" si="21"/>
        <v>0.25060039678396157</v>
      </c>
    </row>
    <row r="316" spans="1:29" x14ac:dyDescent="0.2">
      <c r="A316" t="s">
        <v>1720</v>
      </c>
      <c r="B316">
        <v>15</v>
      </c>
      <c r="C316" s="25">
        <v>2E-8</v>
      </c>
      <c r="D316">
        <v>5</v>
      </c>
      <c r="E316">
        <v>64.902000000000001</v>
      </c>
      <c r="F316">
        <v>19.271999999999998</v>
      </c>
      <c r="G316">
        <v>14.082000000000001</v>
      </c>
      <c r="H316">
        <v>1.5289999999999999</v>
      </c>
      <c r="I316">
        <v>1.7999999999999999E-2</v>
      </c>
      <c r="J316">
        <v>3.6999999999999998E-2</v>
      </c>
      <c r="K316">
        <v>1.198</v>
      </c>
      <c r="L316">
        <v>0.185</v>
      </c>
      <c r="M316">
        <v>101.223</v>
      </c>
      <c r="O316">
        <v>2.9674</v>
      </c>
      <c r="P316">
        <v>1.0386</v>
      </c>
      <c r="Q316">
        <v>0.82150000000000001</v>
      </c>
      <c r="R316">
        <v>0.13550000000000001</v>
      </c>
      <c r="S316">
        <v>8.9999999999999998E-4</v>
      </c>
      <c r="T316">
        <v>1.4E-3</v>
      </c>
      <c r="U316">
        <v>2.1499999999999998E-2</v>
      </c>
      <c r="V316">
        <v>4.8999999999999998E-3</v>
      </c>
      <c r="W316">
        <v>8</v>
      </c>
      <c r="Y316">
        <f t="shared" si="17"/>
        <v>4.9917000000000007</v>
      </c>
      <c r="Z316">
        <f t="shared" si="18"/>
        <v>0.95790000000000008</v>
      </c>
      <c r="AA316">
        <f t="shared" si="19"/>
        <v>85.760517799352755</v>
      </c>
      <c r="AB316">
        <f t="shared" si="20"/>
        <v>14.145526672930368</v>
      </c>
      <c r="AC316">
        <f t="shared" si="21"/>
        <v>9.3955527716880663E-2</v>
      </c>
    </row>
    <row r="317" spans="1:29" x14ac:dyDescent="0.2">
      <c r="A317" t="s">
        <v>1720</v>
      </c>
      <c r="B317">
        <v>15</v>
      </c>
      <c r="C317" s="25">
        <v>2E-8</v>
      </c>
      <c r="D317">
        <v>5</v>
      </c>
      <c r="E317">
        <v>64.944999999999993</v>
      </c>
      <c r="F317">
        <v>19.460999999999999</v>
      </c>
      <c r="G317">
        <v>13.951000000000001</v>
      </c>
      <c r="H317">
        <v>1.575</v>
      </c>
      <c r="I317">
        <v>3.7999999999999999E-2</v>
      </c>
      <c r="J317">
        <v>2.5999999999999999E-2</v>
      </c>
      <c r="K317">
        <v>1.204</v>
      </c>
      <c r="L317">
        <v>0.223</v>
      </c>
      <c r="M317">
        <v>101.423</v>
      </c>
      <c r="O317">
        <v>2.9622999999999999</v>
      </c>
      <c r="P317">
        <v>1.0463</v>
      </c>
      <c r="Q317">
        <v>0.81189999999999996</v>
      </c>
      <c r="R317">
        <v>0.13930000000000001</v>
      </c>
      <c r="S317">
        <v>1.9E-3</v>
      </c>
      <c r="T317">
        <v>1E-3</v>
      </c>
      <c r="U317">
        <v>2.1499999999999998E-2</v>
      </c>
      <c r="V317">
        <v>5.8999999999999999E-3</v>
      </c>
      <c r="W317">
        <v>8</v>
      </c>
      <c r="Y317">
        <f t="shared" si="17"/>
        <v>4.9900999999999991</v>
      </c>
      <c r="Z317">
        <f t="shared" si="18"/>
        <v>0.95309999999999995</v>
      </c>
      <c r="AA317">
        <f t="shared" si="19"/>
        <v>85.18518518518519</v>
      </c>
      <c r="AB317">
        <f t="shared" si="20"/>
        <v>14.615465323680624</v>
      </c>
      <c r="AC317">
        <f t="shared" si="21"/>
        <v>0.1993494911341937</v>
      </c>
    </row>
    <row r="318" spans="1:29" x14ac:dyDescent="0.2">
      <c r="A318" t="s">
        <v>1720</v>
      </c>
      <c r="B318">
        <v>15</v>
      </c>
      <c r="C318" s="25">
        <v>2E-8</v>
      </c>
      <c r="D318">
        <v>5</v>
      </c>
      <c r="E318">
        <v>64.994</v>
      </c>
      <c r="F318">
        <v>19.631</v>
      </c>
      <c r="G318">
        <v>13.893000000000001</v>
      </c>
      <c r="H318">
        <v>1.7130000000000001</v>
      </c>
      <c r="I318">
        <v>3.2000000000000001E-2</v>
      </c>
      <c r="J318">
        <v>2.4E-2</v>
      </c>
      <c r="K318">
        <v>1.1910000000000001</v>
      </c>
      <c r="L318">
        <v>0.23300000000000001</v>
      </c>
      <c r="M318">
        <v>101.711</v>
      </c>
      <c r="O318">
        <v>2.9563999999999999</v>
      </c>
      <c r="P318">
        <v>1.0525</v>
      </c>
      <c r="Q318">
        <v>0.80620000000000003</v>
      </c>
      <c r="R318">
        <v>0.15110000000000001</v>
      </c>
      <c r="S318">
        <v>1.6000000000000001E-3</v>
      </c>
      <c r="T318">
        <v>8.9999999999999998E-4</v>
      </c>
      <c r="U318">
        <v>2.12E-2</v>
      </c>
      <c r="V318">
        <v>6.1000000000000004E-3</v>
      </c>
      <c r="W318">
        <v>8</v>
      </c>
      <c r="Y318">
        <f t="shared" si="17"/>
        <v>4.9959999999999987</v>
      </c>
      <c r="Z318">
        <f t="shared" si="18"/>
        <v>0.95890000000000009</v>
      </c>
      <c r="AA318">
        <f t="shared" si="19"/>
        <v>84.075503180727921</v>
      </c>
      <c r="AB318">
        <f t="shared" si="20"/>
        <v>15.757638961309834</v>
      </c>
      <c r="AC318">
        <f t="shared" si="21"/>
        <v>0.16685785796224839</v>
      </c>
    </row>
    <row r="319" spans="1:29" x14ac:dyDescent="0.2">
      <c r="A319" t="s">
        <v>1720</v>
      </c>
      <c r="B319">
        <v>15</v>
      </c>
      <c r="C319" s="25">
        <v>2E-8</v>
      </c>
      <c r="D319">
        <v>5</v>
      </c>
      <c r="E319">
        <v>64.400999999999996</v>
      </c>
      <c r="F319">
        <v>19.276</v>
      </c>
      <c r="G319">
        <v>14.49</v>
      </c>
      <c r="H319">
        <v>1.2230000000000001</v>
      </c>
      <c r="I319">
        <v>8.0000000000000002E-3</v>
      </c>
      <c r="J319">
        <v>6.0000000000000001E-3</v>
      </c>
      <c r="K319">
        <v>1.2889999999999999</v>
      </c>
      <c r="L319">
        <v>0.191</v>
      </c>
      <c r="M319">
        <v>100.884</v>
      </c>
      <c r="O319">
        <v>2.9620000000000002</v>
      </c>
      <c r="P319">
        <v>1.0449999999999999</v>
      </c>
      <c r="Q319">
        <v>0.85019999999999996</v>
      </c>
      <c r="R319">
        <v>0.1091</v>
      </c>
      <c r="S319">
        <v>4.0000000000000002E-4</v>
      </c>
      <c r="T319">
        <v>2.0000000000000001E-4</v>
      </c>
      <c r="U319">
        <v>2.3199999999999998E-2</v>
      </c>
      <c r="V319">
        <v>5.1000000000000004E-3</v>
      </c>
      <c r="W319">
        <v>8</v>
      </c>
      <c r="Y319">
        <f t="shared" si="17"/>
        <v>4.9951999999999996</v>
      </c>
      <c r="Z319">
        <f t="shared" si="18"/>
        <v>0.95969999999999989</v>
      </c>
      <c r="AA319">
        <f t="shared" si="19"/>
        <v>88.590184432635212</v>
      </c>
      <c r="AB319">
        <f t="shared" si="20"/>
        <v>11.36813587579452</v>
      </c>
      <c r="AC319">
        <f t="shared" si="21"/>
        <v>4.1679691570282389E-2</v>
      </c>
    </row>
    <row r="320" spans="1:29" x14ac:dyDescent="0.2">
      <c r="A320" t="s">
        <v>1720</v>
      </c>
      <c r="B320">
        <v>15</v>
      </c>
      <c r="C320" s="25">
        <v>2E-8</v>
      </c>
      <c r="D320">
        <v>5</v>
      </c>
      <c r="E320">
        <v>64.631</v>
      </c>
      <c r="F320">
        <v>19.399000000000001</v>
      </c>
      <c r="G320">
        <v>14.477</v>
      </c>
      <c r="H320">
        <v>1.2010000000000001</v>
      </c>
      <c r="I320">
        <v>5.0000000000000001E-3</v>
      </c>
      <c r="J320">
        <v>3.0000000000000001E-3</v>
      </c>
      <c r="K320">
        <v>1.258</v>
      </c>
      <c r="L320">
        <v>0.184</v>
      </c>
      <c r="M320">
        <v>101.158</v>
      </c>
      <c r="O320">
        <v>2.9619</v>
      </c>
      <c r="P320">
        <v>1.0479000000000001</v>
      </c>
      <c r="Q320">
        <v>0.84640000000000004</v>
      </c>
      <c r="R320">
        <v>0.10680000000000001</v>
      </c>
      <c r="S320">
        <v>2.0000000000000001E-4</v>
      </c>
      <c r="T320" s="25">
        <v>1E-4</v>
      </c>
      <c r="U320">
        <v>2.2599999999999999E-2</v>
      </c>
      <c r="V320">
        <v>4.8999999999999998E-3</v>
      </c>
      <c r="W320">
        <v>8</v>
      </c>
      <c r="Y320">
        <f t="shared" si="17"/>
        <v>4.9908000000000001</v>
      </c>
      <c r="Z320">
        <f t="shared" si="18"/>
        <v>0.95340000000000003</v>
      </c>
      <c r="AA320">
        <f t="shared" si="19"/>
        <v>88.777008600797146</v>
      </c>
      <c r="AB320">
        <f t="shared" si="20"/>
        <v>11.20201384518565</v>
      </c>
      <c r="AC320">
        <f t="shared" si="21"/>
        <v>2.0977554017201593E-2</v>
      </c>
    </row>
  </sheetData>
  <autoFilter ref="A2:AC125" xr:uid="{8488CD89-98B4-7E45-BB3B-007E6CBC116E}">
    <sortState xmlns:xlrd2="http://schemas.microsoft.com/office/spreadsheetml/2017/richdata2" ref="A4:AC125">
      <sortCondition ref="A2:A125"/>
    </sortState>
  </autoFilter>
  <conditionalFormatting sqref="M3:M125">
    <cfRule type="cellIs" dxfId="8" priority="13" operator="notBetween">
      <formula>98</formula>
      <formula>102</formula>
    </cfRule>
  </conditionalFormatting>
  <conditionalFormatting sqref="M128:M255">
    <cfRule type="cellIs" dxfId="7" priority="10" operator="notBetween">
      <formula>98</formula>
      <formula>102</formula>
    </cfRule>
  </conditionalFormatting>
  <conditionalFormatting sqref="M303:M320">
    <cfRule type="cellIs" dxfId="6" priority="1" operator="notBetween">
      <formula>98</formula>
      <formula>102</formula>
    </cfRule>
  </conditionalFormatting>
  <conditionalFormatting sqref="Y3:Y125">
    <cfRule type="cellIs" dxfId="5" priority="14" operator="notBetween">
      <formula>4.95</formula>
      <formula>5.05</formula>
    </cfRule>
  </conditionalFormatting>
  <conditionalFormatting sqref="Y128:Y279">
    <cfRule type="cellIs" dxfId="4" priority="11" stopIfTrue="1" operator="notBetween">
      <formula>4.95</formula>
      <formula>5.05</formula>
    </cfRule>
  </conditionalFormatting>
  <conditionalFormatting sqref="Y280:Y281">
    <cfRule type="cellIs" dxfId="3" priority="7" operator="notBetween">
      <formula>4.95</formula>
      <formula>5.05</formula>
    </cfRule>
  </conditionalFormatting>
  <conditionalFormatting sqref="Z3:Z125">
    <cfRule type="cellIs" dxfId="2" priority="15" operator="notBetween">
      <formula>0.98</formula>
      <formula>1.02</formula>
    </cfRule>
  </conditionalFormatting>
  <conditionalFormatting sqref="Z127:Z281">
    <cfRule type="cellIs" dxfId="1" priority="9" operator="notBetween">
      <formula>0.98</formula>
      <formula>1.02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6F9948-5ECB-304F-AAC5-84FD7E52E373}">
  <dimension ref="A1:Q40"/>
  <sheetViews>
    <sheetView workbookViewId="0">
      <selection activeCell="E52" sqref="E52"/>
    </sheetView>
  </sheetViews>
  <sheetFormatPr baseColWidth="10" defaultColWidth="10.83203125" defaultRowHeight="15" x14ac:dyDescent="0.2"/>
  <cols>
    <col min="3" max="3" width="19.6640625" customWidth="1"/>
    <col min="4" max="5" width="10.83203125" style="26" customWidth="1"/>
    <col min="6" max="6" width="19.6640625" style="26" customWidth="1"/>
    <col min="7" max="9" width="8.33203125" style="26" customWidth="1"/>
    <col min="10" max="10" width="15.33203125" style="26" bestFit="1" customWidth="1"/>
    <col min="11" max="16" width="8.33203125" style="26" customWidth="1"/>
    <col min="17" max="17" width="0" hidden="1" customWidth="1"/>
  </cols>
  <sheetData>
    <row r="1" spans="1:17" x14ac:dyDescent="0.2">
      <c r="A1" t="s">
        <v>1747</v>
      </c>
    </row>
    <row r="2" spans="1:17" x14ac:dyDescent="0.2">
      <c r="A2" s="31"/>
      <c r="B2" s="33"/>
      <c r="C2" s="31"/>
      <c r="D2" s="41" t="s">
        <v>1544</v>
      </c>
      <c r="E2" s="41"/>
      <c r="F2" s="31"/>
      <c r="G2" s="41" t="s">
        <v>1543</v>
      </c>
      <c r="H2" s="41"/>
      <c r="I2" s="41"/>
      <c r="J2" s="31"/>
      <c r="K2" s="41" t="s">
        <v>1542</v>
      </c>
      <c r="L2" s="41"/>
      <c r="M2" s="41"/>
      <c r="N2" s="41" t="s">
        <v>1541</v>
      </c>
      <c r="O2" s="41"/>
      <c r="P2" s="41"/>
    </row>
    <row r="3" spans="1:17" x14ac:dyDescent="0.2">
      <c r="A3" s="31" t="s">
        <v>871</v>
      </c>
      <c r="B3" s="31" t="s">
        <v>1540</v>
      </c>
      <c r="C3" s="31" t="s">
        <v>1539</v>
      </c>
      <c r="D3" s="31" t="s">
        <v>1538</v>
      </c>
      <c r="E3" s="31" t="s">
        <v>1537</v>
      </c>
      <c r="F3" s="31" t="s">
        <v>1536</v>
      </c>
      <c r="G3" s="32" t="s">
        <v>1534</v>
      </c>
      <c r="H3" s="32" t="s">
        <v>1533</v>
      </c>
      <c r="I3" s="32" t="s">
        <v>1532</v>
      </c>
      <c r="J3" s="31" t="s">
        <v>1535</v>
      </c>
      <c r="K3" s="30" t="s">
        <v>1534</v>
      </c>
      <c r="L3" s="30" t="s">
        <v>1533</v>
      </c>
      <c r="M3" s="30" t="s">
        <v>1532</v>
      </c>
      <c r="N3" s="29" t="s">
        <v>1534</v>
      </c>
      <c r="O3" s="29" t="s">
        <v>1533</v>
      </c>
      <c r="P3" s="29" t="s">
        <v>1532</v>
      </c>
    </row>
    <row r="4" spans="1:17" x14ac:dyDescent="0.2">
      <c r="A4" s="40" t="s">
        <v>868</v>
      </c>
      <c r="B4" s="26" t="s">
        <v>1083</v>
      </c>
      <c r="C4" s="26" t="s">
        <v>1460</v>
      </c>
      <c r="D4" s="28">
        <v>0.81989998105077566</v>
      </c>
      <c r="E4" s="28">
        <v>0.18010001894922431</v>
      </c>
      <c r="F4" s="26" t="s">
        <v>1531</v>
      </c>
      <c r="G4" s="27">
        <v>88.755816658972876</v>
      </c>
      <c r="H4" s="27">
        <v>11.147288121976921</v>
      </c>
      <c r="I4" s="27">
        <v>9.6895219050198378E-2</v>
      </c>
      <c r="J4" s="27" t="s">
        <v>1530</v>
      </c>
      <c r="K4" s="27">
        <v>0.74614250426081474</v>
      </c>
      <c r="L4" s="27">
        <v>82.501765154186444</v>
      </c>
      <c r="M4" s="27">
        <v>16.752092341552739</v>
      </c>
      <c r="N4" s="27">
        <v>72.905272675994169</v>
      </c>
      <c r="O4" s="27">
        <v>23.998230787589847</v>
      </c>
      <c r="P4" s="27">
        <v>3.0964965364159722</v>
      </c>
      <c r="Q4">
        <v>772.97976826339072</v>
      </c>
    </row>
    <row r="5" spans="1:17" x14ac:dyDescent="0.2">
      <c r="A5" s="40"/>
      <c r="B5" s="26" t="s">
        <v>863</v>
      </c>
      <c r="C5" s="26" t="s">
        <v>1460</v>
      </c>
      <c r="D5" s="28">
        <v>0.83457754095333558</v>
      </c>
      <c r="E5" s="28">
        <v>0.16542245904666439</v>
      </c>
      <c r="F5" s="26" t="s">
        <v>1529</v>
      </c>
      <c r="G5" s="27">
        <v>89.775871976228245</v>
      </c>
      <c r="H5" s="27">
        <v>10.20114520421736</v>
      </c>
      <c r="I5" s="27">
        <v>2.2982819554386576E-2</v>
      </c>
      <c r="J5" s="27" t="s">
        <v>1528</v>
      </c>
      <c r="K5" s="27">
        <v>0.76287718724690057</v>
      </c>
      <c r="L5" s="27">
        <v>83.405653292721212</v>
      </c>
      <c r="M5" s="27">
        <v>15.831469520031897</v>
      </c>
      <c r="N5" s="27">
        <v>75.051123491127029</v>
      </c>
      <c r="O5" s="27">
        <v>22.310814945519098</v>
      </c>
      <c r="P5" s="27">
        <v>2.6380615633538662</v>
      </c>
      <c r="Q5">
        <v>702.30492956093258</v>
      </c>
    </row>
    <row r="6" spans="1:17" x14ac:dyDescent="0.2">
      <c r="A6" s="40"/>
      <c r="B6" s="26">
        <v>5</v>
      </c>
      <c r="C6" s="26" t="s">
        <v>1474</v>
      </c>
      <c r="D6" s="28">
        <v>0.65579473298946256</v>
      </c>
      <c r="E6" s="28">
        <v>0.34420526701053744</v>
      </c>
      <c r="F6" s="26" t="s">
        <v>1527</v>
      </c>
      <c r="G6" s="27">
        <v>88.742142937895181</v>
      </c>
      <c r="H6" s="27">
        <v>11.256398294192008</v>
      </c>
      <c r="I6" s="27">
        <v>1.4587679128188183E-3</v>
      </c>
      <c r="J6" s="27" t="s">
        <v>1526</v>
      </c>
      <c r="K6" s="27">
        <v>0.78545174352044211</v>
      </c>
      <c r="L6" s="27">
        <v>83.492515097011747</v>
      </c>
      <c r="M6" s="27">
        <v>15.722033159467804</v>
      </c>
      <c r="N6" s="27">
        <v>58.466986559972035</v>
      </c>
      <c r="O6" s="27">
        <v>36.120450166110942</v>
      </c>
      <c r="P6" s="27">
        <v>5.4125632739170193</v>
      </c>
      <c r="Q6">
        <v>618.57406480706118</v>
      </c>
    </row>
    <row r="7" spans="1:17" x14ac:dyDescent="0.2">
      <c r="A7" s="40"/>
      <c r="B7" s="26" t="s">
        <v>859</v>
      </c>
      <c r="C7" s="26" t="s">
        <v>1460</v>
      </c>
      <c r="D7" s="28">
        <v>0.82207184105525521</v>
      </c>
      <c r="E7" s="28">
        <v>0.17792815894474476</v>
      </c>
      <c r="F7" s="26" t="s">
        <v>1525</v>
      </c>
      <c r="G7" s="27">
        <v>90.060591362216229</v>
      </c>
      <c r="H7" s="27">
        <v>9.9169045233678936</v>
      </c>
      <c r="I7" s="27">
        <v>2.2504114415865358E-2</v>
      </c>
      <c r="J7" s="27" t="s">
        <v>1524</v>
      </c>
      <c r="K7" s="27">
        <v>0.75482951912374363</v>
      </c>
      <c r="L7" s="27">
        <v>82.271765958734051</v>
      </c>
      <c r="M7" s="27">
        <v>16.973404522142207</v>
      </c>
      <c r="N7" s="27">
        <v>74.170581574316941</v>
      </c>
      <c r="O7" s="27">
        <v>22.790871809264704</v>
      </c>
      <c r="P7" s="27">
        <v>3.0385466164183366</v>
      </c>
      <c r="Q7">
        <v>702.4840026305103</v>
      </c>
    </row>
    <row r="8" spans="1:17" x14ac:dyDescent="0.2">
      <c r="A8" s="40"/>
      <c r="B8" s="26">
        <v>7</v>
      </c>
      <c r="C8" s="26" t="s">
        <v>1474</v>
      </c>
      <c r="D8" s="28">
        <v>0.6651154033072697</v>
      </c>
      <c r="E8" s="28">
        <v>0.33488459669273024</v>
      </c>
      <c r="F8" s="26" t="s">
        <v>1523</v>
      </c>
      <c r="G8" s="27">
        <v>89.957394129147104</v>
      </c>
      <c r="H8" s="27">
        <v>10.04260587085291</v>
      </c>
      <c r="I8" s="27">
        <v>0</v>
      </c>
      <c r="J8" s="27" t="s">
        <v>1522</v>
      </c>
      <c r="K8" s="27">
        <v>0.7715660958482532</v>
      </c>
      <c r="L8" s="27">
        <v>83.095484908055454</v>
      </c>
      <c r="M8" s="27">
        <v>16.132948996096307</v>
      </c>
      <c r="N8" s="27">
        <v>60.090434077508618</v>
      </c>
      <c r="O8" s="27">
        <v>34.506889804469289</v>
      </c>
      <c r="P8" s="27">
        <v>5.4026761180220992</v>
      </c>
      <c r="Q8" t="e">
        <v>#NUM!</v>
      </c>
    </row>
    <row r="9" spans="1:17" x14ac:dyDescent="0.2">
      <c r="A9" s="26"/>
      <c r="B9" s="26"/>
      <c r="C9" s="26"/>
      <c r="D9" s="28"/>
      <c r="E9" s="28"/>
      <c r="G9" s="27"/>
      <c r="H9" s="27"/>
      <c r="I9" s="27"/>
      <c r="J9" s="27"/>
      <c r="K9" s="27"/>
      <c r="L9" s="27"/>
      <c r="M9" s="27"/>
      <c r="N9" s="27"/>
      <c r="O9" s="27"/>
      <c r="P9" s="27"/>
    </row>
    <row r="10" spans="1:17" x14ac:dyDescent="0.2">
      <c r="A10" s="40" t="s">
        <v>1521</v>
      </c>
      <c r="B10" s="26">
        <v>1</v>
      </c>
      <c r="C10" s="26" t="s">
        <v>1474</v>
      </c>
      <c r="D10" s="28">
        <v>0.54860308448406025</v>
      </c>
      <c r="E10" s="28">
        <v>0.45139691551593975</v>
      </c>
      <c r="F10" s="26" t="s">
        <v>1520</v>
      </c>
      <c r="G10" s="27">
        <v>93.065416337867703</v>
      </c>
      <c r="H10" s="27">
        <v>6.9244365289999354</v>
      </c>
      <c r="I10" s="27">
        <v>1.0147133132367158E-2</v>
      </c>
      <c r="J10" s="27" t="s">
        <v>1519</v>
      </c>
      <c r="K10" s="27">
        <v>0.78820424194182992</v>
      </c>
      <c r="L10" s="27">
        <v>93.687475138817149</v>
      </c>
      <c r="M10" s="27">
        <v>5.5243206192410215</v>
      </c>
      <c r="N10" s="27">
        <v>51.411767425356594</v>
      </c>
      <c r="O10" s="27">
        <v>46.089004538261818</v>
      </c>
      <c r="P10" s="27">
        <v>2.4992280363815906</v>
      </c>
      <c r="Q10">
        <v>643.08266674886818</v>
      </c>
    </row>
    <row r="11" spans="1:17" x14ac:dyDescent="0.2">
      <c r="A11" s="40"/>
      <c r="B11" s="26">
        <v>2</v>
      </c>
      <c r="C11" s="26" t="s">
        <v>1474</v>
      </c>
      <c r="D11" s="28">
        <v>0.51983328542684681</v>
      </c>
      <c r="E11" s="28">
        <v>0.48016671457315319</v>
      </c>
      <c r="F11" s="26" t="s">
        <v>1518</v>
      </c>
      <c r="G11" s="27">
        <v>93.955690374675044</v>
      </c>
      <c r="H11" s="27">
        <v>6.0376101312765158</v>
      </c>
      <c r="I11" s="27">
        <v>6.6994940484338336E-3</v>
      </c>
      <c r="J11" s="27" t="s">
        <v>1517</v>
      </c>
      <c r="K11" s="27">
        <v>0.62911230408859542</v>
      </c>
      <c r="L11" s="27">
        <v>93.372777944676372</v>
      </c>
      <c r="M11" s="27">
        <v>5.9981097512350408</v>
      </c>
      <c r="N11" s="27">
        <v>49.143374000166666</v>
      </c>
      <c r="O11" s="27">
        <v>47.973050726931717</v>
      </c>
      <c r="P11" s="27">
        <v>2.8835752729016177</v>
      </c>
      <c r="Q11">
        <v>628.32577962446589</v>
      </c>
    </row>
    <row r="12" spans="1:17" x14ac:dyDescent="0.2">
      <c r="A12" s="40"/>
      <c r="B12" s="26">
        <v>3</v>
      </c>
      <c r="C12" s="26" t="s">
        <v>1474</v>
      </c>
      <c r="D12" s="28">
        <v>0.56421572831602196</v>
      </c>
      <c r="E12" s="28">
        <v>0.43578427168397799</v>
      </c>
      <c r="F12" s="26" t="s">
        <v>1516</v>
      </c>
      <c r="G12" s="27">
        <v>93.122667380869231</v>
      </c>
      <c r="H12" s="27">
        <v>6.8748301167194885</v>
      </c>
      <c r="I12" s="27">
        <v>2.5025024112797297E-3</v>
      </c>
      <c r="J12" s="27" t="s">
        <v>1515</v>
      </c>
      <c r="K12" s="27">
        <v>0.56829616865243315</v>
      </c>
      <c r="L12" s="27">
        <v>93.07864666590396</v>
      </c>
      <c r="M12" s="27">
        <v>6.353057165443599</v>
      </c>
      <c r="N12" s="27">
        <v>52.788928130984793</v>
      </c>
      <c r="O12" s="27">
        <v>44.441097527985093</v>
      </c>
      <c r="P12" s="27">
        <v>2.7699743410301094</v>
      </c>
      <c r="Q12">
        <v>607.33890076229204</v>
      </c>
    </row>
    <row r="13" spans="1:17" x14ac:dyDescent="0.2">
      <c r="A13" s="40"/>
      <c r="B13" s="26">
        <v>4</v>
      </c>
      <c r="C13" s="26" t="s">
        <v>1474</v>
      </c>
      <c r="D13" s="28">
        <v>0.49984597787974488</v>
      </c>
      <c r="E13" s="28">
        <v>0.50015402212025506</v>
      </c>
      <c r="F13" s="26" t="s">
        <v>1514</v>
      </c>
      <c r="G13" s="27">
        <v>94.524531127683161</v>
      </c>
      <c r="H13" s="27">
        <v>5.4754688723168474</v>
      </c>
      <c r="I13" s="27">
        <v>0</v>
      </c>
      <c r="J13" s="27" t="s">
        <v>1513</v>
      </c>
      <c r="K13" s="27">
        <v>0.70961580803427304</v>
      </c>
      <c r="L13" s="27">
        <v>93.228602095214029</v>
      </c>
      <c r="M13" s="27">
        <v>6.0617820967516973</v>
      </c>
      <c r="N13" s="27">
        <v>47.602623895689632</v>
      </c>
      <c r="O13" s="27">
        <v>49.365551407403451</v>
      </c>
      <c r="P13" s="27">
        <v>3.0318246969069147</v>
      </c>
      <c r="Q13" t="e">
        <v>#NUM!</v>
      </c>
    </row>
    <row r="14" spans="1:17" x14ac:dyDescent="0.2">
      <c r="A14" s="40"/>
      <c r="B14" s="26">
        <v>7</v>
      </c>
      <c r="C14" s="26" t="s">
        <v>1474</v>
      </c>
      <c r="D14" s="28">
        <v>0.52240238299757402</v>
      </c>
      <c r="E14" s="28">
        <v>0.47759761700242592</v>
      </c>
      <c r="F14" s="26" t="s">
        <v>1512</v>
      </c>
      <c r="G14" s="27">
        <v>94.423503367926855</v>
      </c>
      <c r="H14" s="27">
        <v>5.5603326022580415</v>
      </c>
      <c r="I14" s="27">
        <v>1.6164029815101743E-2</v>
      </c>
      <c r="J14" s="27" t="s">
        <v>1511</v>
      </c>
      <c r="K14" s="27">
        <v>0.71471406807093729</v>
      </c>
      <c r="L14" s="27">
        <v>91.610954301298321</v>
      </c>
      <c r="M14" s="27">
        <v>7.6743316306307294</v>
      </c>
      <c r="N14" s="27">
        <v>49.668408906133237</v>
      </c>
      <c r="O14" s="27">
        <v>46.657904467296923</v>
      </c>
      <c r="P14" s="27">
        <v>3.6736866265698307</v>
      </c>
      <c r="Q14">
        <v>653.90161176313882</v>
      </c>
    </row>
    <row r="15" spans="1:17" x14ac:dyDescent="0.2">
      <c r="A15" s="40"/>
      <c r="B15" s="26">
        <v>9</v>
      </c>
      <c r="C15" s="26" t="s">
        <v>1474</v>
      </c>
      <c r="D15" s="28">
        <v>0.60422959346625904</v>
      </c>
      <c r="E15" s="28">
        <v>0.39577040653374096</v>
      </c>
      <c r="F15" s="26" t="s">
        <v>1510</v>
      </c>
      <c r="G15" s="27">
        <v>91.251526637291235</v>
      </c>
      <c r="H15" s="27">
        <v>8.6552184453156258</v>
      </c>
      <c r="I15" s="27">
        <v>9.3254917393142706E-2</v>
      </c>
      <c r="J15" s="27" t="s">
        <v>1509</v>
      </c>
      <c r="K15" s="27">
        <v>0.60658273962736997</v>
      </c>
      <c r="L15" s="27">
        <v>93.165704030704518</v>
      </c>
      <c r="M15" s="27">
        <v>6.227713229668125</v>
      </c>
      <c r="N15" s="27">
        <v>55.376940340684669</v>
      </c>
      <c r="O15" s="27">
        <v>42.101967681808844</v>
      </c>
      <c r="P15" s="27">
        <v>2.5210919775064986</v>
      </c>
      <c r="Q15">
        <v>731.77608829803512</v>
      </c>
    </row>
    <row r="16" spans="1:17" x14ac:dyDescent="0.2">
      <c r="A16" s="26"/>
      <c r="B16" s="26"/>
      <c r="C16" s="26"/>
      <c r="D16" s="28"/>
      <c r="E16" s="28"/>
      <c r="G16" s="27"/>
      <c r="H16" s="27"/>
      <c r="I16" s="27"/>
      <c r="J16" s="27"/>
      <c r="K16" s="27"/>
      <c r="L16" s="27"/>
      <c r="M16" s="27"/>
      <c r="N16" s="27"/>
      <c r="O16" s="27"/>
      <c r="P16" s="27"/>
    </row>
    <row r="17" spans="1:17" x14ac:dyDescent="0.2">
      <c r="A17" s="40" t="s">
        <v>1122</v>
      </c>
      <c r="B17" s="26">
        <v>1</v>
      </c>
      <c r="C17" s="26" t="s">
        <v>1460</v>
      </c>
      <c r="D17" s="28">
        <v>0.86849765613186147</v>
      </c>
      <c r="E17" s="28">
        <v>0.13150234386813853</v>
      </c>
      <c r="F17" s="26" t="s">
        <v>1508</v>
      </c>
      <c r="G17" s="27">
        <v>94.228299848128458</v>
      </c>
      <c r="H17" s="27">
        <v>5.7166530652016405</v>
      </c>
      <c r="I17" s="27">
        <v>5.5047086669907395E-2</v>
      </c>
      <c r="J17" s="27" t="s">
        <v>1507</v>
      </c>
      <c r="K17" s="27">
        <v>0.51850033845295407</v>
      </c>
      <c r="L17" s="27">
        <v>98.541498082680874</v>
      </c>
      <c r="M17" s="27">
        <v>0.94000157886616509</v>
      </c>
      <c r="N17" s="27">
        <v>81.905241569192796</v>
      </c>
      <c r="O17" s="27">
        <v>17.923337754196861</v>
      </c>
      <c r="P17" s="27">
        <v>0.1714206766103536</v>
      </c>
      <c r="Q17">
        <v>681.78875165632337</v>
      </c>
    </row>
    <row r="18" spans="1:17" x14ac:dyDescent="0.2">
      <c r="A18" s="40"/>
      <c r="B18" s="26">
        <v>3</v>
      </c>
      <c r="C18" s="26" t="s">
        <v>1506</v>
      </c>
      <c r="D18" s="28">
        <v>0.21683601633266064</v>
      </c>
      <c r="E18" s="28">
        <v>0.78316398366733941</v>
      </c>
      <c r="F18" s="26" t="s">
        <v>1505</v>
      </c>
      <c r="G18" s="27">
        <v>98.988395321358624</v>
      </c>
      <c r="H18" s="27">
        <v>0.99898545802614991</v>
      </c>
      <c r="I18" s="27">
        <v>1.2619220615216245E-2</v>
      </c>
      <c r="J18" s="27" t="s">
        <v>1504</v>
      </c>
      <c r="K18" s="27">
        <v>1.0403782976114873</v>
      </c>
      <c r="L18" s="27">
        <v>76.511284852883719</v>
      </c>
      <c r="M18" s="27">
        <v>22.448336849504788</v>
      </c>
      <c r="N18" s="27">
        <v>22.279036116724441</v>
      </c>
      <c r="O18" s="27">
        <v>60.137498667983628</v>
      </c>
      <c r="P18" s="27">
        <v>17.583465215291927</v>
      </c>
      <c r="Q18">
        <v>618.23067316559104</v>
      </c>
    </row>
    <row r="19" spans="1:17" x14ac:dyDescent="0.2">
      <c r="A19" s="40"/>
      <c r="B19" s="26">
        <v>4</v>
      </c>
      <c r="C19" s="26" t="s">
        <v>1460</v>
      </c>
      <c r="D19" s="28">
        <v>0.85066376346775341</v>
      </c>
      <c r="E19" s="28">
        <v>0.14933623653224659</v>
      </c>
      <c r="F19" s="26" t="s">
        <v>1503</v>
      </c>
      <c r="G19" s="27">
        <v>94.585995679317278</v>
      </c>
      <c r="H19" s="27">
        <v>5.3709008560879656</v>
      </c>
      <c r="I19" s="27">
        <v>4.3103464594748779E-2</v>
      </c>
      <c r="J19" s="27" t="s">
        <v>1502</v>
      </c>
      <c r="K19" s="27">
        <v>0.53928876475550303</v>
      </c>
      <c r="L19" s="27">
        <v>98.563716967830132</v>
      </c>
      <c r="M19" s="27">
        <v>0.89699426741438071</v>
      </c>
      <c r="N19" s="27">
        <v>80.541414410445412</v>
      </c>
      <c r="O19" s="27">
        <v>19.287965286057254</v>
      </c>
      <c r="P19" s="27">
        <v>0.17062030349733126</v>
      </c>
      <c r="Q19">
        <v>671.17407674921719</v>
      </c>
    </row>
    <row r="20" spans="1:17" x14ac:dyDescent="0.2">
      <c r="A20" s="40"/>
      <c r="B20" s="26">
        <v>7</v>
      </c>
      <c r="C20" s="26" t="s">
        <v>1460</v>
      </c>
      <c r="D20" s="28">
        <v>0.88142334787497068</v>
      </c>
      <c r="E20" s="28">
        <v>0.11857665212502935</v>
      </c>
      <c r="F20" s="26" t="s">
        <v>1501</v>
      </c>
      <c r="G20" s="27">
        <v>94.313665967905891</v>
      </c>
      <c r="H20" s="27">
        <v>5.686334032094102</v>
      </c>
      <c r="I20" s="27">
        <v>0</v>
      </c>
      <c r="J20" s="27" t="s">
        <v>1500</v>
      </c>
      <c r="K20" s="27">
        <v>0.4081574749903002</v>
      </c>
      <c r="L20" s="27">
        <v>97.989838644057926</v>
      </c>
      <c r="M20" s="27">
        <v>1.6020038809517763</v>
      </c>
      <c r="N20" s="27">
        <v>83.17866515471745</v>
      </c>
      <c r="O20" s="27">
        <v>16.631374588387978</v>
      </c>
      <c r="P20" s="27">
        <v>0.18996025689456572</v>
      </c>
      <c r="Q20" t="e">
        <v>#NUM!</v>
      </c>
    </row>
    <row r="21" spans="1:17" x14ac:dyDescent="0.2">
      <c r="A21" s="40"/>
      <c r="B21" s="26">
        <v>8</v>
      </c>
      <c r="C21" s="26" t="s">
        <v>1460</v>
      </c>
      <c r="D21" s="28">
        <v>0.89168059965538227</v>
      </c>
      <c r="E21" s="28">
        <v>0.10831940034461778</v>
      </c>
      <c r="F21" s="26" t="s">
        <v>1499</v>
      </c>
      <c r="G21" s="27">
        <v>95.126304399642862</v>
      </c>
      <c r="H21" s="27">
        <v>4.8736956003571255</v>
      </c>
      <c r="I21" s="27">
        <v>0</v>
      </c>
      <c r="J21" s="27" t="s">
        <v>1498</v>
      </c>
      <c r="K21" s="27">
        <v>0.75881958560965901</v>
      </c>
      <c r="L21" s="27">
        <v>98.510401634544209</v>
      </c>
      <c r="M21" s="27">
        <v>0.73077877984614015</v>
      </c>
      <c r="N21" s="27">
        <v>84.904475032556974</v>
      </c>
      <c r="O21" s="27">
        <v>15.016367448225523</v>
      </c>
      <c r="P21" s="27">
        <v>7.9157519217505357E-2</v>
      </c>
      <c r="Q21" t="e">
        <v>#NUM!</v>
      </c>
    </row>
    <row r="22" spans="1:17" x14ac:dyDescent="0.2">
      <c r="A22" s="40"/>
      <c r="B22" s="26">
        <v>9</v>
      </c>
      <c r="C22" s="26" t="s">
        <v>1485</v>
      </c>
      <c r="D22" s="28">
        <v>0.23109238603297769</v>
      </c>
      <c r="E22" s="28">
        <v>0.76890761396702234</v>
      </c>
      <c r="F22" s="26" t="s">
        <v>1497</v>
      </c>
      <c r="G22" s="27">
        <v>99.302879211175565</v>
      </c>
      <c r="H22" s="27">
        <v>0.69712078882445017</v>
      </c>
      <c r="I22" s="27">
        <v>0</v>
      </c>
      <c r="J22" s="27" t="s">
        <v>1496</v>
      </c>
      <c r="K22" s="27">
        <v>0.71179423292208432</v>
      </c>
      <c r="L22" s="27">
        <v>78.222509935451825</v>
      </c>
      <c r="M22" s="27">
        <v>21.065695831626087</v>
      </c>
      <c r="N22" s="27">
        <v>23.495443302126745</v>
      </c>
      <c r="O22" s="27">
        <v>60.306982779422597</v>
      </c>
      <c r="P22" s="27">
        <v>16.197573918450662</v>
      </c>
      <c r="Q22" t="e">
        <v>#NUM!</v>
      </c>
    </row>
    <row r="23" spans="1:17" x14ac:dyDescent="0.2">
      <c r="A23" s="26"/>
      <c r="B23" s="26"/>
      <c r="C23" s="26"/>
      <c r="D23" s="28"/>
      <c r="E23" s="28"/>
      <c r="G23" s="27"/>
      <c r="H23" s="27"/>
      <c r="I23" s="27"/>
      <c r="J23" s="27"/>
      <c r="K23" s="27"/>
      <c r="L23" s="27"/>
      <c r="M23" s="27"/>
      <c r="N23" s="27"/>
      <c r="O23" s="27"/>
      <c r="P23" s="27"/>
    </row>
    <row r="24" spans="1:17" x14ac:dyDescent="0.2">
      <c r="A24" s="40" t="s">
        <v>992</v>
      </c>
      <c r="B24" s="26" t="s">
        <v>867</v>
      </c>
      <c r="C24" s="26" t="s">
        <v>1460</v>
      </c>
      <c r="D24" s="28">
        <v>0.7984288200874009</v>
      </c>
      <c r="E24" s="28">
        <v>0.20157117991259907</v>
      </c>
      <c r="F24" s="26" t="s">
        <v>1495</v>
      </c>
      <c r="G24" s="27">
        <v>89.575027599723697</v>
      </c>
      <c r="H24" s="27">
        <v>10.412143992511067</v>
      </c>
      <c r="I24" s="27">
        <v>1.2828407765221326E-2</v>
      </c>
      <c r="J24" s="27" t="s">
        <v>1494</v>
      </c>
      <c r="K24" s="27">
        <v>0.81461975596938707</v>
      </c>
      <c r="L24" s="27">
        <v>74.552399535379095</v>
      </c>
      <c r="M24" s="27">
        <v>24.632980708651523</v>
      </c>
      <c r="N24" s="27">
        <v>71.683487461134618</v>
      </c>
      <c r="O24" s="27">
        <v>23.340970982182597</v>
      </c>
      <c r="P24" s="27">
        <v>4.9755415566827637</v>
      </c>
      <c r="Q24">
        <v>695.72619029307339</v>
      </c>
    </row>
    <row r="25" spans="1:17" x14ac:dyDescent="0.2">
      <c r="A25" s="40"/>
      <c r="B25" s="26" t="s">
        <v>1082</v>
      </c>
      <c r="C25" s="26" t="s">
        <v>1460</v>
      </c>
      <c r="D25" s="28">
        <v>0.80708647626164731</v>
      </c>
      <c r="E25" s="28">
        <v>0.19291352373835269</v>
      </c>
      <c r="F25" s="26" t="s">
        <v>1493</v>
      </c>
      <c r="G25" s="27">
        <v>88.256882582865089</v>
      </c>
      <c r="H25" s="27">
        <v>11.6916048207448</v>
      </c>
      <c r="I25" s="27">
        <v>5.1512596390116808E-2</v>
      </c>
      <c r="J25" s="27" t="s">
        <v>1492</v>
      </c>
      <c r="K25" s="27">
        <v>0.80995337929167421</v>
      </c>
      <c r="L25" s="27">
        <v>75.153902413696471</v>
      </c>
      <c r="M25" s="27">
        <v>24.036144207011858</v>
      </c>
      <c r="N25" s="27">
        <v>71.387187330105476</v>
      </c>
      <c r="O25" s="27">
        <v>23.934340273933085</v>
      </c>
      <c r="P25" s="27">
        <v>4.678472395961438</v>
      </c>
      <c r="Q25">
        <v>760.15257628574159</v>
      </c>
    </row>
    <row r="26" spans="1:17" x14ac:dyDescent="0.2">
      <c r="A26" s="40"/>
      <c r="B26" s="26">
        <v>2</v>
      </c>
      <c r="C26" s="26" t="s">
        <v>1460</v>
      </c>
      <c r="D26" s="28">
        <v>0.79905891911772686</v>
      </c>
      <c r="E26" s="28">
        <v>0.20094108088227319</v>
      </c>
      <c r="F26" s="26" t="s">
        <v>1491</v>
      </c>
      <c r="G26" s="27">
        <v>91.526526260170911</v>
      </c>
      <c r="H26" s="27">
        <v>8.4644064033082724</v>
      </c>
      <c r="I26" s="27">
        <v>9.0673365208218774E-3</v>
      </c>
      <c r="J26" s="27" t="s">
        <v>1490</v>
      </c>
      <c r="K26" s="27">
        <v>0.94058429120079856</v>
      </c>
      <c r="L26" s="27">
        <v>76.157709823558434</v>
      </c>
      <c r="M26" s="27">
        <v>22.901705885240766</v>
      </c>
      <c r="N26" s="27">
        <v>73.324089168187186</v>
      </c>
      <c r="O26" s="27">
        <v>22.066771961065022</v>
      </c>
      <c r="P26" s="27">
        <v>4.6091388707478007</v>
      </c>
      <c r="Q26">
        <v>673.14896316409067</v>
      </c>
    </row>
    <row r="27" spans="1:17" x14ac:dyDescent="0.2">
      <c r="A27" s="40"/>
      <c r="B27" s="26" t="s">
        <v>1489</v>
      </c>
      <c r="C27" s="26" t="s">
        <v>1460</v>
      </c>
      <c r="D27" s="28">
        <v>0.71788114270087822</v>
      </c>
      <c r="E27" s="28">
        <v>0.28211885729912184</v>
      </c>
      <c r="F27" s="26" t="s">
        <v>1488</v>
      </c>
      <c r="G27" s="27">
        <v>91.479823618148416</v>
      </c>
      <c r="H27" s="27">
        <v>8.5201763818515985</v>
      </c>
      <c r="I27" s="27">
        <v>0</v>
      </c>
      <c r="J27" s="27" t="s">
        <v>1487</v>
      </c>
      <c r="K27" s="27">
        <v>0.84770773255004617</v>
      </c>
      <c r="L27" s="27">
        <v>76.541868098979549</v>
      </c>
      <c r="M27" s="27">
        <v>22.610424168470402</v>
      </c>
      <c r="N27" s="27">
        <v>65.910794649901817</v>
      </c>
      <c r="O27" s="27">
        <v>27.710378320640878</v>
      </c>
      <c r="P27" s="27">
        <v>6.3788270294573168</v>
      </c>
      <c r="Q27" t="e">
        <v>#NUM!</v>
      </c>
    </row>
    <row r="28" spans="1:17" x14ac:dyDescent="0.2">
      <c r="A28" s="40"/>
      <c r="B28" s="26" t="s">
        <v>1486</v>
      </c>
      <c r="C28" s="26" t="s">
        <v>1485</v>
      </c>
      <c r="D28" s="28">
        <v>3.2537640778343639E-2</v>
      </c>
      <c r="E28" s="28">
        <v>0.96746235922165635</v>
      </c>
      <c r="F28" s="26" t="s">
        <v>1484</v>
      </c>
      <c r="G28" s="27">
        <v>93.310567617222972</v>
      </c>
      <c r="H28" s="27">
        <v>6.6737902375394516</v>
      </c>
      <c r="I28" s="27">
        <v>1.5642145237563108E-2</v>
      </c>
      <c r="J28" s="27" t="s">
        <v>1483</v>
      </c>
      <c r="K28" s="27">
        <v>2.0280711937502058</v>
      </c>
      <c r="L28" s="27">
        <v>69.391356489804394</v>
      </c>
      <c r="M28" s="27">
        <v>28.580572316445387</v>
      </c>
      <c r="N28" s="27">
        <v>4.9981882717276012</v>
      </c>
      <c r="O28" s="27">
        <v>67.350674848596228</v>
      </c>
      <c r="P28" s="27">
        <v>27.651136879676155</v>
      </c>
      <c r="Q28">
        <v>691.75931796868952</v>
      </c>
    </row>
    <row r="29" spans="1:17" x14ac:dyDescent="0.2">
      <c r="A29" s="26"/>
      <c r="B29" s="26"/>
      <c r="C29" s="26"/>
      <c r="D29" s="28"/>
      <c r="E29" s="28"/>
      <c r="G29" s="27"/>
      <c r="H29" s="27"/>
      <c r="I29" s="27"/>
      <c r="J29" s="27"/>
      <c r="K29" s="27"/>
      <c r="L29" s="27"/>
      <c r="M29" s="27"/>
      <c r="N29" s="27"/>
      <c r="O29" s="27"/>
      <c r="P29" s="27"/>
    </row>
    <row r="30" spans="1:17" x14ac:dyDescent="0.2">
      <c r="A30" s="40" t="s">
        <v>1024</v>
      </c>
      <c r="B30" s="26">
        <v>1</v>
      </c>
      <c r="C30" s="26" t="s">
        <v>1460</v>
      </c>
      <c r="D30" s="28">
        <v>0.69133450655248951</v>
      </c>
      <c r="E30" s="28">
        <v>0.30866549344751054</v>
      </c>
      <c r="F30" s="26" t="s">
        <v>1482</v>
      </c>
      <c r="G30" s="27">
        <v>91.574461417381059</v>
      </c>
      <c r="H30" s="27">
        <v>8.3824567147679243</v>
      </c>
      <c r="I30" s="27">
        <v>4.3081867851031103E-2</v>
      </c>
      <c r="J30" s="27" t="s">
        <v>1481</v>
      </c>
      <c r="K30" s="27">
        <v>0.84607034864125752</v>
      </c>
      <c r="L30" s="27">
        <v>81.552261864745816</v>
      </c>
      <c r="M30" s="27">
        <v>17.601667786612918</v>
      </c>
      <c r="N30" s="27">
        <v>63.569737818449788</v>
      </c>
      <c r="O30" s="27">
        <v>30.967450726844049</v>
      </c>
      <c r="P30" s="27">
        <v>5.4628114547061797</v>
      </c>
      <c r="Q30">
        <v>723.06098934559486</v>
      </c>
    </row>
    <row r="31" spans="1:17" x14ac:dyDescent="0.2">
      <c r="A31" s="40"/>
      <c r="B31" s="26" t="s">
        <v>867</v>
      </c>
      <c r="C31" s="26" t="s">
        <v>1474</v>
      </c>
      <c r="D31" s="28">
        <v>0.56474318438601123</v>
      </c>
      <c r="E31" s="28">
        <v>0.43525681561398877</v>
      </c>
      <c r="F31" s="26" t="s">
        <v>1480</v>
      </c>
      <c r="G31" s="27">
        <v>90.520823529545297</v>
      </c>
      <c r="H31" s="27">
        <v>9.4660978899616008</v>
      </c>
      <c r="I31" s="27">
        <v>1.307858049309699E-2</v>
      </c>
      <c r="J31" s="27" t="s">
        <v>1479</v>
      </c>
      <c r="K31" s="27">
        <v>0.8198007907932745</v>
      </c>
      <c r="L31" s="27">
        <v>81.356187896311724</v>
      </c>
      <c r="M31" s="27">
        <v>17.824011312895003</v>
      </c>
      <c r="N31" s="27">
        <v>51.477842014958092</v>
      </c>
      <c r="O31" s="27">
        <v>40.756749540328592</v>
      </c>
      <c r="P31" s="27">
        <v>7.7654084447133105</v>
      </c>
      <c r="Q31">
        <v>682.0466973958595</v>
      </c>
    </row>
    <row r="32" spans="1:17" x14ac:dyDescent="0.2">
      <c r="A32" s="40"/>
      <c r="B32" s="26" t="s">
        <v>1082</v>
      </c>
      <c r="C32" s="26" t="s">
        <v>1460</v>
      </c>
      <c r="D32" s="28">
        <v>0.78688323784767178</v>
      </c>
      <c r="E32" s="28">
        <v>0.21311676215232819</v>
      </c>
      <c r="F32" s="26" t="s">
        <v>1478</v>
      </c>
      <c r="G32" s="27">
        <v>92.803705619856075</v>
      </c>
      <c r="H32" s="27">
        <v>7.118208677041971</v>
      </c>
      <c r="I32" s="27">
        <v>7.8085703101954229E-2</v>
      </c>
      <c r="J32" s="27" t="s">
        <v>1477</v>
      </c>
      <c r="K32" s="27">
        <v>0.65627454584580247</v>
      </c>
      <c r="L32" s="27">
        <v>82.20947487274907</v>
      </c>
      <c r="M32" s="27">
        <v>17.134250581405123</v>
      </c>
      <c r="N32" s="27">
        <v>73.165543468708165</v>
      </c>
      <c r="O32" s="27">
        <v>23.121416194589642</v>
      </c>
      <c r="P32" s="27">
        <v>3.7130403367021843</v>
      </c>
      <c r="Q32">
        <v>740.68381775016314</v>
      </c>
    </row>
    <row r="33" spans="1:17" x14ac:dyDescent="0.2">
      <c r="A33" s="40"/>
      <c r="B33" s="26">
        <v>2</v>
      </c>
      <c r="C33" s="26" t="s">
        <v>1474</v>
      </c>
      <c r="D33" s="28">
        <v>0.60824312732323027</v>
      </c>
      <c r="E33" s="28">
        <v>0.39175687267676973</v>
      </c>
      <c r="F33" s="26" t="s">
        <v>1476</v>
      </c>
      <c r="G33" s="27">
        <v>91.099000625189134</v>
      </c>
      <c r="H33" s="27">
        <v>8.8751862617494375</v>
      </c>
      <c r="I33" s="27">
        <v>2.581311306143521E-2</v>
      </c>
      <c r="J33" s="27" t="s">
        <v>1475</v>
      </c>
      <c r="K33" s="27">
        <v>0.75173829803414149</v>
      </c>
      <c r="L33" s="27">
        <v>81.485157516389819</v>
      </c>
      <c r="M33" s="27">
        <v>17.763104185576044</v>
      </c>
      <c r="N33" s="27">
        <v>55.704839680995164</v>
      </c>
      <c r="O33" s="27">
        <v>37.320641525617503</v>
      </c>
      <c r="P33" s="27">
        <v>6.9745187933873449</v>
      </c>
      <c r="Q33">
        <v>704.83807204368895</v>
      </c>
    </row>
    <row r="34" spans="1:17" x14ac:dyDescent="0.2">
      <c r="A34" s="40"/>
      <c r="B34" s="26">
        <v>3</v>
      </c>
      <c r="C34" s="26" t="s">
        <v>1474</v>
      </c>
      <c r="D34" s="28">
        <v>0.64694016725889236</v>
      </c>
      <c r="E34" s="28">
        <v>0.35305983274110764</v>
      </c>
      <c r="F34" s="26" t="s">
        <v>1473</v>
      </c>
      <c r="G34" s="27">
        <v>91.641066716507311</v>
      </c>
      <c r="H34" s="27">
        <v>8.246001229296704</v>
      </c>
      <c r="I34" s="27">
        <v>0.11293205419597137</v>
      </c>
      <c r="J34" s="27" t="s">
        <v>1472</v>
      </c>
      <c r="K34" s="27">
        <v>0.70125347601638854</v>
      </c>
      <c r="L34" s="27">
        <v>81.443167266974768</v>
      </c>
      <c r="M34" s="27">
        <v>17.855579257008849</v>
      </c>
      <c r="N34" s="27">
        <v>59.533871464312014</v>
      </c>
      <c r="O34" s="27">
        <v>34.088980427682408</v>
      </c>
      <c r="P34" s="27">
        <v>6.3771481080055672</v>
      </c>
      <c r="Q34">
        <v>767.28547161110805</v>
      </c>
    </row>
    <row r="35" spans="1:17" x14ac:dyDescent="0.2">
      <c r="A35" s="40"/>
      <c r="B35" s="26" t="s">
        <v>1083</v>
      </c>
      <c r="C35" s="26" t="s">
        <v>1460</v>
      </c>
      <c r="D35" s="28">
        <v>0.69573151713962766</v>
      </c>
      <c r="E35" s="28">
        <v>0.30426848286037239</v>
      </c>
      <c r="F35" s="26" t="s">
        <v>1471</v>
      </c>
      <c r="G35" s="27">
        <v>92.138733363544446</v>
      </c>
      <c r="H35" s="27">
        <v>7.7994597865391686</v>
      </c>
      <c r="I35" s="27">
        <v>6.1806849916381378E-2</v>
      </c>
      <c r="J35" s="27" t="s">
        <v>1470</v>
      </c>
      <c r="K35" s="27">
        <v>0.6982487771677417</v>
      </c>
      <c r="L35" s="27">
        <v>80.627653074499136</v>
      </c>
      <c r="M35" s="27">
        <v>18.674098148333115</v>
      </c>
      <c r="N35" s="27">
        <v>64.316275846430344</v>
      </c>
      <c r="O35" s="27">
        <v>29.958783667728703</v>
      </c>
      <c r="P35" s="27">
        <v>5.7249404858409516</v>
      </c>
      <c r="Q35">
        <v>737.73644150961309</v>
      </c>
    </row>
    <row r="36" spans="1:17" x14ac:dyDescent="0.2">
      <c r="A36" s="40"/>
      <c r="B36" s="26" t="s">
        <v>1084</v>
      </c>
      <c r="C36" s="26" t="s">
        <v>1460</v>
      </c>
      <c r="D36" s="28">
        <v>0.70302948409588417</v>
      </c>
      <c r="E36" s="28">
        <v>0.29697051590411588</v>
      </c>
      <c r="F36" s="26" t="s">
        <v>1469</v>
      </c>
      <c r="G36" s="27">
        <v>88.892113874444362</v>
      </c>
      <c r="H36" s="27">
        <v>11.004619843935743</v>
      </c>
      <c r="I36" s="27">
        <v>0.10326628161989992</v>
      </c>
      <c r="J36" s="27" t="s">
        <v>1468</v>
      </c>
      <c r="K36" s="27">
        <v>0.73820815900555214</v>
      </c>
      <c r="L36" s="27">
        <v>80.849863894879007</v>
      </c>
      <c r="M36" s="27">
        <v>18.411927946115441</v>
      </c>
      <c r="N36" s="27">
        <v>62.713003015167715</v>
      </c>
      <c r="O36" s="27">
        <v>31.746598003193242</v>
      </c>
      <c r="P36" s="27">
        <v>5.5403989816390498</v>
      </c>
      <c r="Q36">
        <v>779.74496801603004</v>
      </c>
    </row>
    <row r="37" spans="1:17" ht="15" hidden="1" customHeight="1" x14ac:dyDescent="0.2">
      <c r="A37" s="40"/>
      <c r="B37" s="26" t="s">
        <v>1467</v>
      </c>
      <c r="C37" s="26" t="s">
        <v>1466</v>
      </c>
      <c r="D37" s="28">
        <v>0.67200323262909423</v>
      </c>
      <c r="E37" s="28">
        <v>0.32799676737090583</v>
      </c>
      <c r="F37" s="26" t="s">
        <v>1465</v>
      </c>
      <c r="G37" s="27">
        <v>91.41711689612994</v>
      </c>
      <c r="H37" s="27">
        <v>8.3675610011626347</v>
      </c>
      <c r="I37" s="27">
        <v>0.21532210270742611</v>
      </c>
      <c r="J37" s="27"/>
      <c r="K37" s="27" t="s">
        <v>392</v>
      </c>
      <c r="L37" s="27" t="s">
        <v>392</v>
      </c>
      <c r="M37" s="27" t="s">
        <v>392</v>
      </c>
      <c r="N37" s="27" t="s">
        <v>392</v>
      </c>
      <c r="O37" s="27" t="s">
        <v>392</v>
      </c>
      <c r="P37" s="27" t="s">
        <v>392</v>
      </c>
      <c r="Q37" t="e">
        <v>#VALUE!</v>
      </c>
    </row>
    <row r="38" spans="1:17" x14ac:dyDescent="0.2">
      <c r="A38" s="40"/>
      <c r="B38" s="26">
        <v>6</v>
      </c>
      <c r="C38" s="26" t="s">
        <v>1460</v>
      </c>
      <c r="D38" s="28">
        <v>0.78481654076757923</v>
      </c>
      <c r="E38" s="28">
        <v>0.21518345923242074</v>
      </c>
      <c r="F38" s="26" t="s">
        <v>1464</v>
      </c>
      <c r="G38" s="27">
        <v>90.881363715290277</v>
      </c>
      <c r="H38" s="27">
        <v>9.0877579362159331</v>
      </c>
      <c r="I38" s="27">
        <v>3.0878348493787341E-2</v>
      </c>
      <c r="J38" s="27" t="s">
        <v>1463</v>
      </c>
      <c r="K38" s="27">
        <v>0.6685379753296441</v>
      </c>
      <c r="L38" s="27">
        <v>81.249446718826022</v>
      </c>
      <c r="M38" s="27">
        <v>18.08201530584433</v>
      </c>
      <c r="N38" s="27">
        <v>71.469055805433982</v>
      </c>
      <c r="O38" s="27">
        <v>24.615759752511345</v>
      </c>
      <c r="P38" s="27">
        <v>3.9151844420546711</v>
      </c>
      <c r="Q38">
        <v>713.58065943962913</v>
      </c>
    </row>
    <row r="39" spans="1:17" x14ac:dyDescent="0.2">
      <c r="A39" s="40"/>
      <c r="B39" s="26">
        <v>7</v>
      </c>
      <c r="C39" s="26" t="s">
        <v>1460</v>
      </c>
      <c r="D39" s="28">
        <v>0.68445184920001101</v>
      </c>
      <c r="E39" s="28">
        <v>0.31554815079998899</v>
      </c>
      <c r="F39" s="26" t="s">
        <v>1462</v>
      </c>
      <c r="G39" s="27">
        <v>91.746140582613407</v>
      </c>
      <c r="H39" s="27">
        <v>8.2205792984276211</v>
      </c>
      <c r="I39" s="27">
        <v>3.3280118958960818E-2</v>
      </c>
      <c r="J39" s="27" t="s">
        <v>1461</v>
      </c>
      <c r="K39" s="27">
        <v>0.5442701434271574</v>
      </c>
      <c r="L39" s="27">
        <v>82.136100187570847</v>
      </c>
      <c r="M39" s="27">
        <v>17.319629669001994</v>
      </c>
      <c r="N39" s="27">
        <v>62.967559016028005</v>
      </c>
      <c r="O39" s="27">
        <v>31.544485230414722</v>
      </c>
      <c r="P39" s="27">
        <v>5.4879557535572623</v>
      </c>
      <c r="Q39">
        <v>710.95395266046808</v>
      </c>
    </row>
    <row r="40" spans="1:17" x14ac:dyDescent="0.2">
      <c r="A40" s="40"/>
      <c r="B40" s="26">
        <v>8</v>
      </c>
      <c r="C40" s="26" t="s">
        <v>1460</v>
      </c>
      <c r="D40" s="28">
        <v>0.72859567109256085</v>
      </c>
      <c r="E40" s="28">
        <v>0.27140432890743915</v>
      </c>
      <c r="F40" s="26" t="s">
        <v>1459</v>
      </c>
      <c r="G40" s="27">
        <v>91.442485589929518</v>
      </c>
      <c r="H40" s="27">
        <v>8.5498315581958675</v>
      </c>
      <c r="I40" s="27">
        <v>7.6828518746158573E-3</v>
      </c>
      <c r="J40" s="27" t="s">
        <v>1458</v>
      </c>
      <c r="K40" s="27">
        <v>0.67844354364321868</v>
      </c>
      <c r="L40" s="27">
        <v>82.0276659918202</v>
      </c>
      <c r="M40" s="27">
        <v>17.293890464536585</v>
      </c>
      <c r="N40" s="27">
        <v>66.8087316694306</v>
      </c>
      <c r="O40" s="27">
        <v>28.492033902225604</v>
      </c>
      <c r="P40" s="27">
        <v>4.6992344283438028</v>
      </c>
      <c r="Q40">
        <v>659.86912937293141</v>
      </c>
    </row>
  </sheetData>
  <mergeCells count="9">
    <mergeCell ref="G2:I2"/>
    <mergeCell ref="K2:M2"/>
    <mergeCell ref="N2:P2"/>
    <mergeCell ref="A4:A8"/>
    <mergeCell ref="A10:A15"/>
    <mergeCell ref="A17:A22"/>
    <mergeCell ref="A24:A28"/>
    <mergeCell ref="A30:A40"/>
    <mergeCell ref="D2:E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Normal</vt:lpstr>
      <vt:lpstr>Standards</vt:lpstr>
      <vt:lpstr>Oxides</vt:lpstr>
      <vt:lpstr>Summary</vt:lpstr>
      <vt:lpstr>Locock14 format</vt:lpstr>
      <vt:lpstr>1. Amphibole</vt:lpstr>
      <vt:lpstr>2. Biotite</vt:lpstr>
      <vt:lpstr>3. Feldspars</vt:lpstr>
      <vt:lpstr>4. Re-int. Alkali Feldspars</vt:lpstr>
      <vt:lpstr>5. Pyroxene</vt:lpstr>
      <vt:lpstr>6. Zircon</vt:lpstr>
      <vt:lpstr>Temp</vt:lpstr>
      <vt:lpstr>Temp (2)</vt:lpstr>
      <vt:lpstr>Range_Average</vt:lpstr>
      <vt:lpstr>Calculation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Cheuk Yin YIP (Ivan)</cp:lastModifiedBy>
  <dcterms:created xsi:type="dcterms:W3CDTF">2023-03-24T10:30:22Z</dcterms:created>
  <dcterms:modified xsi:type="dcterms:W3CDTF">2025-05-02T19:45:46Z</dcterms:modified>
</cp:coreProperties>
</file>